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N___R O Z P O Č T Y\arch Gerdenich\20220701 Cintorin Petrzalka\hotovy tlac\"/>
    </mc:Choice>
  </mc:AlternateContent>
  <bookViews>
    <workbookView xWindow="0" yWindow="0" windowWidth="0" windowHeight="0"/>
  </bookViews>
  <sheets>
    <sheet name="Rekapitulácia stavby" sheetId="1" r:id="rId1"/>
    <sheet name="20220701_b - Časť Búracie..." sheetId="2" r:id="rId2"/>
    <sheet name="20220701_a - Časť Archite..." sheetId="3" r:id="rId3"/>
    <sheet name="zti_01 - zdravotechnika" sheetId="4" r:id="rId4"/>
    <sheet name="zti_02 - AREÁLOVÁ SPLAŠKO..." sheetId="5" r:id="rId5"/>
    <sheet name="zti_03 - AREÁLOVÝ VODOVOD" sheetId="6" r:id="rId6"/>
    <sheet name="20220701_u - Časť Vykurov..." sheetId="7" r:id="rId7"/>
    <sheet name="20220701_e - Časť Elektro..." sheetId="8" r:id="rId8"/>
  </sheets>
  <definedNames>
    <definedName name="_xlnm.Print_Area" localSheetId="0">'Rekapitulácia stavby'!$D$4:$AO$76,'Rekapitulácia stavby'!$C$82:$AQ$102</definedName>
    <definedName name="_xlnm.Print_Titles" localSheetId="0">'Rekapitulácia stavby'!$92:$92</definedName>
    <definedName name="_xlnm._FilterDatabase" localSheetId="1" hidden="1">'20220701_b - Časť Búracie...'!$C$123:$K$202</definedName>
    <definedName name="_xlnm.Print_Area" localSheetId="1">'20220701_b - Časť Búracie...'!$C$4:$J$76,'20220701_b - Časť Búracie...'!$C$111:$J$202</definedName>
    <definedName name="_xlnm.Print_Titles" localSheetId="1">'20220701_b - Časť Búracie...'!$123:$123</definedName>
    <definedName name="_xlnm._FilterDatabase" localSheetId="2" hidden="1">'20220701_a - Časť Archite...'!$C$133:$K$301</definedName>
    <definedName name="_xlnm.Print_Area" localSheetId="2">'20220701_a - Časť Archite...'!$C$4:$J$76,'20220701_a - Časť Archite...'!$C$121:$J$301</definedName>
    <definedName name="_xlnm.Print_Titles" localSheetId="2">'20220701_a - Časť Archite...'!$133:$133</definedName>
    <definedName name="_xlnm._FilterDatabase" localSheetId="3" hidden="1">'zti_01 - zdravotechnika'!$C$127:$K$239</definedName>
    <definedName name="_xlnm.Print_Area" localSheetId="3">'zti_01 - zdravotechnika'!$C$4:$J$76,'zti_01 - zdravotechnika'!$C$115:$J$239</definedName>
    <definedName name="_xlnm.Print_Titles" localSheetId="3">'zti_01 - zdravotechnika'!$127:$127</definedName>
    <definedName name="_xlnm._FilterDatabase" localSheetId="4" hidden="1">'zti_02 - AREÁLOVÁ SPLAŠKO...'!$C$123:$K$177</definedName>
    <definedName name="_xlnm.Print_Area" localSheetId="4">'zti_02 - AREÁLOVÁ SPLAŠKO...'!$C$4:$J$76,'zti_02 - AREÁLOVÁ SPLAŠKO...'!$C$111:$J$177</definedName>
    <definedName name="_xlnm.Print_Titles" localSheetId="4">'zti_02 - AREÁLOVÁ SPLAŠKO...'!$123:$123</definedName>
    <definedName name="_xlnm._FilterDatabase" localSheetId="5" hidden="1">'zti_03 - AREÁLOVÝ VODOVOD'!$C$124:$K$178</definedName>
    <definedName name="_xlnm.Print_Area" localSheetId="5">'zti_03 - AREÁLOVÝ VODOVOD'!$C$4:$J$76,'zti_03 - AREÁLOVÝ VODOVOD'!$C$112:$J$178</definedName>
    <definedName name="_xlnm.Print_Titles" localSheetId="5">'zti_03 - AREÁLOVÝ VODOVOD'!$124:$124</definedName>
    <definedName name="_xlnm._FilterDatabase" localSheetId="6" hidden="1">'20220701_u - Časť Vykurov...'!$C$118:$K$135</definedName>
    <definedName name="_xlnm.Print_Area" localSheetId="6">'20220701_u - Časť Vykurov...'!$C$4:$J$76,'20220701_u - Časť Vykurov...'!$C$106:$J$135</definedName>
    <definedName name="_xlnm.Print_Titles" localSheetId="6">'20220701_u - Časť Vykurov...'!$118:$118</definedName>
    <definedName name="_xlnm._FilterDatabase" localSheetId="7" hidden="1">'20220701_e - Časť Elektro...'!$C$117:$K$159</definedName>
    <definedName name="_xlnm.Print_Area" localSheetId="7">'20220701_e - Časť Elektro...'!$C$4:$J$76,'20220701_e - Časť Elektro...'!$C$105:$J$159</definedName>
    <definedName name="_xlnm.Print_Titles" localSheetId="7">'20220701_e - Časť Elektro...'!$117:$117</definedName>
  </definedNames>
  <calcPr/>
</workbook>
</file>

<file path=xl/calcChain.xml><?xml version="1.0" encoding="utf-8"?>
<calcChain xmlns="http://schemas.openxmlformats.org/spreadsheetml/2006/main">
  <c i="8" l="1" r="J37"/>
  <c r="J36"/>
  <c i="1" r="AY101"/>
  <c i="8" r="J35"/>
  <c i="1" r="AX101"/>
  <c i="8" r="BI159"/>
  <c r="BH159"/>
  <c r="BG159"/>
  <c r="BE159"/>
  <c r="T159"/>
  <c r="T158"/>
  <c r="R159"/>
  <c r="R158"/>
  <c r="P159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F114"/>
  <c r="F112"/>
  <c r="E110"/>
  <c r="F91"/>
  <c r="F89"/>
  <c r="E87"/>
  <c r="J24"/>
  <c r="E24"/>
  <c r="J115"/>
  <c r="J23"/>
  <c r="J21"/>
  <c r="E21"/>
  <c r="J114"/>
  <c r="J20"/>
  <c r="J18"/>
  <c r="E18"/>
  <c r="F92"/>
  <c r="J17"/>
  <c r="J12"/>
  <c r="J112"/>
  <c r="E7"/>
  <c r="E108"/>
  <c i="7" r="J37"/>
  <c r="J36"/>
  <c i="1" r="AY100"/>
  <c i="7" r="J35"/>
  <c i="1" r="AX100"/>
  <c i="7"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113"/>
  <c r="E7"/>
  <c r="E85"/>
  <c i="6" r="J37"/>
  <c r="J36"/>
  <c i="1" r="AY99"/>
  <c i="6" r="J35"/>
  <c i="1" r="AX99"/>
  <c i="6"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3"/>
  <c r="BH173"/>
  <c r="BG173"/>
  <c r="BE173"/>
  <c r="T173"/>
  <c r="T172"/>
  <c r="R173"/>
  <c r="R172"/>
  <c r="P173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T144"/>
  <c r="R145"/>
  <c r="R144"/>
  <c r="P145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J122"/>
  <c r="J121"/>
  <c r="F121"/>
  <c r="F119"/>
  <c r="E117"/>
  <c r="J92"/>
  <c r="J91"/>
  <c r="F91"/>
  <c r="F89"/>
  <c r="E87"/>
  <c r="J18"/>
  <c r="E18"/>
  <c r="F92"/>
  <c r="J17"/>
  <c r="J12"/>
  <c r="J119"/>
  <c r="E7"/>
  <c r="E85"/>
  <c i="5" r="J37"/>
  <c r="J36"/>
  <c i="1" r="AY98"/>
  <c i="5" r="J35"/>
  <c i="1" r="AX98"/>
  <c i="5" r="BI177"/>
  <c r="BH177"/>
  <c r="BG177"/>
  <c r="BE177"/>
  <c r="T177"/>
  <c r="T176"/>
  <c r="R177"/>
  <c r="R176"/>
  <c r="P177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T143"/>
  <c r="R144"/>
  <c r="R143"/>
  <c r="P144"/>
  <c r="P143"/>
  <c r="BI142"/>
  <c r="BH142"/>
  <c r="BG142"/>
  <c r="BE142"/>
  <c r="T142"/>
  <c r="T141"/>
  <c r="R142"/>
  <c r="R141"/>
  <c r="P142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1"/>
  <c r="J120"/>
  <c r="F120"/>
  <c r="F118"/>
  <c r="E116"/>
  <c r="J92"/>
  <c r="J91"/>
  <c r="F91"/>
  <c r="F89"/>
  <c r="E87"/>
  <c r="J18"/>
  <c r="E18"/>
  <c r="F121"/>
  <c r="J17"/>
  <c r="J12"/>
  <c r="J89"/>
  <c r="E7"/>
  <c r="E114"/>
  <c i="4" r="J37"/>
  <c r="J36"/>
  <c i="1" r="AY97"/>
  <c i="4" r="J35"/>
  <c i="1" r="AX97"/>
  <c i="4"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8"/>
  <c r="BH168"/>
  <c r="BG168"/>
  <c r="BE168"/>
  <c r="T168"/>
  <c r="T167"/>
  <c r="R168"/>
  <c r="R167"/>
  <c r="P168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T140"/>
  <c r="R141"/>
  <c r="R140"/>
  <c r="P141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5"/>
  <c r="J124"/>
  <c r="F124"/>
  <c r="F122"/>
  <c r="E120"/>
  <c r="J92"/>
  <c r="J91"/>
  <c r="F91"/>
  <c r="F89"/>
  <c r="E87"/>
  <c r="J18"/>
  <c r="E18"/>
  <c r="F92"/>
  <c r="J17"/>
  <c r="J12"/>
  <c r="J122"/>
  <c r="E7"/>
  <c r="E85"/>
  <c i="3" r="J37"/>
  <c r="J36"/>
  <c i="1" r="AY96"/>
  <c i="3" r="J35"/>
  <c i="1" r="AX96"/>
  <c i="3"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7"/>
  <c r="BH287"/>
  <c r="BG287"/>
  <c r="BE287"/>
  <c r="T287"/>
  <c r="R287"/>
  <c r="P287"/>
  <c r="BI285"/>
  <c r="BH285"/>
  <c r="BG285"/>
  <c r="BE285"/>
  <c r="T285"/>
  <c r="R285"/>
  <c r="P285"/>
  <c r="BI283"/>
  <c r="BH283"/>
  <c r="BG283"/>
  <c r="BE283"/>
  <c r="T283"/>
  <c r="R283"/>
  <c r="P283"/>
  <c r="BI281"/>
  <c r="BH281"/>
  <c r="BG281"/>
  <c r="BE281"/>
  <c r="T281"/>
  <c r="R281"/>
  <c r="P281"/>
  <c r="BI274"/>
  <c r="BH274"/>
  <c r="BG274"/>
  <c r="BE274"/>
  <c r="T274"/>
  <c r="R274"/>
  <c r="P274"/>
  <c r="BI272"/>
  <c r="BH272"/>
  <c r="BG272"/>
  <c r="BE272"/>
  <c r="T272"/>
  <c r="R272"/>
  <c r="P272"/>
  <c r="BI267"/>
  <c r="BH267"/>
  <c r="BG267"/>
  <c r="BE267"/>
  <c r="T267"/>
  <c r="R267"/>
  <c r="P267"/>
  <c r="BI265"/>
  <c r="BH265"/>
  <c r="BG265"/>
  <c r="BE265"/>
  <c r="T265"/>
  <c r="R265"/>
  <c r="P265"/>
  <c r="BI262"/>
  <c r="BH262"/>
  <c r="BG262"/>
  <c r="BE262"/>
  <c r="T262"/>
  <c r="R262"/>
  <c r="P262"/>
  <c r="BI260"/>
  <c r="BH260"/>
  <c r="BG260"/>
  <c r="BE260"/>
  <c r="T260"/>
  <c r="R260"/>
  <c r="P260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4"/>
  <c r="BH244"/>
  <c r="BG244"/>
  <c r="BE244"/>
  <c r="T244"/>
  <c r="R244"/>
  <c r="P244"/>
  <c r="BI240"/>
  <c r="BH240"/>
  <c r="BG240"/>
  <c r="BE240"/>
  <c r="T240"/>
  <c r="R240"/>
  <c r="P240"/>
  <c r="BI239"/>
  <c r="BH239"/>
  <c r="BG239"/>
  <c r="BE239"/>
  <c r="T239"/>
  <c r="R239"/>
  <c r="P239"/>
  <c r="BI237"/>
  <c r="BH237"/>
  <c r="BG237"/>
  <c r="BE237"/>
  <c r="T237"/>
  <c r="R237"/>
  <c r="P237"/>
  <c r="BI235"/>
  <c r="BH235"/>
  <c r="BG235"/>
  <c r="BE235"/>
  <c r="T235"/>
  <c r="R235"/>
  <c r="P235"/>
  <c r="BI234"/>
  <c r="BH234"/>
  <c r="BG234"/>
  <c r="BE234"/>
  <c r="T234"/>
  <c r="R234"/>
  <c r="P234"/>
  <c r="BI232"/>
  <c r="BH232"/>
  <c r="BG232"/>
  <c r="BE232"/>
  <c r="T232"/>
  <c r="R232"/>
  <c r="P232"/>
  <c r="BI230"/>
  <c r="BH230"/>
  <c r="BG230"/>
  <c r="BE230"/>
  <c r="T230"/>
  <c r="R230"/>
  <c r="P230"/>
  <c r="BI228"/>
  <c r="BH228"/>
  <c r="BG228"/>
  <c r="BE228"/>
  <c r="T228"/>
  <c r="R228"/>
  <c r="P228"/>
  <c r="BI226"/>
  <c r="BH226"/>
  <c r="BG226"/>
  <c r="BE226"/>
  <c r="T226"/>
  <c r="R226"/>
  <c r="P226"/>
  <c r="BI224"/>
  <c r="BH224"/>
  <c r="BG224"/>
  <c r="BE224"/>
  <c r="T224"/>
  <c r="R224"/>
  <c r="P224"/>
  <c r="BI222"/>
  <c r="BH222"/>
  <c r="BG222"/>
  <c r="BE222"/>
  <c r="T222"/>
  <c r="R222"/>
  <c r="P222"/>
  <c r="BI220"/>
  <c r="BH220"/>
  <c r="BG220"/>
  <c r="BE220"/>
  <c r="T220"/>
  <c r="R220"/>
  <c r="P220"/>
  <c r="BI219"/>
  <c r="BH219"/>
  <c r="BG219"/>
  <c r="BE219"/>
  <c r="T219"/>
  <c r="R219"/>
  <c r="P219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0"/>
  <c r="BH210"/>
  <c r="BG210"/>
  <c r="BE210"/>
  <c r="T210"/>
  <c r="R210"/>
  <c r="P210"/>
  <c r="BI208"/>
  <c r="BH208"/>
  <c r="BG208"/>
  <c r="BE208"/>
  <c r="T208"/>
  <c r="R208"/>
  <c r="P208"/>
  <c r="BI206"/>
  <c r="BH206"/>
  <c r="BG206"/>
  <c r="BE206"/>
  <c r="T206"/>
  <c r="R206"/>
  <c r="P206"/>
  <c r="BI204"/>
  <c r="BH204"/>
  <c r="BG204"/>
  <c r="BE204"/>
  <c r="T204"/>
  <c r="R204"/>
  <c r="P204"/>
  <c r="BI202"/>
  <c r="BH202"/>
  <c r="BG202"/>
  <c r="BE202"/>
  <c r="T202"/>
  <c r="R202"/>
  <c r="P202"/>
  <c r="BI197"/>
  <c r="BH197"/>
  <c r="BG197"/>
  <c r="BE197"/>
  <c r="T197"/>
  <c r="R197"/>
  <c r="P197"/>
  <c r="BI192"/>
  <c r="BH192"/>
  <c r="BG192"/>
  <c r="BE192"/>
  <c r="T192"/>
  <c r="R192"/>
  <c r="P192"/>
  <c r="BI190"/>
  <c r="BH190"/>
  <c r="BG190"/>
  <c r="BE190"/>
  <c r="T190"/>
  <c r="R190"/>
  <c r="P190"/>
  <c r="BI188"/>
  <c r="BH188"/>
  <c r="BG188"/>
  <c r="BE188"/>
  <c r="T188"/>
  <c r="R188"/>
  <c r="P188"/>
  <c r="BI185"/>
  <c r="BH185"/>
  <c r="BG185"/>
  <c r="BE185"/>
  <c r="T185"/>
  <c r="T184"/>
  <c r="R185"/>
  <c r="R184"/>
  <c r="P185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6"/>
  <c r="BH176"/>
  <c r="BG176"/>
  <c r="BE176"/>
  <c r="T176"/>
  <c r="R176"/>
  <c r="P176"/>
  <c r="BI174"/>
  <c r="BH174"/>
  <c r="BG174"/>
  <c r="BE174"/>
  <c r="T174"/>
  <c r="R174"/>
  <c r="P174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49"/>
  <c r="BH149"/>
  <c r="BG149"/>
  <c r="BE149"/>
  <c r="T149"/>
  <c r="R149"/>
  <c r="P149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J131"/>
  <c r="J130"/>
  <c r="F130"/>
  <c r="F128"/>
  <c r="E126"/>
  <c r="J92"/>
  <c r="J91"/>
  <c r="F91"/>
  <c r="F89"/>
  <c r="E87"/>
  <c r="J18"/>
  <c r="E18"/>
  <c r="F131"/>
  <c r="J17"/>
  <c r="J12"/>
  <c r="J89"/>
  <c r="E7"/>
  <c r="E85"/>
  <c i="2" r="J37"/>
  <c r="J36"/>
  <c i="1" r="AY95"/>
  <c i="2" r="J35"/>
  <c i="1" r="AX95"/>
  <c i="2" r="BI201"/>
  <c r="BH201"/>
  <c r="BG201"/>
  <c r="BE201"/>
  <c r="T201"/>
  <c r="R201"/>
  <c r="P201"/>
  <c r="BI199"/>
  <c r="BH199"/>
  <c r="BG199"/>
  <c r="BE199"/>
  <c r="T199"/>
  <c r="R199"/>
  <c r="P199"/>
  <c r="BI197"/>
  <c r="BH197"/>
  <c r="BG197"/>
  <c r="BE197"/>
  <c r="T197"/>
  <c r="T196"/>
  <c r="R197"/>
  <c r="R196"/>
  <c r="P197"/>
  <c r="P196"/>
  <c r="BI194"/>
  <c r="BH194"/>
  <c r="BG194"/>
  <c r="BE194"/>
  <c r="T194"/>
  <c r="T193"/>
  <c r="R194"/>
  <c r="R193"/>
  <c r="P194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0"/>
  <c r="BH180"/>
  <c r="BG180"/>
  <c r="BE180"/>
  <c r="T180"/>
  <c r="R180"/>
  <c r="P180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31"/>
  <c r="BH131"/>
  <c r="BG131"/>
  <c r="BE131"/>
  <c r="T131"/>
  <c r="R131"/>
  <c r="P131"/>
  <c r="BI129"/>
  <c r="BH129"/>
  <c r="BG129"/>
  <c r="BE129"/>
  <c r="T129"/>
  <c r="R129"/>
  <c r="P129"/>
  <c r="BI127"/>
  <c r="BH127"/>
  <c r="BG127"/>
  <c r="BE127"/>
  <c r="T127"/>
  <c r="R127"/>
  <c r="P127"/>
  <c r="J121"/>
  <c r="J120"/>
  <c r="F120"/>
  <c r="F118"/>
  <c r="E116"/>
  <c r="J92"/>
  <c r="J91"/>
  <c r="F91"/>
  <c r="F89"/>
  <c r="E87"/>
  <c r="J18"/>
  <c r="E18"/>
  <c r="F121"/>
  <c r="J17"/>
  <c r="J12"/>
  <c r="J89"/>
  <c r="E7"/>
  <c r="E114"/>
  <c i="1" r="L90"/>
  <c r="AM90"/>
  <c r="AM89"/>
  <c r="L89"/>
  <c r="AM87"/>
  <c r="L87"/>
  <c r="L85"/>
  <c r="L84"/>
  <c i="2" r="BK201"/>
  <c r="BK192"/>
  <c r="BK187"/>
  <c r="J180"/>
  <c r="J154"/>
  <c r="BK137"/>
  <c r="J159"/>
  <c r="BK136"/>
  <c r="BK154"/>
  <c r="BK138"/>
  <c r="J175"/>
  <c i="3" r="J293"/>
  <c r="BK254"/>
  <c r="BK222"/>
  <c r="J182"/>
  <c r="BK291"/>
  <c r="J226"/>
  <c r="J156"/>
  <c r="BK255"/>
  <c r="J206"/>
  <c r="BK152"/>
  <c r="BK290"/>
  <c r="BK257"/>
  <c r="BK226"/>
  <c r="J169"/>
  <c r="BK289"/>
  <c r="J274"/>
  <c r="J244"/>
  <c r="J220"/>
  <c r="BK149"/>
  <c r="J163"/>
  <c r="BK250"/>
  <c r="BK185"/>
  <c r="BK154"/>
  <c r="BK204"/>
  <c i="4" r="J215"/>
  <c r="BK197"/>
  <c r="J163"/>
  <c r="J150"/>
  <c r="J136"/>
  <c r="J229"/>
  <c r="J179"/>
  <c r="BK149"/>
  <c r="BK232"/>
  <c r="J153"/>
  <c r="BK234"/>
  <c r="BK216"/>
  <c r="BK192"/>
  <c r="BK175"/>
  <c r="BK138"/>
  <c r="BK237"/>
  <c r="J202"/>
  <c r="BK186"/>
  <c r="BK157"/>
  <c r="J225"/>
  <c r="BK209"/>
  <c r="BK179"/>
  <c r="J135"/>
  <c r="J211"/>
  <c r="BK183"/>
  <c r="BK164"/>
  <c r="BK146"/>
  <c r="J200"/>
  <c r="J131"/>
  <c i="5" r="BK154"/>
  <c r="BK166"/>
  <c r="J144"/>
  <c r="J130"/>
  <c r="J160"/>
  <c r="J127"/>
  <c r="J142"/>
  <c r="BK158"/>
  <c r="BK174"/>
  <c r="J165"/>
  <c r="BK127"/>
  <c r="BK144"/>
  <c r="J158"/>
  <c i="6" r="J170"/>
  <c r="J134"/>
  <c r="J156"/>
  <c r="J142"/>
  <c r="J176"/>
  <c r="BK137"/>
  <c r="BK157"/>
  <c r="BK176"/>
  <c r="BK151"/>
  <c r="J149"/>
  <c r="J129"/>
  <c r="BK163"/>
  <c r="BK130"/>
  <c i="7" r="BK126"/>
  <c r="BK131"/>
  <c r="BK134"/>
  <c i="8" r="J159"/>
  <c r="J120"/>
  <c r="J130"/>
  <c r="J152"/>
  <c r="J125"/>
  <c r="BK123"/>
  <c r="BK133"/>
  <c r="J150"/>
  <c r="BK131"/>
  <c r="J121"/>
  <c r="J142"/>
  <c i="2" r="BK199"/>
  <c r="J192"/>
  <c r="J187"/>
  <c r="J171"/>
  <c r="J149"/>
  <c r="BK127"/>
  <c r="J147"/>
  <c r="BK155"/>
  <c r="J136"/>
  <c r="J173"/>
  <c i="3" r="J272"/>
  <c r="J252"/>
  <c r="BK197"/>
  <c r="BK141"/>
  <c r="J240"/>
  <c r="J192"/>
  <c r="BK292"/>
  <c r="BK228"/>
  <c r="J179"/>
  <c r="BK145"/>
  <c r="BK272"/>
  <c r="J251"/>
  <c r="J212"/>
  <c r="J292"/>
  <c r="J283"/>
  <c r="J255"/>
  <c r="BK171"/>
  <c r="J147"/>
  <c r="J213"/>
  <c r="BK285"/>
  <c r="BK213"/>
  <c r="J176"/>
  <c r="BK220"/>
  <c r="J137"/>
  <c i="4" r="J205"/>
  <c r="BK187"/>
  <c r="J162"/>
  <c r="BK143"/>
  <c r="J237"/>
  <c r="BK221"/>
  <c r="J172"/>
  <c r="J238"/>
  <c r="BK150"/>
  <c r="BK217"/>
  <c r="J197"/>
  <c r="J182"/>
  <c r="J159"/>
  <c r="J132"/>
  <c r="J222"/>
  <c r="J201"/>
  <c r="J183"/>
  <c r="BK152"/>
  <c r="BK220"/>
  <c r="BK180"/>
  <c r="BK226"/>
  <c r="BK204"/>
  <c r="J176"/>
  <c r="J157"/>
  <c r="J214"/>
  <c r="J191"/>
  <c i="5" r="BK157"/>
  <c r="J163"/>
  <c r="J138"/>
  <c r="J167"/>
  <c r="BK135"/>
  <c r="J151"/>
  <c r="BK163"/>
  <c r="J171"/>
  <c r="J132"/>
  <c r="J166"/>
  <c r="BK140"/>
  <c r="BK161"/>
  <c r="J133"/>
  <c i="6" r="J165"/>
  <c r="J163"/>
  <c r="BK134"/>
  <c r="BK155"/>
  <c r="BK166"/>
  <c r="BK139"/>
  <c r="BK160"/>
  <c r="BK129"/>
  <c r="J140"/>
  <c r="J169"/>
  <c r="BK143"/>
  <c r="J145"/>
  <c i="7" r="BK122"/>
  <c r="J133"/>
  <c r="BK127"/>
  <c r="J129"/>
  <c r="J125"/>
  <c i="8" r="BK146"/>
  <c r="J149"/>
  <c r="BK120"/>
  <c r="J141"/>
  <c r="J138"/>
  <c r="BK156"/>
  <c r="BK142"/>
  <c r="BK159"/>
  <c r="J133"/>
  <c r="J153"/>
  <c r="BK126"/>
  <c i="2" r="J201"/>
  <c r="J194"/>
  <c r="J190"/>
  <c r="BK180"/>
  <c r="BK163"/>
  <c r="BK147"/>
  <c r="BK129"/>
  <c r="J155"/>
  <c i="1" r="AS94"/>
  <c i="3" r="BK281"/>
  <c r="BK232"/>
  <c r="J183"/>
  <c r="J235"/>
  <c r="BK202"/>
  <c r="BK139"/>
  <c r="J250"/>
  <c r="J190"/>
  <c r="J139"/>
  <c r="J260"/>
  <c r="BK210"/>
  <c r="J167"/>
  <c r="BK265"/>
  <c r="J204"/>
  <c r="J154"/>
  <c r="J208"/>
  <c r="BK274"/>
  <c r="J224"/>
  <c r="BK174"/>
  <c r="J237"/>
  <c r="J152"/>
  <c i="4" r="BK213"/>
  <c r="J192"/>
  <c r="BK171"/>
  <c r="BK153"/>
  <c r="BK132"/>
  <c r="BK228"/>
  <c r="BK181"/>
  <c r="BK148"/>
  <c r="J173"/>
  <c r="J137"/>
  <c r="J226"/>
  <c r="BK199"/>
  <c r="J168"/>
  <c r="BK136"/>
  <c r="J224"/>
  <c r="BK200"/>
  <c r="BK174"/>
  <c r="BK160"/>
  <c r="J239"/>
  <c r="BK214"/>
  <c r="BK184"/>
  <c r="J139"/>
  <c r="BK225"/>
  <c r="BK196"/>
  <c r="J171"/>
  <c r="J212"/>
  <c r="J187"/>
  <c i="5" r="J173"/>
  <c r="J148"/>
  <c r="J156"/>
  <c r="J136"/>
  <c r="J161"/>
  <c r="BK133"/>
  <c r="J159"/>
  <c r="BK175"/>
  <c r="J131"/>
  <c r="BK150"/>
  <c r="BK173"/>
  <c r="J137"/>
  <c r="J147"/>
  <c i="6" r="BK168"/>
  <c r="J137"/>
  <c r="BK167"/>
  <c r="J130"/>
  <c r="J151"/>
  <c r="J173"/>
  <c r="J138"/>
  <c r="J167"/>
  <c r="BK147"/>
  <c r="J166"/>
  <c r="BK165"/>
  <c r="BK142"/>
  <c r="J155"/>
  <c i="7" r="J123"/>
  <c r="J130"/>
  <c r="J131"/>
  <c r="BK133"/>
  <c r="J124"/>
  <c i="8" r="BK153"/>
  <c r="BK138"/>
  <c r="J136"/>
  <c r="J146"/>
  <c r="J148"/>
  <c r="BK127"/>
  <c r="BK145"/>
  <c r="BK122"/>
  <c r="BK136"/>
  <c r="BK125"/>
  <c r="BK130"/>
  <c i="2" r="J197"/>
  <c r="BK191"/>
  <c r="J184"/>
  <c r="J174"/>
  <c r="BK153"/>
  <c r="J135"/>
  <c r="BK161"/>
  <c r="BK131"/>
  <c r="BK151"/>
  <c r="J137"/>
  <c r="BK133"/>
  <c i="3" r="J267"/>
  <c r="J253"/>
  <c r="BK212"/>
  <c r="J178"/>
  <c r="BK237"/>
  <c r="BK206"/>
  <c r="BK256"/>
  <c r="J217"/>
  <c r="BK169"/>
  <c r="J289"/>
  <c r="BK244"/>
  <c r="BK219"/>
  <c r="J143"/>
  <c r="BK287"/>
  <c r="J256"/>
  <c r="BK178"/>
  <c r="J144"/>
  <c r="BK176"/>
  <c r="BK262"/>
  <c r="J210"/>
  <c r="BK137"/>
  <c r="J188"/>
  <c i="4" r="BK236"/>
  <c r="J203"/>
  <c r="BK182"/>
  <c r="J158"/>
  <c r="BK144"/>
  <c r="BK235"/>
  <c r="BK201"/>
  <c r="BK163"/>
  <c r="BK239"/>
  <c r="J166"/>
  <c r="J236"/>
  <c r="J221"/>
  <c r="BK205"/>
  <c r="BK194"/>
  <c r="J181"/>
  <c r="BK135"/>
  <c r="J230"/>
  <c r="J218"/>
  <c r="BK188"/>
  <c r="J164"/>
  <c r="BK151"/>
  <c r="BK219"/>
  <c r="J208"/>
  <c r="BK141"/>
  <c r="J223"/>
  <c r="J198"/>
  <c r="BK178"/>
  <c r="BK165"/>
  <c r="J156"/>
  <c r="BK210"/>
  <c r="J180"/>
  <c i="5" r="BK162"/>
  <c r="J129"/>
  <c r="J135"/>
  <c r="J139"/>
  <c r="BK132"/>
  <c r="BK153"/>
  <c r="J174"/>
  <c r="BK147"/>
  <c r="J169"/>
  <c r="J140"/>
  <c r="BK165"/>
  <c r="BK172"/>
  <c r="J154"/>
  <c i="6" r="J139"/>
  <c r="BK138"/>
  <c r="BK152"/>
  <c r="J128"/>
  <c r="BK154"/>
  <c r="BK132"/>
  <c r="J162"/>
  <c r="BK178"/>
  <c r="J148"/>
  <c r="J178"/>
  <c r="BK148"/>
  <c r="J157"/>
  <c i="7" r="J127"/>
  <c r="J135"/>
  <c r="BK125"/>
  <c r="BK128"/>
  <c i="8" r="BK150"/>
  <c r="BK151"/>
  <c r="BK139"/>
  <c r="BK155"/>
  <c r="BK129"/>
  <c r="J131"/>
  <c r="J155"/>
  <c r="J128"/>
  <c r="BK154"/>
  <c r="J134"/>
  <c r="BK128"/>
  <c r="J144"/>
  <c r="BK134"/>
  <c i="2" r="BK197"/>
  <c r="BK190"/>
  <c r="BK184"/>
  <c r="BK156"/>
  <c r="BK173"/>
  <c r="J156"/>
  <c r="J133"/>
  <c r="J153"/>
  <c r="BK135"/>
  <c r="J127"/>
  <c i="3" r="J258"/>
  <c r="BK224"/>
  <c r="J181"/>
  <c r="BK267"/>
  <c r="BK230"/>
  <c r="BK182"/>
  <c r="J287"/>
  <c r="BK240"/>
  <c r="J159"/>
  <c r="J291"/>
  <c r="BK258"/>
  <c r="J230"/>
  <c r="J222"/>
  <c r="J171"/>
  <c r="J290"/>
  <c r="BK260"/>
  <c r="J234"/>
  <c r="J161"/>
  <c r="J216"/>
  <c r="BK159"/>
  <c r="J232"/>
  <c r="BK163"/>
  <c r="BK181"/>
  <c i="4" r="J219"/>
  <c r="BK198"/>
  <c r="J178"/>
  <c r="J154"/>
  <c r="BK139"/>
  <c r="J234"/>
  <c r="BK190"/>
  <c r="BK159"/>
  <c r="J220"/>
  <c r="J138"/>
  <c r="J231"/>
  <c r="BK203"/>
  <c r="J188"/>
  <c r="BK176"/>
  <c r="J151"/>
  <c r="J227"/>
  <c r="J209"/>
  <c r="J184"/>
  <c r="BK158"/>
  <c r="BK230"/>
  <c r="BK212"/>
  <c r="J146"/>
  <c r="BK215"/>
  <c r="BK185"/>
  <c r="BK166"/>
  <c r="J148"/>
  <c r="J204"/>
  <c r="J143"/>
  <c i="5" r="BK136"/>
  <c r="BK151"/>
  <c r="BK131"/>
  <c r="J162"/>
  <c r="BK130"/>
  <c r="J150"/>
  <c r="J168"/>
  <c r="BK129"/>
  <c r="BK167"/>
  <c r="J128"/>
  <c r="BK156"/>
  <c r="BK164"/>
  <c i="6" r="BK149"/>
  <c r="BK170"/>
  <c r="J154"/>
  <c r="J164"/>
  <c r="J135"/>
  <c r="BK158"/>
  <c r="BK133"/>
  <c r="J152"/>
  <c r="BK140"/>
  <c r="J158"/>
  <c r="BK136"/>
  <c r="BK164"/>
  <c r="J136"/>
  <c r="BK135"/>
  <c i="7" r="J134"/>
  <c r="BK129"/>
  <c r="BK124"/>
  <c r="J122"/>
  <c i="8" r="J139"/>
  <c r="BK144"/>
  <c r="J154"/>
  <c r="BK140"/>
  <c r="BK137"/>
  <c r="BK152"/>
  <c r="J126"/>
  <c r="J151"/>
  <c r="J132"/>
  <c r="J122"/>
  <c r="J137"/>
  <c i="2" r="BK194"/>
  <c r="BK186"/>
  <c r="BK174"/>
  <c r="J161"/>
  <c r="J138"/>
  <c r="J163"/>
  <c r="BK149"/>
  <c r="BK158"/>
  <c r="J145"/>
  <c r="BK145"/>
  <c i="3" r="BK283"/>
  <c r="BK235"/>
  <c r="BK188"/>
  <c r="J265"/>
  <c r="BK161"/>
  <c r="J254"/>
  <c r="J197"/>
  <c r="J149"/>
  <c r="J281"/>
  <c r="J239"/>
  <c r="BK190"/>
  <c r="J141"/>
  <c r="J257"/>
  <c r="J228"/>
  <c r="BK156"/>
  <c r="J215"/>
  <c r="BK183"/>
  <c r="BK234"/>
  <c r="BK179"/>
  <c r="J145"/>
  <c r="J202"/>
  <c r="BK136"/>
  <c i="4" r="BK206"/>
  <c r="J190"/>
  <c r="J161"/>
  <c r="J149"/>
  <c r="BK238"/>
  <c r="BK224"/>
  <c r="BK173"/>
  <c r="BK137"/>
  <c r="BK223"/>
  <c r="BK147"/>
  <c r="J232"/>
  <c r="BK208"/>
  <c r="BK191"/>
  <c r="BK161"/>
  <c r="BK134"/>
  <c r="BK229"/>
  <c r="J217"/>
  <c r="BK193"/>
  <c r="J165"/>
  <c r="BK145"/>
  <c r="BK218"/>
  <c r="BK202"/>
  <c r="J235"/>
  <c r="BK222"/>
  <c r="J194"/>
  <c r="J175"/>
  <c r="BK162"/>
  <c r="J144"/>
  <c r="J185"/>
  <c i="5" r="J170"/>
  <c r="J134"/>
  <c r="BK152"/>
  <c r="J175"/>
  <c r="BK138"/>
  <c r="J164"/>
  <c r="BK128"/>
  <c r="J152"/>
  <c r="J172"/>
  <c r="BK142"/>
  <c r="J177"/>
  <c r="BK139"/>
  <c r="BK160"/>
  <c i="6" r="BK173"/>
  <c r="J131"/>
  <c r="BK141"/>
  <c r="BK161"/>
  <c r="J133"/>
  <c r="J160"/>
  <c r="BK128"/>
  <c r="J161"/>
  <c r="BK177"/>
  <c r="J143"/>
  <c r="J171"/>
  <c r="J141"/>
  <c i="7" r="BK130"/>
  <c r="BK135"/>
  <c r="J128"/>
  <c r="BK123"/>
  <c r="J126"/>
  <c i="8" r="J157"/>
  <c r="BK157"/>
  <c r="J140"/>
  <c r="J156"/>
  <c r="J135"/>
  <c r="BK132"/>
  <c r="J123"/>
  <c r="BK148"/>
  <c r="J129"/>
  <c r="BK147"/>
  <c r="J127"/>
  <c i="2" r="J199"/>
  <c r="J191"/>
  <c r="J186"/>
  <c r="BK175"/>
  <c r="J158"/>
  <c r="J143"/>
  <c r="BK171"/>
  <c r="J151"/>
  <c r="BK159"/>
  <c r="BK143"/>
  <c r="J129"/>
  <c r="J131"/>
  <c i="3" r="J262"/>
  <c r="BK215"/>
  <c r="BK293"/>
  <c r="BK216"/>
  <c r="BK144"/>
  <c r="BK253"/>
  <c r="BK208"/>
  <c r="BK147"/>
  <c r="BK252"/>
  <c r="J174"/>
  <c r="J136"/>
  <c r="J285"/>
  <c r="BK239"/>
  <c r="BK167"/>
  <c r="BK217"/>
  <c r="BK192"/>
  <c r="BK251"/>
  <c r="J219"/>
  <c r="BK143"/>
  <c r="J185"/>
  <c i="4" r="BK231"/>
  <c r="J193"/>
  <c r="BK172"/>
  <c r="BK156"/>
  <c r="J134"/>
  <c r="J195"/>
  <c r="J147"/>
  <c r="J216"/>
  <c r="J141"/>
  <c r="J228"/>
  <c r="J206"/>
  <c r="BK195"/>
  <c r="J186"/>
  <c r="J152"/>
  <c r="BK131"/>
  <c r="J210"/>
  <c r="J199"/>
  <c r="BK168"/>
  <c r="BK154"/>
  <c r="BK227"/>
  <c r="BK211"/>
  <c r="J145"/>
  <c r="J133"/>
  <c r="J213"/>
  <c r="J174"/>
  <c r="J160"/>
  <c r="BK133"/>
  <c r="J196"/>
  <c i="5" r="BK171"/>
  <c r="J146"/>
  <c r="J153"/>
  <c r="BK137"/>
  <c r="BK169"/>
  <c r="BK134"/>
  <c r="BK148"/>
  <c r="BK159"/>
  <c r="BK170"/>
  <c r="BK146"/>
  <c r="BK177"/>
  <c r="BK168"/>
  <c r="J157"/>
  <c i="6" r="BK156"/>
  <c r="J132"/>
  <c r="BK150"/>
  <c r="BK171"/>
  <c r="BK131"/>
  <c r="BK145"/>
  <c r="J168"/>
  <c r="J150"/>
  <c r="BK162"/>
  <c r="J177"/>
  <c r="J147"/>
  <c r="BK169"/>
  <c i="7" r="F36"/>
  <c i="8" r="BK149"/>
  <c r="J124"/>
  <c r="BK135"/>
  <c r="J145"/>
  <c r="BK141"/>
  <c r="J147"/>
  <c r="BK121"/>
  <c r="J143"/>
  <c r="BK124"/>
  <c r="BK143"/>
  <c i="2" l="1" r="T142"/>
  <c i="3" r="BK146"/>
  <c r="J146"/>
  <c r="J99"/>
  <c r="P158"/>
  <c r="BK187"/>
  <c r="BK218"/>
  <c r="J218"/>
  <c r="J108"/>
  <c r="BK238"/>
  <c r="J238"/>
  <c r="J111"/>
  <c r="BK273"/>
  <c r="J273"/>
  <c r="J113"/>
  <c i="2" r="R142"/>
  <c r="T189"/>
  <c r="R198"/>
  <c i="3" r="P138"/>
  <c r="R158"/>
  <c r="R187"/>
  <c r="T214"/>
  <c r="P238"/>
  <c r="P273"/>
  <c i="4" r="T142"/>
  <c r="BK189"/>
  <c r="J189"/>
  <c r="J106"/>
  <c r="T189"/>
  <c r="R233"/>
  <c i="5" r="T145"/>
  <c r="R149"/>
  <c i="6" r="BK127"/>
  <c r="J127"/>
  <c r="J98"/>
  <c r="P159"/>
  <c i="7" r="P132"/>
  <c i="2" r="BK126"/>
  <c r="J126"/>
  <c r="J98"/>
  <c r="P126"/>
  <c r="BK189"/>
  <c r="J189"/>
  <c r="J101"/>
  <c i="3" r="R138"/>
  <c r="P151"/>
  <c r="BK173"/>
  <c r="J173"/>
  <c r="J102"/>
  <c r="R205"/>
  <c r="BK214"/>
  <c r="J214"/>
  <c r="J107"/>
  <c r="P229"/>
  <c r="P233"/>
  <c r="P259"/>
  <c r="T288"/>
  <c i="4" r="BK142"/>
  <c r="J142"/>
  <c r="J100"/>
  <c r="T155"/>
  <c r="T170"/>
  <c r="P207"/>
  <c i="5" r="R126"/>
  <c r="BK145"/>
  <c r="J145"/>
  <c r="J101"/>
  <c r="T155"/>
  <c i="6" r="P127"/>
  <c r="R159"/>
  <c i="7" r="R121"/>
  <c r="R120"/>
  <c i="2" r="R126"/>
  <c r="T198"/>
  <c i="3" r="T146"/>
  <c r="T151"/>
  <c r="R173"/>
  <c r="BK205"/>
  <c r="J205"/>
  <c r="J106"/>
  <c r="P218"/>
  <c r="T229"/>
  <c r="R233"/>
  <c r="T259"/>
  <c r="T273"/>
  <c i="4" r="R130"/>
  <c r="P142"/>
  <c r="P177"/>
  <c r="T207"/>
  <c i="5" r="BK126"/>
  <c r="J126"/>
  <c r="J98"/>
  <c r="R145"/>
  <c r="P149"/>
  <c i="6" r="R127"/>
  <c r="BK159"/>
  <c r="J159"/>
  <c r="J102"/>
  <c r="T175"/>
  <c r="T174"/>
  <c i="7" r="T132"/>
  <c i="2" r="T126"/>
  <c r="R189"/>
  <c r="R188"/>
  <c r="P198"/>
  <c i="3" r="BK138"/>
  <c r="J138"/>
  <c r="J98"/>
  <c r="T138"/>
  <c r="T135"/>
  <c r="BK158"/>
  <c r="J158"/>
  <c r="J101"/>
  <c r="T187"/>
  <c r="R214"/>
  <c r="BK229"/>
  <c r="J229"/>
  <c r="J109"/>
  <c r="T238"/>
  <c r="R288"/>
  <c i="4" r="P130"/>
  <c r="BK155"/>
  <c r="J155"/>
  <c r="J101"/>
  <c r="BK170"/>
  <c r="R177"/>
  <c r="P189"/>
  <c r="BK233"/>
  <c r="J233"/>
  <c r="J108"/>
  <c i="5" r="P145"/>
  <c r="BK149"/>
  <c r="J149"/>
  <c r="J102"/>
  <c r="T149"/>
  <c i="6" r="T127"/>
  <c r="T146"/>
  <c r="P153"/>
  <c r="P175"/>
  <c r="P174"/>
  <c i="7" r="T121"/>
  <c r="T120"/>
  <c r="T119"/>
  <c i="8" r="BK119"/>
  <c r="J119"/>
  <c r="J97"/>
  <c i="2" r="BK142"/>
  <c r="J142"/>
  <c r="J99"/>
  <c r="P189"/>
  <c r="P188"/>
  <c i="3" r="R146"/>
  <c r="R151"/>
  <c r="P173"/>
  <c r="T205"/>
  <c r="R218"/>
  <c r="BK233"/>
  <c r="J233"/>
  <c r="J110"/>
  <c r="BK259"/>
  <c r="J259"/>
  <c r="J112"/>
  <c r="P288"/>
  <c i="4" r="R142"/>
  <c r="P170"/>
  <c r="P169"/>
  <c r="T177"/>
  <c r="R189"/>
  <c r="P233"/>
  <c i="5" r="T126"/>
  <c r="T125"/>
  <c r="T124"/>
  <c r="R155"/>
  <c i="6" r="P146"/>
  <c r="T159"/>
  <c i="7" r="BK132"/>
  <c r="J132"/>
  <c r="J99"/>
  <c i="8" r="R119"/>
  <c r="R118"/>
  <c i="2" r="P142"/>
  <c r="P125"/>
  <c r="P124"/>
  <c i="1" r="AU95"/>
  <c i="2" r="BK198"/>
  <c r="J198"/>
  <c r="J104"/>
  <c i="3" r="P146"/>
  <c r="T173"/>
  <c r="P205"/>
  <c r="T218"/>
  <c r="R238"/>
  <c r="BK288"/>
  <c r="J288"/>
  <c r="J114"/>
  <c i="4" r="T130"/>
  <c r="T129"/>
  <c r="P155"/>
  <c r="BK177"/>
  <c r="J177"/>
  <c r="J105"/>
  <c r="BK207"/>
  <c r="J207"/>
  <c r="J107"/>
  <c r="T233"/>
  <c i="5" r="P126"/>
  <c r="P155"/>
  <c i="6" r="BK146"/>
  <c r="J146"/>
  <c r="J100"/>
  <c r="BK153"/>
  <c r="J153"/>
  <c r="J101"/>
  <c r="T153"/>
  <c r="R175"/>
  <c r="R174"/>
  <c i="7" r="BK121"/>
  <c r="BK120"/>
  <c r="BK119"/>
  <c r="J119"/>
  <c r="J96"/>
  <c r="R132"/>
  <c i="8" r="P119"/>
  <c r="P118"/>
  <c i="1" r="AU101"/>
  <c i="3" r="BK151"/>
  <c r="J151"/>
  <c r="J100"/>
  <c r="T158"/>
  <c r="P187"/>
  <c r="P186"/>
  <c r="P214"/>
  <c r="R229"/>
  <c r="T233"/>
  <c r="R259"/>
  <c r="R273"/>
  <c i="4" r="BK130"/>
  <c r="R155"/>
  <c r="R170"/>
  <c r="R207"/>
  <c i="5" r="BK155"/>
  <c r="J155"/>
  <c r="J103"/>
  <c i="6" r="R146"/>
  <c r="R153"/>
  <c r="BK175"/>
  <c r="BK174"/>
  <c r="J174"/>
  <c r="J104"/>
  <c i="7" r="P121"/>
  <c r="P120"/>
  <c r="P119"/>
  <c i="1" r="AU100"/>
  <c i="8" r="T119"/>
  <c r="T118"/>
  <c i="4" r="BK140"/>
  <c r="J140"/>
  <c r="J99"/>
  <c i="3" r="BK184"/>
  <c r="J184"/>
  <c r="J103"/>
  <c i="2" r="BK193"/>
  <c r="J193"/>
  <c r="J102"/>
  <c i="4" r="BK167"/>
  <c r="J167"/>
  <c r="J102"/>
  <c i="6" r="BK172"/>
  <c r="J172"/>
  <c r="J103"/>
  <c i="2" r="BK196"/>
  <c r="J196"/>
  <c r="J103"/>
  <c i="5" r="BK143"/>
  <c r="J143"/>
  <c r="J100"/>
  <c r="BK176"/>
  <c r="J176"/>
  <c r="J104"/>
  <c i="8" r="BK158"/>
  <c r="J158"/>
  <c r="J98"/>
  <c i="5" r="BK141"/>
  <c r="J141"/>
  <c r="J99"/>
  <c i="6" r="BK144"/>
  <c r="J144"/>
  <c r="J99"/>
  <c i="8" r="E85"/>
  <c r="J91"/>
  <c r="BF135"/>
  <c r="BF148"/>
  <c r="BF150"/>
  <c r="BF151"/>
  <c r="BF154"/>
  <c i="7" r="J121"/>
  <c r="J98"/>
  <c i="8" r="J89"/>
  <c r="J92"/>
  <c r="F115"/>
  <c i="7" r="J120"/>
  <c r="J97"/>
  <c i="8" r="BF130"/>
  <c r="BF137"/>
  <c r="BF144"/>
  <c r="BF156"/>
  <c r="BF123"/>
  <c r="BF139"/>
  <c r="BF157"/>
  <c r="BF125"/>
  <c r="BF134"/>
  <c r="BF136"/>
  <c r="BF140"/>
  <c r="BF146"/>
  <c r="BF149"/>
  <c r="BF152"/>
  <c r="BF153"/>
  <c r="BF127"/>
  <c r="BF138"/>
  <c r="BF143"/>
  <c r="BF159"/>
  <c r="BF120"/>
  <c r="BF121"/>
  <c r="BF124"/>
  <c r="BF126"/>
  <c r="BF132"/>
  <c r="BF133"/>
  <c r="BF141"/>
  <c r="BF142"/>
  <c r="BF145"/>
  <c r="BF147"/>
  <c r="BF155"/>
  <c r="BF122"/>
  <c r="BF128"/>
  <c r="BF129"/>
  <c r="BF131"/>
  <c i="7" r="J89"/>
  <c r="E109"/>
  <c r="BF125"/>
  <c r="BF126"/>
  <c r="BF130"/>
  <c i="6" r="J175"/>
  <c r="J105"/>
  <c i="7" r="F92"/>
  <c r="BF134"/>
  <c r="BF135"/>
  <c i="6" r="BK126"/>
  <c r="BK125"/>
  <c r="J125"/>
  <c i="7" r="BF133"/>
  <c r="BF122"/>
  <c r="BF123"/>
  <c r="BF124"/>
  <c r="BF127"/>
  <c r="BF128"/>
  <c r="BF129"/>
  <c r="BF131"/>
  <c i="1" r="BC100"/>
  <c i="6" r="E115"/>
  <c r="BF130"/>
  <c r="BF147"/>
  <c r="BF148"/>
  <c r="BF149"/>
  <c r="BF165"/>
  <c r="BF177"/>
  <c r="BF178"/>
  <c r="BF133"/>
  <c r="BF140"/>
  <c r="BF154"/>
  <c i="5" r="BK125"/>
  <c r="BK124"/>
  <c r="J124"/>
  <c i="6" r="BF137"/>
  <c r="BF139"/>
  <c r="BF145"/>
  <c r="BF152"/>
  <c r="BF155"/>
  <c r="BF160"/>
  <c r="BF171"/>
  <c r="F122"/>
  <c r="BF136"/>
  <c r="BF138"/>
  <c r="BF169"/>
  <c r="BF170"/>
  <c r="BF134"/>
  <c r="BF143"/>
  <c r="BF161"/>
  <c r="BF167"/>
  <c r="BF176"/>
  <c r="BF141"/>
  <c r="BF156"/>
  <c r="BF166"/>
  <c r="BF168"/>
  <c r="BF131"/>
  <c r="BF132"/>
  <c r="BF157"/>
  <c r="BF164"/>
  <c r="BF173"/>
  <c r="J89"/>
  <c r="BF128"/>
  <c r="BF129"/>
  <c r="BF135"/>
  <c r="BF142"/>
  <c r="BF150"/>
  <c r="BF151"/>
  <c r="BF158"/>
  <c r="BF162"/>
  <c r="BF163"/>
  <c i="5" r="E85"/>
  <c r="BF128"/>
  <c r="BF130"/>
  <c r="BF140"/>
  <c r="BF151"/>
  <c r="BF165"/>
  <c r="F92"/>
  <c r="BF131"/>
  <c r="BF135"/>
  <c r="BF146"/>
  <c r="BF159"/>
  <c r="BF160"/>
  <c r="BF163"/>
  <c r="BF167"/>
  <c r="BF168"/>
  <c r="BF177"/>
  <c r="BF129"/>
  <c r="BF158"/>
  <c i="4" r="J130"/>
  <c r="J98"/>
  <c i="5" r="BF142"/>
  <c r="BF144"/>
  <c r="BF148"/>
  <c r="BF156"/>
  <c r="BF170"/>
  <c r="J118"/>
  <c r="BF134"/>
  <c r="BF136"/>
  <c r="BF154"/>
  <c r="BF162"/>
  <c r="BF166"/>
  <c r="BF169"/>
  <c r="BF174"/>
  <c r="BF175"/>
  <c i="4" r="J170"/>
  <c r="J104"/>
  <c i="5" r="BF137"/>
  <c r="BF147"/>
  <c r="BF153"/>
  <c r="BF171"/>
  <c r="BF172"/>
  <c r="BF173"/>
  <c r="BF127"/>
  <c r="BF133"/>
  <c r="BF157"/>
  <c r="BF161"/>
  <c r="BF164"/>
  <c r="BF132"/>
  <c r="BF138"/>
  <c r="BF139"/>
  <c r="BF150"/>
  <c r="BF152"/>
  <c i="4" r="BF136"/>
  <c r="BF153"/>
  <c r="BF183"/>
  <c r="BF188"/>
  <c r="BF204"/>
  <c r="BF205"/>
  <c r="BF208"/>
  <c i="3" r="J187"/>
  <c r="J105"/>
  <c i="4" r="BF131"/>
  <c r="BF137"/>
  <c r="BF150"/>
  <c r="BF186"/>
  <c r="BF187"/>
  <c r="BF200"/>
  <c r="BF217"/>
  <c r="BF220"/>
  <c r="BF231"/>
  <c i="3" r="BK135"/>
  <c i="4" r="E118"/>
  <c r="F125"/>
  <c r="BF181"/>
  <c r="BF182"/>
  <c r="BF192"/>
  <c r="BF193"/>
  <c r="BF194"/>
  <c r="BF198"/>
  <c r="BF199"/>
  <c r="BF201"/>
  <c r="BF206"/>
  <c r="BF215"/>
  <c r="BF216"/>
  <c r="BF229"/>
  <c r="BF133"/>
  <c r="BF138"/>
  <c r="BF139"/>
  <c r="BF141"/>
  <c r="BF143"/>
  <c r="BF149"/>
  <c r="BF156"/>
  <c r="BF159"/>
  <c r="BF163"/>
  <c r="BF164"/>
  <c r="BF178"/>
  <c r="BF185"/>
  <c r="BF190"/>
  <c r="BF196"/>
  <c r="BF197"/>
  <c r="BF212"/>
  <c r="BF225"/>
  <c r="BF228"/>
  <c r="BF232"/>
  <c r="BF234"/>
  <c r="BF148"/>
  <c r="BF152"/>
  <c r="BF154"/>
  <c r="BF158"/>
  <c r="BF160"/>
  <c r="BF166"/>
  <c r="BF172"/>
  <c r="BF179"/>
  <c r="BF202"/>
  <c r="BF222"/>
  <c r="BF223"/>
  <c r="BF238"/>
  <c r="BF239"/>
  <c r="BF132"/>
  <c r="BF134"/>
  <c r="BF144"/>
  <c r="BF146"/>
  <c r="BF171"/>
  <c r="BF210"/>
  <c r="BF221"/>
  <c r="BF227"/>
  <c r="BF230"/>
  <c r="BF235"/>
  <c r="J89"/>
  <c r="BF135"/>
  <c r="BF145"/>
  <c r="BF151"/>
  <c r="BF157"/>
  <c r="BF174"/>
  <c r="BF175"/>
  <c r="BF184"/>
  <c r="BF191"/>
  <c r="BF203"/>
  <c r="BF209"/>
  <c r="BF211"/>
  <c r="BF213"/>
  <c r="BF214"/>
  <c r="BF218"/>
  <c r="BF219"/>
  <c r="BF226"/>
  <c r="BF147"/>
  <c r="BF161"/>
  <c r="BF162"/>
  <c r="BF165"/>
  <c r="BF168"/>
  <c r="BF173"/>
  <c r="BF176"/>
  <c r="BF180"/>
  <c r="BF195"/>
  <c r="BF224"/>
  <c r="BF236"/>
  <c r="BF237"/>
  <c i="3" r="BF139"/>
  <c r="BF143"/>
  <c r="BF144"/>
  <c r="BF156"/>
  <c r="BF190"/>
  <c r="F92"/>
  <c r="BF147"/>
  <c r="BF167"/>
  <c r="BF197"/>
  <c r="BF215"/>
  <c r="BF220"/>
  <c r="BF239"/>
  <c r="BF240"/>
  <c r="BF244"/>
  <c r="BF253"/>
  <c r="BF254"/>
  <c r="BF287"/>
  <c r="BF289"/>
  <c r="J128"/>
  <c r="BF137"/>
  <c r="BF141"/>
  <c r="BF145"/>
  <c r="BF154"/>
  <c r="BF179"/>
  <c r="BF188"/>
  <c r="BF202"/>
  <c r="BF185"/>
  <c r="BF206"/>
  <c r="BF222"/>
  <c r="BF237"/>
  <c r="BF255"/>
  <c r="BF262"/>
  <c r="BF272"/>
  <c r="E124"/>
  <c r="BF149"/>
  <c r="BF159"/>
  <c r="BF161"/>
  <c r="BF182"/>
  <c r="BF183"/>
  <c r="BF192"/>
  <c r="BF213"/>
  <c r="BF217"/>
  <c r="BF232"/>
  <c r="BF234"/>
  <c r="BF250"/>
  <c r="BF251"/>
  <c r="BF256"/>
  <c r="BF290"/>
  <c r="BF293"/>
  <c r="BF163"/>
  <c r="BF181"/>
  <c r="BF210"/>
  <c r="BF212"/>
  <c r="BF219"/>
  <c r="BF224"/>
  <c r="BF226"/>
  <c r="BF230"/>
  <c r="BF235"/>
  <c r="BF265"/>
  <c r="BF267"/>
  <c r="BF281"/>
  <c r="BF283"/>
  <c r="BF136"/>
  <c r="BF152"/>
  <c r="BF176"/>
  <c r="BF178"/>
  <c r="BF252"/>
  <c r="BF257"/>
  <c r="BF258"/>
  <c r="BF285"/>
  <c r="BF292"/>
  <c i="2" r="BK188"/>
  <c r="J188"/>
  <c r="J100"/>
  <c i="3" r="BF169"/>
  <c r="BF171"/>
  <c r="BF174"/>
  <c r="BF204"/>
  <c r="BF208"/>
  <c r="BF216"/>
  <c r="BF228"/>
  <c r="BF260"/>
  <c r="BF274"/>
  <c r="BF291"/>
  <c i="2" r="F92"/>
  <c r="E85"/>
  <c r="BF127"/>
  <c r="BF129"/>
  <c r="BF131"/>
  <c r="BF143"/>
  <c r="BF147"/>
  <c r="BF153"/>
  <c r="BF155"/>
  <c r="BF161"/>
  <c r="J118"/>
  <c r="BF136"/>
  <c r="BF137"/>
  <c r="BF145"/>
  <c r="BF149"/>
  <c r="BF151"/>
  <c r="BF154"/>
  <c r="BF156"/>
  <c r="BF159"/>
  <c r="BF171"/>
  <c r="BF133"/>
  <c r="BF135"/>
  <c r="BF138"/>
  <c r="BF158"/>
  <c r="BF163"/>
  <c r="BF173"/>
  <c r="BF174"/>
  <c r="BF175"/>
  <c r="BF180"/>
  <c r="BF184"/>
  <c r="BF186"/>
  <c r="BF187"/>
  <c r="BF190"/>
  <c r="BF191"/>
  <c r="BF192"/>
  <c r="BF194"/>
  <c r="BF197"/>
  <c r="BF199"/>
  <c r="BF201"/>
  <c r="F36"/>
  <c i="1" r="BC95"/>
  <c i="3" r="F37"/>
  <c i="1" r="BD96"/>
  <c i="5" r="J30"/>
  <c i="6" r="J33"/>
  <c i="1" r="AV99"/>
  <c i="6" r="J30"/>
  <c i="8" r="J33"/>
  <c i="1" r="AV101"/>
  <c i="3" r="F33"/>
  <c i="1" r="AZ96"/>
  <c i="5" r="F33"/>
  <c i="1" r="AZ98"/>
  <c i="5" r="J33"/>
  <c i="1" r="AV98"/>
  <c i="6" r="F37"/>
  <c i="1" r="BD99"/>
  <c i="8" r="F33"/>
  <c i="1" r="AZ101"/>
  <c i="2" r="F33"/>
  <c i="1" r="AZ95"/>
  <c i="4" r="J33"/>
  <c i="1" r="AV97"/>
  <c i="5" r="F35"/>
  <c i="1" r="BB98"/>
  <c i="7" r="F33"/>
  <c i="1" r="AZ100"/>
  <c i="8" r="F35"/>
  <c i="1" r="BB101"/>
  <c i="3" r="F36"/>
  <c i="1" r="BC96"/>
  <c i="4" r="F36"/>
  <c i="1" r="BC97"/>
  <c i="7" r="F37"/>
  <c i="1" r="BD100"/>
  <c i="7" r="J30"/>
  <c i="8" r="F37"/>
  <c i="1" r="BD101"/>
  <c i="2" r="J33"/>
  <c i="1" r="AV95"/>
  <c i="4" r="F35"/>
  <c i="1" r="BB97"/>
  <c i="5" r="F36"/>
  <c i="1" r="BC98"/>
  <c i="7" r="J33"/>
  <c i="1" r="AV100"/>
  <c i="8" r="F36"/>
  <c i="1" r="BC101"/>
  <c i="2" r="F37"/>
  <c i="1" r="BD95"/>
  <c i="4" r="F33"/>
  <c i="1" r="AZ97"/>
  <c i="5" r="F37"/>
  <c i="1" r="BD98"/>
  <c i="6" r="F36"/>
  <c i="1" r="BC99"/>
  <c i="2" r="F35"/>
  <c i="1" r="BB95"/>
  <c i="3" r="F35"/>
  <c i="1" r="BB96"/>
  <c i="6" r="F33"/>
  <c i="1" r="AZ99"/>
  <c i="7" r="F35"/>
  <c i="1" r="BB100"/>
  <c i="3" r="J33"/>
  <c i="1" r="AV96"/>
  <c i="4" r="F37"/>
  <c i="1" r="BD97"/>
  <c i="6" r="F35"/>
  <c i="1" r="BB99"/>
  <c i="3" l="1" r="T186"/>
  <c r="T134"/>
  <c i="4" r="P129"/>
  <c r="P128"/>
  <c i="1" r="AU97"/>
  <c i="4" r="R169"/>
  <c i="6" r="T126"/>
  <c r="T125"/>
  <c r="R126"/>
  <c r="R125"/>
  <c i="4" r="R129"/>
  <c r="R128"/>
  <c r="BK169"/>
  <c r="J169"/>
  <c r="J103"/>
  <c i="7" r="R119"/>
  <c i="5" r="R125"/>
  <c r="R124"/>
  <c i="4" r="BK129"/>
  <c r="J129"/>
  <c r="J97"/>
  <c i="6" r="P126"/>
  <c r="P125"/>
  <c i="1" r="AU99"/>
  <c i="3" r="R186"/>
  <c i="2" r="T188"/>
  <c i="5" r="P125"/>
  <c r="P124"/>
  <c i="1" r="AU98"/>
  <c i="4" r="T169"/>
  <c r="T128"/>
  <c i="2" r="R125"/>
  <c r="R124"/>
  <c i="3" r="BK186"/>
  <c r="J186"/>
  <c r="J104"/>
  <c r="R135"/>
  <c r="R134"/>
  <c r="P135"/>
  <c r="P134"/>
  <c i="1" r="AU96"/>
  <c i="2" r="T125"/>
  <c r="T124"/>
  <c i="8" r="BK118"/>
  <c r="J118"/>
  <c r="J96"/>
  <c i="2" r="BK125"/>
  <c r="J125"/>
  <c r="J97"/>
  <c i="1" r="AG100"/>
  <c r="AG99"/>
  <c i="6" r="J96"/>
  <c r="J126"/>
  <c r="J97"/>
  <c i="1" r="AG98"/>
  <c i="5" r="J96"/>
  <c r="J125"/>
  <c r="J97"/>
  <c i="3" r="J135"/>
  <c r="J97"/>
  <c i="2" r="BK124"/>
  <c r="J124"/>
  <c r="J34"/>
  <c i="1" r="AW95"/>
  <c r="AT95"/>
  <c i="6" r="F34"/>
  <c i="1" r="BA99"/>
  <c i="8" r="J34"/>
  <c i="1" r="AW101"/>
  <c r="AT101"/>
  <c i="4" r="F34"/>
  <c i="1" r="BA97"/>
  <c r="BD94"/>
  <c r="W33"/>
  <c i="3" r="J34"/>
  <c i="1" r="AW96"/>
  <c r="AT96"/>
  <c i="2" r="F34"/>
  <c i="1" r="BA95"/>
  <c i="6" r="J34"/>
  <c i="1" r="AW99"/>
  <c r="AT99"/>
  <c r="AN99"/>
  <c r="AZ94"/>
  <c r="W29"/>
  <c i="3" r="F34"/>
  <c i="1" r="BA96"/>
  <c r="BB94"/>
  <c r="AX94"/>
  <c i="2" r="J30"/>
  <c i="1" r="AG95"/>
  <c i="5" r="J34"/>
  <c i="1" r="AW98"/>
  <c r="AT98"/>
  <c r="AN98"/>
  <c i="7" r="F34"/>
  <c i="1" r="BA100"/>
  <c i="8" r="F34"/>
  <c i="1" r="BA101"/>
  <c i="4" r="J34"/>
  <c i="1" r="AW97"/>
  <c r="AT97"/>
  <c i="5" r="F34"/>
  <c i="1" r="BA98"/>
  <c i="7" r="J34"/>
  <c i="1" r="AW100"/>
  <c r="AT100"/>
  <c r="AN100"/>
  <c r="BC94"/>
  <c r="W32"/>
  <c i="3" l="1" r="BK134"/>
  <c r="J134"/>
  <c r="J96"/>
  <c i="4" r="BK128"/>
  <c r="J128"/>
  <c i="7" r="J39"/>
  <c i="6" r="J39"/>
  <c i="5" r="J39"/>
  <c i="1" r="AN95"/>
  <c i="2" r="J96"/>
  <c r="J39"/>
  <c i="1" r="AU94"/>
  <c i="8" r="J30"/>
  <c i="1" r="AG101"/>
  <c i="4" r="J30"/>
  <c i="1" r="AG97"/>
  <c r="W31"/>
  <c r="BA94"/>
  <c r="W30"/>
  <c r="AV94"/>
  <c r="AK29"/>
  <c r="AY94"/>
  <c i="8" l="1" r="J39"/>
  <c i="4" r="J39"/>
  <c r="J96"/>
  <c i="1" r="AN101"/>
  <c r="AN97"/>
  <c i="3" r="J30"/>
  <c i="1" r="AG96"/>
  <c r="AN96"/>
  <c r="AW94"/>
  <c r="AK30"/>
  <c i="3" l="1" r="J39"/>
  <c i="1" r="AG94"/>
  <c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<sst xmlns="http://schemas.openxmlformats.org/spreadsheetml/2006/main">
  <si>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</si>
  <si>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</si>
  <si>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</si>
  <si>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</si>
  <si>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{cab38771-0c76-4f61-91f0-d411ef83f68c}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</si>
  <si>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</si>
  <si>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</si>
  <si>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</si>
  <si>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</si>
  <si>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</si>
  <si>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</si>
  <si>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</si>
  <si>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</si>
  <si>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20220701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</si>
  <si>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</si>
  <si>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</si>
  <si>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Cintorín Petržalka - sociálne zariadenie, Nábrežná ul., Bratislava</t>
  </si>
  <si>
    <t>JKSO:</t>
  </si>
  <si>
    <t>KS:</t>
  </si>
  <si>
    <t>Miesto:</t>
  </si>
  <si>
    <t>Bratislava - Petržalka</t>
  </si>
  <si>
    <t>Dátum:</t>
  </si>
  <si>
    <t>7. 7. 2022</t>
  </si>
  <si>
    <t>Objednávateľ:</t>
  </si>
  <si>
    <t>IČO:</t>
  </si>
  <si>
    <t>Marianum - pohreb. mesta Bratislavy, Bratislava</t>
  </si>
  <si>
    <t>IČ DPH:</t>
  </si>
  <si>
    <t>Zhotoviteľ:</t>
  </si>
  <si>
    <t>Vyplň údaj</t>
  </si>
  <si>
    <t>Projektant:</t>
  </si>
  <si>
    <t>Ing.arch. Igor Gerdenich</t>
  </si>
  <si>
    <t>True</t>
  </si>
  <si>
    <t>Spracovateľ:</t>
  </si>
  <si>
    <t>Ing. Natália Voltmannová</t>
  </si>
  <si>
    <t>Poznámka:</t>
  </si>
  <si>
    <t xml:space="preserve">Ide o výkaz výmer k predloženému projektu, s predpokladaným stavom jestvujúcich konštrukcií a návrhom optimálneho riešenia. K správnemu naceneniu výkazu výmer je potrebné naštudovanie PD a obhliadka stavby. Výkaz výmer je platný súčasne s projektom stavby, prípadné podrobné špecifikácie sú popísané v projekte a musia byť pri nacenení zohľadnené!_x000d_
_x000d_
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</si>
  <si>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</si>
  <si>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</si>
  <si>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</si>
  <si>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</si>
  <si>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</si>
  <si>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</si>
  <si>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</si>
  <si>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</si>
  <si>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</si>
  <si>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</si>
  <si>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</si>
  <si>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</si>
  <si>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</si>
  <si>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</si>
  <si>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</si>
  <si>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</si>
  <si>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</si>
  <si>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</si>
  <si>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</si>
  <si>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</si>
  <si>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</si>
  <si>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</si>
  <si>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</si>
  <si>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</si>
  <si>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</si>
  <si>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</si>
  <si>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</si>
  <si>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</si>
  <si>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</si>
  <si>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</si>
  <si>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</si>
  <si>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</si>
  <si>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</si>
  <si>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</si>
  <si>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</si>
  <si>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</si>
  <si>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</si>
  <si>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</si>
  <si>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</si>
  <si>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</si>
  <si>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</si>
  <si>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</si>
  <si>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</si>
  <si>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</si>
  <si>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</si>
  <si>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20220701_b</t>
  </si>
  <si>
    <t>Časť Búracie práce</t>
  </si>
  <si>
    <t>STA</t>
  </si>
  <si>
    <t>1</t>
  </si>
  <si>
    <t>{1b95bbf1-a719-4437-a6ad-fad57cd5bc12}</t>
  </si>
  <si>
    <t>20220701_a</t>
  </si>
  <si>
    <t>Časť Architektonicko-konštrukčná</t>
  </si>
  <si>
    <t>{2ec6351c-6d17-4c4f-8746-d9519a153755}</t>
  </si>
  <si>
    <t>zti_01</t>
  </si>
  <si>
    <t>zdravotechnika</t>
  </si>
  <si>
    <t>{2cdd68f9-899f-4ea0-8cf6-525c67e7b3bb}</t>
  </si>
  <si>
    <t>zti_02</t>
  </si>
  <si>
    <t>AREÁLOVÁ SPLAŠKOVÁ KANALIZÁCIA</t>
  </si>
  <si>
    <t>{5a225eef-90de-4208-b13a-09219230a6ca}</t>
  </si>
  <si>
    <t>zti_03</t>
  </si>
  <si>
    <t>AREÁLOVÝ VODOVOD</t>
  </si>
  <si>
    <t>{d4884b0b-f3ae-44c5-98ac-4571aa480181}</t>
  </si>
  <si>
    <t>20220701_u</t>
  </si>
  <si>
    <t>Časť Vykurovanie</t>
  </si>
  <si>
    <t>{42023b91-b3f1-4832-a276-9b0a3882f0cc}</t>
  </si>
  <si>
    <t>20220701_e</t>
  </si>
  <si>
    <t>Časť Elektroinštalácie</t>
  </si>
  <si>
    <t>{7ac864d2-ea72-4221-9d7f-ae501f6a010e}</t>
  </si>
  <si>
    <t>KRYCÍ LIST ROZPOČTU</t>
  </si>
  <si>
    <t>Objekt:</t>
  </si>
  <si>
    <t>20220701_b - Časť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</si>
  <si>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</si>
  <si>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</si>
  <si>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</si>
  <si>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</si>
  <si>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</si>
  <si>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</si>
  <si>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</si>
  <si>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</si>
  <si>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PSV - Práce a dodávky PSV</t>
  </si>
  <si>
    <t xml:space="preserve">    725 - Zdravotechnika - zariaďovacie predmety</t>
  </si>
  <si>
    <t xml:space="preserve">    764 - Konštrukcie klampiarske</t>
  </si>
  <si>
    <t xml:space="preserve">    766 - Konštrukcie stolárske</t>
  </si>
  <si>
    <t xml:space="preserve">    776 - Podlahy povlakové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</si>
  <si>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</si>
  <si>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</si>
  <si>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</si>
  <si>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</si>
  <si>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</si>
  <si>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</si>
  <si>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</si>
  <si>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</si>
  <si>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</si>
  <si>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</si>
  <si>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</si>
  <si>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</si>
  <si>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</si>
  <si>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</si>
  <si>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</si>
  <si>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</si>
  <si>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</si>
  <si>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113106611.S</t>
  </si>
  <si>
    <t xml:space="preserve">Rozoberanie zámkovej dlažby všetkých druhov v ploche do 20 m2,  -0,2600 t</t>
  </si>
  <si>
    <t>m2</t>
  </si>
  <si>
    <t>4</t>
  </si>
  <si>
    <t>2</t>
  </si>
  <si>
    <t>-728557803</t>
  </si>
  <si>
    <t>VV</t>
  </si>
  <si>
    <t>"BB" 0,83</t>
  </si>
  <si>
    <t>113206111.S</t>
  </si>
  <si>
    <t xml:space="preserve">Vytrhanie obrúb betónových, s vybúraním lôžka, z krajníkov alebo obrubníkov stojatých,  -0,14500t</t>
  </si>
  <si>
    <t>m</t>
  </si>
  <si>
    <t>-1324425557</t>
  </si>
  <si>
    <t>"BB" 0,25*4+2,46+1,25</t>
  </si>
  <si>
    <t>3</t>
  </si>
  <si>
    <t>113307122.S</t>
  </si>
  <si>
    <t>Odstránenie podkladu v ploche do 200 m2 z kameniva hrubého drveného, hr.100 do 200 mm</t>
  </si>
  <si>
    <t>915189466</t>
  </si>
  <si>
    <t>162201101.S</t>
  </si>
  <si>
    <t>Vodorovné premiestnenie výkopku z horniny 1-4 do 20m</t>
  </si>
  <si>
    <t>m3</t>
  </si>
  <si>
    <t>-1439773347</t>
  </si>
  <si>
    <t>"vykopane kamenivo bude pouzite na zasyp v okoli stavby" 0,83*0,2</t>
  </si>
  <si>
    <t>5</t>
  </si>
  <si>
    <t>162201102.S</t>
  </si>
  <si>
    <t>Vodorovné premiestnenie výkopku z horniny 1-4 nad 20-50m</t>
  </si>
  <si>
    <t>-1802250745</t>
  </si>
  <si>
    <t>6</t>
  </si>
  <si>
    <t>167101100.S</t>
  </si>
  <si>
    <t>Nakladanie výkopku tr.1-4 ručne</t>
  </si>
  <si>
    <t>883354414</t>
  </si>
  <si>
    <t>7</t>
  </si>
  <si>
    <t>171201201.S</t>
  </si>
  <si>
    <t>Uloženie sypaniny na skládky do 100 m3</t>
  </si>
  <si>
    <t>1419679087</t>
  </si>
  <si>
    <t>8</t>
  </si>
  <si>
    <t>174101001.S</t>
  </si>
  <si>
    <t>Zásyp sypaninou so zhutnením jám, šachiet, rýh, zárezov alebo okolo objektov do 100 m3</t>
  </si>
  <si>
    <t>1702392496</t>
  </si>
  <si>
    <t>"hutniť po vrstvách"</t>
  </si>
  <si>
    <t>Súčet</t>
  </si>
  <si>
    <t>9</t>
  </si>
  <si>
    <t>Ostatné konštrukcie a práce-búranie</t>
  </si>
  <si>
    <t>952901111.S</t>
  </si>
  <si>
    <t>Vyčistenie budov pri výške podlaží do 4 m</t>
  </si>
  <si>
    <t>1519908551</t>
  </si>
  <si>
    <t>"BP" 8,64</t>
  </si>
  <si>
    <t>10</t>
  </si>
  <si>
    <t>962031132.S</t>
  </si>
  <si>
    <t xml:space="preserve">Búranie priečok alebo vybúranie otvorov plochy nad 4 m2 z tehál pálených, plných alebo dutých hr. do 150 mm,  -0,19600t</t>
  </si>
  <si>
    <t>-885080702</t>
  </si>
  <si>
    <t>2,36*(1,65+1,33+1,03*2+0,15)</t>
  </si>
  <si>
    <t>11</t>
  </si>
  <si>
    <t>965044201.S</t>
  </si>
  <si>
    <t>Brúsenie existujúcich betónových podláh, zbrúsenie hrúbky do 3 mm -0,00600t</t>
  </si>
  <si>
    <t>-34522127</t>
  </si>
  <si>
    <t>12</t>
  </si>
  <si>
    <t>965044291.S</t>
  </si>
  <si>
    <t>Príplatok k brúseniu existujúcich betónových podláh, za každý ďalší 1 mm hrúbky -0,00200t</t>
  </si>
  <si>
    <t>1075147901</t>
  </si>
  <si>
    <t>"BP" 8,64*4</t>
  </si>
  <si>
    <t>13</t>
  </si>
  <si>
    <t>967031734.S</t>
  </si>
  <si>
    <t xml:space="preserve">Prikresanie plošné, muriva z akýchkoľvek tehál pálených na akúkoľvek maltu hr. do 300 mm,  -0,55700t</t>
  </si>
  <si>
    <t>568968514</t>
  </si>
  <si>
    <t>0,15*2,36*4</t>
  </si>
  <si>
    <t>14</t>
  </si>
  <si>
    <t>968061125.S</t>
  </si>
  <si>
    <t>Vyvesenie dreveného dverného krídla do suti plochy do 2 m2, -0,02400t</t>
  </si>
  <si>
    <t>ks</t>
  </si>
  <si>
    <t>1993856424</t>
  </si>
  <si>
    <t>15</t>
  </si>
  <si>
    <t>968071112.S</t>
  </si>
  <si>
    <t>Vyvesenie kovového okenného krídla do suti plochy do 1, 5 m2</t>
  </si>
  <si>
    <t>1434652455</t>
  </si>
  <si>
    <t>16</t>
  </si>
  <si>
    <t>968071113.S</t>
  </si>
  <si>
    <t>Vyvesenie kovového okenného krídla do suti plochy nad 1, 5 m2</t>
  </si>
  <si>
    <t>685798450</t>
  </si>
  <si>
    <t>17</t>
  </si>
  <si>
    <t>968071115.S</t>
  </si>
  <si>
    <t>Demontáž okien kovových, 1 bm obvodu - 0,005t</t>
  </si>
  <si>
    <t>-1255285584</t>
  </si>
  <si>
    <t>2*(0,64*2+0,93*2+1,64*2)</t>
  </si>
  <si>
    <t>18</t>
  </si>
  <si>
    <t>968071125.S</t>
  </si>
  <si>
    <t>Vyvesenie kovového dverného krídla do suti plochy do 2 m2</t>
  </si>
  <si>
    <t>-1364395956</t>
  </si>
  <si>
    <t>19</t>
  </si>
  <si>
    <t>968072455.S</t>
  </si>
  <si>
    <t xml:space="preserve">Vybúranie kovových dverových zárubní plochy do 2 m2,  -0,07600t</t>
  </si>
  <si>
    <t>-1746446143</t>
  </si>
  <si>
    <t>2*0,65*2+2,62*(0,8*2+1)</t>
  </si>
  <si>
    <t>96807287x1</t>
  </si>
  <si>
    <t xml:space="preserve">Vybúranie a vybratie mreží plochy do 2 m2,  -0,00600t</t>
  </si>
  <si>
    <t>561115425</t>
  </si>
  <si>
    <t>1,64*0,95*2+2,62*1</t>
  </si>
  <si>
    <t>21</t>
  </si>
  <si>
    <t>979081111.S</t>
  </si>
  <si>
    <t>Odvoz sutiny a vybúraných hmôt na skládku do 1 km</t>
  </si>
  <si>
    <t>t</t>
  </si>
  <si>
    <t>722513367</t>
  </si>
  <si>
    <t>"beton" 0,216+0,683+0,052+0,069</t>
  </si>
  <si>
    <t>"tehla keram" 2,401+0,789</t>
  </si>
  <si>
    <t>"dvere drevo parapety znecistene" 0,048+0,009</t>
  </si>
  <si>
    <t>"kovy okna dvere zarubne mreze ventily klamp" 0,06+0,12+0,064+0,09+0,715+0,034+0,001+0,004</t>
  </si>
  <si>
    <t>"zariad predm" 0,039</t>
  </si>
  <si>
    <t>"podlahy PVC sokle" 0,02</t>
  </si>
  <si>
    <t>22</t>
  </si>
  <si>
    <t>979081121.S</t>
  </si>
  <si>
    <t>Odvoz sutiny a vybúraných hmôt na skládku za každý ďalší 1 km</t>
  </si>
  <si>
    <t>770428321</t>
  </si>
  <si>
    <t>"sutaziaci si naceni podla svojho zmenou jednotkovej ceny" 19*5,414</t>
  </si>
  <si>
    <t>23</t>
  </si>
  <si>
    <t>979082111.S</t>
  </si>
  <si>
    <t>Vnútrostavenisková doprava sutiny a vybúraných hmôt do 10 m</t>
  </si>
  <si>
    <t>-1308806808</t>
  </si>
  <si>
    <t>24</t>
  </si>
  <si>
    <t>979082121.S</t>
  </si>
  <si>
    <t>Vnútrostavenisková doprava sutiny a vybúraných hmôt za každých ďalších 5 m</t>
  </si>
  <si>
    <t>-1780108644</t>
  </si>
  <si>
    <t>25</t>
  </si>
  <si>
    <t>979089012.S</t>
  </si>
  <si>
    <t>Poplatok za skladovanie - betón, tehly, dlaždice (17 01) ostatné</t>
  </si>
  <si>
    <t>-1342313037</t>
  </si>
  <si>
    <t>26</t>
  </si>
  <si>
    <t>979089112.S</t>
  </si>
  <si>
    <t>Poplatok za skladovanie - drevo, sklo, plasty (17 02 ), ostatné</t>
  </si>
  <si>
    <t>1279974191</t>
  </si>
  <si>
    <t>27</t>
  </si>
  <si>
    <t>979089312.S</t>
  </si>
  <si>
    <t>Poplatok za skladovanie - kovy (meď, bronz, mosadz atď.) (17 04 ), ostatné</t>
  </si>
  <si>
    <t>1035679127</t>
  </si>
  <si>
    <t>28</t>
  </si>
  <si>
    <t>979089713.S</t>
  </si>
  <si>
    <t>Prenájom kontajneru 7 m3</t>
  </si>
  <si>
    <t>1816255501</t>
  </si>
  <si>
    <t>29</t>
  </si>
  <si>
    <t>979093111.S</t>
  </si>
  <si>
    <t>Uloženie sutiny na skládku s hrubým urovnaním bez zhutnenia</t>
  </si>
  <si>
    <t>1771556961</t>
  </si>
  <si>
    <t>PSV</t>
  </si>
  <si>
    <t>Práce a dodávky PSV</t>
  </si>
  <si>
    <t>725</t>
  </si>
  <si>
    <t>Zdravotechnika - zariaďovacie predmety</t>
  </si>
  <si>
    <t>30</t>
  </si>
  <si>
    <t>725110811.S</t>
  </si>
  <si>
    <t xml:space="preserve">Demontáž záchoda splachovacieho s nádržou alebo s tlakovým splachovačom,  -0,01933t</t>
  </si>
  <si>
    <t>súb.</t>
  </si>
  <si>
    <t>896476282</t>
  </si>
  <si>
    <t>31</t>
  </si>
  <si>
    <t>725590811.S</t>
  </si>
  <si>
    <t>Vnútrostaveniskové premiestnenie vybúraných hmôt zariaďovacích predmetov vodorovne do 100 m z budov s výš. do 6 m</t>
  </si>
  <si>
    <t>-1989437825</t>
  </si>
  <si>
    <t>32</t>
  </si>
  <si>
    <t>725810811.S</t>
  </si>
  <si>
    <t xml:space="preserve">Demontáž výtokového ventilu nástenných,  -0,00049t</t>
  </si>
  <si>
    <t>1612824878</t>
  </si>
  <si>
    <t>764</t>
  </si>
  <si>
    <t>Konštrukcie klampiarske</t>
  </si>
  <si>
    <t>33</t>
  </si>
  <si>
    <t>764410850.S</t>
  </si>
  <si>
    <t xml:space="preserve">Demontáž oplechovania parapetov rš od 100 do 330 mm,  -0,00135t</t>
  </si>
  <si>
    <t>-878768162</t>
  </si>
  <si>
    <t>1,2+1*2</t>
  </si>
  <si>
    <t>766</t>
  </si>
  <si>
    <t>Konštrukcie stolárske</t>
  </si>
  <si>
    <t>34</t>
  </si>
  <si>
    <t>766694980.S</t>
  </si>
  <si>
    <t>Demontáž parapetnej dosky drevenej šírky do 300 mm, dĺžky do 1600 mm, -0,003t</t>
  </si>
  <si>
    <t>1590296507</t>
  </si>
  <si>
    <t>776</t>
  </si>
  <si>
    <t>Podlahy povlakové</t>
  </si>
  <si>
    <t>35</t>
  </si>
  <si>
    <t>776401800.S</t>
  </si>
  <si>
    <t>Demontáž soklíkov alebo líšt</t>
  </si>
  <si>
    <t>1033843591</t>
  </si>
  <si>
    <t>"BP" 2*(2,685+2,98)</t>
  </si>
  <si>
    <t>36</t>
  </si>
  <si>
    <t>776511820.S</t>
  </si>
  <si>
    <t xml:space="preserve">Odstránenie povlakových podláh z nášľapnej plochy lepených s podložkou,  -0,00100t</t>
  </si>
  <si>
    <t>1979113607</t>
  </si>
  <si>
    <t>20220701_a - Časť Architektonicko-konštrukčná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</si>
  <si>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</si>
  <si>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</si>
  <si>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</si>
  <si>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99 - Presun hmôt HSV</t>
  </si>
  <si>
    <t xml:space="preserve">    711 - Izolácie proti vode a vlhkosti</t>
  </si>
  <si>
    <t xml:space="preserve">    713 - Izolácie tepelné</t>
  </si>
  <si>
    <t xml:space="preserve">    725 - Zdravotechnika - zariaď. predmety</t>
  </si>
  <si>
    <t xml:space="preserve">    763 - Konštrukcie - drevostavby</t>
  </si>
  <si>
    <t xml:space="preserve">    767 - Konštrukcie doplnkové kovové</t>
  </si>
  <si>
    <t xml:space="preserve">    771 - Podlahy z dlaždíc</t>
  </si>
  <si>
    <t xml:space="preserve">    781 - Obklady</t>
  </si>
  <si>
    <t xml:space="preserve">    784 - Dokončovacie práce - maľby</t>
  </si>
  <si>
    <t>Poznamka a.3</t>
  </si>
  <si>
    <t>Poznámka: Súčasťou rozpočtu NIE JE: stavebný dozor. Stavebný dozor je povinný, obvykle ho súťaží stavebník nezávisle od stavebnej firmy, čím sa dosiahne nezávislá kontrola</t>
  </si>
  <si>
    <t>-1472042469</t>
  </si>
  <si>
    <t>Poznamka a.5</t>
  </si>
  <si>
    <t>Upozornenie: -dopravné náklady, stavebné stroje (bager, žeriav a pod), prípadné zariadenie staveniska, skladovanie, vytýčenie stavby, (ak budú) - sú súčasťou obstarávacích nákladov uchádzača, nie sú položkované samostatne</t>
  </si>
  <si>
    <t>1096268274</t>
  </si>
  <si>
    <t>132211101.S</t>
  </si>
  <si>
    <t xml:space="preserve">Hĺbenie rýh šírky do 600 mm v  hornine tr.3 súdržných - ručným náradím</t>
  </si>
  <si>
    <t>-2116823060</t>
  </si>
  <si>
    <t>"P2 palisady" 0,3*0,2*(0,25*4+(2,46+1,25))</t>
  </si>
  <si>
    <t>132211119.S</t>
  </si>
  <si>
    <t>Príplatok za lepivosť pri hĺbení rýh š do 600 mm ručným náradím v hornine tr. 3</t>
  </si>
  <si>
    <t>-2119022885</t>
  </si>
  <si>
    <t>0,283*0,3</t>
  </si>
  <si>
    <t>581131371</t>
  </si>
  <si>
    <t>167101101.S</t>
  </si>
  <si>
    <t>Nakladanie neuľahnutého výkopku z hornín tr.1-4 do 100 m3</t>
  </si>
  <si>
    <t>-463743319</t>
  </si>
  <si>
    <t>-218752728</t>
  </si>
  <si>
    <t>Zvislé a kompletné konštrukcie</t>
  </si>
  <si>
    <t>342272151.S</t>
  </si>
  <si>
    <t>Priečky z pórobetónových tvárnic väčších rozmerov hladkých s objemovou hmotnosťou do 600 kg/m3 hrúbky 150 mm</t>
  </si>
  <si>
    <t>2035719971</t>
  </si>
  <si>
    <t>"nova priecka 150" 3,06*(1,65+1,33)</t>
  </si>
  <si>
    <t>342948111.S</t>
  </si>
  <si>
    <t>Ukotvenie priečok k murovaným konštrukciám priklincovaním spojky do ložnej škáry počas murovania</t>
  </si>
  <si>
    <t>-966400769</t>
  </si>
  <si>
    <t>"nova priecka 150" 3,06*2+(1,65+1,33)*2</t>
  </si>
  <si>
    <t>Komunikácie</t>
  </si>
  <si>
    <t>564251113.S</t>
  </si>
  <si>
    <t>Podklad alebo podsyp zo štrkopiesku s rozprestretím, vlhčením a zhutnením, po zhutnení hr. 170 mm</t>
  </si>
  <si>
    <t>-2118131237</t>
  </si>
  <si>
    <t>"P2" 0,25*(2,46+1,25)</t>
  </si>
  <si>
    <t>596911141.S</t>
  </si>
  <si>
    <t>Kladenie betónovej zámkovej dlažby komunikácií pre peších hr. 60 mm pre peších do 50 m2 so zriadením lôžka z kameniva hr. 30 mm</t>
  </si>
  <si>
    <t>-72153325</t>
  </si>
  <si>
    <t>M</t>
  </si>
  <si>
    <t>592460007600.S</t>
  </si>
  <si>
    <t>Dlažba betónová škárová, rozmer 200x165x60 mm, farebná</t>
  </si>
  <si>
    <t>-1706240634</t>
  </si>
  <si>
    <t>0,928*1,1 'Prepočítané koeficientom množstva</t>
  </si>
  <si>
    <t>Úpravy povrchov, podlahy, osadenie</t>
  </si>
  <si>
    <t>611422421.S</t>
  </si>
  <si>
    <t>Oprava vnútorných vápenných omietok stropov železobetónových rebrových, opravovaná plocha nad 30 do 50 %, hladká</t>
  </si>
  <si>
    <t>-182885630</t>
  </si>
  <si>
    <t>"P1" (2,86+2,86+7,81)</t>
  </si>
  <si>
    <t>612421321.S</t>
  </si>
  <si>
    <t>Oprava vnútorných vápenných omietok stien, v množstve opravenej plochy nad 10 do 30 % hladkých</t>
  </si>
  <si>
    <t>242200430</t>
  </si>
  <si>
    <t>"stare steny m13" 2,945*(2,69+2,98+2,56+2,99)-(2,455*1+1,64*0,93)+0,3*(1,64*2+0,93+2,455*2+1)</t>
  </si>
  <si>
    <t>612421421.S</t>
  </si>
  <si>
    <t>Oprava vnútorných vápenných omietok stien, v množstve opravenej plochy nad 30 do 50 % hladkých</t>
  </si>
  <si>
    <t>1058323414</t>
  </si>
  <si>
    <t>"stare steny m1 2" 2,945*(1,03*2+1,65+1,33)*2-(2,455*0,8*2+(3,14)*0,32*0,32)+0,3*(2,455*4+0,8*2+(3,14)*0,64)</t>
  </si>
  <si>
    <t>"inst predsteny" -(2,96*0,17*2+1,2*(1,03*2-0,17))</t>
  </si>
  <si>
    <t>612460151.S</t>
  </si>
  <si>
    <t>Príprava vnútorného podkladu stien cementovým prednástrekom, hr. 3 mm</t>
  </si>
  <si>
    <t>1786541053</t>
  </si>
  <si>
    <t>"nova priecka 150" 2,965*(1,65+1,33)*2</t>
  </si>
  <si>
    <t>612460363.S</t>
  </si>
  <si>
    <t>Vnútorná omietka stien vápennocementová jednovrstvová, hr. 10 mm</t>
  </si>
  <si>
    <t>-451724194</t>
  </si>
  <si>
    <t>632457650</t>
  </si>
  <si>
    <t>Cementová samonivelizačná hmota, napr. WEBER, weber.floor 4320, alebo ekvivalent, triedy CT-C30-F7, hr. 30 mm</t>
  </si>
  <si>
    <t>-1297362073</t>
  </si>
  <si>
    <t>917831511.S</t>
  </si>
  <si>
    <t>Osadenie palisád hranatých betónových do betónu dĺžky 40 cm - do radu</t>
  </si>
  <si>
    <t>400154273</t>
  </si>
  <si>
    <t>"P2 palisady" 0,25*4+(2,46+1,25)</t>
  </si>
  <si>
    <t>592170006800.S</t>
  </si>
  <si>
    <t>Palisáda betónová, rozmer 115x115x400 mm, farebná</t>
  </si>
  <si>
    <t>2046786033</t>
  </si>
  <si>
    <t>4,71*6,12 'Prepočítané koeficientom množstva</t>
  </si>
  <si>
    <t>93xx1</t>
  </si>
  <si>
    <t>Demontáž a opätovná montáž rôznych kusových prvkov (tabule, vešiaky,...)</t>
  </si>
  <si>
    <t>888712269</t>
  </si>
  <si>
    <t>941955002.S</t>
  </si>
  <si>
    <t>Lešenie ľahké pracovné pomocné s výškou lešeňovej podlahy nad 1,20 do 1,90 m</t>
  </si>
  <si>
    <t>843424140</t>
  </si>
  <si>
    <t>-1781397070</t>
  </si>
  <si>
    <t>979089002.S</t>
  </si>
  <si>
    <t>Poplatok za skladovanie - obaly, (15 01, 02, 06) ostatné</t>
  </si>
  <si>
    <t>140878867</t>
  </si>
  <si>
    <t>-941438002</t>
  </si>
  <si>
    <t>99</t>
  </si>
  <si>
    <t>Presun hmôt HSV</t>
  </si>
  <si>
    <t>999281111.S</t>
  </si>
  <si>
    <t>Presun hmôt pre opravy a údržbu objektov vrátane vonkajších plášťov výšky do 25 m</t>
  </si>
  <si>
    <t>1447945331</t>
  </si>
  <si>
    <t>711</t>
  </si>
  <si>
    <t>Izolácie proti vode a vlhkosti</t>
  </si>
  <si>
    <t>711210120.S</t>
  </si>
  <si>
    <t>Zhotovenie dvojnásobného izol. náteru pod keramické obklady v interiéri na ploche vodorovnej</t>
  </si>
  <si>
    <t>-323950577</t>
  </si>
  <si>
    <t>245660000550.S</t>
  </si>
  <si>
    <t>Náter hydroizolačný tekutá vodonepriepustná membrána na báze živice</t>
  </si>
  <si>
    <t>kg</t>
  </si>
  <si>
    <t>1703991962</t>
  </si>
  <si>
    <t>13,53*1,35 'Prepočítané koeficientom množstva</t>
  </si>
  <si>
    <t>247710007700.S</t>
  </si>
  <si>
    <t>Pás tesniaci š. 120 mm, na utesnenie rohových a spojovacích škár pri aplikácii hydroizolácií</t>
  </si>
  <si>
    <t>-1572165574</t>
  </si>
  <si>
    <t>"stare steny m1 2 obklady" (1,03*2+1,65+1,33)+(1,03*2+1,65+1,33)-(2*0,8)+0,3*4</t>
  </si>
  <si>
    <t>"stare steny m13" (2,69+2,98+2,56+2,99)+0,3*2</t>
  </si>
  <si>
    <t>"nova priecka 150" 2*(1,65+1,13)</t>
  </si>
  <si>
    <t>711210125.S</t>
  </si>
  <si>
    <t>Zhotovenie dvojnásobného izol. náteru pod keramické obklady v interiéri na ploche zvislej</t>
  </si>
  <si>
    <t>-1898000565</t>
  </si>
  <si>
    <t>"stare steny m1 2 obklady" (1,2*(1,03*2+1,65+1,33)+1,2*(1,03*2+1,65+1,33)-(1,2*0,8+1,2*0,8)+0,3*(1,2*2+2,1*2))</t>
  </si>
  <si>
    <t>"stare steny m13" 0,2*(2,69+2,98+2,56+2,99)-0,2*1+0,3*0,2*2</t>
  </si>
  <si>
    <t>"nova priecka 150" (1,2+1,2)*(1,65+1,13)</t>
  </si>
  <si>
    <t>-2003487395</t>
  </si>
  <si>
    <t>20,992*1,35 'Prepočítané koeficientom množstva</t>
  </si>
  <si>
    <t>998711201.S</t>
  </si>
  <si>
    <t>Presun hmôt pre izoláciu proti vode v objektoch výšky do 6 m</t>
  </si>
  <si>
    <t>%</t>
  </si>
  <si>
    <t>-1894919564</t>
  </si>
  <si>
    <t>713</t>
  </si>
  <si>
    <t>Izolácie tepelné</t>
  </si>
  <si>
    <t>713120010.S</t>
  </si>
  <si>
    <t>Zakrývanie tepelnej izolácie podláh fóliou</t>
  </si>
  <si>
    <t>1770897052</t>
  </si>
  <si>
    <t>283230011400.S</t>
  </si>
  <si>
    <t>Krycia PE fólia hr. 0,12 mm, pre podlahové vykurovanie</t>
  </si>
  <si>
    <t>-113162231</t>
  </si>
  <si>
    <t>13,53*1,15 'Prepočítané koeficientom množstva</t>
  </si>
  <si>
    <t>713122131.R</t>
  </si>
  <si>
    <t>Montáž tepelnej izolácie podláh polystyrénom, kladeným do lepidla, s kotvením</t>
  </si>
  <si>
    <t>-2033700928</t>
  </si>
  <si>
    <t>283760001900.S</t>
  </si>
  <si>
    <t>Doska EPS hr. 70 mm, pevnosť v tlaku 150 kPa, sivý penový polystyrén pre zateplenie podláh</t>
  </si>
  <si>
    <t>619578066</t>
  </si>
  <si>
    <t>37</t>
  </si>
  <si>
    <t>998713201.S</t>
  </si>
  <si>
    <t>Presun hmôt pre izolácie tepelné v objektoch výšky do 6 m</t>
  </si>
  <si>
    <t>-1093008179</t>
  </si>
  <si>
    <t>Zdravotechnika - zariaď. predmety</t>
  </si>
  <si>
    <t>38</t>
  </si>
  <si>
    <t>Kuch_m</t>
  </si>
  <si>
    <t>Montáž setu kuchynky</t>
  </si>
  <si>
    <t>365292834</t>
  </si>
  <si>
    <t>39</t>
  </si>
  <si>
    <t>541GUz</t>
  </si>
  <si>
    <t xml:space="preserve">MINIKUCHYNKA, napr.  GUZZANTI MK200 + CHLADNIČKA GUZZANTI GZ 90, alebo ekvivalent</t>
  </si>
  <si>
    <t>-521363250</t>
  </si>
  <si>
    <t>40</t>
  </si>
  <si>
    <t>998725201.S</t>
  </si>
  <si>
    <t>Presun hmôt pre zariaďovacie predmety v objektoch výšky do 6 m</t>
  </si>
  <si>
    <t>-537006076</t>
  </si>
  <si>
    <t>763</t>
  </si>
  <si>
    <t>Konštrukcie - drevostavby</t>
  </si>
  <si>
    <t>41</t>
  </si>
  <si>
    <t>763_pozn</t>
  </si>
  <si>
    <t xml:space="preserve">"Pozn.pre všetky položky SDK:  vrátane rohových a ukončovacích líšt, presieťkovania a prebrúsenia, silikónovanie a akrylovanie spojov, zosilovacie profily, výmeny, zosilovacej  nosnej konstrukcie"</t>
  </si>
  <si>
    <t>526848176</t>
  </si>
  <si>
    <t>42</t>
  </si>
  <si>
    <t>763119111.S</t>
  </si>
  <si>
    <t>SDK priečka s izoláciou ochrana hran (rohov) voľne stojacich priečok uholníkom Pz 31x31 mm</t>
  </si>
  <si>
    <t>162377313</t>
  </si>
  <si>
    <t>"inst predsteny" 0,86</t>
  </si>
  <si>
    <t>43</t>
  </si>
  <si>
    <t>763119210.S</t>
  </si>
  <si>
    <t>SDK priečka s izoláciou základný penetračný náter</t>
  </si>
  <si>
    <t>37220801</t>
  </si>
  <si>
    <t>"inst predsteny" (2,96*0,2*2+1,2*(1,03*2-0,17))</t>
  </si>
  <si>
    <t>44</t>
  </si>
  <si>
    <t>763120011.S</t>
  </si>
  <si>
    <t>Sadrokartónová inštalačná predstena pre sanitárne zariadenia, kca CD+UD, dvojito opláštená doskou impregnovanou H2 2x12,5 mm</t>
  </si>
  <si>
    <t>1656026425</t>
  </si>
  <si>
    <t>45</t>
  </si>
  <si>
    <t>763190010.S</t>
  </si>
  <si>
    <t>Úprava spojov medzi SDK konštrukciou a murivom, betónovou konštrukciou prepáskovaním a pretmelením</t>
  </si>
  <si>
    <t>1753427819</t>
  </si>
  <si>
    <t>"inst predsteny" (2,96*2+0,2*4+1,2*4+(1,03*2-0,17)*2)</t>
  </si>
  <si>
    <t>46</t>
  </si>
  <si>
    <t>998763401.S</t>
  </si>
  <si>
    <t>Presun hmôt pre sádrokartónové konštrukcie v stavbách (objektoch) výšky do 7 m</t>
  </si>
  <si>
    <t>-1563908409</t>
  </si>
  <si>
    <t>47</t>
  </si>
  <si>
    <t>764711116.S</t>
  </si>
  <si>
    <t>Oplechovanie parapetov zo zvitkov pozink farebný, r.š. 400 mm</t>
  </si>
  <si>
    <t>1612796635</t>
  </si>
  <si>
    <t>0,93*2+(3,14)*0,64/2</t>
  </si>
  <si>
    <t>48</t>
  </si>
  <si>
    <t>998764201.S</t>
  </si>
  <si>
    <t>Presun hmôt pre konštrukcie klampiarske v objektoch výšky do 6 m</t>
  </si>
  <si>
    <t>107350402</t>
  </si>
  <si>
    <t>49</t>
  </si>
  <si>
    <t>766694111.S</t>
  </si>
  <si>
    <t>Montáž parapetnej dosky drevenej šírky do 300 mm, dĺžky do 1000 mm</t>
  </si>
  <si>
    <t>-1332310996</t>
  </si>
  <si>
    <t>50</t>
  </si>
  <si>
    <t>611550000300.S</t>
  </si>
  <si>
    <t>Parapetná doska vnútorná, šírka 295 mm, z drevotriesky laminovanej, farba biela</t>
  </si>
  <si>
    <t>174549620</t>
  </si>
  <si>
    <t>0,93*2</t>
  </si>
  <si>
    <t>51</t>
  </si>
  <si>
    <t>998766201.S</t>
  </si>
  <si>
    <t>Presun hmot pre konštrukcie stolárske v objektoch výšky do 6 m</t>
  </si>
  <si>
    <t>-1069477383</t>
  </si>
  <si>
    <t>767</t>
  </si>
  <si>
    <t>Konštrukcie doplnkové kovové</t>
  </si>
  <si>
    <t>52</t>
  </si>
  <si>
    <t>D xx2</t>
  </si>
  <si>
    <t>Poznámka: Výplne otvorov naceňovať podľa Výkazov v dokumentácii!</t>
  </si>
  <si>
    <t>1314429523</t>
  </si>
  <si>
    <t>53</t>
  </si>
  <si>
    <t>7671332xx1</t>
  </si>
  <si>
    <t>Montáž a dodávka deliacej hygienickej priečky WC extrudovaný polystyrén, HPL doska, elox, hliníkové profily, nerez, hr. 32 mm, s dvermi</t>
  </si>
  <si>
    <t>-1687260349</t>
  </si>
  <si>
    <t>"nacenit podla vypisu prvkov"</t>
  </si>
  <si>
    <t>2,05*2,06</t>
  </si>
  <si>
    <t>54</t>
  </si>
  <si>
    <t>767612100.S</t>
  </si>
  <si>
    <t>Montáž okien hliníkových s hydroizolačnými ISO páskami (exteriérová a interiérová)</t>
  </si>
  <si>
    <t>668025960</t>
  </si>
  <si>
    <t>"O 1" 2*(1,67+0,93)*2</t>
  </si>
  <si>
    <t>"O 2" 0,64*4</t>
  </si>
  <si>
    <t>"D 1" 2*(2,1+0,355+1)</t>
  </si>
  <si>
    <t>"D 2" 2*(2,1+0,355+0,8)*2</t>
  </si>
  <si>
    <t>55</t>
  </si>
  <si>
    <t>283290006000</t>
  </si>
  <si>
    <t>Tesniaca fólia CX exteriér,š. 180 mm, dĺ. 30 m, pre tesnenie pripájacej škáry okenného rámu a muriva, polymér</t>
  </si>
  <si>
    <t>-20560162</t>
  </si>
  <si>
    <t>56</t>
  </si>
  <si>
    <t>283290006300</t>
  </si>
  <si>
    <t>Tesniaca fólia CX interiér, š. 90 mm, dĺ. 30 m, pre tesnenie pripájacej škáry okenného rámu a muriva, polymér</t>
  </si>
  <si>
    <t>-968119534</t>
  </si>
  <si>
    <t>57</t>
  </si>
  <si>
    <t>553O_1</t>
  </si>
  <si>
    <t>Okno dvojkrídlové O+S, hliníkové, vxš 1670x930 mm, izolačné trojsklo, farba šedá</t>
  </si>
  <si>
    <t>1572355234</t>
  </si>
  <si>
    <t>58</t>
  </si>
  <si>
    <t>553O_2</t>
  </si>
  <si>
    <t>Okno kruhové O+S, hliníkové, priemer 640 mm, izolačné trojsklo, farba šedá</t>
  </si>
  <si>
    <t>-223726067</t>
  </si>
  <si>
    <t>59</t>
  </si>
  <si>
    <t>D_1</t>
  </si>
  <si>
    <t>Exteriérové dvere hliníkové jednokrídlové plné s nadsvetlíkom, vxš 2500 x 1000 mm, výplň Alu panel s TI, kľučka/ kľučka + vložka, izolačné trojsklo</t>
  </si>
  <si>
    <t>-1538380036</t>
  </si>
  <si>
    <t>60</t>
  </si>
  <si>
    <t>D_2</t>
  </si>
  <si>
    <t>Exteriérové dvere hliníkové jednokrídlové plné s nadsvetlíkom, vxš 2500 x 800 mm, výplň Alu panel s TI, kľučka/ kľučka + vložka, izolačné trojsklo</t>
  </si>
  <si>
    <t>-196194177</t>
  </si>
  <si>
    <t>61</t>
  </si>
  <si>
    <t>552280007200.S</t>
  </si>
  <si>
    <t>Piktogram WC ženy, rozmer 120x120 mm, nerez</t>
  </si>
  <si>
    <t>-1748776235</t>
  </si>
  <si>
    <t>62</t>
  </si>
  <si>
    <t>552280007100.S</t>
  </si>
  <si>
    <t>Piktogram WC muži, rozmer 120x120 mm, nerez</t>
  </si>
  <si>
    <t>1693397226</t>
  </si>
  <si>
    <t>63</t>
  </si>
  <si>
    <t>998767201.S</t>
  </si>
  <si>
    <t>Presun hmôt pre kovové stavebné doplnkové konštrukcie v objektoch výšky do 6 m</t>
  </si>
  <si>
    <t>-1273162668</t>
  </si>
  <si>
    <t>771</t>
  </si>
  <si>
    <t>Podlahy z dlaždíc</t>
  </si>
  <si>
    <t>64</t>
  </si>
  <si>
    <t>771415014.S</t>
  </si>
  <si>
    <t>Montáž soklíkov z obkladačiek do tmelu veľ. 200 x 100 mm</t>
  </si>
  <si>
    <t>-1862359387</t>
  </si>
  <si>
    <t>"stare steny m13" (2,69+2,98+2,56+2,99)-1+0,3*2</t>
  </si>
  <si>
    <t>65</t>
  </si>
  <si>
    <t>dl01</t>
  </si>
  <si>
    <t>dlaždice keramické, R9/PEI 3 (verejné časti), napr. PROCERAM ICONE BLEU - AMANDE, alebo ekvivalent</t>
  </si>
  <si>
    <t>-1987607663</t>
  </si>
  <si>
    <t>"stare steny m13" (2,69+2,98+2,56+2,99-1+0,3*2)*0,1</t>
  </si>
  <si>
    <t>1,082*1,02 'Prepočítané koeficientom množstva</t>
  </si>
  <si>
    <t>66</t>
  </si>
  <si>
    <t>771578090.S</t>
  </si>
  <si>
    <t>Montáž podláh z dlaždíc keramických do disperzného lepidla v obmedzenom priestore</t>
  </si>
  <si>
    <t>-887212112</t>
  </si>
  <si>
    <t>67</t>
  </si>
  <si>
    <t>dl02</t>
  </si>
  <si>
    <t>dlaždice keramické, R10/PEI 2 (kúpeľne a WC) 600 X 600 mm, napr. PROCERAM ICONE BLEU - AMANDE, alebo ekvivalent</t>
  </si>
  <si>
    <t>-947466457</t>
  </si>
  <si>
    <t>"P1" 7,81</t>
  </si>
  <si>
    <t>"P1" (2,86+2,86)</t>
  </si>
  <si>
    <t>13,53*1,06 'Prepočítané koeficientom množstva</t>
  </si>
  <si>
    <t>68</t>
  </si>
  <si>
    <t>998771201.S</t>
  </si>
  <si>
    <t>Presun hmôt pre podlahy z dlaždíc v objektoch výšky do 6m</t>
  </si>
  <si>
    <t>-1892815201</t>
  </si>
  <si>
    <t>781</t>
  </si>
  <si>
    <t>Obklady</t>
  </si>
  <si>
    <t>69</t>
  </si>
  <si>
    <t>781445439.S</t>
  </si>
  <si>
    <t>Montáž obkladov vnútor. stien z obkladačiek kladených do disperzného lepidla v obmedzenom priestore veľ. 200x200 mm</t>
  </si>
  <si>
    <t>-1935630819</t>
  </si>
  <si>
    <t>"penetrovanie je v cene" 0</t>
  </si>
  <si>
    <t>"nova priecka 150 obklad" (2,1+2,1)*(1,65+1,33)</t>
  </si>
  <si>
    <t>"obklad za kuch linkou" 0,7*(0,75+1,5)</t>
  </si>
  <si>
    <t>"stare steny m1 2 obklady" (2,1*(1,03*2+1,65+1,33)+2,1*(1,03*2+1,65+1,33)-(2,1*0,8+2,1*0,8)+0,3*(1,2*2+2,1*2))</t>
  </si>
  <si>
    <t>"listela" -0,74</t>
  </si>
  <si>
    <t>70</t>
  </si>
  <si>
    <t>597640000400.r</t>
  </si>
  <si>
    <t>Obkladačky keramické 600 x 300 mm, napr. PROCERAM ICONE BLEU - BLANC, alebo ekvivalent</t>
  </si>
  <si>
    <t>-1705432893</t>
  </si>
  <si>
    <t>33,139*1,04 'Prepočítané koeficientom množstva</t>
  </si>
  <si>
    <t>71</t>
  </si>
  <si>
    <t>781445542.S</t>
  </si>
  <si>
    <t>Montáž listely kladenej do disperzného lepidla šírky do 100 mm</t>
  </si>
  <si>
    <t>-2129215038</t>
  </si>
  <si>
    <t>0,74/0,05</t>
  </si>
  <si>
    <t>72</t>
  </si>
  <si>
    <t>597640004500.R</t>
  </si>
  <si>
    <t>Listela keramická reliéfna, lxv 200x50 mm, napr. PROCERAM SERIE I COLORI - MATT/ FELCE, alebo ekvivalent</t>
  </si>
  <si>
    <t>-1376434800</t>
  </si>
  <si>
    <t>14,9056603773585*5,3 'Prepočítané koeficientom množstva</t>
  </si>
  <si>
    <t>73</t>
  </si>
  <si>
    <t>998781201.S</t>
  </si>
  <si>
    <t>Presun hmôt pre obklady keramické v objektoch výšky do 6 m</t>
  </si>
  <si>
    <t>-207309833</t>
  </si>
  <si>
    <t>784</t>
  </si>
  <si>
    <t>Dokončovacie práce - maľby</t>
  </si>
  <si>
    <t>74</t>
  </si>
  <si>
    <t>784410010.S</t>
  </si>
  <si>
    <t>Oblepenie vypínačov, zásuviek páskou výšky do 3,80 m</t>
  </si>
  <si>
    <t>-586192210</t>
  </si>
  <si>
    <t>75</t>
  </si>
  <si>
    <t>784410100.S</t>
  </si>
  <si>
    <t>Penetrovanie jednonásobné jemnozrnných podkladov výšky do 3,80 m</t>
  </si>
  <si>
    <t>-1991060383</t>
  </si>
  <si>
    <t>76</t>
  </si>
  <si>
    <t>784410600.S</t>
  </si>
  <si>
    <t>Vyrovnanie trhlín a nerovností na jemnozrnných povrchoch výšky do 3,80 m</t>
  </si>
  <si>
    <t>-1113405420</t>
  </si>
  <si>
    <t>77</t>
  </si>
  <si>
    <t>784418011.S</t>
  </si>
  <si>
    <t>Zakrývanie otvorov, podláh a zariadení fóliou v miestnostiach alebo na schodisku</t>
  </si>
  <si>
    <t>-1681998395</t>
  </si>
  <si>
    <t>78</t>
  </si>
  <si>
    <t>784424271.S</t>
  </si>
  <si>
    <t>Maľby vápenné dvojnásobné ručne nanášané, tónované s bielym stropom na podklad jemnozrnný do 3,80 m</t>
  </si>
  <si>
    <t>-180272356</t>
  </si>
  <si>
    <t>"strop" (2,86+2,86+7,81)</t>
  </si>
  <si>
    <t>"nova priecka 150" 2,945*(1,65+1,33)*2</t>
  </si>
  <si>
    <t>"nova priecka 150 obklad" -(2,1+2,1)*(1,65+1,33)</t>
  </si>
  <si>
    <t>"stare steny m1 2 obklady" -((2,1*(1,03*2+1,65+1,33)+2,1*(1,03*2+1,65+1,33)-(2,1*0,8+2,1*0,8)+0,3*(1,2*2+2,1*2)))</t>
  </si>
  <si>
    <t>"obklad za kuch linkou" -0,7*(0,75+1,5)</t>
  </si>
  <si>
    <t>zti_01 - zdravotechnika</t>
  </si>
  <si>
    <t>Bratislava</t>
  </si>
  <si>
    <t>Ing.Norbert Jókay</t>
  </si>
  <si>
    <t xml:space="preserve">    1 -  Zemné práce</t>
  </si>
  <si>
    <t xml:space="preserve">    4 - Vodorovné konštrukcie</t>
  </si>
  <si>
    <t xml:space="preserve">    8 - Rúrové vedenie</t>
  </si>
  <si>
    <t xml:space="preserve">    9 -  Ostatné konštrukcie a práce-búranie</t>
  </si>
  <si>
    <t xml:space="preserve">    721 - Zdravotech. vnútorná kanalizácia</t>
  </si>
  <si>
    <t xml:space="preserve">    722 - Zdravotechnika - vnútorný vodovod</t>
  </si>
  <si>
    <t xml:space="preserve"> Zemné práce</t>
  </si>
  <si>
    <t>2051848918</t>
  </si>
  <si>
    <t>161101501.S</t>
  </si>
  <si>
    <t>Zvislé premiestnenie výkopku z horniny I až IV, nosením za každé 3 m výšky</t>
  </si>
  <si>
    <t>-386333750</t>
  </si>
  <si>
    <t>161101603.S</t>
  </si>
  <si>
    <t>Vytiahnutie výkopku z priestoru pod základmi z horn. 1-4 z hĺbky nad 2 do 4 m</t>
  </si>
  <si>
    <t>-1091023066</t>
  </si>
  <si>
    <t>1598637390</t>
  </si>
  <si>
    <t>162501102.S</t>
  </si>
  <si>
    <t>Vodorovné premiestnenie výkopku po spevnenej ceste z horniny tr.1-4, do 100 m3 na vzdialenosť do 3000 m</t>
  </si>
  <si>
    <t>759416581</t>
  </si>
  <si>
    <t>740023259</t>
  </si>
  <si>
    <t>-598709819</t>
  </si>
  <si>
    <t>171209002.S</t>
  </si>
  <si>
    <t>Poplatok za skladovanie - zemina a kamenivo (17 05) ostatné</t>
  </si>
  <si>
    <t>-535746272</t>
  </si>
  <si>
    <t>175101102.S</t>
  </si>
  <si>
    <t>Obsyp potrubia sypaninou z vhodných hornín 1 až 4 s prehodením sypaniny</t>
  </si>
  <si>
    <t>1297373160</t>
  </si>
  <si>
    <t>Vodorovné konštrukcie</t>
  </si>
  <si>
    <t>451572111</t>
  </si>
  <si>
    <t>Lôžko pod potrubie, stoky a drobné objekty, v otvorenom výkope z kameniva drobného ťaženého 0-4 mm</t>
  </si>
  <si>
    <t>1073497035</t>
  </si>
  <si>
    <t>Rúrové vedenie</t>
  </si>
  <si>
    <t>230120095</t>
  </si>
  <si>
    <t xml:space="preserve">Montáž  vývodu signalizačného vodiča</t>
  </si>
  <si>
    <t>141882021</t>
  </si>
  <si>
    <t>844014</t>
  </si>
  <si>
    <t>Vodič CE 4mm2 s PE izoláciou a plným Cu jadrom 200m balenie</t>
  </si>
  <si>
    <t>670640463</t>
  </si>
  <si>
    <t>871171000.S</t>
  </si>
  <si>
    <t>Montáž vodovodného potrubia z dvojvsrtvového PE 100 SDR11/PN16 zváraných natupo D 32x3,0 mm</t>
  </si>
  <si>
    <t>391065419</t>
  </si>
  <si>
    <t>286130033400.S</t>
  </si>
  <si>
    <t>Rúra HDPE na vodu PE100 PN16 SDR11 32x3,0x100 m</t>
  </si>
  <si>
    <t>145272379</t>
  </si>
  <si>
    <t>286530020100.S</t>
  </si>
  <si>
    <t>Koleno 90° na tupo PE 100, na vodu, plyn a kanalizáciu, SDR 11 D 32 mm</t>
  </si>
  <si>
    <t>10044664</t>
  </si>
  <si>
    <t>871266000.S</t>
  </si>
  <si>
    <t>Montáž kanalizačného PVC-U potrubia hladkého viacvrstvového DN 100</t>
  </si>
  <si>
    <t>1548342784</t>
  </si>
  <si>
    <t>286120000500</t>
  </si>
  <si>
    <t>Rúra PVC-U hladký kanalizačný systém D 110x3,2, dĺ. 5 m, PIPELIFE, alebo ekvivalent porovnateľnej kvality</t>
  </si>
  <si>
    <t>166810861</t>
  </si>
  <si>
    <t>871276002.S</t>
  </si>
  <si>
    <t>Montáž kanalizačného PVC-U potrubia hladkého viacvrstvového DN 125</t>
  </si>
  <si>
    <t>-1559446264</t>
  </si>
  <si>
    <t>286110006400.S</t>
  </si>
  <si>
    <t>Rúra PVC-U hladký, kanalizačný, gravitačný systém Dxr 125x3,2 mm, dĺ. 5 m, SN4 - napenená (viacvrstvová)</t>
  </si>
  <si>
    <t>-1434409438</t>
  </si>
  <si>
    <t>892233111</t>
  </si>
  <si>
    <t>Preplach a dezinfekcia vodovodného potrubia DN od 40 do 70</t>
  </si>
  <si>
    <t>109951947</t>
  </si>
  <si>
    <t>892241111</t>
  </si>
  <si>
    <t>Ostatné práce na rúrovom vedení, tlakové skúšky vodovodného potrubia DN do 80</t>
  </si>
  <si>
    <t>-1816207338</t>
  </si>
  <si>
    <t>892372111</t>
  </si>
  <si>
    <t>Zabezpečenie koncov vodovodného potrubia pri tlakových skúškach DN do 300 mm</t>
  </si>
  <si>
    <t>-645830317</t>
  </si>
  <si>
    <t xml:space="preserve"> Ostatné konštrukcie a práce-búranie</t>
  </si>
  <si>
    <t>952902110</t>
  </si>
  <si>
    <t>Čistenie budov zametaním v miestnostiach, chodbách, na schodišti a na povalách</t>
  </si>
  <si>
    <t>1998297079</t>
  </si>
  <si>
    <t>961055111.S</t>
  </si>
  <si>
    <t>Búranie základov, prieraz v základoch železobetónových, do 200x200 mm -2,40000t</t>
  </si>
  <si>
    <t>-677470561</t>
  </si>
  <si>
    <t>965043441.S</t>
  </si>
  <si>
    <t xml:space="preserve">Búranie podkladov, mazanín, betón s poterom hr.do 150 mm,  plochy nad 4 m2 -2,20000t</t>
  </si>
  <si>
    <t>-719292843</t>
  </si>
  <si>
    <t>974031145.S</t>
  </si>
  <si>
    <t xml:space="preserve">Vysekávanie rýh v akomkoľvek murive tehlovom na akúkoľvek maltu do hĺbky 70 mm a š. do 200 mm,  -0,02500t</t>
  </si>
  <si>
    <t>829078134</t>
  </si>
  <si>
    <t>974083104.S</t>
  </si>
  <si>
    <t>Rezanie betónových mazanín existujúcich nevystužených hĺbky nad 150 do 200 mm</t>
  </si>
  <si>
    <t>1979253030</t>
  </si>
  <si>
    <t>979011131.S</t>
  </si>
  <si>
    <t>Zvislá doprava sutiny po schodoch ručne do 3,5 m</t>
  </si>
  <si>
    <t>858695626</t>
  </si>
  <si>
    <t>763364266</t>
  </si>
  <si>
    <t>295846206</t>
  </si>
  <si>
    <t>974465339</t>
  </si>
  <si>
    <t>-41419550</t>
  </si>
  <si>
    <t>979089612.S</t>
  </si>
  <si>
    <t>Poplatok za skladovanie - iné odpady zo stavieb a demolácií (17 09), ostatné</t>
  </si>
  <si>
    <t>766989958</t>
  </si>
  <si>
    <t>999281111</t>
  </si>
  <si>
    <t>424398386</t>
  </si>
  <si>
    <t>713482121</t>
  </si>
  <si>
    <t>Montáž trubíc z PE, hr.15-20 mm,vnút.priemer do 38 mm</t>
  </si>
  <si>
    <t>1393637480</t>
  </si>
  <si>
    <t>283310002900</t>
  </si>
  <si>
    <t>Izolačná PE trubica TUBOLIT DG 22x13 mm (d potrubia x hr. izolácie), nadrezaná, AZ FLEX, alebo ekvivalent porovnateľnej kvality</t>
  </si>
  <si>
    <t>-303292089</t>
  </si>
  <si>
    <t>283310003100</t>
  </si>
  <si>
    <t>Izolačná PE trubica TUBOLIT DG 28x13 mm (d potrubia x hr. izolácie), nadrezaná, AZ FLEX, alebo ekvivalent porovnateľnej kvality</t>
  </si>
  <si>
    <t>217695142</t>
  </si>
  <si>
    <t>283310004700</t>
  </si>
  <si>
    <t>Izolačná PE trubica TUBOLIT DG 22x20 mm (d potrubia x hr. izolácie), nadrezaná, AZ FLEX, alebo ekvivalent porovnateľnej kvality</t>
  </si>
  <si>
    <t>1497304713</t>
  </si>
  <si>
    <t>283310004800.S</t>
  </si>
  <si>
    <t>Izolačná PE trubica dxhr. 28x20 mm, nadrezaná, na izolovanie rozvodov vody, kúrenia, zdravotechniky</t>
  </si>
  <si>
    <t>1204871790</t>
  </si>
  <si>
    <t>-524339846</t>
  </si>
  <si>
    <t>721</t>
  </si>
  <si>
    <t>Zdravotech. vnútorná kanalizácia</t>
  </si>
  <si>
    <t>721172206.S</t>
  </si>
  <si>
    <t>Montáž odpadového HT potrubia vodorovného DN 50</t>
  </si>
  <si>
    <t>-2017951525</t>
  </si>
  <si>
    <t>286140037400.S</t>
  </si>
  <si>
    <t>HT rúra hrdlová DN 50 dĺ. 1 m, PP systém pre rozvod vnútorného odpadu</t>
  </si>
  <si>
    <t>-1817031110</t>
  </si>
  <si>
    <t>721172212.S</t>
  </si>
  <si>
    <t>Montáž odpadového HT potrubia vodorovného DN 100</t>
  </si>
  <si>
    <t>-60959322</t>
  </si>
  <si>
    <t>286140038600.S</t>
  </si>
  <si>
    <t>HT rúra hrdlová DN 100 dĺ. 1 m, PP systém pre rozvod vnútorného odpadu</t>
  </si>
  <si>
    <t>-64460997</t>
  </si>
  <si>
    <t>721172503</t>
  </si>
  <si>
    <t>Montáž čistiaceho kusu pre tiché potrubia DN 100</t>
  </si>
  <si>
    <t>-1526199104</t>
  </si>
  <si>
    <t>286540143100</t>
  </si>
  <si>
    <t>Rúra s čistiacim otvorom RAUPIANO Plus RAU-PP (minerálna výstuž) DN 110, odhlučnený systém domovej kanalizácie, REHAU</t>
  </si>
  <si>
    <t>2142099861</t>
  </si>
  <si>
    <t>721274112.S</t>
  </si>
  <si>
    <t>Montáž ventilačných hlavíc - iných typov DN 100</t>
  </si>
  <si>
    <t>-342150834</t>
  </si>
  <si>
    <t>429720001200</t>
  </si>
  <si>
    <t>Hlavica vetracia HT DN 100 - PP systém pre rozvod vnútorného odpadu, PIPELIFE, alebo ekvivalent porovnateľnej kvality</t>
  </si>
  <si>
    <t>-539596161</t>
  </si>
  <si>
    <t>721290123</t>
  </si>
  <si>
    <t>Ostatné - skúška tesnosti kanalizácie v objektoch dymom do DN 300</t>
  </si>
  <si>
    <t>2143651180</t>
  </si>
  <si>
    <t>721290823</t>
  </si>
  <si>
    <t>Vnútrostav. premiestnenie vybúraných hmôt vnútor. kanal. vodorovne do 100 m z budov vysokých do 24 m</t>
  </si>
  <si>
    <t>1145942662</t>
  </si>
  <si>
    <t>998721201.S</t>
  </si>
  <si>
    <t>Presun hmôt pre vnútornú kanalizáciu v objektoch výšky do 6 m</t>
  </si>
  <si>
    <t>621775155</t>
  </si>
  <si>
    <t>722</t>
  </si>
  <si>
    <t>Zdravotechnika - vnútorný vodovod</t>
  </si>
  <si>
    <t>722172609</t>
  </si>
  <si>
    <t>Plasthliníkové potrubie Rehau RAUTITAN stabil v tyčiach spájané lisovaním dxt 20,2x2,9 mm, alebo ekvivalent porovnateľnej kvality</t>
  </si>
  <si>
    <t>-1547038956</t>
  </si>
  <si>
    <t>722172610</t>
  </si>
  <si>
    <t>Plasthliníkové potrubie Rehau RAUTITAN stabil v tyčiach spájané lisovaním dxt 25x3,7 mm, alebo ekvivalent porovnateľnej kvality</t>
  </si>
  <si>
    <t>-1883569576</t>
  </si>
  <si>
    <t>722172918.S</t>
  </si>
  <si>
    <t>Montáž vodovodného plasthliníkového potrubia lisovaním D 20 mm</t>
  </si>
  <si>
    <t>-1424310772</t>
  </si>
  <si>
    <t>722172921.S</t>
  </si>
  <si>
    <t>Montáž vodovodného plasthliníkového potrubia lisovaním D 26 mm</t>
  </si>
  <si>
    <t>554156398</t>
  </si>
  <si>
    <t>722221015</t>
  </si>
  <si>
    <t>Montáž guľového kohúta závitového priameho pre vodu G 3/4</t>
  </si>
  <si>
    <t>702836244</t>
  </si>
  <si>
    <t>551110013800</t>
  </si>
  <si>
    <t>Guľový uzáver pre vodu Perfecta, 3/4" FF, páčka, niklovaná mosadz, IVAR, alebo ekvivalent porovnateľnej kvality</t>
  </si>
  <si>
    <t>994985083</t>
  </si>
  <si>
    <t>722221082</t>
  </si>
  <si>
    <t>Montáž guľového kohúta vypúšťacieho závitového G 1/2</t>
  </si>
  <si>
    <t>1380141307</t>
  </si>
  <si>
    <t>551110011200</t>
  </si>
  <si>
    <t>Guľový uzáver vypúšťací s páčkou, 1/2" M, mosadz, IVAR, alebo ekvivalent porovnateľnej kvality</t>
  </si>
  <si>
    <t>-1494432517</t>
  </si>
  <si>
    <t>722221170</t>
  </si>
  <si>
    <t>Montáž poistného ventilu závitového pre vodu G 1/2</t>
  </si>
  <si>
    <t>1554570560</t>
  </si>
  <si>
    <t>551210021300</t>
  </si>
  <si>
    <t>Ventil poistný, 1/2”x3,5 bar, armatúry pre uzavreté systémy, GIACOMINI, alebo ekvivalent porovnateľnej kvality</t>
  </si>
  <si>
    <t>-1823735114</t>
  </si>
  <si>
    <t>722221310</t>
  </si>
  <si>
    <t>Montáž spätnej klapky závitovej pre vodu G 3/4</t>
  </si>
  <si>
    <t>-1159950329</t>
  </si>
  <si>
    <t>551190000900</t>
  </si>
  <si>
    <t>Spätná klapka vodorovná Clapet, 3/4", mäkké tesnenie, mosadz, IVAR, alebo ekvivalent porovnateľnej kvality</t>
  </si>
  <si>
    <t>-692713906</t>
  </si>
  <si>
    <t>722221365.S</t>
  </si>
  <si>
    <t>Montáž vodovodného filtra závitového G 3/4</t>
  </si>
  <si>
    <t>-430555595</t>
  </si>
  <si>
    <t>422010003000.S</t>
  </si>
  <si>
    <t>Filter závitový na vodu 3/4", FF, PN 20, mosadz</t>
  </si>
  <si>
    <t>-673795293</t>
  </si>
  <si>
    <t>722290226</t>
  </si>
  <si>
    <t>Tlaková skúška vodovodného potrubia závitového do DN 50</t>
  </si>
  <si>
    <t>-1886520471</t>
  </si>
  <si>
    <t>722290823</t>
  </si>
  <si>
    <t>Vnútrostav. premiestnenie vybúraných hmôt vnútorný vodovod vodorovne do 100 m z budov vys. do 24 m</t>
  </si>
  <si>
    <t>-1572714286</t>
  </si>
  <si>
    <t>998722201.S</t>
  </si>
  <si>
    <t>Presun hmôt pre vnútorný vodovod v objektoch výšky do 6 m</t>
  </si>
  <si>
    <t>-492228462</t>
  </si>
  <si>
    <t>722220121</t>
  </si>
  <si>
    <t>Montáž armatúry závitovej s jedným závitom, nástenka pre batériu G 1/2</t>
  </si>
  <si>
    <t>par</t>
  </si>
  <si>
    <t>-845936357</t>
  </si>
  <si>
    <t>5510124100</t>
  </si>
  <si>
    <t>Ventil rohový RDL 80 1/2"</t>
  </si>
  <si>
    <t>-50045814</t>
  </si>
  <si>
    <t>725119109</t>
  </si>
  <si>
    <t>Montáž tlakového tlačidlového splachovača</t>
  </si>
  <si>
    <t>-861733483</t>
  </si>
  <si>
    <t>115.770.11.5</t>
  </si>
  <si>
    <t>Dvojčinné ovládacie tlačidlo Geberit Sigma 01 plast, biela, alebo ekvivalent porovnateľnej kvality</t>
  </si>
  <si>
    <t>1459557575</t>
  </si>
  <si>
    <t>725119711</t>
  </si>
  <si>
    <t>Montáž predstenového systému záchodov do kombinovaných stien (napr.GEBERIT, AlcaPlast)</t>
  </si>
  <si>
    <t>-506740184</t>
  </si>
  <si>
    <t>5513005457</t>
  </si>
  <si>
    <t>DuoFix pre WC Sigma UP320, 1120 mm, 7,5 l, 1138x187x452 mm, s variabilnou výškou, plast, GEBERIT, alebo ekvivalent porovnateľnej kvality</t>
  </si>
  <si>
    <t>-174593556</t>
  </si>
  <si>
    <t>725119730</t>
  </si>
  <si>
    <t>Montáž záchodu do predstenového systému</t>
  </si>
  <si>
    <t>1598685830</t>
  </si>
  <si>
    <t>2042.3.100.000.1</t>
  </si>
  <si>
    <t>závesné JIKA PURE hlb.splachovanie 54x35,5x36, alebo ekvivalent porovnateľnej kvality</t>
  </si>
  <si>
    <t>312462518</t>
  </si>
  <si>
    <t>9342.2.300.063.1</t>
  </si>
  <si>
    <t>WC sedátko JIKA PURE biele, softclose, alebo ekvivalent porovnateľnej kvality</t>
  </si>
  <si>
    <t>-620025509</t>
  </si>
  <si>
    <t>725219401</t>
  </si>
  <si>
    <t>Montáž umývadla na skrutky do muriva, bez výtokovej armatúry</t>
  </si>
  <si>
    <t>-1997058452</t>
  </si>
  <si>
    <t>79</t>
  </si>
  <si>
    <t>1096.3.000.104.1</t>
  </si>
  <si>
    <t>Umývadlo LAUFEN PRO S 60x46,5 CM s otvorom pre batériu, alebo ekvivalent porovnateľnej kvality</t>
  </si>
  <si>
    <t>941868793</t>
  </si>
  <si>
    <t>80</t>
  </si>
  <si>
    <t>725319112</t>
  </si>
  <si>
    <t xml:space="preserve">Montáž kuchynských drezov jednoduchých, hranatých, s rozmerom  do 600 x 600 mm, bez výtokových armatúr</t>
  </si>
  <si>
    <t>-536146003</t>
  </si>
  <si>
    <t>81</t>
  </si>
  <si>
    <t>6420134850</t>
  </si>
  <si>
    <t>Keramický drez DORIS, 590x450x265 mm, biela, alebo ekvivalent porovnateľnej kvality</t>
  </si>
  <si>
    <t>-1496859027</t>
  </si>
  <si>
    <t>82</t>
  </si>
  <si>
    <t>725539100.S</t>
  </si>
  <si>
    <t>Montáž elektrického ohrievača závesného zvislého do 30 L</t>
  </si>
  <si>
    <t>-1663510819</t>
  </si>
  <si>
    <t>83</t>
  </si>
  <si>
    <t>541310000400</t>
  </si>
  <si>
    <t>Elektrický prietokový ohrievač ESH 10 U-P Plus tlakový, inštalácia pod umývadlo, objem 10 l, STIEBEL ELTRON, alebo ekvivalent porovnateľnej kvality</t>
  </si>
  <si>
    <t>1127462918</t>
  </si>
  <si>
    <t>84</t>
  </si>
  <si>
    <t>725829201</t>
  </si>
  <si>
    <t>Montáž batérie umývadlovej a drezovej nástennej pákovej, alebo klasickej</t>
  </si>
  <si>
    <t>843742850</t>
  </si>
  <si>
    <t>85</t>
  </si>
  <si>
    <t>B1717AA</t>
  </si>
  <si>
    <t>Drezová batéria nástenná Ideal Standard CERAFLEX, 150 mm, alebo ekvivalent porovnateľnej kvality</t>
  </si>
  <si>
    <t>-98340594</t>
  </si>
  <si>
    <t>86</t>
  </si>
  <si>
    <t>725829206</t>
  </si>
  <si>
    <t>Montáž batérie umývadlovej a drezovej stojankovej s mechanickým ovládaním odpadového ventilu</t>
  </si>
  <si>
    <t>1997482157</t>
  </si>
  <si>
    <t>87</t>
  </si>
  <si>
    <t>5511875180</t>
  </si>
  <si>
    <t>Batéria stojánková drezová, nerez flexi hadica G 3/8", pochrómovaná mosadz IVAR, alebo ekvivalent porovnateľnej kvality</t>
  </si>
  <si>
    <t>1768691354</t>
  </si>
  <si>
    <t>88</t>
  </si>
  <si>
    <t>71100000</t>
  </si>
  <si>
    <t>Umývadlová páková batéria Hansgrohe Logis 100 bez odtokovej súpravy, alebo ekvivalent porovnateľnej kvality</t>
  </si>
  <si>
    <t>2126590396</t>
  </si>
  <si>
    <t>89</t>
  </si>
  <si>
    <t>725869301</t>
  </si>
  <si>
    <t>Montáž zápachovej uzávierky pre zariaďovacie predmety, umývadlová do D 40</t>
  </si>
  <si>
    <t>-1491176521</t>
  </si>
  <si>
    <t>90</t>
  </si>
  <si>
    <t>521423000</t>
  </si>
  <si>
    <t>KERAMAG Odtoková súprava Renova Nr. 1 Comfort pre zabudovanie do steny, chróm, alebo ekvivalent porovnateľnej kvality</t>
  </si>
  <si>
    <t>1160476119</t>
  </si>
  <si>
    <t>91</t>
  </si>
  <si>
    <t>725869311</t>
  </si>
  <si>
    <t>Montáž zápachovej uzávierky pre zariaďovacie predmety, drezová do D 50 (pre jeden drez)</t>
  </si>
  <si>
    <t>-2106873199</t>
  </si>
  <si>
    <t>92</t>
  </si>
  <si>
    <t>HL100G/50</t>
  </si>
  <si>
    <t>Zápachová uzávierka kolenová pre jednodielne drezy, d 50 mm, G 1 1/2", vodorovný odtok, úsporný, tepl do 95°C</t>
  </si>
  <si>
    <t>-1890912750</t>
  </si>
  <si>
    <t>93</t>
  </si>
  <si>
    <t>475344185</t>
  </si>
  <si>
    <t>94</t>
  </si>
  <si>
    <t>230050031</t>
  </si>
  <si>
    <t>Montáž doplnkových konštrukcií - z profilov. materiálov</t>
  </si>
  <si>
    <t>-818705391</t>
  </si>
  <si>
    <t>95</t>
  </si>
  <si>
    <t>01</t>
  </si>
  <si>
    <t>Kotviace príslušenstvo HILTI nosník, podložka, závitová tyč, potrubná objímka, ..., alebo ekvivalent porovnateľnej kvality</t>
  </si>
  <si>
    <t>364012765</t>
  </si>
  <si>
    <t>96</t>
  </si>
  <si>
    <t>230050033</t>
  </si>
  <si>
    <t>Montáž doplnkových konštrukcií - z rúrkových materiálov</t>
  </si>
  <si>
    <t>784953708</t>
  </si>
  <si>
    <t>97</t>
  </si>
  <si>
    <t>286710007500</t>
  </si>
  <si>
    <t>Potrubná objímka MP-PI pozinkovaná, rozsah upínania D 48-53 mm, DN potrubia 1 1/2", M8, EPDM izolant, HILTI, alebo ekvivalent porovnateľnej kvality</t>
  </si>
  <si>
    <t>-781023772</t>
  </si>
  <si>
    <t>98</t>
  </si>
  <si>
    <t>AVD002</t>
  </si>
  <si>
    <t>Vaňové dvierka 150×300, biely</t>
  </si>
  <si>
    <t>-1975626009</t>
  </si>
  <si>
    <t>-1318929210</t>
  </si>
  <si>
    <t>zti_02 - AREÁLOVÁ SPLAŠKOVÁ KANALIZÁCIA</t>
  </si>
  <si>
    <t xml:space="preserve">Marianum - pohreb. mesta Bratislavy, Bratislava </t>
  </si>
  <si>
    <t xml:space="preserve">    2 - Zakladanie</t>
  </si>
  <si>
    <t>113107141.S</t>
  </si>
  <si>
    <t xml:space="preserve">Odstránenie krytu v ploche do 200 m2 asfaltového, hr. vrstvy do 50 mm,  -0,09800t</t>
  </si>
  <si>
    <t>467113944</t>
  </si>
  <si>
    <t>113307142.S</t>
  </si>
  <si>
    <t xml:space="preserve">Odstránenie podkladu asfaltového v ploche do 200 m2, hr.nad 50 do 100 mm,  -0,18100t</t>
  </si>
  <si>
    <t>-805378256</t>
  </si>
  <si>
    <t>119001801.S</t>
  </si>
  <si>
    <t>Ochranné zábradlie okolo výkopu, drevené výšky 1,10 m dvojtyčové</t>
  </si>
  <si>
    <t>246788891</t>
  </si>
  <si>
    <t>132201201.S</t>
  </si>
  <si>
    <t>Výkop ryhy šírky 600-2000mm horn.3 do 100m3</t>
  </si>
  <si>
    <t>-806225520</t>
  </si>
  <si>
    <t>132201209.S</t>
  </si>
  <si>
    <t>Príplatok k cenám za lepivosť pri hĺbení rýh š. nad 600 do 2 000 mm zapaž. i nezapažených, s urovnaním dna v hornine 3</t>
  </si>
  <si>
    <t>-2054381680</t>
  </si>
  <si>
    <t>151101101.S</t>
  </si>
  <si>
    <t>Paženie a rozopretie stien rýh pre podzemné vedenie, príložné do 2 m</t>
  </si>
  <si>
    <t>1718859003</t>
  </si>
  <si>
    <t>151101111.S</t>
  </si>
  <si>
    <t>Odstránenie paženia rýh pre podzemné vedenie, príložné hĺbky do 2 m</t>
  </si>
  <si>
    <t>-914531683</t>
  </si>
  <si>
    <t>-806180359</t>
  </si>
  <si>
    <t>-1982267509</t>
  </si>
  <si>
    <t>76700583</t>
  </si>
  <si>
    <t>-1272282431</t>
  </si>
  <si>
    <t>174101002.S</t>
  </si>
  <si>
    <t>Zásyp sypaninou so zhutnením šachiet, rýh nad 100 do 1000 m3</t>
  </si>
  <si>
    <t>-1051948622</t>
  </si>
  <si>
    <t>548745075</t>
  </si>
  <si>
    <t>583310003800.S</t>
  </si>
  <si>
    <t>Štrkopiesok frakcia 16-32 mm</t>
  </si>
  <si>
    <t>-2009506966</t>
  </si>
  <si>
    <t>Zakladanie</t>
  </si>
  <si>
    <t>215901101.S</t>
  </si>
  <si>
    <t>Zhutnenie podložia z rastlej horniny 1 až 4 pod násypy, z hornina súdržných do 92 % PS a nesúdržných</t>
  </si>
  <si>
    <t>-98221137</t>
  </si>
  <si>
    <t>386921012.S</t>
  </si>
  <si>
    <t xml:space="preserve">Montáž  železobetónovej jednonádržovej žumpy, hmotnosti jednotlivo nad 3 do 5 t</t>
  </si>
  <si>
    <t>-1844747557</t>
  </si>
  <si>
    <t>1545749987</t>
  </si>
  <si>
    <t>451573111</t>
  </si>
  <si>
    <t>Lôžko pod potrubie, stoky a drobné objekty, v otvorenom výkope z piesku a štrkopiesku do 63 mm</t>
  </si>
  <si>
    <t>-1690135830</t>
  </si>
  <si>
    <t>kl</t>
  </si>
  <si>
    <t>AKUMULAČNÁ NÁDRŽ KL AN 6, alebo ekvivalent porovnateľnej kvality</t>
  </si>
  <si>
    <t>2077965221</t>
  </si>
  <si>
    <t>566902111.S</t>
  </si>
  <si>
    <t>Vyspravenie podkladu chodníka po prekopoch inžinierskych sietí plochy do 15 m2 štrkopieskom, po zhutnení hr. 100 mm</t>
  </si>
  <si>
    <t>-1948691891</t>
  </si>
  <si>
    <t>566902224.S</t>
  </si>
  <si>
    <t>Vyspravenie podkladu po prekopoch inžinierskych sietí plochy nad 15 m2 štrkodrvou, po zhutnení hr. 250 mm</t>
  </si>
  <si>
    <t>-530978138</t>
  </si>
  <si>
    <t>566902252.S</t>
  </si>
  <si>
    <t>Vyspravenie podkladu po prekopoch inžinierskych sietí plochy nad 15 m2 asfaltovým betónom ACP, po zhutnení hr. 150 mm</t>
  </si>
  <si>
    <t>-864652058</t>
  </si>
  <si>
    <t>566902263.S</t>
  </si>
  <si>
    <t>Vyspravenie podkladu po prekopoch inžinierskych sietí plochy nad 15 m2 podkladovým betónom PB I tr. C 20/25 hr. 200 mm</t>
  </si>
  <si>
    <t>1321360333</t>
  </si>
  <si>
    <t>572943122.S</t>
  </si>
  <si>
    <t>Vyspravenie krytu vozovky po prekopoch inžinierskych sietí nad 15 m2 liatym asfaltom MA hr. nad 40 do 60 mm</t>
  </si>
  <si>
    <t>45130543</t>
  </si>
  <si>
    <t>812223205</t>
  </si>
  <si>
    <t>-848918097</t>
  </si>
  <si>
    <t>721300922</t>
  </si>
  <si>
    <t>Prečistenie ležatých zvodov do DN 300</t>
  </si>
  <si>
    <t>359179090</t>
  </si>
  <si>
    <t>871276002</t>
  </si>
  <si>
    <t>-105948692</t>
  </si>
  <si>
    <t>286110006400</t>
  </si>
  <si>
    <t>Rúra kanalizačná PVC-U gravitačná, hladká SN4 - KG, ML - viacvrstvová, DN 125, dĺ. 5 m, WAVIN, alebo ekvivalent porovnateľnej kvality</t>
  </si>
  <si>
    <t>-478675933</t>
  </si>
  <si>
    <t>871326004</t>
  </si>
  <si>
    <t>Montáž kanalizačného PVC-U potrubia hladkého viacvrstvového DN 160</t>
  </si>
  <si>
    <t>226856430</t>
  </si>
  <si>
    <t>286110006900</t>
  </si>
  <si>
    <t>Rúra kanalizačná PVC-U gravitačná, hladká SN4 - KG, ML - viacvrstvová, DN 160, dĺ. 5 m, WAVIN, alebo ekvivalent porovnateľnej kvality</t>
  </si>
  <si>
    <t>-57282830</t>
  </si>
  <si>
    <t>892354111</t>
  </si>
  <si>
    <t>Monitoring potrubia kamerovým systémom do DN 200 mm</t>
  </si>
  <si>
    <t>-167646597</t>
  </si>
  <si>
    <t>892434121</t>
  </si>
  <si>
    <t>Monitoring kanalizačnej šachty kamerovým systémom od DN 550 do 600 mm</t>
  </si>
  <si>
    <t>1521819777</t>
  </si>
  <si>
    <t>894810003.S</t>
  </si>
  <si>
    <t>Montáž PP revíznej kanalizačnej šachty priemeru 425 mm do výšky šachty 2 m s roznášacím prstencom a poklopom</t>
  </si>
  <si>
    <t>-639412733</t>
  </si>
  <si>
    <t>286610032100.S</t>
  </si>
  <si>
    <t>Šachtové dno prietočné DN 110x0°, ku kanalizačnej revíznej šachte 425 mm, PP</t>
  </si>
  <si>
    <t>-2140384926</t>
  </si>
  <si>
    <t>286610044600.S</t>
  </si>
  <si>
    <t>Vlnovcová šachtová rúra kanalizačná 425 mm, dĺžka 2 m, PP</t>
  </si>
  <si>
    <t>-1481193852</t>
  </si>
  <si>
    <t>286610044900.S</t>
  </si>
  <si>
    <t>Teleskopická rúra s tesnením, ku kanalizačnej revíznej šachte 425 mm, dĺžka 375 mm, PVC-U</t>
  </si>
  <si>
    <t>-1511265295</t>
  </si>
  <si>
    <t>286710035800.S</t>
  </si>
  <si>
    <t>Gumové tesnenie šachtovej rúry 425 mm ku kanalizačnej revíznej šachte 425 mm</t>
  </si>
  <si>
    <t>490825554</t>
  </si>
  <si>
    <t>552410001300.S</t>
  </si>
  <si>
    <t>Poklop liatinový štvorcový na teleskopickú rúru DN 425, tr. zaťaženia B125</t>
  </si>
  <si>
    <t>-422166850</t>
  </si>
  <si>
    <t>899101111</t>
  </si>
  <si>
    <t>Osadenie poklopu liatinového a oceľového vrátane rámu hmotn. do 50 kg</t>
  </si>
  <si>
    <t>387325386</t>
  </si>
  <si>
    <t>5524180250</t>
  </si>
  <si>
    <t>Liatinový poklop D600 A15, WAVIN, alebo ekvivalent porovnateľnej kvality</t>
  </si>
  <si>
    <t>-1614037354</t>
  </si>
  <si>
    <t>899721121</t>
  </si>
  <si>
    <t>Signalizačný vodič na potrubí PVC DN do 150 mm</t>
  </si>
  <si>
    <t>-937143738</t>
  </si>
  <si>
    <t>899721132</t>
  </si>
  <si>
    <t>Označenie kanalizačného potrubia hnedou výstražnou fóliou</t>
  </si>
  <si>
    <t>-246759696</t>
  </si>
  <si>
    <t>283230008200.S</t>
  </si>
  <si>
    <t>Výstražná fólia PE, š. 300 mm, pre kanalizáciu, farba hnedá</t>
  </si>
  <si>
    <t>-1172826464</t>
  </si>
  <si>
    <t>998276101.S</t>
  </si>
  <si>
    <t>Presun hmôt pre rúrové vedenie hĺbené z rúr z plast., hmôt alebo sklolamin. v otvorenom výkope</t>
  </si>
  <si>
    <t>-224494935</t>
  </si>
  <si>
    <t>zti_03 - AREÁLOVÝ VODOVOD</t>
  </si>
  <si>
    <t xml:space="preserve">Ing.Norbert Jókay </t>
  </si>
  <si>
    <t>1686962450</t>
  </si>
  <si>
    <t>1713403593</t>
  </si>
  <si>
    <t>113307232.S</t>
  </si>
  <si>
    <t xml:space="preserve">Odstránenie podkladu v ploche nad 200 m2 z betónu prostého, hr. vrstvy nad 150 do 300 mm,  -0,50000t</t>
  </si>
  <si>
    <t>-631724670</t>
  </si>
  <si>
    <t>369704199</t>
  </si>
  <si>
    <t>2005829852</t>
  </si>
  <si>
    <t>-357798634</t>
  </si>
  <si>
    <t>-764905117</t>
  </si>
  <si>
    <t>-1610221880</t>
  </si>
  <si>
    <t>133721358</t>
  </si>
  <si>
    <t>-1439610099</t>
  </si>
  <si>
    <t>-10528157</t>
  </si>
  <si>
    <t>-1776426506</t>
  </si>
  <si>
    <t>702736701</t>
  </si>
  <si>
    <t>-1388115285</t>
  </si>
  <si>
    <t>182325497</t>
  </si>
  <si>
    <t>181101102.S</t>
  </si>
  <si>
    <t>Úprava pláne v zárezoch v hornine 1-4 so zhutnením</t>
  </si>
  <si>
    <t>1538142940</t>
  </si>
  <si>
    <t>-1986172719</t>
  </si>
  <si>
    <t>-1445600987</t>
  </si>
  <si>
    <t>391916303</t>
  </si>
  <si>
    <t>452311151</t>
  </si>
  <si>
    <t>Dosky, bloky, sedlá z betónu v otvorenom výkope tr. C 25/30</t>
  </si>
  <si>
    <t>1561352</t>
  </si>
  <si>
    <t>452351101</t>
  </si>
  <si>
    <t>Debnenie v otvorenom výkope dosiek, sedlových lôžok a blokov pod potrubie,stoky a drobné objekty</t>
  </si>
  <si>
    <t>527309663</t>
  </si>
  <si>
    <t>452351192</t>
  </si>
  <si>
    <t>Príplatok k cene debnenia podkladových a zabezpečovacích konštrukcií za práce v štôlni</t>
  </si>
  <si>
    <t>111635500</t>
  </si>
  <si>
    <t>452361111</t>
  </si>
  <si>
    <t>Výstuž podkladových dosiek, blokov alebo podvalov v otvorenom výkope, z betonárskej ocele 10216</t>
  </si>
  <si>
    <t>2030299773</t>
  </si>
  <si>
    <t>1138633057</t>
  </si>
  <si>
    <t>-646939588</t>
  </si>
  <si>
    <t>373133150</t>
  </si>
  <si>
    <t>-607931655</t>
  </si>
  <si>
    <t>-353599975</t>
  </si>
  <si>
    <t>856595773</t>
  </si>
  <si>
    <t>395606118</t>
  </si>
  <si>
    <t>-1875168134</t>
  </si>
  <si>
    <t>2089546019</t>
  </si>
  <si>
    <t>-1838419576</t>
  </si>
  <si>
    <t>891163111.S</t>
  </si>
  <si>
    <t>Montáž vodovodnej armatúry na potrubí ventil hlavný pre prípojky DN 25</t>
  </si>
  <si>
    <t>-1614565460</t>
  </si>
  <si>
    <t>551110029100.S</t>
  </si>
  <si>
    <t>Ventil uzatvarací priamy 1"</t>
  </si>
  <si>
    <t>501382417</t>
  </si>
  <si>
    <t>52882751</t>
  </si>
  <si>
    <t>-474781672</t>
  </si>
  <si>
    <t>1655571346</t>
  </si>
  <si>
    <t>899721131</t>
  </si>
  <si>
    <t>Označenie vodovodného potrubia bielou výstražnou fóliou</t>
  </si>
  <si>
    <t>-1251722245</t>
  </si>
  <si>
    <t>283230008100.S</t>
  </si>
  <si>
    <t>Výstražná fólia PE, š. 300 mm, pre vodovod, farba biela</t>
  </si>
  <si>
    <t>706879215</t>
  </si>
  <si>
    <t>-1509331503</t>
  </si>
  <si>
    <t>1496118439</t>
  </si>
  <si>
    <t>986235507</t>
  </si>
  <si>
    <t>1995446179</t>
  </si>
  <si>
    <t>20220701_u - Časť Vykurovanie</t>
  </si>
  <si>
    <t>Ing. Rastislav Konkoľ</t>
  </si>
  <si>
    <t xml:space="preserve">    737 - Vykurovacia rohož</t>
  </si>
  <si>
    <t xml:space="preserve">Ostatné -  Ostatné</t>
  </si>
  <si>
    <t>737</t>
  </si>
  <si>
    <t>Vykurovacia rohož</t>
  </si>
  <si>
    <t>735311830</t>
  </si>
  <si>
    <t>Montáž elektrického podlahového vykurovania</t>
  </si>
  <si>
    <t>83030566</t>
  </si>
  <si>
    <t>Dvojžilová samolepipaca vykurovacia rohož, napr. DEVIcomfortTM 150T (DTIR), prac. napätie 230V, výkon 300W, šxd = 0,5m x 4m, alebo ekvivalent</t>
  </si>
  <si>
    <t>83030576</t>
  </si>
  <si>
    <t>Dvojžilová samolepipaca vykurovacia rohož, napr. DEVIcomfortTM 150T (DTIR), prac. napätie 230V, výkon 750W, šxd = 0,5m x 10m, alebo ekvivalent</t>
  </si>
  <si>
    <t>734223230</t>
  </si>
  <si>
    <t>Montáž regulátorov teploty, napr. Devireg alebo ekvivalent</t>
  </si>
  <si>
    <t>140F1064</t>
  </si>
  <si>
    <t>Riadiaci systém pre podlahové vykurovanie, napr. DEVIreg Touch design frame Pure White (čistá biela s rámčekom), alebo ekvivalent</t>
  </si>
  <si>
    <t>735311212</t>
  </si>
  <si>
    <t>Pokládka chráničky</t>
  </si>
  <si>
    <t>11371401050</t>
  </si>
  <si>
    <t>Ochranná rúrka el. 19 mm</t>
  </si>
  <si>
    <t>735311225</t>
  </si>
  <si>
    <t>Montáž krabičky KO 68</t>
  </si>
  <si>
    <t>83011111</t>
  </si>
  <si>
    <t>Elektr. podomietková krabička KO 68</t>
  </si>
  <si>
    <t>998735201.S</t>
  </si>
  <si>
    <t>Presun hmôt pre podlahové vykurovanie v objektoch výšky do 6 m</t>
  </si>
  <si>
    <t>Ostatné</t>
  </si>
  <si>
    <t xml:space="preserve"> Ostatné</t>
  </si>
  <si>
    <t>HZS-006</t>
  </si>
  <si>
    <t>Kompletné vyskúšanie</t>
  </si>
  <si>
    <t>hod</t>
  </si>
  <si>
    <t>HZS-009</t>
  </si>
  <si>
    <t>Murárska výpomoc</t>
  </si>
  <si>
    <t>PC4</t>
  </si>
  <si>
    <t>Revízia TZ</t>
  </si>
  <si>
    <t>sub</t>
  </si>
  <si>
    <t>20220701_e - Časť Elektroinštalácie</t>
  </si>
  <si>
    <t xml:space="preserve">D1 - A /   Montáž  a  montážny  materiál</t>
  </si>
  <si>
    <t xml:space="preserve">1 - B /   Odborná  prehliadka  a  skúška</t>
  </si>
  <si>
    <t>D1</t>
  </si>
  <si>
    <t xml:space="preserve">A /   Montáž  a  montážny  materiál</t>
  </si>
  <si>
    <t xml:space="preserve">Hmoždinka   HM - 10</t>
  </si>
  <si>
    <t xml:space="preserve">-    montáž</t>
  </si>
  <si>
    <t xml:space="preserve">-    vŕtanie otvoru</t>
  </si>
  <si>
    <t xml:space="preserve">Kábel  AY 2,5</t>
  </si>
  <si>
    <t xml:space="preserve">Kábel  CYKY - O  3 x 1,5</t>
  </si>
  <si>
    <t xml:space="preserve">Kábel  CYKY - J  3 x 1,5</t>
  </si>
  <si>
    <t xml:space="preserve">Kábel  CYKY - J  3 x 2,5</t>
  </si>
  <si>
    <t xml:space="preserve">Elektroinštalačná lišta  LHD 40 x 25</t>
  </si>
  <si>
    <t xml:space="preserve">Elektroinštalačná rúrka  1220HFPP</t>
  </si>
  <si>
    <t xml:space="preserve">Škatuľa  KP 67/2</t>
  </si>
  <si>
    <t xml:space="preserve">Škatuľa  KR 97/5</t>
  </si>
  <si>
    <t xml:space="preserve">-    montáž  a  zapojenie</t>
  </si>
  <si>
    <t xml:space="preserve">Svietidlo  LED,  AVEX  EDRE24/24W/CB/1/SE/X/WH/4000  s  pohybovým  spínačom,   24W, 230V, IP54  ( A ), alebo ekvivalent porovnateľnej kvality</t>
  </si>
  <si>
    <t xml:space="preserve">Svietidlo LED, A1267BEATA.LED1 – OP,  26W,  230V, 50Hz, IP40  ( B ), alebo ekvivalent porovnateľnej kvality</t>
  </si>
  <si>
    <t xml:space="preserve">Rozvádzač  D.S.  -  doplnenie</t>
  </si>
  <si>
    <t xml:space="preserve">Vypínač, 10A,  230V, IP20,  radenie  1</t>
  </si>
  <si>
    <t xml:space="preserve">Zásuvka,  16A,  230V,  IP20</t>
  </si>
  <si>
    <t>Istič PL7 – B10/1</t>
  </si>
  <si>
    <t>Istič PL7 – B16/1</t>
  </si>
  <si>
    <t>Prúdový chránič s nadprúdovou ochranou PFL7 – 16/1N/B/003-A</t>
  </si>
  <si>
    <t>Pol1</t>
  </si>
  <si>
    <t xml:space="preserve">Podružný  materiál</t>
  </si>
  <si>
    <t>Pol2</t>
  </si>
  <si>
    <t xml:space="preserve">Vysekanie  drážky pre kábel / rúrku – podiel na 1 m</t>
  </si>
  <si>
    <t>Pol3</t>
  </si>
  <si>
    <t>Demontáž</t>
  </si>
  <si>
    <t>Pol4</t>
  </si>
  <si>
    <t xml:space="preserve">Práce  nekryté  cenníkom</t>
  </si>
  <si>
    <t xml:space="preserve">B /   Odborná  prehliadka  a  skúška</t>
  </si>
  <si>
    <t>Pol5</t>
  </si>
  <si>
    <t xml:space="preserve">Odborná  prehliadka  a  skúška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</si>
</sst>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8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left"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167" fontId="24" fillId="3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="1" customFormat="1" ht="24.96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="1" customFormat="1" ht="12" customHeight="1">
      <c r="B5" s="21"/>
      <c r="D5" s="25" t="s">
        <v>12</v>
      </c>
      <c r="K5" s="26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14</v>
      </c>
      <c r="BS5" s="18" t="s">
        <v>6</v>
      </c>
    </row>
    <row r="6" s="1" customFormat="1" ht="36.96" customHeight="1">
      <c r="B6" s="21"/>
      <c r="D6" s="28" t="s">
        <v>15</v>
      </c>
      <c r="K6" s="29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17</v>
      </c>
      <c r="K7" s="26" t="s">
        <v>1</v>
      </c>
      <c r="AK7" s="31" t="s">
        <v>18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19</v>
      </c>
      <c r="K8" s="26" t="s">
        <v>20</v>
      </c>
      <c r="AK8" s="31" t="s">
        <v>21</v>
      </c>
      <c r="AN8" s="32" t="s">
        <v>22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23</v>
      </c>
      <c r="AK10" s="31" t="s">
        <v>24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25</v>
      </c>
      <c r="AK11" s="31" t="s">
        <v>26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27</v>
      </c>
      <c r="AK13" s="31" t="s">
        <v>24</v>
      </c>
      <c r="AN13" s="33" t="s">
        <v>28</v>
      </c>
      <c r="AR13" s="21"/>
      <c r="BE13" s="30"/>
      <c r="BS13" s="18" t="s">
        <v>6</v>
      </c>
    </row>
    <row r="14">
      <c r="B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N14" s="33" t="s">
        <v>28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29</v>
      </c>
      <c r="AK16" s="31" t="s">
        <v>24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30</v>
      </c>
      <c r="AK17" s="31" t="s">
        <v>26</v>
      </c>
      <c r="AN17" s="26" t="s">
        <v>1</v>
      </c>
      <c r="AR17" s="21"/>
      <c r="BE17" s="30"/>
      <c r="BS17" s="18" t="s">
        <v>31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32</v>
      </c>
      <c r="AK19" s="31" t="s">
        <v>24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33</v>
      </c>
      <c r="AK20" s="31" t="s">
        <v>26</v>
      </c>
      <c r="AN20" s="26" t="s">
        <v>1</v>
      </c>
      <c r="AR20" s="21"/>
      <c r="BE20" s="30"/>
      <c r="BS20" s="18" t="s">
        <v>31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34</v>
      </c>
      <c r="AR22" s="21"/>
      <c r="BE22" s="30"/>
    </row>
    <row r="23" s="1" customFormat="1" ht="60" customHeight="1">
      <c r="B23" s="21"/>
      <c r="E23" s="35" t="s">
        <v>35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40</v>
      </c>
      <c r="E29" s="3"/>
      <c r="F29" s="44" t="s">
        <v>41</v>
      </c>
      <c r="G29" s="3"/>
      <c r="H29" s="3"/>
      <c r="I29" s="3"/>
      <c r="J29" s="3"/>
      <c r="K29" s="3"/>
      <c r="L29" s="45">
        <v>0.20000000000000001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7">
        <f>ROUND(AV94, 2)</f>
        <v>0</v>
      </c>
      <c r="AL29" s="46"/>
      <c r="AM29" s="46"/>
      <c r="AN29" s="46"/>
      <c r="AO29" s="46"/>
      <c r="AP29" s="46"/>
      <c r="AQ29" s="46"/>
      <c r="AR29" s="48"/>
      <c r="AS29" s="46"/>
      <c r="AT29" s="46"/>
      <c r="AU29" s="46"/>
      <c r="AV29" s="46"/>
      <c r="AW29" s="46"/>
      <c r="AX29" s="46"/>
      <c r="AY29" s="46"/>
      <c r="AZ29" s="46"/>
      <c r="BE29" s="49"/>
    </row>
    <row r="30" s="3" customFormat="1" ht="14.4" customHeight="1">
      <c r="A30" s="3"/>
      <c r="B30" s="43"/>
      <c r="C30" s="3"/>
      <c r="D30" s="3"/>
      <c r="E30" s="3"/>
      <c r="F30" s="44" t="s">
        <v>42</v>
      </c>
      <c r="G30" s="3"/>
      <c r="H30" s="3"/>
      <c r="I30" s="3"/>
      <c r="J30" s="3"/>
      <c r="K30" s="3"/>
      <c r="L30" s="45">
        <v>0.20000000000000001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7">
        <f>ROUND(AW94, 2)</f>
        <v>0</v>
      </c>
      <c r="AL30" s="46"/>
      <c r="AM30" s="46"/>
      <c r="AN30" s="46"/>
      <c r="AO30" s="46"/>
      <c r="AP30" s="46"/>
      <c r="AQ30" s="46"/>
      <c r="AR30" s="48"/>
      <c r="AS30" s="46"/>
      <c r="AT30" s="46"/>
      <c r="AU30" s="46"/>
      <c r="AV30" s="46"/>
      <c r="AW30" s="46"/>
      <c r="AX30" s="46"/>
      <c r="AY30" s="46"/>
      <c r="AZ30" s="46"/>
      <c r="BE30" s="49"/>
    </row>
    <row r="31" hidden="1" s="3" customFormat="1" ht="14.4" customHeight="1">
      <c r="A31" s="3"/>
      <c r="B31" s="43"/>
      <c r="C31" s="3"/>
      <c r="D31" s="3"/>
      <c r="E31" s="3"/>
      <c r="F31" s="31" t="s">
        <v>43</v>
      </c>
      <c r="G31" s="3"/>
      <c r="H31" s="3"/>
      <c r="I31" s="3"/>
      <c r="J31" s="3"/>
      <c r="K31" s="3"/>
      <c r="L31" s="50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51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51">
        <v>0</v>
      </c>
      <c r="AL31" s="3"/>
      <c r="AM31" s="3"/>
      <c r="AN31" s="3"/>
      <c r="AO31" s="3"/>
      <c r="AP31" s="3"/>
      <c r="AQ31" s="3"/>
      <c r="AR31" s="43"/>
      <c r="BE31" s="49"/>
    </row>
    <row r="32" hidden="1" s="3" customFormat="1" ht="14.4" customHeight="1">
      <c r="A32" s="3"/>
      <c r="B32" s="43"/>
      <c r="C32" s="3"/>
      <c r="D32" s="3"/>
      <c r="E32" s="3"/>
      <c r="F32" s="31" t="s">
        <v>44</v>
      </c>
      <c r="G32" s="3"/>
      <c r="H32" s="3"/>
      <c r="I32" s="3"/>
      <c r="J32" s="3"/>
      <c r="K32" s="3"/>
      <c r="L32" s="50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51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51">
        <v>0</v>
      </c>
      <c r="AL32" s="3"/>
      <c r="AM32" s="3"/>
      <c r="AN32" s="3"/>
      <c r="AO32" s="3"/>
      <c r="AP32" s="3"/>
      <c r="AQ32" s="3"/>
      <c r="AR32" s="43"/>
      <c r="BE32" s="49"/>
    </row>
    <row r="33" hidden="1" s="3" customFormat="1" ht="14.4" customHeight="1">
      <c r="A33" s="3"/>
      <c r="B33" s="43"/>
      <c r="C33" s="3"/>
      <c r="D33" s="3"/>
      <c r="E33" s="3"/>
      <c r="F33" s="44" t="s">
        <v>45</v>
      </c>
      <c r="G33" s="3"/>
      <c r="H33" s="3"/>
      <c r="I33" s="3"/>
      <c r="J33" s="3"/>
      <c r="K33" s="3"/>
      <c r="L33" s="45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7">
        <v>0</v>
      </c>
      <c r="AL33" s="46"/>
      <c r="AM33" s="46"/>
      <c r="AN33" s="46"/>
      <c r="AO33" s="46"/>
      <c r="AP33" s="46"/>
      <c r="AQ33" s="46"/>
      <c r="AR33" s="48"/>
      <c r="AS33" s="46"/>
      <c r="AT33" s="46"/>
      <c r="AU33" s="46"/>
      <c r="AV33" s="46"/>
      <c r="AW33" s="46"/>
      <c r="AX33" s="46"/>
      <c r="AY33" s="46"/>
      <c r="AZ33" s="46"/>
      <c r="BE33" s="49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R49" s="59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62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51</v>
      </c>
      <c r="AI60" s="40"/>
      <c r="AJ60" s="40"/>
      <c r="AK60" s="40"/>
      <c r="AL60" s="40"/>
      <c r="AM60" s="62" t="s">
        <v>52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60" t="s">
        <v>53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0" t="s">
        <v>54</v>
      </c>
      <c r="AI64" s="63"/>
      <c r="AJ64" s="63"/>
      <c r="AK64" s="63"/>
      <c r="AL64" s="63"/>
      <c r="AM64" s="63"/>
      <c r="AN64" s="63"/>
      <c r="AO64" s="63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62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51</v>
      </c>
      <c r="AI75" s="40"/>
      <c r="AJ75" s="40"/>
      <c r="AK75" s="40"/>
      <c r="AL75" s="40"/>
      <c r="AM75" s="62" t="s">
        <v>52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38"/>
      <c r="B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38"/>
      <c r="BE81" s="37"/>
    </row>
    <row r="82" s="2" customFormat="1" ht="24.96" customHeight="1">
      <c r="A82" s="37"/>
      <c r="B82" s="38"/>
      <c r="C82" s="22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8"/>
      <c r="C84" s="31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20220701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8"/>
      <c r="BE84" s="4"/>
    </row>
    <row r="85" s="5" customFormat="1" ht="36.96" customHeight="1">
      <c r="A85" s="5"/>
      <c r="B85" s="69"/>
      <c r="C85" s="70" t="s">
        <v>15</v>
      </c>
      <c r="D85" s="5"/>
      <c r="E85" s="5"/>
      <c r="F85" s="5"/>
      <c r="G85" s="5"/>
      <c r="H85" s="5"/>
      <c r="I85" s="5"/>
      <c r="J85" s="5"/>
      <c r="K85" s="5"/>
      <c r="L85" s="71" t="str">
        <f>K6</f>
        <v>Cintorín Petržalka - sociálne zariadenie, Nábrežná ul., Bratislava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9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19</v>
      </c>
      <c r="D87" s="37"/>
      <c r="E87" s="37"/>
      <c r="F87" s="37"/>
      <c r="G87" s="37"/>
      <c r="H87" s="37"/>
      <c r="I87" s="37"/>
      <c r="J87" s="37"/>
      <c r="K87" s="37"/>
      <c r="L87" s="72" t="str">
        <f>IF(K8="","",K8)</f>
        <v>Bratislava - Petržalka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21</v>
      </c>
      <c r="AJ87" s="37"/>
      <c r="AK87" s="37"/>
      <c r="AL87" s="37"/>
      <c r="AM87" s="73" t="str">
        <f>IF(AN8= "","",AN8)</f>
        <v>7. 7. 2022</v>
      </c>
      <c r="AN87" s="73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23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Marianum - pohreb. mesta Bratislavy, Bratislava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29</v>
      </c>
      <c r="AJ89" s="37"/>
      <c r="AK89" s="37"/>
      <c r="AL89" s="37"/>
      <c r="AM89" s="74" t="str">
        <f>IF(E17="","",E17)</f>
        <v>Ing.arch. Igor Gerdenich</v>
      </c>
      <c r="AN89" s="4"/>
      <c r="AO89" s="4"/>
      <c r="AP89" s="4"/>
      <c r="AQ89" s="37"/>
      <c r="AR89" s="38"/>
      <c r="AS89" s="75" t="s">
        <v>56</v>
      </c>
      <c r="AT89" s="76"/>
      <c r="AU89" s="77"/>
      <c r="AV89" s="77"/>
      <c r="AW89" s="77"/>
      <c r="AX89" s="77"/>
      <c r="AY89" s="77"/>
      <c r="AZ89" s="77"/>
      <c r="BA89" s="77"/>
      <c r="BB89" s="77"/>
      <c r="BC89" s="77"/>
      <c r="BD89" s="78"/>
      <c r="BE89" s="37"/>
    </row>
    <row r="90" s="2" customFormat="1" ht="15.15" customHeight="1">
      <c r="A90" s="37"/>
      <c r="B90" s="38"/>
      <c r="C90" s="31" t="s">
        <v>27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32</v>
      </c>
      <c r="AJ90" s="37"/>
      <c r="AK90" s="37"/>
      <c r="AL90" s="37"/>
      <c r="AM90" s="74" t="str">
        <f>IF(E20="","",E20)</f>
        <v>Ing. Natália Voltmannová</v>
      </c>
      <c r="AN90" s="4"/>
      <c r="AO90" s="4"/>
      <c r="AP90" s="4"/>
      <c r="AQ90" s="37"/>
      <c r="AR90" s="38"/>
      <c r="AS90" s="79"/>
      <c r="AT90" s="80"/>
      <c r="AU90" s="81"/>
      <c r="AV90" s="81"/>
      <c r="AW90" s="81"/>
      <c r="AX90" s="81"/>
      <c r="AY90" s="81"/>
      <c r="AZ90" s="81"/>
      <c r="BA90" s="81"/>
      <c r="BB90" s="81"/>
      <c r="BC90" s="81"/>
      <c r="BD90" s="82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9"/>
      <c r="AT91" s="80"/>
      <c r="AU91" s="81"/>
      <c r="AV91" s="81"/>
      <c r="AW91" s="81"/>
      <c r="AX91" s="81"/>
      <c r="AY91" s="81"/>
      <c r="AZ91" s="81"/>
      <c r="BA91" s="81"/>
      <c r="BB91" s="81"/>
      <c r="BC91" s="81"/>
      <c r="BD91" s="82"/>
      <c r="BE91" s="37"/>
    </row>
    <row r="92" s="2" customFormat="1" ht="29.28" customHeight="1">
      <c r="A92" s="37"/>
      <c r="B92" s="38"/>
      <c r="C92" s="83" t="s">
        <v>57</v>
      </c>
      <c r="D92" s="84"/>
      <c r="E92" s="84"/>
      <c r="F92" s="84"/>
      <c r="G92" s="84"/>
      <c r="H92" s="85"/>
      <c r="I92" s="86" t="s">
        <v>58</v>
      </c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7" t="s">
        <v>59</v>
      </c>
      <c r="AH92" s="84"/>
      <c r="AI92" s="84"/>
      <c r="AJ92" s="84"/>
      <c r="AK92" s="84"/>
      <c r="AL92" s="84"/>
      <c r="AM92" s="84"/>
      <c r="AN92" s="86" t="s">
        <v>60</v>
      </c>
      <c r="AO92" s="84"/>
      <c r="AP92" s="88"/>
      <c r="AQ92" s="89" t="s">
        <v>61</v>
      </c>
      <c r="AR92" s="38"/>
      <c r="AS92" s="90" t="s">
        <v>62</v>
      </c>
      <c r="AT92" s="91" t="s">
        <v>63</v>
      </c>
      <c r="AU92" s="91" t="s">
        <v>64</v>
      </c>
      <c r="AV92" s="91" t="s">
        <v>65</v>
      </c>
      <c r="AW92" s="91" t="s">
        <v>66</v>
      </c>
      <c r="AX92" s="91" t="s">
        <v>67</v>
      </c>
      <c r="AY92" s="91" t="s">
        <v>68</v>
      </c>
      <c r="AZ92" s="91" t="s">
        <v>69</v>
      </c>
      <c r="BA92" s="91" t="s">
        <v>70</v>
      </c>
      <c r="BB92" s="91" t="s">
        <v>71</v>
      </c>
      <c r="BC92" s="91" t="s">
        <v>72</v>
      </c>
      <c r="BD92" s="92" t="s">
        <v>73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93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5"/>
      <c r="BE93" s="37"/>
    </row>
    <row r="94" s="6" customFormat="1" ht="32.4" customHeight="1">
      <c r="A94" s="6"/>
      <c r="B94" s="96"/>
      <c r="C94" s="97" t="s">
        <v>74</v>
      </c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9">
        <f>ROUND(SUM(AG95:AG101),2)</f>
        <v>0</v>
      </c>
      <c r="AH94" s="99"/>
      <c r="AI94" s="99"/>
      <c r="AJ94" s="99"/>
      <c r="AK94" s="99"/>
      <c r="AL94" s="99"/>
      <c r="AM94" s="99"/>
      <c r="AN94" s="100">
        <f>SUM(AG94,AT94)</f>
        <v>0</v>
      </c>
      <c r="AO94" s="100"/>
      <c r="AP94" s="100"/>
      <c r="AQ94" s="101" t="s">
        <v>1</v>
      </c>
      <c r="AR94" s="96"/>
      <c r="AS94" s="102">
        <f>ROUND(SUM(AS95:AS101),2)</f>
        <v>0</v>
      </c>
      <c r="AT94" s="103">
        <f>ROUND(SUM(AV94:AW94),2)</f>
        <v>0</v>
      </c>
      <c r="AU94" s="104">
        <f>ROUND(SUM(AU95:AU101),5)</f>
        <v>0</v>
      </c>
      <c r="AV94" s="103">
        <f>ROUND(AZ94*L29,2)</f>
        <v>0</v>
      </c>
      <c r="AW94" s="103">
        <f>ROUND(BA94*L30,2)</f>
        <v>0</v>
      </c>
      <c r="AX94" s="103">
        <f>ROUND(BB94*L29,2)</f>
        <v>0</v>
      </c>
      <c r="AY94" s="103">
        <f>ROUND(BC94*L30,2)</f>
        <v>0</v>
      </c>
      <c r="AZ94" s="103">
        <f>ROUND(SUM(AZ95:AZ101),2)</f>
        <v>0</v>
      </c>
      <c r="BA94" s="103">
        <f>ROUND(SUM(BA95:BA101),2)</f>
        <v>0</v>
      </c>
      <c r="BB94" s="103">
        <f>ROUND(SUM(BB95:BB101),2)</f>
        <v>0</v>
      </c>
      <c r="BC94" s="103">
        <f>ROUND(SUM(BC95:BC101),2)</f>
        <v>0</v>
      </c>
      <c r="BD94" s="105">
        <f>ROUND(SUM(BD95:BD101),2)</f>
        <v>0</v>
      </c>
      <c r="BE94" s="6"/>
      <c r="BS94" s="106" t="s">
        <v>75</v>
      </c>
      <c r="BT94" s="106" t="s">
        <v>76</v>
      </c>
      <c r="BU94" s="107" t="s">
        <v>77</v>
      </c>
      <c r="BV94" s="106" t="s">
        <v>78</v>
      </c>
      <c r="BW94" s="106" t="s">
        <v>4</v>
      </c>
      <c r="BX94" s="106" t="s">
        <v>79</v>
      </c>
      <c r="CL94" s="106" t="s">
        <v>1</v>
      </c>
    </row>
    <row r="95" s="7" customFormat="1" ht="24.75" customHeight="1">
      <c r="A95" s="108" t="s">
        <v>80</v>
      </c>
      <c r="B95" s="109"/>
      <c r="C95" s="110"/>
      <c r="D95" s="111" t="s">
        <v>81</v>
      </c>
      <c r="E95" s="111"/>
      <c r="F95" s="111"/>
      <c r="G95" s="111"/>
      <c r="H95" s="111"/>
      <c r="I95" s="112"/>
      <c r="J95" s="111" t="s">
        <v>82</v>
      </c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3">
        <f>'20220701_b - Časť Búracie...'!J30</f>
        <v>0</v>
      </c>
      <c r="AH95" s="112"/>
      <c r="AI95" s="112"/>
      <c r="AJ95" s="112"/>
      <c r="AK95" s="112"/>
      <c r="AL95" s="112"/>
      <c r="AM95" s="112"/>
      <c r="AN95" s="113">
        <f>SUM(AG95,AT95)</f>
        <v>0</v>
      </c>
      <c r="AO95" s="112"/>
      <c r="AP95" s="112"/>
      <c r="AQ95" s="114" t="s">
        <v>83</v>
      </c>
      <c r="AR95" s="109"/>
      <c r="AS95" s="115">
        <v>0</v>
      </c>
      <c r="AT95" s="116">
        <f>ROUND(SUM(AV95:AW95),2)</f>
        <v>0</v>
      </c>
      <c r="AU95" s="117">
        <f>'20220701_b - Časť Búracie...'!P124</f>
        <v>0</v>
      </c>
      <c r="AV95" s="116">
        <f>'20220701_b - Časť Búracie...'!J33</f>
        <v>0</v>
      </c>
      <c r="AW95" s="116">
        <f>'20220701_b - Časť Búracie...'!J34</f>
        <v>0</v>
      </c>
      <c r="AX95" s="116">
        <f>'20220701_b - Časť Búracie...'!J35</f>
        <v>0</v>
      </c>
      <c r="AY95" s="116">
        <f>'20220701_b - Časť Búracie...'!J36</f>
        <v>0</v>
      </c>
      <c r="AZ95" s="116">
        <f>'20220701_b - Časť Búracie...'!F33</f>
        <v>0</v>
      </c>
      <c r="BA95" s="116">
        <f>'20220701_b - Časť Búracie...'!F34</f>
        <v>0</v>
      </c>
      <c r="BB95" s="116">
        <f>'20220701_b - Časť Búracie...'!F35</f>
        <v>0</v>
      </c>
      <c r="BC95" s="116">
        <f>'20220701_b - Časť Búracie...'!F36</f>
        <v>0</v>
      </c>
      <c r="BD95" s="118">
        <f>'20220701_b - Časť Búracie...'!F37</f>
        <v>0</v>
      </c>
      <c r="BE95" s="7"/>
      <c r="BT95" s="119" t="s">
        <v>84</v>
      </c>
      <c r="BV95" s="119" t="s">
        <v>78</v>
      </c>
      <c r="BW95" s="119" t="s">
        <v>85</v>
      </c>
      <c r="BX95" s="119" t="s">
        <v>4</v>
      </c>
      <c r="CL95" s="119" t="s">
        <v>1</v>
      </c>
      <c r="CM95" s="119" t="s">
        <v>76</v>
      </c>
    </row>
    <row r="96" s="7" customFormat="1" ht="24.75" customHeight="1">
      <c r="A96" s="108" t="s">
        <v>80</v>
      </c>
      <c r="B96" s="109"/>
      <c r="C96" s="110"/>
      <c r="D96" s="111" t="s">
        <v>86</v>
      </c>
      <c r="E96" s="111"/>
      <c r="F96" s="111"/>
      <c r="G96" s="111"/>
      <c r="H96" s="111"/>
      <c r="I96" s="112"/>
      <c r="J96" s="111" t="s">
        <v>87</v>
      </c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3">
        <f>'20220701_a - Časť Archite...'!J30</f>
        <v>0</v>
      </c>
      <c r="AH96" s="112"/>
      <c r="AI96" s="112"/>
      <c r="AJ96" s="112"/>
      <c r="AK96" s="112"/>
      <c r="AL96" s="112"/>
      <c r="AM96" s="112"/>
      <c r="AN96" s="113">
        <f>SUM(AG96,AT96)</f>
        <v>0</v>
      </c>
      <c r="AO96" s="112"/>
      <c r="AP96" s="112"/>
      <c r="AQ96" s="114" t="s">
        <v>83</v>
      </c>
      <c r="AR96" s="109"/>
      <c r="AS96" s="115">
        <v>0</v>
      </c>
      <c r="AT96" s="116">
        <f>ROUND(SUM(AV96:AW96),2)</f>
        <v>0</v>
      </c>
      <c r="AU96" s="117">
        <f>'20220701_a - Časť Archite...'!P134</f>
        <v>0</v>
      </c>
      <c r="AV96" s="116">
        <f>'20220701_a - Časť Archite...'!J33</f>
        <v>0</v>
      </c>
      <c r="AW96" s="116">
        <f>'20220701_a - Časť Archite...'!J34</f>
        <v>0</v>
      </c>
      <c r="AX96" s="116">
        <f>'20220701_a - Časť Archite...'!J35</f>
        <v>0</v>
      </c>
      <c r="AY96" s="116">
        <f>'20220701_a - Časť Archite...'!J36</f>
        <v>0</v>
      </c>
      <c r="AZ96" s="116">
        <f>'20220701_a - Časť Archite...'!F33</f>
        <v>0</v>
      </c>
      <c r="BA96" s="116">
        <f>'20220701_a - Časť Archite...'!F34</f>
        <v>0</v>
      </c>
      <c r="BB96" s="116">
        <f>'20220701_a - Časť Archite...'!F35</f>
        <v>0</v>
      </c>
      <c r="BC96" s="116">
        <f>'20220701_a - Časť Archite...'!F36</f>
        <v>0</v>
      </c>
      <c r="BD96" s="118">
        <f>'20220701_a - Časť Archite...'!F37</f>
        <v>0</v>
      </c>
      <c r="BE96" s="7"/>
      <c r="BT96" s="119" t="s">
        <v>84</v>
      </c>
      <c r="BV96" s="119" t="s">
        <v>78</v>
      </c>
      <c r="BW96" s="119" t="s">
        <v>88</v>
      </c>
      <c r="BX96" s="119" t="s">
        <v>4</v>
      </c>
      <c r="CL96" s="119" t="s">
        <v>1</v>
      </c>
      <c r="CM96" s="119" t="s">
        <v>76</v>
      </c>
    </row>
    <row r="97" s="7" customFormat="1" ht="16.5" customHeight="1">
      <c r="A97" s="108" t="s">
        <v>80</v>
      </c>
      <c r="B97" s="109"/>
      <c r="C97" s="110"/>
      <c r="D97" s="111" t="s">
        <v>89</v>
      </c>
      <c r="E97" s="111"/>
      <c r="F97" s="111"/>
      <c r="G97" s="111"/>
      <c r="H97" s="111"/>
      <c r="I97" s="112"/>
      <c r="J97" s="111" t="s">
        <v>90</v>
      </c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3">
        <f>'zti_01 - zdravotechnika'!J30</f>
        <v>0</v>
      </c>
      <c r="AH97" s="112"/>
      <c r="AI97" s="112"/>
      <c r="AJ97" s="112"/>
      <c r="AK97" s="112"/>
      <c r="AL97" s="112"/>
      <c r="AM97" s="112"/>
      <c r="AN97" s="113">
        <f>SUM(AG97,AT97)</f>
        <v>0</v>
      </c>
      <c r="AO97" s="112"/>
      <c r="AP97" s="112"/>
      <c r="AQ97" s="114" t="s">
        <v>83</v>
      </c>
      <c r="AR97" s="109"/>
      <c r="AS97" s="115">
        <v>0</v>
      </c>
      <c r="AT97" s="116">
        <f>ROUND(SUM(AV97:AW97),2)</f>
        <v>0</v>
      </c>
      <c r="AU97" s="117">
        <f>'zti_01 - zdravotechnika'!P128</f>
        <v>0</v>
      </c>
      <c r="AV97" s="116">
        <f>'zti_01 - zdravotechnika'!J33</f>
        <v>0</v>
      </c>
      <c r="AW97" s="116">
        <f>'zti_01 - zdravotechnika'!J34</f>
        <v>0</v>
      </c>
      <c r="AX97" s="116">
        <f>'zti_01 - zdravotechnika'!J35</f>
        <v>0</v>
      </c>
      <c r="AY97" s="116">
        <f>'zti_01 - zdravotechnika'!J36</f>
        <v>0</v>
      </c>
      <c r="AZ97" s="116">
        <f>'zti_01 - zdravotechnika'!F33</f>
        <v>0</v>
      </c>
      <c r="BA97" s="116">
        <f>'zti_01 - zdravotechnika'!F34</f>
        <v>0</v>
      </c>
      <c r="BB97" s="116">
        <f>'zti_01 - zdravotechnika'!F35</f>
        <v>0</v>
      </c>
      <c r="BC97" s="116">
        <f>'zti_01 - zdravotechnika'!F36</f>
        <v>0</v>
      </c>
      <c r="BD97" s="118">
        <f>'zti_01 - zdravotechnika'!F37</f>
        <v>0</v>
      </c>
      <c r="BE97" s="7"/>
      <c r="BT97" s="119" t="s">
        <v>84</v>
      </c>
      <c r="BV97" s="119" t="s">
        <v>78</v>
      </c>
      <c r="BW97" s="119" t="s">
        <v>91</v>
      </c>
      <c r="BX97" s="119" t="s">
        <v>4</v>
      </c>
      <c r="CL97" s="119" t="s">
        <v>1</v>
      </c>
      <c r="CM97" s="119" t="s">
        <v>76</v>
      </c>
    </row>
    <row r="98" s="7" customFormat="1" ht="16.5" customHeight="1">
      <c r="A98" s="108" t="s">
        <v>80</v>
      </c>
      <c r="B98" s="109"/>
      <c r="C98" s="110"/>
      <c r="D98" s="111" t="s">
        <v>92</v>
      </c>
      <c r="E98" s="111"/>
      <c r="F98" s="111"/>
      <c r="G98" s="111"/>
      <c r="H98" s="111"/>
      <c r="I98" s="112"/>
      <c r="J98" s="111" t="s">
        <v>93</v>
      </c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3">
        <f>'zti_02 - AREÁLOVÁ SPLAŠKO...'!J30</f>
        <v>0</v>
      </c>
      <c r="AH98" s="112"/>
      <c r="AI98" s="112"/>
      <c r="AJ98" s="112"/>
      <c r="AK98" s="112"/>
      <c r="AL98" s="112"/>
      <c r="AM98" s="112"/>
      <c r="AN98" s="113">
        <f>SUM(AG98,AT98)</f>
        <v>0</v>
      </c>
      <c r="AO98" s="112"/>
      <c r="AP98" s="112"/>
      <c r="AQ98" s="114" t="s">
        <v>83</v>
      </c>
      <c r="AR98" s="109"/>
      <c r="AS98" s="115">
        <v>0</v>
      </c>
      <c r="AT98" s="116">
        <f>ROUND(SUM(AV98:AW98),2)</f>
        <v>0</v>
      </c>
      <c r="AU98" s="117">
        <f>'zti_02 - AREÁLOVÁ SPLAŠKO...'!P124</f>
        <v>0</v>
      </c>
      <c r="AV98" s="116">
        <f>'zti_02 - AREÁLOVÁ SPLAŠKO...'!J33</f>
        <v>0</v>
      </c>
      <c r="AW98" s="116">
        <f>'zti_02 - AREÁLOVÁ SPLAŠKO...'!J34</f>
        <v>0</v>
      </c>
      <c r="AX98" s="116">
        <f>'zti_02 - AREÁLOVÁ SPLAŠKO...'!J35</f>
        <v>0</v>
      </c>
      <c r="AY98" s="116">
        <f>'zti_02 - AREÁLOVÁ SPLAŠKO...'!J36</f>
        <v>0</v>
      </c>
      <c r="AZ98" s="116">
        <f>'zti_02 - AREÁLOVÁ SPLAŠKO...'!F33</f>
        <v>0</v>
      </c>
      <c r="BA98" s="116">
        <f>'zti_02 - AREÁLOVÁ SPLAŠKO...'!F34</f>
        <v>0</v>
      </c>
      <c r="BB98" s="116">
        <f>'zti_02 - AREÁLOVÁ SPLAŠKO...'!F35</f>
        <v>0</v>
      </c>
      <c r="BC98" s="116">
        <f>'zti_02 - AREÁLOVÁ SPLAŠKO...'!F36</f>
        <v>0</v>
      </c>
      <c r="BD98" s="118">
        <f>'zti_02 - AREÁLOVÁ SPLAŠKO...'!F37</f>
        <v>0</v>
      </c>
      <c r="BE98" s="7"/>
      <c r="BT98" s="119" t="s">
        <v>84</v>
      </c>
      <c r="BV98" s="119" t="s">
        <v>78</v>
      </c>
      <c r="BW98" s="119" t="s">
        <v>94</v>
      </c>
      <c r="BX98" s="119" t="s">
        <v>4</v>
      </c>
      <c r="CL98" s="119" t="s">
        <v>1</v>
      </c>
      <c r="CM98" s="119" t="s">
        <v>76</v>
      </c>
    </row>
    <row r="99" s="7" customFormat="1" ht="16.5" customHeight="1">
      <c r="A99" s="108" t="s">
        <v>80</v>
      </c>
      <c r="B99" s="109"/>
      <c r="C99" s="110"/>
      <c r="D99" s="111" t="s">
        <v>95</v>
      </c>
      <c r="E99" s="111"/>
      <c r="F99" s="111"/>
      <c r="G99" s="111"/>
      <c r="H99" s="111"/>
      <c r="I99" s="112"/>
      <c r="J99" s="111" t="s">
        <v>96</v>
      </c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3">
        <f>'zti_03 - AREÁLOVÝ VODOVOD'!J30</f>
        <v>0</v>
      </c>
      <c r="AH99" s="112"/>
      <c r="AI99" s="112"/>
      <c r="AJ99" s="112"/>
      <c r="AK99" s="112"/>
      <c r="AL99" s="112"/>
      <c r="AM99" s="112"/>
      <c r="AN99" s="113">
        <f>SUM(AG99,AT99)</f>
        <v>0</v>
      </c>
      <c r="AO99" s="112"/>
      <c r="AP99" s="112"/>
      <c r="AQ99" s="114" t="s">
        <v>83</v>
      </c>
      <c r="AR99" s="109"/>
      <c r="AS99" s="115">
        <v>0</v>
      </c>
      <c r="AT99" s="116">
        <f>ROUND(SUM(AV99:AW99),2)</f>
        <v>0</v>
      </c>
      <c r="AU99" s="117">
        <f>'zti_03 - AREÁLOVÝ VODOVOD'!P125</f>
        <v>0</v>
      </c>
      <c r="AV99" s="116">
        <f>'zti_03 - AREÁLOVÝ VODOVOD'!J33</f>
        <v>0</v>
      </c>
      <c r="AW99" s="116">
        <f>'zti_03 - AREÁLOVÝ VODOVOD'!J34</f>
        <v>0</v>
      </c>
      <c r="AX99" s="116">
        <f>'zti_03 - AREÁLOVÝ VODOVOD'!J35</f>
        <v>0</v>
      </c>
      <c r="AY99" s="116">
        <f>'zti_03 - AREÁLOVÝ VODOVOD'!J36</f>
        <v>0</v>
      </c>
      <c r="AZ99" s="116">
        <f>'zti_03 - AREÁLOVÝ VODOVOD'!F33</f>
        <v>0</v>
      </c>
      <c r="BA99" s="116">
        <f>'zti_03 - AREÁLOVÝ VODOVOD'!F34</f>
        <v>0</v>
      </c>
      <c r="BB99" s="116">
        <f>'zti_03 - AREÁLOVÝ VODOVOD'!F35</f>
        <v>0</v>
      </c>
      <c r="BC99" s="116">
        <f>'zti_03 - AREÁLOVÝ VODOVOD'!F36</f>
        <v>0</v>
      </c>
      <c r="BD99" s="118">
        <f>'zti_03 - AREÁLOVÝ VODOVOD'!F37</f>
        <v>0</v>
      </c>
      <c r="BE99" s="7"/>
      <c r="BT99" s="119" t="s">
        <v>84</v>
      </c>
      <c r="BV99" s="119" t="s">
        <v>78</v>
      </c>
      <c r="BW99" s="119" t="s">
        <v>97</v>
      </c>
      <c r="BX99" s="119" t="s">
        <v>4</v>
      </c>
      <c r="CL99" s="119" t="s">
        <v>1</v>
      </c>
      <c r="CM99" s="119" t="s">
        <v>76</v>
      </c>
    </row>
    <row r="100" s="7" customFormat="1" ht="24.75" customHeight="1">
      <c r="A100" s="108" t="s">
        <v>80</v>
      </c>
      <c r="B100" s="109"/>
      <c r="C100" s="110"/>
      <c r="D100" s="111" t="s">
        <v>98</v>
      </c>
      <c r="E100" s="111"/>
      <c r="F100" s="111"/>
      <c r="G100" s="111"/>
      <c r="H100" s="111"/>
      <c r="I100" s="112"/>
      <c r="J100" s="111" t="s">
        <v>99</v>
      </c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3">
        <f>'20220701_u - Časť Vykurov...'!J30</f>
        <v>0</v>
      </c>
      <c r="AH100" s="112"/>
      <c r="AI100" s="112"/>
      <c r="AJ100" s="112"/>
      <c r="AK100" s="112"/>
      <c r="AL100" s="112"/>
      <c r="AM100" s="112"/>
      <c r="AN100" s="113">
        <f>SUM(AG100,AT100)</f>
        <v>0</v>
      </c>
      <c r="AO100" s="112"/>
      <c r="AP100" s="112"/>
      <c r="AQ100" s="114" t="s">
        <v>83</v>
      </c>
      <c r="AR100" s="109"/>
      <c r="AS100" s="115">
        <v>0</v>
      </c>
      <c r="AT100" s="116">
        <f>ROUND(SUM(AV100:AW100),2)</f>
        <v>0</v>
      </c>
      <c r="AU100" s="117">
        <f>'20220701_u - Časť Vykurov...'!P119</f>
        <v>0</v>
      </c>
      <c r="AV100" s="116">
        <f>'20220701_u - Časť Vykurov...'!J33</f>
        <v>0</v>
      </c>
      <c r="AW100" s="116">
        <f>'20220701_u - Časť Vykurov...'!J34</f>
        <v>0</v>
      </c>
      <c r="AX100" s="116">
        <f>'20220701_u - Časť Vykurov...'!J35</f>
        <v>0</v>
      </c>
      <c r="AY100" s="116">
        <f>'20220701_u - Časť Vykurov...'!J36</f>
        <v>0</v>
      </c>
      <c r="AZ100" s="116">
        <f>'20220701_u - Časť Vykurov...'!F33</f>
        <v>0</v>
      </c>
      <c r="BA100" s="116">
        <f>'20220701_u - Časť Vykurov...'!F34</f>
        <v>0</v>
      </c>
      <c r="BB100" s="116">
        <f>'20220701_u - Časť Vykurov...'!F35</f>
        <v>0</v>
      </c>
      <c r="BC100" s="116">
        <f>'20220701_u - Časť Vykurov...'!F36</f>
        <v>0</v>
      </c>
      <c r="BD100" s="118">
        <f>'20220701_u - Časť Vykurov...'!F37</f>
        <v>0</v>
      </c>
      <c r="BE100" s="7"/>
      <c r="BT100" s="119" t="s">
        <v>84</v>
      </c>
      <c r="BV100" s="119" t="s">
        <v>78</v>
      </c>
      <c r="BW100" s="119" t="s">
        <v>100</v>
      </c>
      <c r="BX100" s="119" t="s">
        <v>4</v>
      </c>
      <c r="CL100" s="119" t="s">
        <v>1</v>
      </c>
      <c r="CM100" s="119" t="s">
        <v>76</v>
      </c>
    </row>
    <row r="101" s="7" customFormat="1" ht="24.75" customHeight="1">
      <c r="A101" s="108" t="s">
        <v>80</v>
      </c>
      <c r="B101" s="109"/>
      <c r="C101" s="110"/>
      <c r="D101" s="111" t="s">
        <v>101</v>
      </c>
      <c r="E101" s="111"/>
      <c r="F101" s="111"/>
      <c r="G101" s="111"/>
      <c r="H101" s="111"/>
      <c r="I101" s="112"/>
      <c r="J101" s="111" t="s">
        <v>102</v>
      </c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3">
        <f>'20220701_e - Časť Elektro...'!J30</f>
        <v>0</v>
      </c>
      <c r="AH101" s="112"/>
      <c r="AI101" s="112"/>
      <c r="AJ101" s="112"/>
      <c r="AK101" s="112"/>
      <c r="AL101" s="112"/>
      <c r="AM101" s="112"/>
      <c r="AN101" s="113">
        <f>SUM(AG101,AT101)</f>
        <v>0</v>
      </c>
      <c r="AO101" s="112"/>
      <c r="AP101" s="112"/>
      <c r="AQ101" s="114" t="s">
        <v>83</v>
      </c>
      <c r="AR101" s="109"/>
      <c r="AS101" s="120">
        <v>0</v>
      </c>
      <c r="AT101" s="121">
        <f>ROUND(SUM(AV101:AW101),2)</f>
        <v>0</v>
      </c>
      <c r="AU101" s="122">
        <f>'20220701_e - Časť Elektro...'!P118</f>
        <v>0</v>
      </c>
      <c r="AV101" s="121">
        <f>'20220701_e - Časť Elektro...'!J33</f>
        <v>0</v>
      </c>
      <c r="AW101" s="121">
        <f>'20220701_e - Časť Elektro...'!J34</f>
        <v>0</v>
      </c>
      <c r="AX101" s="121">
        <f>'20220701_e - Časť Elektro...'!J35</f>
        <v>0</v>
      </c>
      <c r="AY101" s="121">
        <f>'20220701_e - Časť Elektro...'!J36</f>
        <v>0</v>
      </c>
      <c r="AZ101" s="121">
        <f>'20220701_e - Časť Elektro...'!F33</f>
        <v>0</v>
      </c>
      <c r="BA101" s="121">
        <f>'20220701_e - Časť Elektro...'!F34</f>
        <v>0</v>
      </c>
      <c r="BB101" s="121">
        <f>'20220701_e - Časť Elektro...'!F35</f>
        <v>0</v>
      </c>
      <c r="BC101" s="121">
        <f>'20220701_e - Časť Elektro...'!F36</f>
        <v>0</v>
      </c>
      <c r="BD101" s="123">
        <f>'20220701_e - Časť Elektro...'!F37</f>
        <v>0</v>
      </c>
      <c r="BE101" s="7"/>
      <c r="BT101" s="119" t="s">
        <v>84</v>
      </c>
      <c r="BV101" s="119" t="s">
        <v>78</v>
      </c>
      <c r="BW101" s="119" t="s">
        <v>103</v>
      </c>
      <c r="BX101" s="119" t="s">
        <v>4</v>
      </c>
      <c r="CL101" s="119" t="s">
        <v>1</v>
      </c>
      <c r="CM101" s="119" t="s">
        <v>76</v>
      </c>
    </row>
    <row r="102" s="2" customFormat="1" ht="30" customHeight="1">
      <c r="A102" s="37"/>
      <c r="B102" s="38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8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="2" customFormat="1" ht="6.96" customHeight="1">
      <c r="A103" s="37"/>
      <c r="B103" s="64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38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</sheetData>
  <mergeCells count="66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20220701_b - Časť Búracie...'!C2" display="/"/>
    <hyperlink ref="A96" location="'20220701_a - Časť Archite...'!C2" display="/"/>
    <hyperlink ref="A97" location="'zti_01 - zdravotechnika'!C2" display="/"/>
    <hyperlink ref="A98" location="'zti_02 - AREÁLOVÁ SPLAŠKO...'!C2" display="/"/>
    <hyperlink ref="A99" location="'zti_03 - AREÁLOVÝ VODOVOD'!C2" display="/"/>
    <hyperlink ref="A100" location="'20220701_u - Časť Vykurov...'!C2" display="/"/>
    <hyperlink ref="A101" location="'20220701_e - Časť Elektr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104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16.5" customHeight="1">
      <c r="B7" s="21"/>
      <c r="E7" s="125" t="str">
        <f>'Rekapitulácia stavby'!K6</f>
        <v>Cintorín Petržalka - sociálne zariadenie, Nábrežná ul., Bratislava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105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106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7. 7. 2022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30</v>
      </c>
      <c r="F21" s="37"/>
      <c r="G21" s="37"/>
      <c r="H21" s="37"/>
      <c r="I21" s="31" t="s">
        <v>26</v>
      </c>
      <c r="J21" s="26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">
        <v>1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33</v>
      </c>
      <c r="F24" s="37"/>
      <c r="G24" s="37"/>
      <c r="H24" s="37"/>
      <c r="I24" s="31" t="s">
        <v>26</v>
      </c>
      <c r="J24" s="26" t="s">
        <v>1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36</v>
      </c>
      <c r="E30" s="37"/>
      <c r="F30" s="37"/>
      <c r="G30" s="37"/>
      <c r="H30" s="37"/>
      <c r="I30" s="37"/>
      <c r="J30" s="100">
        <f>ROUND(J124,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40</v>
      </c>
      <c r="E33" s="44" t="s">
        <v>41</v>
      </c>
      <c r="F33" s="131">
        <f>ROUND((SUM(BE124:BE202)),  2)</f>
        <v>0</v>
      </c>
      <c r="G33" s="132"/>
      <c r="H33" s="132"/>
      <c r="I33" s="133">
        <v>0.20000000000000001</v>
      </c>
      <c r="J33" s="131">
        <f>ROUND(((SUM(BE124:BE202))*I33),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42</v>
      </c>
      <c r="F34" s="131">
        <f>ROUND((SUM(BF124:BF202)),  2)</f>
        <v>0</v>
      </c>
      <c r="G34" s="132"/>
      <c r="H34" s="132"/>
      <c r="I34" s="133">
        <v>0.20000000000000001</v>
      </c>
      <c r="J34" s="131">
        <f>ROUND(((SUM(BF124:BF202))*I34),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34">
        <f>ROUND((SUM(BG124:BG202)),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34">
        <f>ROUND((SUM(BH124:BH202)),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45</v>
      </c>
      <c r="F37" s="131">
        <f>ROUND((SUM(BI124:BI202)),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46</v>
      </c>
      <c r="E39" s="85"/>
      <c r="F39" s="85"/>
      <c r="G39" s="138" t="s">
        <v>47</v>
      </c>
      <c r="H39" s="139" t="s">
        <v>48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49</v>
      </c>
      <c r="E50" s="61"/>
      <c r="F50" s="61"/>
      <c r="G50" s="60" t="s">
        <v>50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51</v>
      </c>
      <c r="E61" s="40"/>
      <c r="F61" s="142" t="s">
        <v>52</v>
      </c>
      <c r="G61" s="62" t="s">
        <v>51</v>
      </c>
      <c r="H61" s="40"/>
      <c r="I61" s="40"/>
      <c r="J61" s="143" t="s">
        <v>52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53</v>
      </c>
      <c r="E65" s="63"/>
      <c r="F65" s="63"/>
      <c r="G65" s="60" t="s">
        <v>54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51</v>
      </c>
      <c r="E76" s="40"/>
      <c r="F76" s="142" t="s">
        <v>52</v>
      </c>
      <c r="G76" s="62" t="s">
        <v>51</v>
      </c>
      <c r="H76" s="40"/>
      <c r="I76" s="40"/>
      <c r="J76" s="143" t="s">
        <v>52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7"/>
      <c r="D85" s="37"/>
      <c r="E85" s="125" t="str">
        <f>E7</f>
        <v>Cintorín Petržalka - sociálne zariadenie, Nábrežná ul., Bratislava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105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7"/>
      <c r="D87" s="37"/>
      <c r="E87" s="71" t="str">
        <f>E9</f>
        <v>20220701_b - Časť Búracie práce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19</v>
      </c>
      <c r="D89" s="37"/>
      <c r="E89" s="37"/>
      <c r="F89" s="26" t="str">
        <f>F12</f>
        <v>Bratislava - Petržalka</v>
      </c>
      <c r="G89" s="37"/>
      <c r="H89" s="37"/>
      <c r="I89" s="31" t="s">
        <v>21</v>
      </c>
      <c r="J89" s="73" t="str">
        <f>IF(J12="","",J12)</f>
        <v>7. 7. 2022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25.65" customHeight="1">
      <c r="A91" s="37"/>
      <c r="B91" s="38"/>
      <c r="C91" s="31" t="s">
        <v>23</v>
      </c>
      <c r="D91" s="37"/>
      <c r="E91" s="37"/>
      <c r="F91" s="26" t="str">
        <f>E15</f>
        <v>Marianum - pohreb. mesta Bratislavy, Bratislava</v>
      </c>
      <c r="G91" s="37"/>
      <c r="H91" s="37"/>
      <c r="I91" s="31" t="s">
        <v>29</v>
      </c>
      <c r="J91" s="35" t="str">
        <f>E21</f>
        <v>Ing.arch. Igor Gerdenich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25.6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>Ing. Natália Voltmannová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44" t="s">
        <v>108</v>
      </c>
      <c r="D94" s="136"/>
      <c r="E94" s="136"/>
      <c r="F94" s="136"/>
      <c r="G94" s="136"/>
      <c r="H94" s="136"/>
      <c r="I94" s="136"/>
      <c r="J94" s="145" t="s">
        <v>109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46" t="s">
        <v>110</v>
      </c>
      <c r="D96" s="37"/>
      <c r="E96" s="37"/>
      <c r="F96" s="37"/>
      <c r="G96" s="37"/>
      <c r="H96" s="37"/>
      <c r="I96" s="37"/>
      <c r="J96" s="100">
        <f>J124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111</v>
      </c>
    </row>
    <row r="97" hidden="1" s="9" customFormat="1" ht="24.96" customHeight="1">
      <c r="A97" s="9"/>
      <c r="B97" s="147"/>
      <c r="C97" s="9"/>
      <c r="D97" s="148" t="s">
        <v>112</v>
      </c>
      <c r="E97" s="149"/>
      <c r="F97" s="149"/>
      <c r="G97" s="149"/>
      <c r="H97" s="149"/>
      <c r="I97" s="149"/>
      <c r="J97" s="150">
        <f>J125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51"/>
      <c r="C98" s="10"/>
      <c r="D98" s="152" t="s">
        <v>113</v>
      </c>
      <c r="E98" s="153"/>
      <c r="F98" s="153"/>
      <c r="G98" s="153"/>
      <c r="H98" s="153"/>
      <c r="I98" s="153"/>
      <c r="J98" s="154">
        <f>J126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51"/>
      <c r="C99" s="10"/>
      <c r="D99" s="152" t="s">
        <v>114</v>
      </c>
      <c r="E99" s="153"/>
      <c r="F99" s="153"/>
      <c r="G99" s="153"/>
      <c r="H99" s="153"/>
      <c r="I99" s="153"/>
      <c r="J99" s="154">
        <f>J142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9" customFormat="1" ht="24.96" customHeight="1">
      <c r="A100" s="9"/>
      <c r="B100" s="147"/>
      <c r="C100" s="9"/>
      <c r="D100" s="148" t="s">
        <v>115</v>
      </c>
      <c r="E100" s="149"/>
      <c r="F100" s="149"/>
      <c r="G100" s="149"/>
      <c r="H100" s="149"/>
      <c r="I100" s="149"/>
      <c r="J100" s="150">
        <f>J188</f>
        <v>0</v>
      </c>
      <c r="K100" s="9"/>
      <c r="L100" s="14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10" customFormat="1" ht="19.92" customHeight="1">
      <c r="A101" s="10"/>
      <c r="B101" s="151"/>
      <c r="C101" s="10"/>
      <c r="D101" s="152" t="s">
        <v>116</v>
      </c>
      <c r="E101" s="153"/>
      <c r="F101" s="153"/>
      <c r="G101" s="153"/>
      <c r="H101" s="153"/>
      <c r="I101" s="153"/>
      <c r="J101" s="154">
        <f>J189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51"/>
      <c r="C102" s="10"/>
      <c r="D102" s="152" t="s">
        <v>117</v>
      </c>
      <c r="E102" s="153"/>
      <c r="F102" s="153"/>
      <c r="G102" s="153"/>
      <c r="H102" s="153"/>
      <c r="I102" s="153"/>
      <c r="J102" s="154">
        <f>J193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51"/>
      <c r="C103" s="10"/>
      <c r="D103" s="152" t="s">
        <v>118</v>
      </c>
      <c r="E103" s="153"/>
      <c r="F103" s="153"/>
      <c r="G103" s="153"/>
      <c r="H103" s="153"/>
      <c r="I103" s="153"/>
      <c r="J103" s="154">
        <f>J196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51"/>
      <c r="C104" s="10"/>
      <c r="D104" s="152" t="s">
        <v>119</v>
      </c>
      <c r="E104" s="153"/>
      <c r="F104" s="153"/>
      <c r="G104" s="153"/>
      <c r="H104" s="153"/>
      <c r="I104" s="153"/>
      <c r="J104" s="154">
        <f>J198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9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hidden="1" s="2" customFormat="1" ht="6.96" customHeight="1">
      <c r="A106" s="37"/>
      <c r="B106" s="64"/>
      <c r="C106" s="65"/>
      <c r="D106" s="65"/>
      <c r="E106" s="65"/>
      <c r="F106" s="65"/>
      <c r="G106" s="65"/>
      <c r="H106" s="65"/>
      <c r="I106" s="65"/>
      <c r="J106" s="65"/>
      <c r="K106" s="65"/>
      <c r="L106" s="59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hidden="1"/>
    <row r="108" hidden="1"/>
    <row r="109" hidden="1"/>
    <row r="110" s="2" customFormat="1" ht="6.96" customHeight="1">
      <c r="A110" s="37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120</v>
      </c>
      <c r="D111" s="37"/>
      <c r="E111" s="37"/>
      <c r="F111" s="37"/>
      <c r="G111" s="37"/>
      <c r="H111" s="37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15</v>
      </c>
      <c r="D113" s="37"/>
      <c r="E113" s="37"/>
      <c r="F113" s="37"/>
      <c r="G113" s="37"/>
      <c r="H113" s="37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125" t="str">
        <f>E7</f>
        <v>Cintorín Petržalka - sociálne zariadenie, Nábrežná ul., Bratislava</v>
      </c>
      <c r="F114" s="31"/>
      <c r="G114" s="31"/>
      <c r="H114" s="31"/>
      <c r="I114" s="37"/>
      <c r="J114" s="37"/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105</v>
      </c>
      <c r="D115" s="37"/>
      <c r="E115" s="37"/>
      <c r="F115" s="37"/>
      <c r="G115" s="37"/>
      <c r="H115" s="37"/>
      <c r="I115" s="37"/>
      <c r="J115" s="37"/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7"/>
      <c r="D116" s="37"/>
      <c r="E116" s="71" t="str">
        <f>E9</f>
        <v>20220701_b - Časť Búracie práce</v>
      </c>
      <c r="F116" s="37"/>
      <c r="G116" s="37"/>
      <c r="H116" s="37"/>
      <c r="I116" s="37"/>
      <c r="J116" s="37"/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19</v>
      </c>
      <c r="D118" s="37"/>
      <c r="E118" s="37"/>
      <c r="F118" s="26" t="str">
        <f>F12</f>
        <v>Bratislava - Petržalka</v>
      </c>
      <c r="G118" s="37"/>
      <c r="H118" s="37"/>
      <c r="I118" s="31" t="s">
        <v>21</v>
      </c>
      <c r="J118" s="73" t="str">
        <f>IF(J12="","",J12)</f>
        <v>7. 7. 2022</v>
      </c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5.65" customHeight="1">
      <c r="A120" s="37"/>
      <c r="B120" s="38"/>
      <c r="C120" s="31" t="s">
        <v>23</v>
      </c>
      <c r="D120" s="37"/>
      <c r="E120" s="37"/>
      <c r="F120" s="26" t="str">
        <f>E15</f>
        <v>Marianum - pohreb. mesta Bratislavy, Bratislava</v>
      </c>
      <c r="G120" s="37"/>
      <c r="H120" s="37"/>
      <c r="I120" s="31" t="s">
        <v>29</v>
      </c>
      <c r="J120" s="35" t="str">
        <f>E21</f>
        <v>Ing.arch. Igor Gerdenich</v>
      </c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5.65" customHeight="1">
      <c r="A121" s="37"/>
      <c r="B121" s="38"/>
      <c r="C121" s="31" t="s">
        <v>27</v>
      </c>
      <c r="D121" s="37"/>
      <c r="E121" s="37"/>
      <c r="F121" s="26" t="str">
        <f>IF(E18="","",E18)</f>
        <v>Vyplň údaj</v>
      </c>
      <c r="G121" s="37"/>
      <c r="H121" s="37"/>
      <c r="I121" s="31" t="s">
        <v>32</v>
      </c>
      <c r="J121" s="35" t="str">
        <f>E24</f>
        <v>Ing. Natália Voltmannová</v>
      </c>
      <c r="K121" s="37"/>
      <c r="L121" s="5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55"/>
      <c r="B123" s="156"/>
      <c r="C123" s="157" t="s">
        <v>121</v>
      </c>
      <c r="D123" s="158" t="s">
        <v>61</v>
      </c>
      <c r="E123" s="158" t="s">
        <v>57</v>
      </c>
      <c r="F123" s="158" t="s">
        <v>58</v>
      </c>
      <c r="G123" s="158" t="s">
        <v>122</v>
      </c>
      <c r="H123" s="158" t="s">
        <v>123</v>
      </c>
      <c r="I123" s="158" t="s">
        <v>124</v>
      </c>
      <c r="J123" s="159" t="s">
        <v>109</v>
      </c>
      <c r="K123" s="160" t="s">
        <v>125</v>
      </c>
      <c r="L123" s="161"/>
      <c r="M123" s="90" t="s">
        <v>1</v>
      </c>
      <c r="N123" s="91" t="s">
        <v>40</v>
      </c>
      <c r="O123" s="91" t="s">
        <v>126</v>
      </c>
      <c r="P123" s="91" t="s">
        <v>127</v>
      </c>
      <c r="Q123" s="91" t="s">
        <v>128</v>
      </c>
      <c r="R123" s="91" t="s">
        <v>129</v>
      </c>
      <c r="S123" s="91" t="s">
        <v>130</v>
      </c>
      <c r="T123" s="92" t="s">
        <v>131</v>
      </c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</row>
    <row r="124" s="2" customFormat="1" ht="22.8" customHeight="1">
      <c r="A124" s="37"/>
      <c r="B124" s="38"/>
      <c r="C124" s="97" t="s">
        <v>110</v>
      </c>
      <c r="D124" s="37"/>
      <c r="E124" s="37"/>
      <c r="F124" s="37"/>
      <c r="G124" s="37"/>
      <c r="H124" s="37"/>
      <c r="I124" s="37"/>
      <c r="J124" s="162">
        <f>BK124</f>
        <v>0</v>
      </c>
      <c r="K124" s="37"/>
      <c r="L124" s="38"/>
      <c r="M124" s="93"/>
      <c r="N124" s="77"/>
      <c r="O124" s="94"/>
      <c r="P124" s="163">
        <f>P125+P188</f>
        <v>0</v>
      </c>
      <c r="Q124" s="94"/>
      <c r="R124" s="163">
        <f>R125+R188</f>
        <v>0.00051840000000000002</v>
      </c>
      <c r="S124" s="94"/>
      <c r="T124" s="164">
        <f>T125+T188</f>
        <v>5.413888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8" t="s">
        <v>75</v>
      </c>
      <c r="AU124" s="18" t="s">
        <v>111</v>
      </c>
      <c r="BK124" s="165">
        <f>BK125+BK188</f>
        <v>0</v>
      </c>
    </row>
    <row r="125" s="12" customFormat="1" ht="25.92" customHeight="1">
      <c r="A125" s="12"/>
      <c r="B125" s="166"/>
      <c r="C125" s="12"/>
      <c r="D125" s="167" t="s">
        <v>75</v>
      </c>
      <c r="E125" s="168" t="s">
        <v>132</v>
      </c>
      <c r="F125" s="168" t="s">
        <v>133</v>
      </c>
      <c r="G125" s="12"/>
      <c r="H125" s="12"/>
      <c r="I125" s="169"/>
      <c r="J125" s="170">
        <f>BK125</f>
        <v>0</v>
      </c>
      <c r="K125" s="12"/>
      <c r="L125" s="166"/>
      <c r="M125" s="171"/>
      <c r="N125" s="172"/>
      <c r="O125" s="172"/>
      <c r="P125" s="173">
        <f>P126+P142</f>
        <v>0</v>
      </c>
      <c r="Q125" s="172"/>
      <c r="R125" s="173">
        <f>R126+R142</f>
        <v>0.00051840000000000002</v>
      </c>
      <c r="S125" s="172"/>
      <c r="T125" s="174">
        <f>T126+T142</f>
        <v>5.3409579999999997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7" t="s">
        <v>84</v>
      </c>
      <c r="AT125" s="175" t="s">
        <v>75</v>
      </c>
      <c r="AU125" s="175" t="s">
        <v>76</v>
      </c>
      <c r="AY125" s="167" t="s">
        <v>134</v>
      </c>
      <c r="BK125" s="176">
        <f>BK126+BK142</f>
        <v>0</v>
      </c>
    </row>
    <row r="126" s="12" customFormat="1" ht="22.8" customHeight="1">
      <c r="A126" s="12"/>
      <c r="B126" s="166"/>
      <c r="C126" s="12"/>
      <c r="D126" s="167" t="s">
        <v>75</v>
      </c>
      <c r="E126" s="177" t="s">
        <v>84</v>
      </c>
      <c r="F126" s="177" t="s">
        <v>135</v>
      </c>
      <c r="G126" s="12"/>
      <c r="H126" s="12"/>
      <c r="I126" s="169"/>
      <c r="J126" s="178">
        <f>BK126</f>
        <v>0</v>
      </c>
      <c r="K126" s="12"/>
      <c r="L126" s="166"/>
      <c r="M126" s="171"/>
      <c r="N126" s="172"/>
      <c r="O126" s="172"/>
      <c r="P126" s="173">
        <f>SUM(P127:P141)</f>
        <v>0</v>
      </c>
      <c r="Q126" s="172"/>
      <c r="R126" s="173">
        <f>SUM(R127:R141)</f>
        <v>0</v>
      </c>
      <c r="S126" s="172"/>
      <c r="T126" s="174">
        <f>SUM(T127:T141)</f>
        <v>0.89874999999999994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7" t="s">
        <v>84</v>
      </c>
      <c r="AT126" s="175" t="s">
        <v>75</v>
      </c>
      <c r="AU126" s="175" t="s">
        <v>84</v>
      </c>
      <c r="AY126" s="167" t="s">
        <v>134</v>
      </c>
      <c r="BK126" s="176">
        <f>SUM(BK127:BK141)</f>
        <v>0</v>
      </c>
    </row>
    <row r="127" s="2" customFormat="1" ht="24.15" customHeight="1">
      <c r="A127" s="37"/>
      <c r="B127" s="179"/>
      <c r="C127" s="180" t="s">
        <v>84</v>
      </c>
      <c r="D127" s="180" t="s">
        <v>136</v>
      </c>
      <c r="E127" s="181" t="s">
        <v>137</v>
      </c>
      <c r="F127" s="182" t="s">
        <v>138</v>
      </c>
      <c r="G127" s="183" t="s">
        <v>139</v>
      </c>
      <c r="H127" s="184">
        <v>0.82999999999999996</v>
      </c>
      <c r="I127" s="185"/>
      <c r="J127" s="186">
        <f>ROUND(I127*H127,2)</f>
        <v>0</v>
      </c>
      <c r="K127" s="187"/>
      <c r="L127" s="38"/>
      <c r="M127" s="188" t="s">
        <v>1</v>
      </c>
      <c r="N127" s="189" t="s">
        <v>42</v>
      </c>
      <c r="O127" s="81"/>
      <c r="P127" s="190">
        <f>O127*H127</f>
        <v>0</v>
      </c>
      <c r="Q127" s="190">
        <v>0</v>
      </c>
      <c r="R127" s="190">
        <f>Q127*H127</f>
        <v>0</v>
      </c>
      <c r="S127" s="190">
        <v>0.26000000000000001</v>
      </c>
      <c r="T127" s="191">
        <f>S127*H127</f>
        <v>0.21579999999999999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140</v>
      </c>
      <c r="AT127" s="192" t="s">
        <v>136</v>
      </c>
      <c r="AU127" s="192" t="s">
        <v>141</v>
      </c>
      <c r="AY127" s="18" t="s">
        <v>134</v>
      </c>
      <c r="BE127" s="193">
        <f>IF(N127="základná",J127,0)</f>
        <v>0</v>
      </c>
      <c r="BF127" s="193">
        <f>IF(N127="znížená",J127,0)</f>
        <v>0</v>
      </c>
      <c r="BG127" s="193">
        <f>IF(N127="zákl. prenesená",J127,0)</f>
        <v>0</v>
      </c>
      <c r="BH127" s="193">
        <f>IF(N127="zníž. prenesená",J127,0)</f>
        <v>0</v>
      </c>
      <c r="BI127" s="193">
        <f>IF(N127="nulová",J127,0)</f>
        <v>0</v>
      </c>
      <c r="BJ127" s="18" t="s">
        <v>141</v>
      </c>
      <c r="BK127" s="193">
        <f>ROUND(I127*H127,2)</f>
        <v>0</v>
      </c>
      <c r="BL127" s="18" t="s">
        <v>140</v>
      </c>
      <c r="BM127" s="192" t="s">
        <v>142</v>
      </c>
    </row>
    <row r="128" s="13" customFormat="1">
      <c r="A128" s="13"/>
      <c r="B128" s="194"/>
      <c r="C128" s="13"/>
      <c r="D128" s="195" t="s">
        <v>143</v>
      </c>
      <c r="E128" s="196" t="s">
        <v>1</v>
      </c>
      <c r="F128" s="197" t="s">
        <v>144</v>
      </c>
      <c r="G128" s="13"/>
      <c r="H128" s="198">
        <v>0.82999999999999996</v>
      </c>
      <c r="I128" s="199"/>
      <c r="J128" s="13"/>
      <c r="K128" s="13"/>
      <c r="L128" s="194"/>
      <c r="M128" s="200"/>
      <c r="N128" s="201"/>
      <c r="O128" s="201"/>
      <c r="P128" s="201"/>
      <c r="Q128" s="201"/>
      <c r="R128" s="201"/>
      <c r="S128" s="201"/>
      <c r="T128" s="20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6" t="s">
        <v>143</v>
      </c>
      <c r="AU128" s="196" t="s">
        <v>141</v>
      </c>
      <c r="AV128" s="13" t="s">
        <v>141</v>
      </c>
      <c r="AW128" s="13" t="s">
        <v>31</v>
      </c>
      <c r="AX128" s="13" t="s">
        <v>84</v>
      </c>
      <c r="AY128" s="196" t="s">
        <v>134</v>
      </c>
    </row>
    <row r="129" s="2" customFormat="1" ht="24.15" customHeight="1">
      <c r="A129" s="37"/>
      <c r="B129" s="179"/>
      <c r="C129" s="180" t="s">
        <v>141</v>
      </c>
      <c r="D129" s="180" t="s">
        <v>136</v>
      </c>
      <c r="E129" s="181" t="s">
        <v>145</v>
      </c>
      <c r="F129" s="182" t="s">
        <v>146</v>
      </c>
      <c r="G129" s="183" t="s">
        <v>147</v>
      </c>
      <c r="H129" s="184">
        <v>4.71</v>
      </c>
      <c r="I129" s="185"/>
      <c r="J129" s="186">
        <f>ROUND(I129*H129,2)</f>
        <v>0</v>
      </c>
      <c r="K129" s="187"/>
      <c r="L129" s="38"/>
      <c r="M129" s="188" t="s">
        <v>1</v>
      </c>
      <c r="N129" s="189" t="s">
        <v>42</v>
      </c>
      <c r="O129" s="81"/>
      <c r="P129" s="190">
        <f>O129*H129</f>
        <v>0</v>
      </c>
      <c r="Q129" s="190">
        <v>0</v>
      </c>
      <c r="R129" s="190">
        <f>Q129*H129</f>
        <v>0</v>
      </c>
      <c r="S129" s="190">
        <v>0.14499999999999999</v>
      </c>
      <c r="T129" s="191">
        <f>S129*H129</f>
        <v>0.68294999999999995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140</v>
      </c>
      <c r="AT129" s="192" t="s">
        <v>136</v>
      </c>
      <c r="AU129" s="192" t="s">
        <v>141</v>
      </c>
      <c r="AY129" s="18" t="s">
        <v>134</v>
      </c>
      <c r="BE129" s="193">
        <f>IF(N129="základná",J129,0)</f>
        <v>0</v>
      </c>
      <c r="BF129" s="193">
        <f>IF(N129="znížená",J129,0)</f>
        <v>0</v>
      </c>
      <c r="BG129" s="193">
        <f>IF(N129="zákl. prenesená",J129,0)</f>
        <v>0</v>
      </c>
      <c r="BH129" s="193">
        <f>IF(N129="zníž. prenesená",J129,0)</f>
        <v>0</v>
      </c>
      <c r="BI129" s="193">
        <f>IF(N129="nulová",J129,0)</f>
        <v>0</v>
      </c>
      <c r="BJ129" s="18" t="s">
        <v>141</v>
      </c>
      <c r="BK129" s="193">
        <f>ROUND(I129*H129,2)</f>
        <v>0</v>
      </c>
      <c r="BL129" s="18" t="s">
        <v>140</v>
      </c>
      <c r="BM129" s="192" t="s">
        <v>148</v>
      </c>
    </row>
    <row r="130" s="13" customFormat="1">
      <c r="A130" s="13"/>
      <c r="B130" s="194"/>
      <c r="C130" s="13"/>
      <c r="D130" s="195" t="s">
        <v>143</v>
      </c>
      <c r="E130" s="196" t="s">
        <v>1</v>
      </c>
      <c r="F130" s="197" t="s">
        <v>149</v>
      </c>
      <c r="G130" s="13"/>
      <c r="H130" s="198">
        <v>4.71</v>
      </c>
      <c r="I130" s="199"/>
      <c r="J130" s="13"/>
      <c r="K130" s="13"/>
      <c r="L130" s="194"/>
      <c r="M130" s="200"/>
      <c r="N130" s="201"/>
      <c r="O130" s="201"/>
      <c r="P130" s="201"/>
      <c r="Q130" s="201"/>
      <c r="R130" s="201"/>
      <c r="S130" s="201"/>
      <c r="T130" s="20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6" t="s">
        <v>143</v>
      </c>
      <c r="AU130" s="196" t="s">
        <v>141</v>
      </c>
      <c r="AV130" s="13" t="s">
        <v>141</v>
      </c>
      <c r="AW130" s="13" t="s">
        <v>31</v>
      </c>
      <c r="AX130" s="13" t="s">
        <v>84</v>
      </c>
      <c r="AY130" s="196" t="s">
        <v>134</v>
      </c>
    </row>
    <row r="131" s="2" customFormat="1" ht="24.15" customHeight="1">
      <c r="A131" s="37"/>
      <c r="B131" s="179"/>
      <c r="C131" s="180" t="s">
        <v>150</v>
      </c>
      <c r="D131" s="180" t="s">
        <v>136</v>
      </c>
      <c r="E131" s="181" t="s">
        <v>151</v>
      </c>
      <c r="F131" s="182" t="s">
        <v>152</v>
      </c>
      <c r="G131" s="183" t="s">
        <v>139</v>
      </c>
      <c r="H131" s="184">
        <v>0.82999999999999996</v>
      </c>
      <c r="I131" s="185"/>
      <c r="J131" s="186">
        <f>ROUND(I131*H131,2)</f>
        <v>0</v>
      </c>
      <c r="K131" s="187"/>
      <c r="L131" s="38"/>
      <c r="M131" s="188" t="s">
        <v>1</v>
      </c>
      <c r="N131" s="189" t="s">
        <v>42</v>
      </c>
      <c r="O131" s="81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140</v>
      </c>
      <c r="AT131" s="192" t="s">
        <v>136</v>
      </c>
      <c r="AU131" s="192" t="s">
        <v>141</v>
      </c>
      <c r="AY131" s="18" t="s">
        <v>134</v>
      </c>
      <c r="BE131" s="193">
        <f>IF(N131="základná",J131,0)</f>
        <v>0</v>
      </c>
      <c r="BF131" s="193">
        <f>IF(N131="znížená",J131,0)</f>
        <v>0</v>
      </c>
      <c r="BG131" s="193">
        <f>IF(N131="zákl. prenesená",J131,0)</f>
        <v>0</v>
      </c>
      <c r="BH131" s="193">
        <f>IF(N131="zníž. prenesená",J131,0)</f>
        <v>0</v>
      </c>
      <c r="BI131" s="193">
        <f>IF(N131="nulová",J131,0)</f>
        <v>0</v>
      </c>
      <c r="BJ131" s="18" t="s">
        <v>141</v>
      </c>
      <c r="BK131" s="193">
        <f>ROUND(I131*H131,2)</f>
        <v>0</v>
      </c>
      <c r="BL131" s="18" t="s">
        <v>140</v>
      </c>
      <c r="BM131" s="192" t="s">
        <v>153</v>
      </c>
    </row>
    <row r="132" s="13" customFormat="1">
      <c r="A132" s="13"/>
      <c r="B132" s="194"/>
      <c r="C132" s="13"/>
      <c r="D132" s="195" t="s">
        <v>143</v>
      </c>
      <c r="E132" s="196" t="s">
        <v>1</v>
      </c>
      <c r="F132" s="197" t="s">
        <v>144</v>
      </c>
      <c r="G132" s="13"/>
      <c r="H132" s="198">
        <v>0.82999999999999996</v>
      </c>
      <c r="I132" s="199"/>
      <c r="J132" s="13"/>
      <c r="K132" s="13"/>
      <c r="L132" s="194"/>
      <c r="M132" s="200"/>
      <c r="N132" s="201"/>
      <c r="O132" s="201"/>
      <c r="P132" s="201"/>
      <c r="Q132" s="201"/>
      <c r="R132" s="201"/>
      <c r="S132" s="201"/>
      <c r="T132" s="20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6" t="s">
        <v>143</v>
      </c>
      <c r="AU132" s="196" t="s">
        <v>141</v>
      </c>
      <c r="AV132" s="13" t="s">
        <v>141</v>
      </c>
      <c r="AW132" s="13" t="s">
        <v>31</v>
      </c>
      <c r="AX132" s="13" t="s">
        <v>84</v>
      </c>
      <c r="AY132" s="196" t="s">
        <v>134</v>
      </c>
    </row>
    <row r="133" s="2" customFormat="1" ht="24.15" customHeight="1">
      <c r="A133" s="37"/>
      <c r="B133" s="179"/>
      <c r="C133" s="180" t="s">
        <v>140</v>
      </c>
      <c r="D133" s="180" t="s">
        <v>136</v>
      </c>
      <c r="E133" s="181" t="s">
        <v>154</v>
      </c>
      <c r="F133" s="182" t="s">
        <v>155</v>
      </c>
      <c r="G133" s="183" t="s">
        <v>156</v>
      </c>
      <c r="H133" s="184">
        <v>0.16600000000000001</v>
      </c>
      <c r="I133" s="185"/>
      <c r="J133" s="186">
        <f>ROUND(I133*H133,2)</f>
        <v>0</v>
      </c>
      <c r="K133" s="187"/>
      <c r="L133" s="38"/>
      <c r="M133" s="188" t="s">
        <v>1</v>
      </c>
      <c r="N133" s="189" t="s">
        <v>42</v>
      </c>
      <c r="O133" s="81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140</v>
      </c>
      <c r="AT133" s="192" t="s">
        <v>136</v>
      </c>
      <c r="AU133" s="192" t="s">
        <v>141</v>
      </c>
      <c r="AY133" s="18" t="s">
        <v>134</v>
      </c>
      <c r="BE133" s="193">
        <f>IF(N133="základná",J133,0)</f>
        <v>0</v>
      </c>
      <c r="BF133" s="193">
        <f>IF(N133="znížená",J133,0)</f>
        <v>0</v>
      </c>
      <c r="BG133" s="193">
        <f>IF(N133="zákl. prenesená",J133,0)</f>
        <v>0</v>
      </c>
      <c r="BH133" s="193">
        <f>IF(N133="zníž. prenesená",J133,0)</f>
        <v>0</v>
      </c>
      <c r="BI133" s="193">
        <f>IF(N133="nulová",J133,0)</f>
        <v>0</v>
      </c>
      <c r="BJ133" s="18" t="s">
        <v>141</v>
      </c>
      <c r="BK133" s="193">
        <f>ROUND(I133*H133,2)</f>
        <v>0</v>
      </c>
      <c r="BL133" s="18" t="s">
        <v>140</v>
      </c>
      <c r="BM133" s="192" t="s">
        <v>157</v>
      </c>
    </row>
    <row r="134" s="13" customFormat="1">
      <c r="A134" s="13"/>
      <c r="B134" s="194"/>
      <c r="C134" s="13"/>
      <c r="D134" s="195" t="s">
        <v>143</v>
      </c>
      <c r="E134" s="196" t="s">
        <v>1</v>
      </c>
      <c r="F134" s="197" t="s">
        <v>158</v>
      </c>
      <c r="G134" s="13"/>
      <c r="H134" s="198">
        <v>0.16600000000000001</v>
      </c>
      <c r="I134" s="199"/>
      <c r="J134" s="13"/>
      <c r="K134" s="13"/>
      <c r="L134" s="194"/>
      <c r="M134" s="200"/>
      <c r="N134" s="201"/>
      <c r="O134" s="201"/>
      <c r="P134" s="201"/>
      <c r="Q134" s="201"/>
      <c r="R134" s="201"/>
      <c r="S134" s="201"/>
      <c r="T134" s="20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6" t="s">
        <v>143</v>
      </c>
      <c r="AU134" s="196" t="s">
        <v>141</v>
      </c>
      <c r="AV134" s="13" t="s">
        <v>141</v>
      </c>
      <c r="AW134" s="13" t="s">
        <v>31</v>
      </c>
      <c r="AX134" s="13" t="s">
        <v>84</v>
      </c>
      <c r="AY134" s="196" t="s">
        <v>134</v>
      </c>
    </row>
    <row r="135" s="2" customFormat="1" ht="24.15" customHeight="1">
      <c r="A135" s="37"/>
      <c r="B135" s="179"/>
      <c r="C135" s="180" t="s">
        <v>159</v>
      </c>
      <c r="D135" s="180" t="s">
        <v>136</v>
      </c>
      <c r="E135" s="181" t="s">
        <v>160</v>
      </c>
      <c r="F135" s="182" t="s">
        <v>161</v>
      </c>
      <c r="G135" s="183" t="s">
        <v>156</v>
      </c>
      <c r="H135" s="184">
        <v>0.16600000000000001</v>
      </c>
      <c r="I135" s="185"/>
      <c r="J135" s="186">
        <f>ROUND(I135*H135,2)</f>
        <v>0</v>
      </c>
      <c r="K135" s="187"/>
      <c r="L135" s="38"/>
      <c r="M135" s="188" t="s">
        <v>1</v>
      </c>
      <c r="N135" s="189" t="s">
        <v>42</v>
      </c>
      <c r="O135" s="81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140</v>
      </c>
      <c r="AT135" s="192" t="s">
        <v>136</v>
      </c>
      <c r="AU135" s="192" t="s">
        <v>141</v>
      </c>
      <c r="AY135" s="18" t="s">
        <v>134</v>
      </c>
      <c r="BE135" s="193">
        <f>IF(N135="základná",J135,0)</f>
        <v>0</v>
      </c>
      <c r="BF135" s="193">
        <f>IF(N135="znížená",J135,0)</f>
        <v>0</v>
      </c>
      <c r="BG135" s="193">
        <f>IF(N135="zákl. prenesená",J135,0)</f>
        <v>0</v>
      </c>
      <c r="BH135" s="193">
        <f>IF(N135="zníž. prenesená",J135,0)</f>
        <v>0</v>
      </c>
      <c r="BI135" s="193">
        <f>IF(N135="nulová",J135,0)</f>
        <v>0</v>
      </c>
      <c r="BJ135" s="18" t="s">
        <v>141</v>
      </c>
      <c r="BK135" s="193">
        <f>ROUND(I135*H135,2)</f>
        <v>0</v>
      </c>
      <c r="BL135" s="18" t="s">
        <v>140</v>
      </c>
      <c r="BM135" s="192" t="s">
        <v>162</v>
      </c>
    </row>
    <row r="136" s="2" customFormat="1" ht="16.5" customHeight="1">
      <c r="A136" s="37"/>
      <c r="B136" s="179"/>
      <c r="C136" s="180" t="s">
        <v>163</v>
      </c>
      <c r="D136" s="180" t="s">
        <v>136</v>
      </c>
      <c r="E136" s="181" t="s">
        <v>164</v>
      </c>
      <c r="F136" s="182" t="s">
        <v>165</v>
      </c>
      <c r="G136" s="183" t="s">
        <v>156</v>
      </c>
      <c r="H136" s="184">
        <v>0.16600000000000001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42</v>
      </c>
      <c r="O136" s="81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140</v>
      </c>
      <c r="AT136" s="192" t="s">
        <v>136</v>
      </c>
      <c r="AU136" s="192" t="s">
        <v>141</v>
      </c>
      <c r="AY136" s="18" t="s">
        <v>134</v>
      </c>
      <c r="BE136" s="193">
        <f>IF(N136="základná",J136,0)</f>
        <v>0</v>
      </c>
      <c r="BF136" s="193">
        <f>IF(N136="znížená",J136,0)</f>
        <v>0</v>
      </c>
      <c r="BG136" s="193">
        <f>IF(N136="zákl. prenesená",J136,0)</f>
        <v>0</v>
      </c>
      <c r="BH136" s="193">
        <f>IF(N136="zníž. prenesená",J136,0)</f>
        <v>0</v>
      </c>
      <c r="BI136" s="193">
        <f>IF(N136="nulová",J136,0)</f>
        <v>0</v>
      </c>
      <c r="BJ136" s="18" t="s">
        <v>141</v>
      </c>
      <c r="BK136" s="193">
        <f>ROUND(I136*H136,2)</f>
        <v>0</v>
      </c>
      <c r="BL136" s="18" t="s">
        <v>140</v>
      </c>
      <c r="BM136" s="192" t="s">
        <v>166</v>
      </c>
    </row>
    <row r="137" s="2" customFormat="1" ht="16.5" customHeight="1">
      <c r="A137" s="37"/>
      <c r="B137" s="179"/>
      <c r="C137" s="180" t="s">
        <v>167</v>
      </c>
      <c r="D137" s="180" t="s">
        <v>136</v>
      </c>
      <c r="E137" s="181" t="s">
        <v>168</v>
      </c>
      <c r="F137" s="182" t="s">
        <v>169</v>
      </c>
      <c r="G137" s="183" t="s">
        <v>156</v>
      </c>
      <c r="H137" s="184">
        <v>0.16600000000000001</v>
      </c>
      <c r="I137" s="185"/>
      <c r="J137" s="186">
        <f>ROUND(I137*H137,2)</f>
        <v>0</v>
      </c>
      <c r="K137" s="187"/>
      <c r="L137" s="38"/>
      <c r="M137" s="188" t="s">
        <v>1</v>
      </c>
      <c r="N137" s="189" t="s">
        <v>42</v>
      </c>
      <c r="O137" s="81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140</v>
      </c>
      <c r="AT137" s="192" t="s">
        <v>136</v>
      </c>
      <c r="AU137" s="192" t="s">
        <v>141</v>
      </c>
      <c r="AY137" s="18" t="s">
        <v>134</v>
      </c>
      <c r="BE137" s="193">
        <f>IF(N137="základná",J137,0)</f>
        <v>0</v>
      </c>
      <c r="BF137" s="193">
        <f>IF(N137="znížená",J137,0)</f>
        <v>0</v>
      </c>
      <c r="BG137" s="193">
        <f>IF(N137="zákl. prenesená",J137,0)</f>
        <v>0</v>
      </c>
      <c r="BH137" s="193">
        <f>IF(N137="zníž. prenesená",J137,0)</f>
        <v>0</v>
      </c>
      <c r="BI137" s="193">
        <f>IF(N137="nulová",J137,0)</f>
        <v>0</v>
      </c>
      <c r="BJ137" s="18" t="s">
        <v>141</v>
      </c>
      <c r="BK137" s="193">
        <f>ROUND(I137*H137,2)</f>
        <v>0</v>
      </c>
      <c r="BL137" s="18" t="s">
        <v>140</v>
      </c>
      <c r="BM137" s="192" t="s">
        <v>170</v>
      </c>
    </row>
    <row r="138" s="2" customFormat="1" ht="24.15" customHeight="1">
      <c r="A138" s="37"/>
      <c r="B138" s="179"/>
      <c r="C138" s="180" t="s">
        <v>171</v>
      </c>
      <c r="D138" s="180" t="s">
        <v>136</v>
      </c>
      <c r="E138" s="181" t="s">
        <v>172</v>
      </c>
      <c r="F138" s="182" t="s">
        <v>173</v>
      </c>
      <c r="G138" s="183" t="s">
        <v>156</v>
      </c>
      <c r="H138" s="184">
        <v>0.16600000000000001</v>
      </c>
      <c r="I138" s="185"/>
      <c r="J138" s="186">
        <f>ROUND(I138*H138,2)</f>
        <v>0</v>
      </c>
      <c r="K138" s="187"/>
      <c r="L138" s="38"/>
      <c r="M138" s="188" t="s">
        <v>1</v>
      </c>
      <c r="N138" s="189" t="s">
        <v>42</v>
      </c>
      <c r="O138" s="81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140</v>
      </c>
      <c r="AT138" s="192" t="s">
        <v>136</v>
      </c>
      <c r="AU138" s="192" t="s">
        <v>141</v>
      </c>
      <c r="AY138" s="18" t="s">
        <v>134</v>
      </c>
      <c r="BE138" s="193">
        <f>IF(N138="základná",J138,0)</f>
        <v>0</v>
      </c>
      <c r="BF138" s="193">
        <f>IF(N138="znížená",J138,0)</f>
        <v>0</v>
      </c>
      <c r="BG138" s="193">
        <f>IF(N138="zákl. prenesená",J138,0)</f>
        <v>0</v>
      </c>
      <c r="BH138" s="193">
        <f>IF(N138="zníž. prenesená",J138,0)</f>
        <v>0</v>
      </c>
      <c r="BI138" s="193">
        <f>IF(N138="nulová",J138,0)</f>
        <v>0</v>
      </c>
      <c r="BJ138" s="18" t="s">
        <v>141</v>
      </c>
      <c r="BK138" s="193">
        <f>ROUND(I138*H138,2)</f>
        <v>0</v>
      </c>
      <c r="BL138" s="18" t="s">
        <v>140</v>
      </c>
      <c r="BM138" s="192" t="s">
        <v>174</v>
      </c>
    </row>
    <row r="139" s="13" customFormat="1">
      <c r="A139" s="13"/>
      <c r="B139" s="194"/>
      <c r="C139" s="13"/>
      <c r="D139" s="195" t="s">
        <v>143</v>
      </c>
      <c r="E139" s="196" t="s">
        <v>1</v>
      </c>
      <c r="F139" s="197" t="s">
        <v>158</v>
      </c>
      <c r="G139" s="13"/>
      <c r="H139" s="198">
        <v>0.16600000000000001</v>
      </c>
      <c r="I139" s="199"/>
      <c r="J139" s="13"/>
      <c r="K139" s="13"/>
      <c r="L139" s="194"/>
      <c r="M139" s="200"/>
      <c r="N139" s="201"/>
      <c r="O139" s="201"/>
      <c r="P139" s="201"/>
      <c r="Q139" s="201"/>
      <c r="R139" s="201"/>
      <c r="S139" s="201"/>
      <c r="T139" s="20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6" t="s">
        <v>143</v>
      </c>
      <c r="AU139" s="196" t="s">
        <v>141</v>
      </c>
      <c r="AV139" s="13" t="s">
        <v>141</v>
      </c>
      <c r="AW139" s="13" t="s">
        <v>31</v>
      </c>
      <c r="AX139" s="13" t="s">
        <v>76</v>
      </c>
      <c r="AY139" s="196" t="s">
        <v>134</v>
      </c>
    </row>
    <row r="140" s="14" customFormat="1">
      <c r="A140" s="14"/>
      <c r="B140" s="203"/>
      <c r="C140" s="14"/>
      <c r="D140" s="195" t="s">
        <v>143</v>
      </c>
      <c r="E140" s="204" t="s">
        <v>1</v>
      </c>
      <c r="F140" s="205" t="s">
        <v>175</v>
      </c>
      <c r="G140" s="14"/>
      <c r="H140" s="204" t="s">
        <v>1</v>
      </c>
      <c r="I140" s="206"/>
      <c r="J140" s="14"/>
      <c r="K140" s="14"/>
      <c r="L140" s="203"/>
      <c r="M140" s="207"/>
      <c r="N140" s="208"/>
      <c r="O140" s="208"/>
      <c r="P140" s="208"/>
      <c r="Q140" s="208"/>
      <c r="R140" s="208"/>
      <c r="S140" s="208"/>
      <c r="T140" s="20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4" t="s">
        <v>143</v>
      </c>
      <c r="AU140" s="204" t="s">
        <v>141</v>
      </c>
      <c r="AV140" s="14" t="s">
        <v>84</v>
      </c>
      <c r="AW140" s="14" t="s">
        <v>31</v>
      </c>
      <c r="AX140" s="14" t="s">
        <v>76</v>
      </c>
      <c r="AY140" s="204" t="s">
        <v>134</v>
      </c>
    </row>
    <row r="141" s="15" customFormat="1">
      <c r="A141" s="15"/>
      <c r="B141" s="210"/>
      <c r="C141" s="15"/>
      <c r="D141" s="195" t="s">
        <v>143</v>
      </c>
      <c r="E141" s="211" t="s">
        <v>1</v>
      </c>
      <c r="F141" s="212" t="s">
        <v>176</v>
      </c>
      <c r="G141" s="15"/>
      <c r="H141" s="213">
        <v>0.16600000000000001</v>
      </c>
      <c r="I141" s="214"/>
      <c r="J141" s="15"/>
      <c r="K141" s="15"/>
      <c r="L141" s="210"/>
      <c r="M141" s="215"/>
      <c r="N141" s="216"/>
      <c r="O141" s="216"/>
      <c r="P141" s="216"/>
      <c r="Q141" s="216"/>
      <c r="R141" s="216"/>
      <c r="S141" s="216"/>
      <c r="T141" s="217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11" t="s">
        <v>143</v>
      </c>
      <c r="AU141" s="211" t="s">
        <v>141</v>
      </c>
      <c r="AV141" s="15" t="s">
        <v>140</v>
      </c>
      <c r="AW141" s="15" t="s">
        <v>31</v>
      </c>
      <c r="AX141" s="15" t="s">
        <v>84</v>
      </c>
      <c r="AY141" s="211" t="s">
        <v>134</v>
      </c>
    </row>
    <row r="142" s="12" customFormat="1" ht="22.8" customHeight="1">
      <c r="A142" s="12"/>
      <c r="B142" s="166"/>
      <c r="C142" s="12"/>
      <c r="D142" s="167" t="s">
        <v>75</v>
      </c>
      <c r="E142" s="177" t="s">
        <v>177</v>
      </c>
      <c r="F142" s="177" t="s">
        <v>178</v>
      </c>
      <c r="G142" s="12"/>
      <c r="H142" s="12"/>
      <c r="I142" s="169"/>
      <c r="J142" s="178">
        <f>BK142</f>
        <v>0</v>
      </c>
      <c r="K142" s="12"/>
      <c r="L142" s="166"/>
      <c r="M142" s="171"/>
      <c r="N142" s="172"/>
      <c r="O142" s="172"/>
      <c r="P142" s="173">
        <f>SUM(P143:P187)</f>
        <v>0</v>
      </c>
      <c r="Q142" s="172"/>
      <c r="R142" s="173">
        <f>SUM(R143:R187)</f>
        <v>0.00051840000000000002</v>
      </c>
      <c r="S142" s="172"/>
      <c r="T142" s="174">
        <f>SUM(T143:T187)</f>
        <v>4.4422079999999999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67" t="s">
        <v>84</v>
      </c>
      <c r="AT142" s="175" t="s">
        <v>75</v>
      </c>
      <c r="AU142" s="175" t="s">
        <v>84</v>
      </c>
      <c r="AY142" s="167" t="s">
        <v>134</v>
      </c>
      <c r="BK142" s="176">
        <f>SUM(BK143:BK187)</f>
        <v>0</v>
      </c>
    </row>
    <row r="143" s="2" customFormat="1" ht="16.5" customHeight="1">
      <c r="A143" s="37"/>
      <c r="B143" s="179"/>
      <c r="C143" s="180" t="s">
        <v>177</v>
      </c>
      <c r="D143" s="180" t="s">
        <v>136</v>
      </c>
      <c r="E143" s="181" t="s">
        <v>179</v>
      </c>
      <c r="F143" s="182" t="s">
        <v>180</v>
      </c>
      <c r="G143" s="183" t="s">
        <v>139</v>
      </c>
      <c r="H143" s="184">
        <v>8.6400000000000006</v>
      </c>
      <c r="I143" s="185"/>
      <c r="J143" s="186">
        <f>ROUND(I143*H143,2)</f>
        <v>0</v>
      </c>
      <c r="K143" s="187"/>
      <c r="L143" s="38"/>
      <c r="M143" s="188" t="s">
        <v>1</v>
      </c>
      <c r="N143" s="189" t="s">
        <v>42</v>
      </c>
      <c r="O143" s="81"/>
      <c r="P143" s="190">
        <f>O143*H143</f>
        <v>0</v>
      </c>
      <c r="Q143" s="190">
        <v>5.0000000000000002E-05</v>
      </c>
      <c r="R143" s="190">
        <f>Q143*H143</f>
        <v>0.00043200000000000004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140</v>
      </c>
      <c r="AT143" s="192" t="s">
        <v>136</v>
      </c>
      <c r="AU143" s="192" t="s">
        <v>141</v>
      </c>
      <c r="AY143" s="18" t="s">
        <v>134</v>
      </c>
      <c r="BE143" s="193">
        <f>IF(N143="základná",J143,0)</f>
        <v>0</v>
      </c>
      <c r="BF143" s="193">
        <f>IF(N143="znížená",J143,0)</f>
        <v>0</v>
      </c>
      <c r="BG143" s="193">
        <f>IF(N143="zákl. prenesená",J143,0)</f>
        <v>0</v>
      </c>
      <c r="BH143" s="193">
        <f>IF(N143="zníž. prenesená",J143,0)</f>
        <v>0</v>
      </c>
      <c r="BI143" s="193">
        <f>IF(N143="nulová",J143,0)</f>
        <v>0</v>
      </c>
      <c r="BJ143" s="18" t="s">
        <v>141</v>
      </c>
      <c r="BK143" s="193">
        <f>ROUND(I143*H143,2)</f>
        <v>0</v>
      </c>
      <c r="BL143" s="18" t="s">
        <v>140</v>
      </c>
      <c r="BM143" s="192" t="s">
        <v>181</v>
      </c>
    </row>
    <row r="144" s="13" customFormat="1">
      <c r="A144" s="13"/>
      <c r="B144" s="194"/>
      <c r="C144" s="13"/>
      <c r="D144" s="195" t="s">
        <v>143</v>
      </c>
      <c r="E144" s="196" t="s">
        <v>1</v>
      </c>
      <c r="F144" s="197" t="s">
        <v>182</v>
      </c>
      <c r="G144" s="13"/>
      <c r="H144" s="198">
        <v>8.6400000000000006</v>
      </c>
      <c r="I144" s="199"/>
      <c r="J144" s="13"/>
      <c r="K144" s="13"/>
      <c r="L144" s="194"/>
      <c r="M144" s="200"/>
      <c r="N144" s="201"/>
      <c r="O144" s="201"/>
      <c r="P144" s="201"/>
      <c r="Q144" s="201"/>
      <c r="R144" s="201"/>
      <c r="S144" s="201"/>
      <c r="T144" s="20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6" t="s">
        <v>143</v>
      </c>
      <c r="AU144" s="196" t="s">
        <v>141</v>
      </c>
      <c r="AV144" s="13" t="s">
        <v>141</v>
      </c>
      <c r="AW144" s="13" t="s">
        <v>31</v>
      </c>
      <c r="AX144" s="13" t="s">
        <v>84</v>
      </c>
      <c r="AY144" s="196" t="s">
        <v>134</v>
      </c>
    </row>
    <row r="145" s="2" customFormat="1" ht="37.8" customHeight="1">
      <c r="A145" s="37"/>
      <c r="B145" s="179"/>
      <c r="C145" s="180" t="s">
        <v>183</v>
      </c>
      <c r="D145" s="180" t="s">
        <v>136</v>
      </c>
      <c r="E145" s="181" t="s">
        <v>184</v>
      </c>
      <c r="F145" s="182" t="s">
        <v>185</v>
      </c>
      <c r="G145" s="183" t="s">
        <v>139</v>
      </c>
      <c r="H145" s="184">
        <v>12.247999999999999</v>
      </c>
      <c r="I145" s="185"/>
      <c r="J145" s="186">
        <f>ROUND(I145*H145,2)</f>
        <v>0</v>
      </c>
      <c r="K145" s="187"/>
      <c r="L145" s="38"/>
      <c r="M145" s="188" t="s">
        <v>1</v>
      </c>
      <c r="N145" s="189" t="s">
        <v>42</v>
      </c>
      <c r="O145" s="81"/>
      <c r="P145" s="190">
        <f>O145*H145</f>
        <v>0</v>
      </c>
      <c r="Q145" s="190">
        <v>0</v>
      </c>
      <c r="R145" s="190">
        <f>Q145*H145</f>
        <v>0</v>
      </c>
      <c r="S145" s="190">
        <v>0.19600000000000001</v>
      </c>
      <c r="T145" s="191">
        <f>S145*H145</f>
        <v>2.4006080000000001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140</v>
      </c>
      <c r="AT145" s="192" t="s">
        <v>136</v>
      </c>
      <c r="AU145" s="192" t="s">
        <v>141</v>
      </c>
      <c r="AY145" s="18" t="s">
        <v>134</v>
      </c>
      <c r="BE145" s="193">
        <f>IF(N145="základná",J145,0)</f>
        <v>0</v>
      </c>
      <c r="BF145" s="193">
        <f>IF(N145="znížená",J145,0)</f>
        <v>0</v>
      </c>
      <c r="BG145" s="193">
        <f>IF(N145="zákl. prenesená",J145,0)</f>
        <v>0</v>
      </c>
      <c r="BH145" s="193">
        <f>IF(N145="zníž. prenesená",J145,0)</f>
        <v>0</v>
      </c>
      <c r="BI145" s="193">
        <f>IF(N145="nulová",J145,0)</f>
        <v>0</v>
      </c>
      <c r="BJ145" s="18" t="s">
        <v>141</v>
      </c>
      <c r="BK145" s="193">
        <f>ROUND(I145*H145,2)</f>
        <v>0</v>
      </c>
      <c r="BL145" s="18" t="s">
        <v>140</v>
      </c>
      <c r="BM145" s="192" t="s">
        <v>186</v>
      </c>
    </row>
    <row r="146" s="13" customFormat="1">
      <c r="A146" s="13"/>
      <c r="B146" s="194"/>
      <c r="C146" s="13"/>
      <c r="D146" s="195" t="s">
        <v>143</v>
      </c>
      <c r="E146" s="196" t="s">
        <v>1</v>
      </c>
      <c r="F146" s="197" t="s">
        <v>187</v>
      </c>
      <c r="G146" s="13"/>
      <c r="H146" s="198">
        <v>12.247999999999999</v>
      </c>
      <c r="I146" s="199"/>
      <c r="J146" s="13"/>
      <c r="K146" s="13"/>
      <c r="L146" s="194"/>
      <c r="M146" s="200"/>
      <c r="N146" s="201"/>
      <c r="O146" s="201"/>
      <c r="P146" s="201"/>
      <c r="Q146" s="201"/>
      <c r="R146" s="201"/>
      <c r="S146" s="201"/>
      <c r="T146" s="20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6" t="s">
        <v>143</v>
      </c>
      <c r="AU146" s="196" t="s">
        <v>141</v>
      </c>
      <c r="AV146" s="13" t="s">
        <v>141</v>
      </c>
      <c r="AW146" s="13" t="s">
        <v>31</v>
      </c>
      <c r="AX146" s="13" t="s">
        <v>84</v>
      </c>
      <c r="AY146" s="196" t="s">
        <v>134</v>
      </c>
    </row>
    <row r="147" s="2" customFormat="1" ht="24.15" customHeight="1">
      <c r="A147" s="37"/>
      <c r="B147" s="179"/>
      <c r="C147" s="180" t="s">
        <v>188</v>
      </c>
      <c r="D147" s="180" t="s">
        <v>136</v>
      </c>
      <c r="E147" s="181" t="s">
        <v>189</v>
      </c>
      <c r="F147" s="182" t="s">
        <v>190</v>
      </c>
      <c r="G147" s="183" t="s">
        <v>139</v>
      </c>
      <c r="H147" s="184">
        <v>8.6400000000000006</v>
      </c>
      <c r="I147" s="185"/>
      <c r="J147" s="186">
        <f>ROUND(I147*H147,2)</f>
        <v>0</v>
      </c>
      <c r="K147" s="187"/>
      <c r="L147" s="38"/>
      <c r="M147" s="188" t="s">
        <v>1</v>
      </c>
      <c r="N147" s="189" t="s">
        <v>42</v>
      </c>
      <c r="O147" s="81"/>
      <c r="P147" s="190">
        <f>O147*H147</f>
        <v>0</v>
      </c>
      <c r="Q147" s="190">
        <v>1.0000000000000001E-05</v>
      </c>
      <c r="R147" s="190">
        <f>Q147*H147</f>
        <v>8.6400000000000013E-05</v>
      </c>
      <c r="S147" s="190">
        <v>0.0060000000000000001</v>
      </c>
      <c r="T147" s="191">
        <f>S147*H147</f>
        <v>0.051840000000000004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140</v>
      </c>
      <c r="AT147" s="192" t="s">
        <v>136</v>
      </c>
      <c r="AU147" s="192" t="s">
        <v>141</v>
      </c>
      <c r="AY147" s="18" t="s">
        <v>134</v>
      </c>
      <c r="BE147" s="193">
        <f>IF(N147="základná",J147,0)</f>
        <v>0</v>
      </c>
      <c r="BF147" s="193">
        <f>IF(N147="znížená",J147,0)</f>
        <v>0</v>
      </c>
      <c r="BG147" s="193">
        <f>IF(N147="zákl. prenesená",J147,0)</f>
        <v>0</v>
      </c>
      <c r="BH147" s="193">
        <f>IF(N147="zníž. prenesená",J147,0)</f>
        <v>0</v>
      </c>
      <c r="BI147" s="193">
        <f>IF(N147="nulová",J147,0)</f>
        <v>0</v>
      </c>
      <c r="BJ147" s="18" t="s">
        <v>141</v>
      </c>
      <c r="BK147" s="193">
        <f>ROUND(I147*H147,2)</f>
        <v>0</v>
      </c>
      <c r="BL147" s="18" t="s">
        <v>140</v>
      </c>
      <c r="BM147" s="192" t="s">
        <v>191</v>
      </c>
    </row>
    <row r="148" s="13" customFormat="1">
      <c r="A148" s="13"/>
      <c r="B148" s="194"/>
      <c r="C148" s="13"/>
      <c r="D148" s="195" t="s">
        <v>143</v>
      </c>
      <c r="E148" s="196" t="s">
        <v>1</v>
      </c>
      <c r="F148" s="197" t="s">
        <v>182</v>
      </c>
      <c r="G148" s="13"/>
      <c r="H148" s="198">
        <v>8.6400000000000006</v>
      </c>
      <c r="I148" s="199"/>
      <c r="J148" s="13"/>
      <c r="K148" s="13"/>
      <c r="L148" s="194"/>
      <c r="M148" s="200"/>
      <c r="N148" s="201"/>
      <c r="O148" s="201"/>
      <c r="P148" s="201"/>
      <c r="Q148" s="201"/>
      <c r="R148" s="201"/>
      <c r="S148" s="201"/>
      <c r="T148" s="20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6" t="s">
        <v>143</v>
      </c>
      <c r="AU148" s="196" t="s">
        <v>141</v>
      </c>
      <c r="AV148" s="13" t="s">
        <v>141</v>
      </c>
      <c r="AW148" s="13" t="s">
        <v>31</v>
      </c>
      <c r="AX148" s="13" t="s">
        <v>84</v>
      </c>
      <c r="AY148" s="196" t="s">
        <v>134</v>
      </c>
    </row>
    <row r="149" s="2" customFormat="1" ht="24.15" customHeight="1">
      <c r="A149" s="37"/>
      <c r="B149" s="179"/>
      <c r="C149" s="180" t="s">
        <v>192</v>
      </c>
      <c r="D149" s="180" t="s">
        <v>136</v>
      </c>
      <c r="E149" s="181" t="s">
        <v>193</v>
      </c>
      <c r="F149" s="182" t="s">
        <v>194</v>
      </c>
      <c r="G149" s="183" t="s">
        <v>139</v>
      </c>
      <c r="H149" s="184">
        <v>34.560000000000002</v>
      </c>
      <c r="I149" s="185"/>
      <c r="J149" s="186">
        <f>ROUND(I149*H149,2)</f>
        <v>0</v>
      </c>
      <c r="K149" s="187"/>
      <c r="L149" s="38"/>
      <c r="M149" s="188" t="s">
        <v>1</v>
      </c>
      <c r="N149" s="189" t="s">
        <v>42</v>
      </c>
      <c r="O149" s="81"/>
      <c r="P149" s="190">
        <f>O149*H149</f>
        <v>0</v>
      </c>
      <c r="Q149" s="190">
        <v>0</v>
      </c>
      <c r="R149" s="190">
        <f>Q149*H149</f>
        <v>0</v>
      </c>
      <c r="S149" s="190">
        <v>0.002</v>
      </c>
      <c r="T149" s="191">
        <f>S149*H149</f>
        <v>0.069120000000000001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140</v>
      </c>
      <c r="AT149" s="192" t="s">
        <v>136</v>
      </c>
      <c r="AU149" s="192" t="s">
        <v>141</v>
      </c>
      <c r="AY149" s="18" t="s">
        <v>134</v>
      </c>
      <c r="BE149" s="193">
        <f>IF(N149="základná",J149,0)</f>
        <v>0</v>
      </c>
      <c r="BF149" s="193">
        <f>IF(N149="znížená",J149,0)</f>
        <v>0</v>
      </c>
      <c r="BG149" s="193">
        <f>IF(N149="zákl. prenesená",J149,0)</f>
        <v>0</v>
      </c>
      <c r="BH149" s="193">
        <f>IF(N149="zníž. prenesená",J149,0)</f>
        <v>0</v>
      </c>
      <c r="BI149" s="193">
        <f>IF(N149="nulová",J149,0)</f>
        <v>0</v>
      </c>
      <c r="BJ149" s="18" t="s">
        <v>141</v>
      </c>
      <c r="BK149" s="193">
        <f>ROUND(I149*H149,2)</f>
        <v>0</v>
      </c>
      <c r="BL149" s="18" t="s">
        <v>140</v>
      </c>
      <c r="BM149" s="192" t="s">
        <v>195</v>
      </c>
    </row>
    <row r="150" s="13" customFormat="1">
      <c r="A150" s="13"/>
      <c r="B150" s="194"/>
      <c r="C150" s="13"/>
      <c r="D150" s="195" t="s">
        <v>143</v>
      </c>
      <c r="E150" s="196" t="s">
        <v>1</v>
      </c>
      <c r="F150" s="197" t="s">
        <v>196</v>
      </c>
      <c r="G150" s="13"/>
      <c r="H150" s="198">
        <v>34.560000000000002</v>
      </c>
      <c r="I150" s="199"/>
      <c r="J150" s="13"/>
      <c r="K150" s="13"/>
      <c r="L150" s="194"/>
      <c r="M150" s="200"/>
      <c r="N150" s="201"/>
      <c r="O150" s="201"/>
      <c r="P150" s="201"/>
      <c r="Q150" s="201"/>
      <c r="R150" s="201"/>
      <c r="S150" s="201"/>
      <c r="T150" s="20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6" t="s">
        <v>143</v>
      </c>
      <c r="AU150" s="196" t="s">
        <v>141</v>
      </c>
      <c r="AV150" s="13" t="s">
        <v>141</v>
      </c>
      <c r="AW150" s="13" t="s">
        <v>31</v>
      </c>
      <c r="AX150" s="13" t="s">
        <v>84</v>
      </c>
      <c r="AY150" s="196" t="s">
        <v>134</v>
      </c>
    </row>
    <row r="151" s="2" customFormat="1" ht="37.8" customHeight="1">
      <c r="A151" s="37"/>
      <c r="B151" s="179"/>
      <c r="C151" s="180" t="s">
        <v>197</v>
      </c>
      <c r="D151" s="180" t="s">
        <v>136</v>
      </c>
      <c r="E151" s="181" t="s">
        <v>198</v>
      </c>
      <c r="F151" s="182" t="s">
        <v>199</v>
      </c>
      <c r="G151" s="183" t="s">
        <v>139</v>
      </c>
      <c r="H151" s="184">
        <v>1.4159999999999999</v>
      </c>
      <c r="I151" s="185"/>
      <c r="J151" s="186">
        <f>ROUND(I151*H151,2)</f>
        <v>0</v>
      </c>
      <c r="K151" s="187"/>
      <c r="L151" s="38"/>
      <c r="M151" s="188" t="s">
        <v>1</v>
      </c>
      <c r="N151" s="189" t="s">
        <v>42</v>
      </c>
      <c r="O151" s="81"/>
      <c r="P151" s="190">
        <f>O151*H151</f>
        <v>0</v>
      </c>
      <c r="Q151" s="190">
        <v>0</v>
      </c>
      <c r="R151" s="190">
        <f>Q151*H151</f>
        <v>0</v>
      </c>
      <c r="S151" s="190">
        <v>0.55700000000000005</v>
      </c>
      <c r="T151" s="191">
        <f>S151*H151</f>
        <v>0.78871200000000008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140</v>
      </c>
      <c r="AT151" s="192" t="s">
        <v>136</v>
      </c>
      <c r="AU151" s="192" t="s">
        <v>141</v>
      </c>
      <c r="AY151" s="18" t="s">
        <v>134</v>
      </c>
      <c r="BE151" s="193">
        <f>IF(N151="základná",J151,0)</f>
        <v>0</v>
      </c>
      <c r="BF151" s="193">
        <f>IF(N151="znížená",J151,0)</f>
        <v>0</v>
      </c>
      <c r="BG151" s="193">
        <f>IF(N151="zákl. prenesená",J151,0)</f>
        <v>0</v>
      </c>
      <c r="BH151" s="193">
        <f>IF(N151="zníž. prenesená",J151,0)</f>
        <v>0</v>
      </c>
      <c r="BI151" s="193">
        <f>IF(N151="nulová",J151,0)</f>
        <v>0</v>
      </c>
      <c r="BJ151" s="18" t="s">
        <v>141</v>
      </c>
      <c r="BK151" s="193">
        <f>ROUND(I151*H151,2)</f>
        <v>0</v>
      </c>
      <c r="BL151" s="18" t="s">
        <v>140</v>
      </c>
      <c r="BM151" s="192" t="s">
        <v>200</v>
      </c>
    </row>
    <row r="152" s="13" customFormat="1">
      <c r="A152" s="13"/>
      <c r="B152" s="194"/>
      <c r="C152" s="13"/>
      <c r="D152" s="195" t="s">
        <v>143</v>
      </c>
      <c r="E152" s="196" t="s">
        <v>1</v>
      </c>
      <c r="F152" s="197" t="s">
        <v>201</v>
      </c>
      <c r="G152" s="13"/>
      <c r="H152" s="198">
        <v>1.4159999999999999</v>
      </c>
      <c r="I152" s="199"/>
      <c r="J152" s="13"/>
      <c r="K152" s="13"/>
      <c r="L152" s="194"/>
      <c r="M152" s="200"/>
      <c r="N152" s="201"/>
      <c r="O152" s="201"/>
      <c r="P152" s="201"/>
      <c r="Q152" s="201"/>
      <c r="R152" s="201"/>
      <c r="S152" s="201"/>
      <c r="T152" s="20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96" t="s">
        <v>143</v>
      </c>
      <c r="AU152" s="196" t="s">
        <v>141</v>
      </c>
      <c r="AV152" s="13" t="s">
        <v>141</v>
      </c>
      <c r="AW152" s="13" t="s">
        <v>31</v>
      </c>
      <c r="AX152" s="13" t="s">
        <v>84</v>
      </c>
      <c r="AY152" s="196" t="s">
        <v>134</v>
      </c>
    </row>
    <row r="153" s="2" customFormat="1" ht="24.15" customHeight="1">
      <c r="A153" s="37"/>
      <c r="B153" s="179"/>
      <c r="C153" s="180" t="s">
        <v>202</v>
      </c>
      <c r="D153" s="180" t="s">
        <v>136</v>
      </c>
      <c r="E153" s="181" t="s">
        <v>203</v>
      </c>
      <c r="F153" s="182" t="s">
        <v>204</v>
      </c>
      <c r="G153" s="183" t="s">
        <v>205</v>
      </c>
      <c r="H153" s="184">
        <v>2</v>
      </c>
      <c r="I153" s="185"/>
      <c r="J153" s="186">
        <f>ROUND(I153*H153,2)</f>
        <v>0</v>
      </c>
      <c r="K153" s="187"/>
      <c r="L153" s="38"/>
      <c r="M153" s="188" t="s">
        <v>1</v>
      </c>
      <c r="N153" s="189" t="s">
        <v>42</v>
      </c>
      <c r="O153" s="81"/>
      <c r="P153" s="190">
        <f>O153*H153</f>
        <v>0</v>
      </c>
      <c r="Q153" s="190">
        <v>0</v>
      </c>
      <c r="R153" s="190">
        <f>Q153*H153</f>
        <v>0</v>
      </c>
      <c r="S153" s="190">
        <v>0.024</v>
      </c>
      <c r="T153" s="191">
        <f>S153*H153</f>
        <v>0.048000000000000001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2" t="s">
        <v>140</v>
      </c>
      <c r="AT153" s="192" t="s">
        <v>136</v>
      </c>
      <c r="AU153" s="192" t="s">
        <v>141</v>
      </c>
      <c r="AY153" s="18" t="s">
        <v>134</v>
      </c>
      <c r="BE153" s="193">
        <f>IF(N153="základná",J153,0)</f>
        <v>0</v>
      </c>
      <c r="BF153" s="193">
        <f>IF(N153="znížená",J153,0)</f>
        <v>0</v>
      </c>
      <c r="BG153" s="193">
        <f>IF(N153="zákl. prenesená",J153,0)</f>
        <v>0</v>
      </c>
      <c r="BH153" s="193">
        <f>IF(N153="zníž. prenesená",J153,0)</f>
        <v>0</v>
      </c>
      <c r="BI153" s="193">
        <f>IF(N153="nulová",J153,0)</f>
        <v>0</v>
      </c>
      <c r="BJ153" s="18" t="s">
        <v>141</v>
      </c>
      <c r="BK153" s="193">
        <f>ROUND(I153*H153,2)</f>
        <v>0</v>
      </c>
      <c r="BL153" s="18" t="s">
        <v>140</v>
      </c>
      <c r="BM153" s="192" t="s">
        <v>206</v>
      </c>
    </row>
    <row r="154" s="2" customFormat="1" ht="24.15" customHeight="1">
      <c r="A154" s="37"/>
      <c r="B154" s="179"/>
      <c r="C154" s="180" t="s">
        <v>207</v>
      </c>
      <c r="D154" s="180" t="s">
        <v>136</v>
      </c>
      <c r="E154" s="181" t="s">
        <v>208</v>
      </c>
      <c r="F154" s="182" t="s">
        <v>209</v>
      </c>
      <c r="G154" s="183" t="s">
        <v>205</v>
      </c>
      <c r="H154" s="184">
        <v>4</v>
      </c>
      <c r="I154" s="185"/>
      <c r="J154" s="186">
        <f>ROUND(I154*H154,2)</f>
        <v>0</v>
      </c>
      <c r="K154" s="187"/>
      <c r="L154" s="38"/>
      <c r="M154" s="188" t="s">
        <v>1</v>
      </c>
      <c r="N154" s="189" t="s">
        <v>42</v>
      </c>
      <c r="O154" s="81"/>
      <c r="P154" s="190">
        <f>O154*H154</f>
        <v>0</v>
      </c>
      <c r="Q154" s="190">
        <v>0</v>
      </c>
      <c r="R154" s="190">
        <f>Q154*H154</f>
        <v>0</v>
      </c>
      <c r="S154" s="190">
        <v>0.014999999999999999</v>
      </c>
      <c r="T154" s="191">
        <f>S154*H154</f>
        <v>0.059999999999999998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140</v>
      </c>
      <c r="AT154" s="192" t="s">
        <v>136</v>
      </c>
      <c r="AU154" s="192" t="s">
        <v>141</v>
      </c>
      <c r="AY154" s="18" t="s">
        <v>134</v>
      </c>
      <c r="BE154" s="193">
        <f>IF(N154="základná",J154,0)</f>
        <v>0</v>
      </c>
      <c r="BF154" s="193">
        <f>IF(N154="znížená",J154,0)</f>
        <v>0</v>
      </c>
      <c r="BG154" s="193">
        <f>IF(N154="zákl. prenesená",J154,0)</f>
        <v>0</v>
      </c>
      <c r="BH154" s="193">
        <f>IF(N154="zníž. prenesená",J154,0)</f>
        <v>0</v>
      </c>
      <c r="BI154" s="193">
        <f>IF(N154="nulová",J154,0)</f>
        <v>0</v>
      </c>
      <c r="BJ154" s="18" t="s">
        <v>141</v>
      </c>
      <c r="BK154" s="193">
        <f>ROUND(I154*H154,2)</f>
        <v>0</v>
      </c>
      <c r="BL154" s="18" t="s">
        <v>140</v>
      </c>
      <c r="BM154" s="192" t="s">
        <v>210</v>
      </c>
    </row>
    <row r="155" s="2" customFormat="1" ht="24.15" customHeight="1">
      <c r="A155" s="37"/>
      <c r="B155" s="179"/>
      <c r="C155" s="180" t="s">
        <v>211</v>
      </c>
      <c r="D155" s="180" t="s">
        <v>136</v>
      </c>
      <c r="E155" s="181" t="s">
        <v>212</v>
      </c>
      <c r="F155" s="182" t="s">
        <v>213</v>
      </c>
      <c r="G155" s="183" t="s">
        <v>205</v>
      </c>
      <c r="H155" s="184">
        <v>2</v>
      </c>
      <c r="I155" s="185"/>
      <c r="J155" s="186">
        <f>ROUND(I155*H155,2)</f>
        <v>0</v>
      </c>
      <c r="K155" s="187"/>
      <c r="L155" s="38"/>
      <c r="M155" s="188" t="s">
        <v>1</v>
      </c>
      <c r="N155" s="189" t="s">
        <v>42</v>
      </c>
      <c r="O155" s="81"/>
      <c r="P155" s="190">
        <f>O155*H155</f>
        <v>0</v>
      </c>
      <c r="Q155" s="190">
        <v>0</v>
      </c>
      <c r="R155" s="190">
        <f>Q155*H155</f>
        <v>0</v>
      </c>
      <c r="S155" s="190">
        <v>0.059999999999999998</v>
      </c>
      <c r="T155" s="191">
        <f>S155*H155</f>
        <v>0.12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140</v>
      </c>
      <c r="AT155" s="192" t="s">
        <v>136</v>
      </c>
      <c r="AU155" s="192" t="s">
        <v>141</v>
      </c>
      <c r="AY155" s="18" t="s">
        <v>134</v>
      </c>
      <c r="BE155" s="193">
        <f>IF(N155="základná",J155,0)</f>
        <v>0</v>
      </c>
      <c r="BF155" s="193">
        <f>IF(N155="znížená",J155,0)</f>
        <v>0</v>
      </c>
      <c r="BG155" s="193">
        <f>IF(N155="zákl. prenesená",J155,0)</f>
        <v>0</v>
      </c>
      <c r="BH155" s="193">
        <f>IF(N155="zníž. prenesená",J155,0)</f>
        <v>0</v>
      </c>
      <c r="BI155" s="193">
        <f>IF(N155="nulová",J155,0)</f>
        <v>0</v>
      </c>
      <c r="BJ155" s="18" t="s">
        <v>141</v>
      </c>
      <c r="BK155" s="193">
        <f>ROUND(I155*H155,2)</f>
        <v>0</v>
      </c>
      <c r="BL155" s="18" t="s">
        <v>140</v>
      </c>
      <c r="BM155" s="192" t="s">
        <v>214</v>
      </c>
    </row>
    <row r="156" s="2" customFormat="1" ht="21.75" customHeight="1">
      <c r="A156" s="37"/>
      <c r="B156" s="179"/>
      <c r="C156" s="180" t="s">
        <v>215</v>
      </c>
      <c r="D156" s="180" t="s">
        <v>136</v>
      </c>
      <c r="E156" s="181" t="s">
        <v>216</v>
      </c>
      <c r="F156" s="182" t="s">
        <v>217</v>
      </c>
      <c r="G156" s="183" t="s">
        <v>147</v>
      </c>
      <c r="H156" s="184">
        <v>12.84</v>
      </c>
      <c r="I156" s="185"/>
      <c r="J156" s="186">
        <f>ROUND(I156*H156,2)</f>
        <v>0</v>
      </c>
      <c r="K156" s="187"/>
      <c r="L156" s="38"/>
      <c r="M156" s="188" t="s">
        <v>1</v>
      </c>
      <c r="N156" s="189" t="s">
        <v>42</v>
      </c>
      <c r="O156" s="81"/>
      <c r="P156" s="190">
        <f>O156*H156</f>
        <v>0</v>
      </c>
      <c r="Q156" s="190">
        <v>0</v>
      </c>
      <c r="R156" s="190">
        <f>Q156*H156</f>
        <v>0</v>
      </c>
      <c r="S156" s="190">
        <v>0.0050000000000000001</v>
      </c>
      <c r="T156" s="191">
        <f>S156*H156</f>
        <v>0.064200000000000007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140</v>
      </c>
      <c r="AT156" s="192" t="s">
        <v>136</v>
      </c>
      <c r="AU156" s="192" t="s">
        <v>141</v>
      </c>
      <c r="AY156" s="18" t="s">
        <v>134</v>
      </c>
      <c r="BE156" s="193">
        <f>IF(N156="základná",J156,0)</f>
        <v>0</v>
      </c>
      <c r="BF156" s="193">
        <f>IF(N156="znížená",J156,0)</f>
        <v>0</v>
      </c>
      <c r="BG156" s="193">
        <f>IF(N156="zákl. prenesená",J156,0)</f>
        <v>0</v>
      </c>
      <c r="BH156" s="193">
        <f>IF(N156="zníž. prenesená",J156,0)</f>
        <v>0</v>
      </c>
      <c r="BI156" s="193">
        <f>IF(N156="nulová",J156,0)</f>
        <v>0</v>
      </c>
      <c r="BJ156" s="18" t="s">
        <v>141</v>
      </c>
      <c r="BK156" s="193">
        <f>ROUND(I156*H156,2)</f>
        <v>0</v>
      </c>
      <c r="BL156" s="18" t="s">
        <v>140</v>
      </c>
      <c r="BM156" s="192" t="s">
        <v>218</v>
      </c>
    </row>
    <row r="157" s="13" customFormat="1">
      <c r="A157" s="13"/>
      <c r="B157" s="194"/>
      <c r="C157" s="13"/>
      <c r="D157" s="195" t="s">
        <v>143</v>
      </c>
      <c r="E157" s="196" t="s">
        <v>1</v>
      </c>
      <c r="F157" s="197" t="s">
        <v>219</v>
      </c>
      <c r="G157" s="13"/>
      <c r="H157" s="198">
        <v>12.84</v>
      </c>
      <c r="I157" s="199"/>
      <c r="J157" s="13"/>
      <c r="K157" s="13"/>
      <c r="L157" s="194"/>
      <c r="M157" s="200"/>
      <c r="N157" s="201"/>
      <c r="O157" s="201"/>
      <c r="P157" s="201"/>
      <c r="Q157" s="201"/>
      <c r="R157" s="201"/>
      <c r="S157" s="201"/>
      <c r="T157" s="20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6" t="s">
        <v>143</v>
      </c>
      <c r="AU157" s="196" t="s">
        <v>141</v>
      </c>
      <c r="AV157" s="13" t="s">
        <v>141</v>
      </c>
      <c r="AW157" s="13" t="s">
        <v>31</v>
      </c>
      <c r="AX157" s="13" t="s">
        <v>84</v>
      </c>
      <c r="AY157" s="196" t="s">
        <v>134</v>
      </c>
    </row>
    <row r="158" s="2" customFormat="1" ht="24.15" customHeight="1">
      <c r="A158" s="37"/>
      <c r="B158" s="179"/>
      <c r="C158" s="180" t="s">
        <v>220</v>
      </c>
      <c r="D158" s="180" t="s">
        <v>136</v>
      </c>
      <c r="E158" s="181" t="s">
        <v>221</v>
      </c>
      <c r="F158" s="182" t="s">
        <v>222</v>
      </c>
      <c r="G158" s="183" t="s">
        <v>205</v>
      </c>
      <c r="H158" s="184">
        <v>3</v>
      </c>
      <c r="I158" s="185"/>
      <c r="J158" s="186">
        <f>ROUND(I158*H158,2)</f>
        <v>0</v>
      </c>
      <c r="K158" s="187"/>
      <c r="L158" s="38"/>
      <c r="M158" s="188" t="s">
        <v>1</v>
      </c>
      <c r="N158" s="189" t="s">
        <v>42</v>
      </c>
      <c r="O158" s="81"/>
      <c r="P158" s="190">
        <f>O158*H158</f>
        <v>0</v>
      </c>
      <c r="Q158" s="190">
        <v>0</v>
      </c>
      <c r="R158" s="190">
        <f>Q158*H158</f>
        <v>0</v>
      </c>
      <c r="S158" s="190">
        <v>0.029999999999999999</v>
      </c>
      <c r="T158" s="191">
        <f>S158*H158</f>
        <v>0.089999999999999997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140</v>
      </c>
      <c r="AT158" s="192" t="s">
        <v>136</v>
      </c>
      <c r="AU158" s="192" t="s">
        <v>141</v>
      </c>
      <c r="AY158" s="18" t="s">
        <v>134</v>
      </c>
      <c r="BE158" s="193">
        <f>IF(N158="základná",J158,0)</f>
        <v>0</v>
      </c>
      <c r="BF158" s="193">
        <f>IF(N158="znížená",J158,0)</f>
        <v>0</v>
      </c>
      <c r="BG158" s="193">
        <f>IF(N158="zákl. prenesená",J158,0)</f>
        <v>0</v>
      </c>
      <c r="BH158" s="193">
        <f>IF(N158="zníž. prenesená",J158,0)</f>
        <v>0</v>
      </c>
      <c r="BI158" s="193">
        <f>IF(N158="nulová",J158,0)</f>
        <v>0</v>
      </c>
      <c r="BJ158" s="18" t="s">
        <v>141</v>
      </c>
      <c r="BK158" s="193">
        <f>ROUND(I158*H158,2)</f>
        <v>0</v>
      </c>
      <c r="BL158" s="18" t="s">
        <v>140</v>
      </c>
      <c r="BM158" s="192" t="s">
        <v>223</v>
      </c>
    </row>
    <row r="159" s="2" customFormat="1" ht="24.15" customHeight="1">
      <c r="A159" s="37"/>
      <c r="B159" s="179"/>
      <c r="C159" s="180" t="s">
        <v>224</v>
      </c>
      <c r="D159" s="180" t="s">
        <v>136</v>
      </c>
      <c r="E159" s="181" t="s">
        <v>225</v>
      </c>
      <c r="F159" s="182" t="s">
        <v>226</v>
      </c>
      <c r="G159" s="183" t="s">
        <v>139</v>
      </c>
      <c r="H159" s="184">
        <v>9.4120000000000008</v>
      </c>
      <c r="I159" s="185"/>
      <c r="J159" s="186">
        <f>ROUND(I159*H159,2)</f>
        <v>0</v>
      </c>
      <c r="K159" s="187"/>
      <c r="L159" s="38"/>
      <c r="M159" s="188" t="s">
        <v>1</v>
      </c>
      <c r="N159" s="189" t="s">
        <v>42</v>
      </c>
      <c r="O159" s="81"/>
      <c r="P159" s="190">
        <f>O159*H159</f>
        <v>0</v>
      </c>
      <c r="Q159" s="190">
        <v>0</v>
      </c>
      <c r="R159" s="190">
        <f>Q159*H159</f>
        <v>0</v>
      </c>
      <c r="S159" s="190">
        <v>0.075999999999999998</v>
      </c>
      <c r="T159" s="191">
        <f>S159*H159</f>
        <v>0.71531200000000006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140</v>
      </c>
      <c r="AT159" s="192" t="s">
        <v>136</v>
      </c>
      <c r="AU159" s="192" t="s">
        <v>141</v>
      </c>
      <c r="AY159" s="18" t="s">
        <v>134</v>
      </c>
      <c r="BE159" s="193">
        <f>IF(N159="základná",J159,0)</f>
        <v>0</v>
      </c>
      <c r="BF159" s="193">
        <f>IF(N159="znížená",J159,0)</f>
        <v>0</v>
      </c>
      <c r="BG159" s="193">
        <f>IF(N159="zákl. prenesená",J159,0)</f>
        <v>0</v>
      </c>
      <c r="BH159" s="193">
        <f>IF(N159="zníž. prenesená",J159,0)</f>
        <v>0</v>
      </c>
      <c r="BI159" s="193">
        <f>IF(N159="nulová",J159,0)</f>
        <v>0</v>
      </c>
      <c r="BJ159" s="18" t="s">
        <v>141</v>
      </c>
      <c r="BK159" s="193">
        <f>ROUND(I159*H159,2)</f>
        <v>0</v>
      </c>
      <c r="BL159" s="18" t="s">
        <v>140</v>
      </c>
      <c r="BM159" s="192" t="s">
        <v>227</v>
      </c>
    </row>
    <row r="160" s="13" customFormat="1">
      <c r="A160" s="13"/>
      <c r="B160" s="194"/>
      <c r="C160" s="13"/>
      <c r="D160" s="195" t="s">
        <v>143</v>
      </c>
      <c r="E160" s="196" t="s">
        <v>1</v>
      </c>
      <c r="F160" s="197" t="s">
        <v>228</v>
      </c>
      <c r="G160" s="13"/>
      <c r="H160" s="198">
        <v>9.4120000000000008</v>
      </c>
      <c r="I160" s="199"/>
      <c r="J160" s="13"/>
      <c r="K160" s="13"/>
      <c r="L160" s="194"/>
      <c r="M160" s="200"/>
      <c r="N160" s="201"/>
      <c r="O160" s="201"/>
      <c r="P160" s="201"/>
      <c r="Q160" s="201"/>
      <c r="R160" s="201"/>
      <c r="S160" s="201"/>
      <c r="T160" s="20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96" t="s">
        <v>143</v>
      </c>
      <c r="AU160" s="196" t="s">
        <v>141</v>
      </c>
      <c r="AV160" s="13" t="s">
        <v>141</v>
      </c>
      <c r="AW160" s="13" t="s">
        <v>31</v>
      </c>
      <c r="AX160" s="13" t="s">
        <v>84</v>
      </c>
      <c r="AY160" s="196" t="s">
        <v>134</v>
      </c>
    </row>
    <row r="161" s="2" customFormat="1" ht="21.75" customHeight="1">
      <c r="A161" s="37"/>
      <c r="B161" s="179"/>
      <c r="C161" s="180" t="s">
        <v>7</v>
      </c>
      <c r="D161" s="180" t="s">
        <v>136</v>
      </c>
      <c r="E161" s="181" t="s">
        <v>229</v>
      </c>
      <c r="F161" s="182" t="s">
        <v>230</v>
      </c>
      <c r="G161" s="183" t="s">
        <v>139</v>
      </c>
      <c r="H161" s="184">
        <v>5.7359999999999998</v>
      </c>
      <c r="I161" s="185"/>
      <c r="J161" s="186">
        <f>ROUND(I161*H161,2)</f>
        <v>0</v>
      </c>
      <c r="K161" s="187"/>
      <c r="L161" s="38"/>
      <c r="M161" s="188" t="s">
        <v>1</v>
      </c>
      <c r="N161" s="189" t="s">
        <v>42</v>
      </c>
      <c r="O161" s="81"/>
      <c r="P161" s="190">
        <f>O161*H161</f>
        <v>0</v>
      </c>
      <c r="Q161" s="190">
        <v>0</v>
      </c>
      <c r="R161" s="190">
        <f>Q161*H161</f>
        <v>0</v>
      </c>
      <c r="S161" s="190">
        <v>0.0060000000000000001</v>
      </c>
      <c r="T161" s="191">
        <f>S161*H161</f>
        <v>0.034416000000000002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140</v>
      </c>
      <c r="AT161" s="192" t="s">
        <v>136</v>
      </c>
      <c r="AU161" s="192" t="s">
        <v>141</v>
      </c>
      <c r="AY161" s="18" t="s">
        <v>134</v>
      </c>
      <c r="BE161" s="193">
        <f>IF(N161="základná",J161,0)</f>
        <v>0</v>
      </c>
      <c r="BF161" s="193">
        <f>IF(N161="znížená",J161,0)</f>
        <v>0</v>
      </c>
      <c r="BG161" s="193">
        <f>IF(N161="zákl. prenesená",J161,0)</f>
        <v>0</v>
      </c>
      <c r="BH161" s="193">
        <f>IF(N161="zníž. prenesená",J161,0)</f>
        <v>0</v>
      </c>
      <c r="BI161" s="193">
        <f>IF(N161="nulová",J161,0)</f>
        <v>0</v>
      </c>
      <c r="BJ161" s="18" t="s">
        <v>141</v>
      </c>
      <c r="BK161" s="193">
        <f>ROUND(I161*H161,2)</f>
        <v>0</v>
      </c>
      <c r="BL161" s="18" t="s">
        <v>140</v>
      </c>
      <c r="BM161" s="192" t="s">
        <v>231</v>
      </c>
    </row>
    <row r="162" s="13" customFormat="1">
      <c r="A162" s="13"/>
      <c r="B162" s="194"/>
      <c r="C162" s="13"/>
      <c r="D162" s="195" t="s">
        <v>143</v>
      </c>
      <c r="E162" s="196" t="s">
        <v>1</v>
      </c>
      <c r="F162" s="197" t="s">
        <v>232</v>
      </c>
      <c r="G162" s="13"/>
      <c r="H162" s="198">
        <v>5.7359999999999998</v>
      </c>
      <c r="I162" s="199"/>
      <c r="J162" s="13"/>
      <c r="K162" s="13"/>
      <c r="L162" s="194"/>
      <c r="M162" s="200"/>
      <c r="N162" s="201"/>
      <c r="O162" s="201"/>
      <c r="P162" s="201"/>
      <c r="Q162" s="201"/>
      <c r="R162" s="201"/>
      <c r="S162" s="201"/>
      <c r="T162" s="20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6" t="s">
        <v>143</v>
      </c>
      <c r="AU162" s="196" t="s">
        <v>141</v>
      </c>
      <c r="AV162" s="13" t="s">
        <v>141</v>
      </c>
      <c r="AW162" s="13" t="s">
        <v>31</v>
      </c>
      <c r="AX162" s="13" t="s">
        <v>84</v>
      </c>
      <c r="AY162" s="196" t="s">
        <v>134</v>
      </c>
    </row>
    <row r="163" s="2" customFormat="1" ht="21.75" customHeight="1">
      <c r="A163" s="37"/>
      <c r="B163" s="179"/>
      <c r="C163" s="180" t="s">
        <v>233</v>
      </c>
      <c r="D163" s="180" t="s">
        <v>136</v>
      </c>
      <c r="E163" s="181" t="s">
        <v>234</v>
      </c>
      <c r="F163" s="182" t="s">
        <v>235</v>
      </c>
      <c r="G163" s="183" t="s">
        <v>236</v>
      </c>
      <c r="H163" s="184">
        <v>5.4139999999999997</v>
      </c>
      <c r="I163" s="185"/>
      <c r="J163" s="186">
        <f>ROUND(I163*H163,2)</f>
        <v>0</v>
      </c>
      <c r="K163" s="187"/>
      <c r="L163" s="38"/>
      <c r="M163" s="188" t="s">
        <v>1</v>
      </c>
      <c r="N163" s="189" t="s">
        <v>42</v>
      </c>
      <c r="O163" s="81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140</v>
      </c>
      <c r="AT163" s="192" t="s">
        <v>136</v>
      </c>
      <c r="AU163" s="192" t="s">
        <v>141</v>
      </c>
      <c r="AY163" s="18" t="s">
        <v>134</v>
      </c>
      <c r="BE163" s="193">
        <f>IF(N163="základná",J163,0)</f>
        <v>0</v>
      </c>
      <c r="BF163" s="193">
        <f>IF(N163="znížená",J163,0)</f>
        <v>0</v>
      </c>
      <c r="BG163" s="193">
        <f>IF(N163="zákl. prenesená",J163,0)</f>
        <v>0</v>
      </c>
      <c r="BH163" s="193">
        <f>IF(N163="zníž. prenesená",J163,0)</f>
        <v>0</v>
      </c>
      <c r="BI163" s="193">
        <f>IF(N163="nulová",J163,0)</f>
        <v>0</v>
      </c>
      <c r="BJ163" s="18" t="s">
        <v>141</v>
      </c>
      <c r="BK163" s="193">
        <f>ROUND(I163*H163,2)</f>
        <v>0</v>
      </c>
      <c r="BL163" s="18" t="s">
        <v>140</v>
      </c>
      <c r="BM163" s="192" t="s">
        <v>237</v>
      </c>
    </row>
    <row r="164" s="13" customFormat="1">
      <c r="A164" s="13"/>
      <c r="B164" s="194"/>
      <c r="C164" s="13"/>
      <c r="D164" s="195" t="s">
        <v>143</v>
      </c>
      <c r="E164" s="196" t="s">
        <v>1</v>
      </c>
      <c r="F164" s="197" t="s">
        <v>238</v>
      </c>
      <c r="G164" s="13"/>
      <c r="H164" s="198">
        <v>1.02</v>
      </c>
      <c r="I164" s="199"/>
      <c r="J164" s="13"/>
      <c r="K164" s="13"/>
      <c r="L164" s="194"/>
      <c r="M164" s="200"/>
      <c r="N164" s="201"/>
      <c r="O164" s="201"/>
      <c r="P164" s="201"/>
      <c r="Q164" s="201"/>
      <c r="R164" s="201"/>
      <c r="S164" s="201"/>
      <c r="T164" s="20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6" t="s">
        <v>143</v>
      </c>
      <c r="AU164" s="196" t="s">
        <v>141</v>
      </c>
      <c r="AV164" s="13" t="s">
        <v>141</v>
      </c>
      <c r="AW164" s="13" t="s">
        <v>31</v>
      </c>
      <c r="AX164" s="13" t="s">
        <v>76</v>
      </c>
      <c r="AY164" s="196" t="s">
        <v>134</v>
      </c>
    </row>
    <row r="165" s="13" customFormat="1">
      <c r="A165" s="13"/>
      <c r="B165" s="194"/>
      <c r="C165" s="13"/>
      <c r="D165" s="195" t="s">
        <v>143</v>
      </c>
      <c r="E165" s="196" t="s">
        <v>1</v>
      </c>
      <c r="F165" s="197" t="s">
        <v>239</v>
      </c>
      <c r="G165" s="13"/>
      <c r="H165" s="198">
        <v>3.1899999999999999</v>
      </c>
      <c r="I165" s="199"/>
      <c r="J165" s="13"/>
      <c r="K165" s="13"/>
      <c r="L165" s="194"/>
      <c r="M165" s="200"/>
      <c r="N165" s="201"/>
      <c r="O165" s="201"/>
      <c r="P165" s="201"/>
      <c r="Q165" s="201"/>
      <c r="R165" s="201"/>
      <c r="S165" s="201"/>
      <c r="T165" s="20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6" t="s">
        <v>143</v>
      </c>
      <c r="AU165" s="196" t="s">
        <v>141</v>
      </c>
      <c r="AV165" s="13" t="s">
        <v>141</v>
      </c>
      <c r="AW165" s="13" t="s">
        <v>31</v>
      </c>
      <c r="AX165" s="13" t="s">
        <v>76</v>
      </c>
      <c r="AY165" s="196" t="s">
        <v>134</v>
      </c>
    </row>
    <row r="166" s="13" customFormat="1">
      <c r="A166" s="13"/>
      <c r="B166" s="194"/>
      <c r="C166" s="13"/>
      <c r="D166" s="195" t="s">
        <v>143</v>
      </c>
      <c r="E166" s="196" t="s">
        <v>1</v>
      </c>
      <c r="F166" s="197" t="s">
        <v>240</v>
      </c>
      <c r="G166" s="13"/>
      <c r="H166" s="198">
        <v>0.057000000000000002</v>
      </c>
      <c r="I166" s="199"/>
      <c r="J166" s="13"/>
      <c r="K166" s="13"/>
      <c r="L166" s="194"/>
      <c r="M166" s="200"/>
      <c r="N166" s="201"/>
      <c r="O166" s="201"/>
      <c r="P166" s="201"/>
      <c r="Q166" s="201"/>
      <c r="R166" s="201"/>
      <c r="S166" s="201"/>
      <c r="T166" s="20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6" t="s">
        <v>143</v>
      </c>
      <c r="AU166" s="196" t="s">
        <v>141</v>
      </c>
      <c r="AV166" s="13" t="s">
        <v>141</v>
      </c>
      <c r="AW166" s="13" t="s">
        <v>31</v>
      </c>
      <c r="AX166" s="13" t="s">
        <v>76</v>
      </c>
      <c r="AY166" s="196" t="s">
        <v>134</v>
      </c>
    </row>
    <row r="167" s="13" customFormat="1">
      <c r="A167" s="13"/>
      <c r="B167" s="194"/>
      <c r="C167" s="13"/>
      <c r="D167" s="195" t="s">
        <v>143</v>
      </c>
      <c r="E167" s="196" t="s">
        <v>1</v>
      </c>
      <c r="F167" s="197" t="s">
        <v>241</v>
      </c>
      <c r="G167" s="13"/>
      <c r="H167" s="198">
        <v>1.0880000000000001</v>
      </c>
      <c r="I167" s="199"/>
      <c r="J167" s="13"/>
      <c r="K167" s="13"/>
      <c r="L167" s="194"/>
      <c r="M167" s="200"/>
      <c r="N167" s="201"/>
      <c r="O167" s="201"/>
      <c r="P167" s="201"/>
      <c r="Q167" s="201"/>
      <c r="R167" s="201"/>
      <c r="S167" s="201"/>
      <c r="T167" s="20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6" t="s">
        <v>143</v>
      </c>
      <c r="AU167" s="196" t="s">
        <v>141</v>
      </c>
      <c r="AV167" s="13" t="s">
        <v>141</v>
      </c>
      <c r="AW167" s="13" t="s">
        <v>31</v>
      </c>
      <c r="AX167" s="13" t="s">
        <v>76</v>
      </c>
      <c r="AY167" s="196" t="s">
        <v>134</v>
      </c>
    </row>
    <row r="168" s="13" customFormat="1">
      <c r="A168" s="13"/>
      <c r="B168" s="194"/>
      <c r="C168" s="13"/>
      <c r="D168" s="195" t="s">
        <v>143</v>
      </c>
      <c r="E168" s="196" t="s">
        <v>1</v>
      </c>
      <c r="F168" s="197" t="s">
        <v>242</v>
      </c>
      <c r="G168" s="13"/>
      <c r="H168" s="198">
        <v>0.039</v>
      </c>
      <c r="I168" s="199"/>
      <c r="J168" s="13"/>
      <c r="K168" s="13"/>
      <c r="L168" s="194"/>
      <c r="M168" s="200"/>
      <c r="N168" s="201"/>
      <c r="O168" s="201"/>
      <c r="P168" s="201"/>
      <c r="Q168" s="201"/>
      <c r="R168" s="201"/>
      <c r="S168" s="201"/>
      <c r="T168" s="20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6" t="s">
        <v>143</v>
      </c>
      <c r="AU168" s="196" t="s">
        <v>141</v>
      </c>
      <c r="AV168" s="13" t="s">
        <v>141</v>
      </c>
      <c r="AW168" s="13" t="s">
        <v>31</v>
      </c>
      <c r="AX168" s="13" t="s">
        <v>76</v>
      </c>
      <c r="AY168" s="196" t="s">
        <v>134</v>
      </c>
    </row>
    <row r="169" s="13" customFormat="1">
      <c r="A169" s="13"/>
      <c r="B169" s="194"/>
      <c r="C169" s="13"/>
      <c r="D169" s="195" t="s">
        <v>143</v>
      </c>
      <c r="E169" s="196" t="s">
        <v>1</v>
      </c>
      <c r="F169" s="197" t="s">
        <v>243</v>
      </c>
      <c r="G169" s="13"/>
      <c r="H169" s="198">
        <v>0.02</v>
      </c>
      <c r="I169" s="199"/>
      <c r="J169" s="13"/>
      <c r="K169" s="13"/>
      <c r="L169" s="194"/>
      <c r="M169" s="200"/>
      <c r="N169" s="201"/>
      <c r="O169" s="201"/>
      <c r="P169" s="201"/>
      <c r="Q169" s="201"/>
      <c r="R169" s="201"/>
      <c r="S169" s="201"/>
      <c r="T169" s="20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6" t="s">
        <v>143</v>
      </c>
      <c r="AU169" s="196" t="s">
        <v>141</v>
      </c>
      <c r="AV169" s="13" t="s">
        <v>141</v>
      </c>
      <c r="AW169" s="13" t="s">
        <v>31</v>
      </c>
      <c r="AX169" s="13" t="s">
        <v>76</v>
      </c>
      <c r="AY169" s="196" t="s">
        <v>134</v>
      </c>
    </row>
    <row r="170" s="15" customFormat="1">
      <c r="A170" s="15"/>
      <c r="B170" s="210"/>
      <c r="C170" s="15"/>
      <c r="D170" s="195" t="s">
        <v>143</v>
      </c>
      <c r="E170" s="211" t="s">
        <v>1</v>
      </c>
      <c r="F170" s="212" t="s">
        <v>176</v>
      </c>
      <c r="G170" s="15"/>
      <c r="H170" s="213">
        <v>5.4139999999999997</v>
      </c>
      <c r="I170" s="214"/>
      <c r="J170" s="15"/>
      <c r="K170" s="15"/>
      <c r="L170" s="210"/>
      <c r="M170" s="215"/>
      <c r="N170" s="216"/>
      <c r="O170" s="216"/>
      <c r="P170" s="216"/>
      <c r="Q170" s="216"/>
      <c r="R170" s="216"/>
      <c r="S170" s="216"/>
      <c r="T170" s="217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11" t="s">
        <v>143</v>
      </c>
      <c r="AU170" s="211" t="s">
        <v>141</v>
      </c>
      <c r="AV170" s="15" t="s">
        <v>140</v>
      </c>
      <c r="AW170" s="15" t="s">
        <v>31</v>
      </c>
      <c r="AX170" s="15" t="s">
        <v>84</v>
      </c>
      <c r="AY170" s="211" t="s">
        <v>134</v>
      </c>
    </row>
    <row r="171" s="2" customFormat="1" ht="24.15" customHeight="1">
      <c r="A171" s="37"/>
      <c r="B171" s="179"/>
      <c r="C171" s="180" t="s">
        <v>244</v>
      </c>
      <c r="D171" s="180" t="s">
        <v>136</v>
      </c>
      <c r="E171" s="181" t="s">
        <v>245</v>
      </c>
      <c r="F171" s="182" t="s">
        <v>246</v>
      </c>
      <c r="G171" s="183" t="s">
        <v>236</v>
      </c>
      <c r="H171" s="184">
        <v>102.866</v>
      </c>
      <c r="I171" s="185"/>
      <c r="J171" s="186">
        <f>ROUND(I171*H171,2)</f>
        <v>0</v>
      </c>
      <c r="K171" s="187"/>
      <c r="L171" s="38"/>
      <c r="M171" s="188" t="s">
        <v>1</v>
      </c>
      <c r="N171" s="189" t="s">
        <v>42</v>
      </c>
      <c r="O171" s="81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140</v>
      </c>
      <c r="AT171" s="192" t="s">
        <v>136</v>
      </c>
      <c r="AU171" s="192" t="s">
        <v>141</v>
      </c>
      <c r="AY171" s="18" t="s">
        <v>134</v>
      </c>
      <c r="BE171" s="193">
        <f>IF(N171="základná",J171,0)</f>
        <v>0</v>
      </c>
      <c r="BF171" s="193">
        <f>IF(N171="znížená",J171,0)</f>
        <v>0</v>
      </c>
      <c r="BG171" s="193">
        <f>IF(N171="zákl. prenesená",J171,0)</f>
        <v>0</v>
      </c>
      <c r="BH171" s="193">
        <f>IF(N171="zníž. prenesená",J171,0)</f>
        <v>0</v>
      </c>
      <c r="BI171" s="193">
        <f>IF(N171="nulová",J171,0)</f>
        <v>0</v>
      </c>
      <c r="BJ171" s="18" t="s">
        <v>141</v>
      </c>
      <c r="BK171" s="193">
        <f>ROUND(I171*H171,2)</f>
        <v>0</v>
      </c>
      <c r="BL171" s="18" t="s">
        <v>140</v>
      </c>
      <c r="BM171" s="192" t="s">
        <v>247</v>
      </c>
    </row>
    <row r="172" s="13" customFormat="1">
      <c r="A172" s="13"/>
      <c r="B172" s="194"/>
      <c r="C172" s="13"/>
      <c r="D172" s="195" t="s">
        <v>143</v>
      </c>
      <c r="E172" s="196" t="s">
        <v>1</v>
      </c>
      <c r="F172" s="197" t="s">
        <v>248</v>
      </c>
      <c r="G172" s="13"/>
      <c r="H172" s="198">
        <v>102.866</v>
      </c>
      <c r="I172" s="199"/>
      <c r="J172" s="13"/>
      <c r="K172" s="13"/>
      <c r="L172" s="194"/>
      <c r="M172" s="200"/>
      <c r="N172" s="201"/>
      <c r="O172" s="201"/>
      <c r="P172" s="201"/>
      <c r="Q172" s="201"/>
      <c r="R172" s="201"/>
      <c r="S172" s="201"/>
      <c r="T172" s="20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96" t="s">
        <v>143</v>
      </c>
      <c r="AU172" s="196" t="s">
        <v>141</v>
      </c>
      <c r="AV172" s="13" t="s">
        <v>141</v>
      </c>
      <c r="AW172" s="13" t="s">
        <v>31</v>
      </c>
      <c r="AX172" s="13" t="s">
        <v>84</v>
      </c>
      <c r="AY172" s="196" t="s">
        <v>134</v>
      </c>
    </row>
    <row r="173" s="2" customFormat="1" ht="24.15" customHeight="1">
      <c r="A173" s="37"/>
      <c r="B173" s="179"/>
      <c r="C173" s="180" t="s">
        <v>249</v>
      </c>
      <c r="D173" s="180" t="s">
        <v>136</v>
      </c>
      <c r="E173" s="181" t="s">
        <v>250</v>
      </c>
      <c r="F173" s="182" t="s">
        <v>251</v>
      </c>
      <c r="G173" s="183" t="s">
        <v>236</v>
      </c>
      <c r="H173" s="184">
        <v>5.4139999999999997</v>
      </c>
      <c r="I173" s="185"/>
      <c r="J173" s="186">
        <f>ROUND(I173*H173,2)</f>
        <v>0</v>
      </c>
      <c r="K173" s="187"/>
      <c r="L173" s="38"/>
      <c r="M173" s="188" t="s">
        <v>1</v>
      </c>
      <c r="N173" s="189" t="s">
        <v>42</v>
      </c>
      <c r="O173" s="81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140</v>
      </c>
      <c r="AT173" s="192" t="s">
        <v>136</v>
      </c>
      <c r="AU173" s="192" t="s">
        <v>141</v>
      </c>
      <c r="AY173" s="18" t="s">
        <v>134</v>
      </c>
      <c r="BE173" s="193">
        <f>IF(N173="základná",J173,0)</f>
        <v>0</v>
      </c>
      <c r="BF173" s="193">
        <f>IF(N173="znížená",J173,0)</f>
        <v>0</v>
      </c>
      <c r="BG173" s="193">
        <f>IF(N173="zákl. prenesená",J173,0)</f>
        <v>0</v>
      </c>
      <c r="BH173" s="193">
        <f>IF(N173="zníž. prenesená",J173,0)</f>
        <v>0</v>
      </c>
      <c r="BI173" s="193">
        <f>IF(N173="nulová",J173,0)</f>
        <v>0</v>
      </c>
      <c r="BJ173" s="18" t="s">
        <v>141</v>
      </c>
      <c r="BK173" s="193">
        <f>ROUND(I173*H173,2)</f>
        <v>0</v>
      </c>
      <c r="BL173" s="18" t="s">
        <v>140</v>
      </c>
      <c r="BM173" s="192" t="s">
        <v>252</v>
      </c>
    </row>
    <row r="174" s="2" customFormat="1" ht="24.15" customHeight="1">
      <c r="A174" s="37"/>
      <c r="B174" s="179"/>
      <c r="C174" s="180" t="s">
        <v>253</v>
      </c>
      <c r="D174" s="180" t="s">
        <v>136</v>
      </c>
      <c r="E174" s="181" t="s">
        <v>254</v>
      </c>
      <c r="F174" s="182" t="s">
        <v>255</v>
      </c>
      <c r="G174" s="183" t="s">
        <v>236</v>
      </c>
      <c r="H174" s="184">
        <v>5.4139999999999997</v>
      </c>
      <c r="I174" s="185"/>
      <c r="J174" s="186">
        <f>ROUND(I174*H174,2)</f>
        <v>0</v>
      </c>
      <c r="K174" s="187"/>
      <c r="L174" s="38"/>
      <c r="M174" s="188" t="s">
        <v>1</v>
      </c>
      <c r="N174" s="189" t="s">
        <v>42</v>
      </c>
      <c r="O174" s="81"/>
      <c r="P174" s="190">
        <f>O174*H174</f>
        <v>0</v>
      </c>
      <c r="Q174" s="190">
        <v>0</v>
      </c>
      <c r="R174" s="190">
        <f>Q174*H174</f>
        <v>0</v>
      </c>
      <c r="S174" s="190">
        <v>0</v>
      </c>
      <c r="T174" s="19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2" t="s">
        <v>140</v>
      </c>
      <c r="AT174" s="192" t="s">
        <v>136</v>
      </c>
      <c r="AU174" s="192" t="s">
        <v>141</v>
      </c>
      <c r="AY174" s="18" t="s">
        <v>134</v>
      </c>
      <c r="BE174" s="193">
        <f>IF(N174="základná",J174,0)</f>
        <v>0</v>
      </c>
      <c r="BF174" s="193">
        <f>IF(N174="znížená",J174,0)</f>
        <v>0</v>
      </c>
      <c r="BG174" s="193">
        <f>IF(N174="zákl. prenesená",J174,0)</f>
        <v>0</v>
      </c>
      <c r="BH174" s="193">
        <f>IF(N174="zníž. prenesená",J174,0)</f>
        <v>0</v>
      </c>
      <c r="BI174" s="193">
        <f>IF(N174="nulová",J174,0)</f>
        <v>0</v>
      </c>
      <c r="BJ174" s="18" t="s">
        <v>141</v>
      </c>
      <c r="BK174" s="193">
        <f>ROUND(I174*H174,2)</f>
        <v>0</v>
      </c>
      <c r="BL174" s="18" t="s">
        <v>140</v>
      </c>
      <c r="BM174" s="192" t="s">
        <v>256</v>
      </c>
    </row>
    <row r="175" s="2" customFormat="1" ht="24.15" customHeight="1">
      <c r="A175" s="37"/>
      <c r="B175" s="179"/>
      <c r="C175" s="180" t="s">
        <v>257</v>
      </c>
      <c r="D175" s="180" t="s">
        <v>136</v>
      </c>
      <c r="E175" s="181" t="s">
        <v>258</v>
      </c>
      <c r="F175" s="182" t="s">
        <v>259</v>
      </c>
      <c r="G175" s="183" t="s">
        <v>236</v>
      </c>
      <c r="H175" s="184">
        <v>4.2489999999999997</v>
      </c>
      <c r="I175" s="185"/>
      <c r="J175" s="186">
        <f>ROUND(I175*H175,2)</f>
        <v>0</v>
      </c>
      <c r="K175" s="187"/>
      <c r="L175" s="38"/>
      <c r="M175" s="188" t="s">
        <v>1</v>
      </c>
      <c r="N175" s="189" t="s">
        <v>42</v>
      </c>
      <c r="O175" s="81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2" t="s">
        <v>140</v>
      </c>
      <c r="AT175" s="192" t="s">
        <v>136</v>
      </c>
      <c r="AU175" s="192" t="s">
        <v>141</v>
      </c>
      <c r="AY175" s="18" t="s">
        <v>134</v>
      </c>
      <c r="BE175" s="193">
        <f>IF(N175="základná",J175,0)</f>
        <v>0</v>
      </c>
      <c r="BF175" s="193">
        <f>IF(N175="znížená",J175,0)</f>
        <v>0</v>
      </c>
      <c r="BG175" s="193">
        <f>IF(N175="zákl. prenesená",J175,0)</f>
        <v>0</v>
      </c>
      <c r="BH175" s="193">
        <f>IF(N175="zníž. prenesená",J175,0)</f>
        <v>0</v>
      </c>
      <c r="BI175" s="193">
        <f>IF(N175="nulová",J175,0)</f>
        <v>0</v>
      </c>
      <c r="BJ175" s="18" t="s">
        <v>141</v>
      </c>
      <c r="BK175" s="193">
        <f>ROUND(I175*H175,2)</f>
        <v>0</v>
      </c>
      <c r="BL175" s="18" t="s">
        <v>140</v>
      </c>
      <c r="BM175" s="192" t="s">
        <v>260</v>
      </c>
    </row>
    <row r="176" s="13" customFormat="1">
      <c r="A176" s="13"/>
      <c r="B176" s="194"/>
      <c r="C176" s="13"/>
      <c r="D176" s="195" t="s">
        <v>143</v>
      </c>
      <c r="E176" s="196" t="s">
        <v>1</v>
      </c>
      <c r="F176" s="197" t="s">
        <v>238</v>
      </c>
      <c r="G176" s="13"/>
      <c r="H176" s="198">
        <v>1.02</v>
      </c>
      <c r="I176" s="199"/>
      <c r="J176" s="13"/>
      <c r="K176" s="13"/>
      <c r="L176" s="194"/>
      <c r="M176" s="200"/>
      <c r="N176" s="201"/>
      <c r="O176" s="201"/>
      <c r="P176" s="201"/>
      <c r="Q176" s="201"/>
      <c r="R176" s="201"/>
      <c r="S176" s="201"/>
      <c r="T176" s="20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96" t="s">
        <v>143</v>
      </c>
      <c r="AU176" s="196" t="s">
        <v>141</v>
      </c>
      <c r="AV176" s="13" t="s">
        <v>141</v>
      </c>
      <c r="AW176" s="13" t="s">
        <v>31</v>
      </c>
      <c r="AX176" s="13" t="s">
        <v>76</v>
      </c>
      <c r="AY176" s="196" t="s">
        <v>134</v>
      </c>
    </row>
    <row r="177" s="13" customFormat="1">
      <c r="A177" s="13"/>
      <c r="B177" s="194"/>
      <c r="C177" s="13"/>
      <c r="D177" s="195" t="s">
        <v>143</v>
      </c>
      <c r="E177" s="196" t="s">
        <v>1</v>
      </c>
      <c r="F177" s="197" t="s">
        <v>239</v>
      </c>
      <c r="G177" s="13"/>
      <c r="H177" s="198">
        <v>3.1899999999999999</v>
      </c>
      <c r="I177" s="199"/>
      <c r="J177" s="13"/>
      <c r="K177" s="13"/>
      <c r="L177" s="194"/>
      <c r="M177" s="200"/>
      <c r="N177" s="201"/>
      <c r="O177" s="201"/>
      <c r="P177" s="201"/>
      <c r="Q177" s="201"/>
      <c r="R177" s="201"/>
      <c r="S177" s="201"/>
      <c r="T177" s="20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96" t="s">
        <v>143</v>
      </c>
      <c r="AU177" s="196" t="s">
        <v>141</v>
      </c>
      <c r="AV177" s="13" t="s">
        <v>141</v>
      </c>
      <c r="AW177" s="13" t="s">
        <v>31</v>
      </c>
      <c r="AX177" s="13" t="s">
        <v>76</v>
      </c>
      <c r="AY177" s="196" t="s">
        <v>134</v>
      </c>
    </row>
    <row r="178" s="13" customFormat="1">
      <c r="A178" s="13"/>
      <c r="B178" s="194"/>
      <c r="C178" s="13"/>
      <c r="D178" s="195" t="s">
        <v>143</v>
      </c>
      <c r="E178" s="196" t="s">
        <v>1</v>
      </c>
      <c r="F178" s="197" t="s">
        <v>242</v>
      </c>
      <c r="G178" s="13"/>
      <c r="H178" s="198">
        <v>0.039</v>
      </c>
      <c r="I178" s="199"/>
      <c r="J178" s="13"/>
      <c r="K178" s="13"/>
      <c r="L178" s="194"/>
      <c r="M178" s="200"/>
      <c r="N178" s="201"/>
      <c r="O178" s="201"/>
      <c r="P178" s="201"/>
      <c r="Q178" s="201"/>
      <c r="R178" s="201"/>
      <c r="S178" s="201"/>
      <c r="T178" s="20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96" t="s">
        <v>143</v>
      </c>
      <c r="AU178" s="196" t="s">
        <v>141</v>
      </c>
      <c r="AV178" s="13" t="s">
        <v>141</v>
      </c>
      <c r="AW178" s="13" t="s">
        <v>31</v>
      </c>
      <c r="AX178" s="13" t="s">
        <v>76</v>
      </c>
      <c r="AY178" s="196" t="s">
        <v>134</v>
      </c>
    </row>
    <row r="179" s="15" customFormat="1">
      <c r="A179" s="15"/>
      <c r="B179" s="210"/>
      <c r="C179" s="15"/>
      <c r="D179" s="195" t="s">
        <v>143</v>
      </c>
      <c r="E179" s="211" t="s">
        <v>1</v>
      </c>
      <c r="F179" s="212" t="s">
        <v>176</v>
      </c>
      <c r="G179" s="15"/>
      <c r="H179" s="213">
        <v>4.2489999999999997</v>
      </c>
      <c r="I179" s="214"/>
      <c r="J179" s="15"/>
      <c r="K179" s="15"/>
      <c r="L179" s="210"/>
      <c r="M179" s="215"/>
      <c r="N179" s="216"/>
      <c r="O179" s="216"/>
      <c r="P179" s="216"/>
      <c r="Q179" s="216"/>
      <c r="R179" s="216"/>
      <c r="S179" s="216"/>
      <c r="T179" s="217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11" t="s">
        <v>143</v>
      </c>
      <c r="AU179" s="211" t="s">
        <v>141</v>
      </c>
      <c r="AV179" s="15" t="s">
        <v>140</v>
      </c>
      <c r="AW179" s="15" t="s">
        <v>31</v>
      </c>
      <c r="AX179" s="15" t="s">
        <v>84</v>
      </c>
      <c r="AY179" s="211" t="s">
        <v>134</v>
      </c>
    </row>
    <row r="180" s="2" customFormat="1" ht="24.15" customHeight="1">
      <c r="A180" s="37"/>
      <c r="B180" s="179"/>
      <c r="C180" s="180" t="s">
        <v>261</v>
      </c>
      <c r="D180" s="180" t="s">
        <v>136</v>
      </c>
      <c r="E180" s="181" t="s">
        <v>262</v>
      </c>
      <c r="F180" s="182" t="s">
        <v>263</v>
      </c>
      <c r="G180" s="183" t="s">
        <v>236</v>
      </c>
      <c r="H180" s="184">
        <v>0.076999999999999999</v>
      </c>
      <c r="I180" s="185"/>
      <c r="J180" s="186">
        <f>ROUND(I180*H180,2)</f>
        <v>0</v>
      </c>
      <c r="K180" s="187"/>
      <c r="L180" s="38"/>
      <c r="M180" s="188" t="s">
        <v>1</v>
      </c>
      <c r="N180" s="189" t="s">
        <v>42</v>
      </c>
      <c r="O180" s="81"/>
      <c r="P180" s="190">
        <f>O180*H180</f>
        <v>0</v>
      </c>
      <c r="Q180" s="190">
        <v>0</v>
      </c>
      <c r="R180" s="190">
        <f>Q180*H180</f>
        <v>0</v>
      </c>
      <c r="S180" s="190">
        <v>0</v>
      </c>
      <c r="T180" s="191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2" t="s">
        <v>140</v>
      </c>
      <c r="AT180" s="192" t="s">
        <v>136</v>
      </c>
      <c r="AU180" s="192" t="s">
        <v>141</v>
      </c>
      <c r="AY180" s="18" t="s">
        <v>134</v>
      </c>
      <c r="BE180" s="193">
        <f>IF(N180="základná",J180,0)</f>
        <v>0</v>
      </c>
      <c r="BF180" s="193">
        <f>IF(N180="znížená",J180,0)</f>
        <v>0</v>
      </c>
      <c r="BG180" s="193">
        <f>IF(N180="zákl. prenesená",J180,0)</f>
        <v>0</v>
      </c>
      <c r="BH180" s="193">
        <f>IF(N180="zníž. prenesená",J180,0)</f>
        <v>0</v>
      </c>
      <c r="BI180" s="193">
        <f>IF(N180="nulová",J180,0)</f>
        <v>0</v>
      </c>
      <c r="BJ180" s="18" t="s">
        <v>141</v>
      </c>
      <c r="BK180" s="193">
        <f>ROUND(I180*H180,2)</f>
        <v>0</v>
      </c>
      <c r="BL180" s="18" t="s">
        <v>140</v>
      </c>
      <c r="BM180" s="192" t="s">
        <v>264</v>
      </c>
    </row>
    <row r="181" s="13" customFormat="1">
      <c r="A181" s="13"/>
      <c r="B181" s="194"/>
      <c r="C181" s="13"/>
      <c r="D181" s="195" t="s">
        <v>143</v>
      </c>
      <c r="E181" s="196" t="s">
        <v>1</v>
      </c>
      <c r="F181" s="197" t="s">
        <v>240</v>
      </c>
      <c r="G181" s="13"/>
      <c r="H181" s="198">
        <v>0.057000000000000002</v>
      </c>
      <c r="I181" s="199"/>
      <c r="J181" s="13"/>
      <c r="K181" s="13"/>
      <c r="L181" s="194"/>
      <c r="M181" s="200"/>
      <c r="N181" s="201"/>
      <c r="O181" s="201"/>
      <c r="P181" s="201"/>
      <c r="Q181" s="201"/>
      <c r="R181" s="201"/>
      <c r="S181" s="201"/>
      <c r="T181" s="20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6" t="s">
        <v>143</v>
      </c>
      <c r="AU181" s="196" t="s">
        <v>141</v>
      </c>
      <c r="AV181" s="13" t="s">
        <v>141</v>
      </c>
      <c r="AW181" s="13" t="s">
        <v>31</v>
      </c>
      <c r="AX181" s="13" t="s">
        <v>76</v>
      </c>
      <c r="AY181" s="196" t="s">
        <v>134</v>
      </c>
    </row>
    <row r="182" s="13" customFormat="1">
      <c r="A182" s="13"/>
      <c r="B182" s="194"/>
      <c r="C182" s="13"/>
      <c r="D182" s="195" t="s">
        <v>143</v>
      </c>
      <c r="E182" s="196" t="s">
        <v>1</v>
      </c>
      <c r="F182" s="197" t="s">
        <v>243</v>
      </c>
      <c r="G182" s="13"/>
      <c r="H182" s="198">
        <v>0.02</v>
      </c>
      <c r="I182" s="199"/>
      <c r="J182" s="13"/>
      <c r="K182" s="13"/>
      <c r="L182" s="194"/>
      <c r="M182" s="200"/>
      <c r="N182" s="201"/>
      <c r="O182" s="201"/>
      <c r="P182" s="201"/>
      <c r="Q182" s="201"/>
      <c r="R182" s="201"/>
      <c r="S182" s="201"/>
      <c r="T182" s="20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96" t="s">
        <v>143</v>
      </c>
      <c r="AU182" s="196" t="s">
        <v>141</v>
      </c>
      <c r="AV182" s="13" t="s">
        <v>141</v>
      </c>
      <c r="AW182" s="13" t="s">
        <v>31</v>
      </c>
      <c r="AX182" s="13" t="s">
        <v>76</v>
      </c>
      <c r="AY182" s="196" t="s">
        <v>134</v>
      </c>
    </row>
    <row r="183" s="15" customFormat="1">
      <c r="A183" s="15"/>
      <c r="B183" s="210"/>
      <c r="C183" s="15"/>
      <c r="D183" s="195" t="s">
        <v>143</v>
      </c>
      <c r="E183" s="211" t="s">
        <v>1</v>
      </c>
      <c r="F183" s="212" t="s">
        <v>176</v>
      </c>
      <c r="G183" s="15"/>
      <c r="H183" s="213">
        <v>0.076999999999999999</v>
      </c>
      <c r="I183" s="214"/>
      <c r="J183" s="15"/>
      <c r="K183" s="15"/>
      <c r="L183" s="210"/>
      <c r="M183" s="215"/>
      <c r="N183" s="216"/>
      <c r="O183" s="216"/>
      <c r="P183" s="216"/>
      <c r="Q183" s="216"/>
      <c r="R183" s="216"/>
      <c r="S183" s="216"/>
      <c r="T183" s="217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11" t="s">
        <v>143</v>
      </c>
      <c r="AU183" s="211" t="s">
        <v>141</v>
      </c>
      <c r="AV183" s="15" t="s">
        <v>140</v>
      </c>
      <c r="AW183" s="15" t="s">
        <v>31</v>
      </c>
      <c r="AX183" s="15" t="s">
        <v>84</v>
      </c>
      <c r="AY183" s="211" t="s">
        <v>134</v>
      </c>
    </row>
    <row r="184" s="2" customFormat="1" ht="24.15" customHeight="1">
      <c r="A184" s="37"/>
      <c r="B184" s="179"/>
      <c r="C184" s="180" t="s">
        <v>265</v>
      </c>
      <c r="D184" s="180" t="s">
        <v>136</v>
      </c>
      <c r="E184" s="181" t="s">
        <v>266</v>
      </c>
      <c r="F184" s="182" t="s">
        <v>267</v>
      </c>
      <c r="G184" s="183" t="s">
        <v>236</v>
      </c>
      <c r="H184" s="184">
        <v>1.0880000000000001</v>
      </c>
      <c r="I184" s="185"/>
      <c r="J184" s="186">
        <f>ROUND(I184*H184,2)</f>
        <v>0</v>
      </c>
      <c r="K184" s="187"/>
      <c r="L184" s="38"/>
      <c r="M184" s="188" t="s">
        <v>1</v>
      </c>
      <c r="N184" s="189" t="s">
        <v>42</v>
      </c>
      <c r="O184" s="81"/>
      <c r="P184" s="190">
        <f>O184*H184</f>
        <v>0</v>
      </c>
      <c r="Q184" s="190">
        <v>0</v>
      </c>
      <c r="R184" s="190">
        <f>Q184*H184</f>
        <v>0</v>
      </c>
      <c r="S184" s="190">
        <v>0</v>
      </c>
      <c r="T184" s="19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140</v>
      </c>
      <c r="AT184" s="192" t="s">
        <v>136</v>
      </c>
      <c r="AU184" s="192" t="s">
        <v>141</v>
      </c>
      <c r="AY184" s="18" t="s">
        <v>134</v>
      </c>
      <c r="BE184" s="193">
        <f>IF(N184="základná",J184,0)</f>
        <v>0</v>
      </c>
      <c r="BF184" s="193">
        <f>IF(N184="znížená",J184,0)</f>
        <v>0</v>
      </c>
      <c r="BG184" s="193">
        <f>IF(N184="zákl. prenesená",J184,0)</f>
        <v>0</v>
      </c>
      <c r="BH184" s="193">
        <f>IF(N184="zníž. prenesená",J184,0)</f>
        <v>0</v>
      </c>
      <c r="BI184" s="193">
        <f>IF(N184="nulová",J184,0)</f>
        <v>0</v>
      </c>
      <c r="BJ184" s="18" t="s">
        <v>141</v>
      </c>
      <c r="BK184" s="193">
        <f>ROUND(I184*H184,2)</f>
        <v>0</v>
      </c>
      <c r="BL184" s="18" t="s">
        <v>140</v>
      </c>
      <c r="BM184" s="192" t="s">
        <v>268</v>
      </c>
    </row>
    <row r="185" s="13" customFormat="1">
      <c r="A185" s="13"/>
      <c r="B185" s="194"/>
      <c r="C185" s="13"/>
      <c r="D185" s="195" t="s">
        <v>143</v>
      </c>
      <c r="E185" s="196" t="s">
        <v>1</v>
      </c>
      <c r="F185" s="197" t="s">
        <v>241</v>
      </c>
      <c r="G185" s="13"/>
      <c r="H185" s="198">
        <v>1.0880000000000001</v>
      </c>
      <c r="I185" s="199"/>
      <c r="J185" s="13"/>
      <c r="K185" s="13"/>
      <c r="L185" s="194"/>
      <c r="M185" s="200"/>
      <c r="N185" s="201"/>
      <c r="O185" s="201"/>
      <c r="P185" s="201"/>
      <c r="Q185" s="201"/>
      <c r="R185" s="201"/>
      <c r="S185" s="201"/>
      <c r="T185" s="20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96" t="s">
        <v>143</v>
      </c>
      <c r="AU185" s="196" t="s">
        <v>141</v>
      </c>
      <c r="AV185" s="13" t="s">
        <v>141</v>
      </c>
      <c r="AW185" s="13" t="s">
        <v>31</v>
      </c>
      <c r="AX185" s="13" t="s">
        <v>84</v>
      </c>
      <c r="AY185" s="196" t="s">
        <v>134</v>
      </c>
    </row>
    <row r="186" s="2" customFormat="1" ht="16.5" customHeight="1">
      <c r="A186" s="37"/>
      <c r="B186" s="179"/>
      <c r="C186" s="180" t="s">
        <v>269</v>
      </c>
      <c r="D186" s="180" t="s">
        <v>136</v>
      </c>
      <c r="E186" s="181" t="s">
        <v>270</v>
      </c>
      <c r="F186" s="182" t="s">
        <v>271</v>
      </c>
      <c r="G186" s="183" t="s">
        <v>205</v>
      </c>
      <c r="H186" s="184">
        <v>1</v>
      </c>
      <c r="I186" s="185"/>
      <c r="J186" s="186">
        <f>ROUND(I186*H186,2)</f>
        <v>0</v>
      </c>
      <c r="K186" s="187"/>
      <c r="L186" s="38"/>
      <c r="M186" s="188" t="s">
        <v>1</v>
      </c>
      <c r="N186" s="189" t="s">
        <v>42</v>
      </c>
      <c r="O186" s="81"/>
      <c r="P186" s="190">
        <f>O186*H186</f>
        <v>0</v>
      </c>
      <c r="Q186" s="190">
        <v>0</v>
      </c>
      <c r="R186" s="190">
        <f>Q186*H186</f>
        <v>0</v>
      </c>
      <c r="S186" s="190">
        <v>0</v>
      </c>
      <c r="T186" s="19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2" t="s">
        <v>140</v>
      </c>
      <c r="AT186" s="192" t="s">
        <v>136</v>
      </c>
      <c r="AU186" s="192" t="s">
        <v>141</v>
      </c>
      <c r="AY186" s="18" t="s">
        <v>134</v>
      </c>
      <c r="BE186" s="193">
        <f>IF(N186="základná",J186,0)</f>
        <v>0</v>
      </c>
      <c r="BF186" s="193">
        <f>IF(N186="znížená",J186,0)</f>
        <v>0</v>
      </c>
      <c r="BG186" s="193">
        <f>IF(N186="zákl. prenesená",J186,0)</f>
        <v>0</v>
      </c>
      <c r="BH186" s="193">
        <f>IF(N186="zníž. prenesená",J186,0)</f>
        <v>0</v>
      </c>
      <c r="BI186" s="193">
        <f>IF(N186="nulová",J186,0)</f>
        <v>0</v>
      </c>
      <c r="BJ186" s="18" t="s">
        <v>141</v>
      </c>
      <c r="BK186" s="193">
        <f>ROUND(I186*H186,2)</f>
        <v>0</v>
      </c>
      <c r="BL186" s="18" t="s">
        <v>140</v>
      </c>
      <c r="BM186" s="192" t="s">
        <v>272</v>
      </c>
    </row>
    <row r="187" s="2" customFormat="1" ht="24.15" customHeight="1">
      <c r="A187" s="37"/>
      <c r="B187" s="179"/>
      <c r="C187" s="180" t="s">
        <v>273</v>
      </c>
      <c r="D187" s="180" t="s">
        <v>136</v>
      </c>
      <c r="E187" s="181" t="s">
        <v>274</v>
      </c>
      <c r="F187" s="182" t="s">
        <v>275</v>
      </c>
      <c r="G187" s="183" t="s">
        <v>236</v>
      </c>
      <c r="H187" s="184">
        <v>5.4139999999999997</v>
      </c>
      <c r="I187" s="185"/>
      <c r="J187" s="186">
        <f>ROUND(I187*H187,2)</f>
        <v>0</v>
      </c>
      <c r="K187" s="187"/>
      <c r="L187" s="38"/>
      <c r="M187" s="188" t="s">
        <v>1</v>
      </c>
      <c r="N187" s="189" t="s">
        <v>42</v>
      </c>
      <c r="O187" s="81"/>
      <c r="P187" s="190">
        <f>O187*H187</f>
        <v>0</v>
      </c>
      <c r="Q187" s="190">
        <v>0</v>
      </c>
      <c r="R187" s="190">
        <f>Q187*H187</f>
        <v>0</v>
      </c>
      <c r="S187" s="190">
        <v>0</v>
      </c>
      <c r="T187" s="191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2" t="s">
        <v>140</v>
      </c>
      <c r="AT187" s="192" t="s">
        <v>136</v>
      </c>
      <c r="AU187" s="192" t="s">
        <v>141</v>
      </c>
      <c r="AY187" s="18" t="s">
        <v>134</v>
      </c>
      <c r="BE187" s="193">
        <f>IF(N187="základná",J187,0)</f>
        <v>0</v>
      </c>
      <c r="BF187" s="193">
        <f>IF(N187="znížená",J187,0)</f>
        <v>0</v>
      </c>
      <c r="BG187" s="193">
        <f>IF(N187="zákl. prenesená",J187,0)</f>
        <v>0</v>
      </c>
      <c r="BH187" s="193">
        <f>IF(N187="zníž. prenesená",J187,0)</f>
        <v>0</v>
      </c>
      <c r="BI187" s="193">
        <f>IF(N187="nulová",J187,0)</f>
        <v>0</v>
      </c>
      <c r="BJ187" s="18" t="s">
        <v>141</v>
      </c>
      <c r="BK187" s="193">
        <f>ROUND(I187*H187,2)</f>
        <v>0</v>
      </c>
      <c r="BL187" s="18" t="s">
        <v>140</v>
      </c>
      <c r="BM187" s="192" t="s">
        <v>276</v>
      </c>
    </row>
    <row r="188" s="12" customFormat="1" ht="25.92" customHeight="1">
      <c r="A188" s="12"/>
      <c r="B188" s="166"/>
      <c r="C188" s="12"/>
      <c r="D188" s="167" t="s">
        <v>75</v>
      </c>
      <c r="E188" s="168" t="s">
        <v>277</v>
      </c>
      <c r="F188" s="168" t="s">
        <v>278</v>
      </c>
      <c r="G188" s="12"/>
      <c r="H188" s="12"/>
      <c r="I188" s="169"/>
      <c r="J188" s="170">
        <f>BK188</f>
        <v>0</v>
      </c>
      <c r="K188" s="12"/>
      <c r="L188" s="166"/>
      <c r="M188" s="171"/>
      <c r="N188" s="172"/>
      <c r="O188" s="172"/>
      <c r="P188" s="173">
        <f>P189+P193+P196+P198</f>
        <v>0</v>
      </c>
      <c r="Q188" s="172"/>
      <c r="R188" s="173">
        <f>R189+R193+R196+R198</f>
        <v>0</v>
      </c>
      <c r="S188" s="172"/>
      <c r="T188" s="174">
        <f>T189+T193+T196+T198</f>
        <v>0.072929999999999995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67" t="s">
        <v>141</v>
      </c>
      <c r="AT188" s="175" t="s">
        <v>75</v>
      </c>
      <c r="AU188" s="175" t="s">
        <v>76</v>
      </c>
      <c r="AY188" s="167" t="s">
        <v>134</v>
      </c>
      <c r="BK188" s="176">
        <f>BK189+BK193+BK196+BK198</f>
        <v>0</v>
      </c>
    </row>
    <row r="189" s="12" customFormat="1" ht="22.8" customHeight="1">
      <c r="A189" s="12"/>
      <c r="B189" s="166"/>
      <c r="C189" s="12"/>
      <c r="D189" s="167" t="s">
        <v>75</v>
      </c>
      <c r="E189" s="177" t="s">
        <v>279</v>
      </c>
      <c r="F189" s="177" t="s">
        <v>280</v>
      </c>
      <c r="G189" s="12"/>
      <c r="H189" s="12"/>
      <c r="I189" s="169"/>
      <c r="J189" s="178">
        <f>BK189</f>
        <v>0</v>
      </c>
      <c r="K189" s="12"/>
      <c r="L189" s="166"/>
      <c r="M189" s="171"/>
      <c r="N189" s="172"/>
      <c r="O189" s="172"/>
      <c r="P189" s="173">
        <f>SUM(P190:P192)</f>
        <v>0</v>
      </c>
      <c r="Q189" s="172"/>
      <c r="R189" s="173">
        <f>SUM(R190:R192)</f>
        <v>0</v>
      </c>
      <c r="S189" s="172"/>
      <c r="T189" s="174">
        <f>SUM(T190:T192)</f>
        <v>0.039640000000000002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67" t="s">
        <v>141</v>
      </c>
      <c r="AT189" s="175" t="s">
        <v>75</v>
      </c>
      <c r="AU189" s="175" t="s">
        <v>84</v>
      </c>
      <c r="AY189" s="167" t="s">
        <v>134</v>
      </c>
      <c r="BK189" s="176">
        <f>SUM(BK190:BK192)</f>
        <v>0</v>
      </c>
    </row>
    <row r="190" s="2" customFormat="1" ht="24.15" customHeight="1">
      <c r="A190" s="37"/>
      <c r="B190" s="179"/>
      <c r="C190" s="180" t="s">
        <v>281</v>
      </c>
      <c r="D190" s="180" t="s">
        <v>136</v>
      </c>
      <c r="E190" s="181" t="s">
        <v>282</v>
      </c>
      <c r="F190" s="182" t="s">
        <v>283</v>
      </c>
      <c r="G190" s="183" t="s">
        <v>284</v>
      </c>
      <c r="H190" s="184">
        <v>2</v>
      </c>
      <c r="I190" s="185"/>
      <c r="J190" s="186">
        <f>ROUND(I190*H190,2)</f>
        <v>0</v>
      </c>
      <c r="K190" s="187"/>
      <c r="L190" s="38"/>
      <c r="M190" s="188" t="s">
        <v>1</v>
      </c>
      <c r="N190" s="189" t="s">
        <v>42</v>
      </c>
      <c r="O190" s="81"/>
      <c r="P190" s="190">
        <f>O190*H190</f>
        <v>0</v>
      </c>
      <c r="Q190" s="190">
        <v>0</v>
      </c>
      <c r="R190" s="190">
        <f>Q190*H190</f>
        <v>0</v>
      </c>
      <c r="S190" s="190">
        <v>0.01933</v>
      </c>
      <c r="T190" s="191">
        <f>S190*H190</f>
        <v>0.03866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2" t="s">
        <v>211</v>
      </c>
      <c r="AT190" s="192" t="s">
        <v>136</v>
      </c>
      <c r="AU190" s="192" t="s">
        <v>141</v>
      </c>
      <c r="AY190" s="18" t="s">
        <v>134</v>
      </c>
      <c r="BE190" s="193">
        <f>IF(N190="základná",J190,0)</f>
        <v>0</v>
      </c>
      <c r="BF190" s="193">
        <f>IF(N190="znížená",J190,0)</f>
        <v>0</v>
      </c>
      <c r="BG190" s="193">
        <f>IF(N190="zákl. prenesená",J190,0)</f>
        <v>0</v>
      </c>
      <c r="BH190" s="193">
        <f>IF(N190="zníž. prenesená",J190,0)</f>
        <v>0</v>
      </c>
      <c r="BI190" s="193">
        <f>IF(N190="nulová",J190,0)</f>
        <v>0</v>
      </c>
      <c r="BJ190" s="18" t="s">
        <v>141</v>
      </c>
      <c r="BK190" s="193">
        <f>ROUND(I190*H190,2)</f>
        <v>0</v>
      </c>
      <c r="BL190" s="18" t="s">
        <v>211</v>
      </c>
      <c r="BM190" s="192" t="s">
        <v>285</v>
      </c>
    </row>
    <row r="191" s="2" customFormat="1" ht="37.8" customHeight="1">
      <c r="A191" s="37"/>
      <c r="B191" s="179"/>
      <c r="C191" s="180" t="s">
        <v>286</v>
      </c>
      <c r="D191" s="180" t="s">
        <v>136</v>
      </c>
      <c r="E191" s="181" t="s">
        <v>287</v>
      </c>
      <c r="F191" s="182" t="s">
        <v>288</v>
      </c>
      <c r="G191" s="183" t="s">
        <v>236</v>
      </c>
      <c r="H191" s="184">
        <v>0.040000000000000001</v>
      </c>
      <c r="I191" s="185"/>
      <c r="J191" s="186">
        <f>ROUND(I191*H191,2)</f>
        <v>0</v>
      </c>
      <c r="K191" s="187"/>
      <c r="L191" s="38"/>
      <c r="M191" s="188" t="s">
        <v>1</v>
      </c>
      <c r="N191" s="189" t="s">
        <v>42</v>
      </c>
      <c r="O191" s="81"/>
      <c r="P191" s="190">
        <f>O191*H191</f>
        <v>0</v>
      </c>
      <c r="Q191" s="190">
        <v>0</v>
      </c>
      <c r="R191" s="190">
        <f>Q191*H191</f>
        <v>0</v>
      </c>
      <c r="S191" s="190">
        <v>0</v>
      </c>
      <c r="T191" s="19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2" t="s">
        <v>211</v>
      </c>
      <c r="AT191" s="192" t="s">
        <v>136</v>
      </c>
      <c r="AU191" s="192" t="s">
        <v>141</v>
      </c>
      <c r="AY191" s="18" t="s">
        <v>134</v>
      </c>
      <c r="BE191" s="193">
        <f>IF(N191="základná",J191,0)</f>
        <v>0</v>
      </c>
      <c r="BF191" s="193">
        <f>IF(N191="znížená",J191,0)</f>
        <v>0</v>
      </c>
      <c r="BG191" s="193">
        <f>IF(N191="zákl. prenesená",J191,0)</f>
        <v>0</v>
      </c>
      <c r="BH191" s="193">
        <f>IF(N191="zníž. prenesená",J191,0)</f>
        <v>0</v>
      </c>
      <c r="BI191" s="193">
        <f>IF(N191="nulová",J191,0)</f>
        <v>0</v>
      </c>
      <c r="BJ191" s="18" t="s">
        <v>141</v>
      </c>
      <c r="BK191" s="193">
        <f>ROUND(I191*H191,2)</f>
        <v>0</v>
      </c>
      <c r="BL191" s="18" t="s">
        <v>211</v>
      </c>
      <c r="BM191" s="192" t="s">
        <v>289</v>
      </c>
    </row>
    <row r="192" s="2" customFormat="1" ht="21.75" customHeight="1">
      <c r="A192" s="37"/>
      <c r="B192" s="179"/>
      <c r="C192" s="180" t="s">
        <v>290</v>
      </c>
      <c r="D192" s="180" t="s">
        <v>136</v>
      </c>
      <c r="E192" s="181" t="s">
        <v>291</v>
      </c>
      <c r="F192" s="182" t="s">
        <v>292</v>
      </c>
      <c r="G192" s="183" t="s">
        <v>205</v>
      </c>
      <c r="H192" s="184">
        <v>2</v>
      </c>
      <c r="I192" s="185"/>
      <c r="J192" s="186">
        <f>ROUND(I192*H192,2)</f>
        <v>0</v>
      </c>
      <c r="K192" s="187"/>
      <c r="L192" s="38"/>
      <c r="M192" s="188" t="s">
        <v>1</v>
      </c>
      <c r="N192" s="189" t="s">
        <v>42</v>
      </c>
      <c r="O192" s="81"/>
      <c r="P192" s="190">
        <f>O192*H192</f>
        <v>0</v>
      </c>
      <c r="Q192" s="190">
        <v>0</v>
      </c>
      <c r="R192" s="190">
        <f>Q192*H192</f>
        <v>0</v>
      </c>
      <c r="S192" s="190">
        <v>0.00048999999999999998</v>
      </c>
      <c r="T192" s="191">
        <f>S192*H192</f>
        <v>0.00097999999999999997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2" t="s">
        <v>211</v>
      </c>
      <c r="AT192" s="192" t="s">
        <v>136</v>
      </c>
      <c r="AU192" s="192" t="s">
        <v>141</v>
      </c>
      <c r="AY192" s="18" t="s">
        <v>134</v>
      </c>
      <c r="BE192" s="193">
        <f>IF(N192="základná",J192,0)</f>
        <v>0</v>
      </c>
      <c r="BF192" s="193">
        <f>IF(N192="znížená",J192,0)</f>
        <v>0</v>
      </c>
      <c r="BG192" s="193">
        <f>IF(N192="zákl. prenesená",J192,0)</f>
        <v>0</v>
      </c>
      <c r="BH192" s="193">
        <f>IF(N192="zníž. prenesená",J192,0)</f>
        <v>0</v>
      </c>
      <c r="BI192" s="193">
        <f>IF(N192="nulová",J192,0)</f>
        <v>0</v>
      </c>
      <c r="BJ192" s="18" t="s">
        <v>141</v>
      </c>
      <c r="BK192" s="193">
        <f>ROUND(I192*H192,2)</f>
        <v>0</v>
      </c>
      <c r="BL192" s="18" t="s">
        <v>211</v>
      </c>
      <c r="BM192" s="192" t="s">
        <v>293</v>
      </c>
    </row>
    <row r="193" s="12" customFormat="1" ht="22.8" customHeight="1">
      <c r="A193" s="12"/>
      <c r="B193" s="166"/>
      <c r="C193" s="12"/>
      <c r="D193" s="167" t="s">
        <v>75</v>
      </c>
      <c r="E193" s="177" t="s">
        <v>294</v>
      </c>
      <c r="F193" s="177" t="s">
        <v>295</v>
      </c>
      <c r="G193" s="12"/>
      <c r="H193" s="12"/>
      <c r="I193" s="169"/>
      <c r="J193" s="178">
        <f>BK193</f>
        <v>0</v>
      </c>
      <c r="K193" s="12"/>
      <c r="L193" s="166"/>
      <c r="M193" s="171"/>
      <c r="N193" s="172"/>
      <c r="O193" s="172"/>
      <c r="P193" s="173">
        <f>SUM(P194:P195)</f>
        <v>0</v>
      </c>
      <c r="Q193" s="172"/>
      <c r="R193" s="173">
        <f>SUM(R194:R195)</f>
        <v>0</v>
      </c>
      <c r="S193" s="172"/>
      <c r="T193" s="174">
        <f>SUM(T194:T195)</f>
        <v>0.0043200000000000001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67" t="s">
        <v>141</v>
      </c>
      <c r="AT193" s="175" t="s">
        <v>75</v>
      </c>
      <c r="AU193" s="175" t="s">
        <v>84</v>
      </c>
      <c r="AY193" s="167" t="s">
        <v>134</v>
      </c>
      <c r="BK193" s="176">
        <f>SUM(BK194:BK195)</f>
        <v>0</v>
      </c>
    </row>
    <row r="194" s="2" customFormat="1" ht="24.15" customHeight="1">
      <c r="A194" s="37"/>
      <c r="B194" s="179"/>
      <c r="C194" s="180" t="s">
        <v>296</v>
      </c>
      <c r="D194" s="180" t="s">
        <v>136</v>
      </c>
      <c r="E194" s="181" t="s">
        <v>297</v>
      </c>
      <c r="F194" s="182" t="s">
        <v>298</v>
      </c>
      <c r="G194" s="183" t="s">
        <v>147</v>
      </c>
      <c r="H194" s="184">
        <v>3.2000000000000002</v>
      </c>
      <c r="I194" s="185"/>
      <c r="J194" s="186">
        <f>ROUND(I194*H194,2)</f>
        <v>0</v>
      </c>
      <c r="K194" s="187"/>
      <c r="L194" s="38"/>
      <c r="M194" s="188" t="s">
        <v>1</v>
      </c>
      <c r="N194" s="189" t="s">
        <v>42</v>
      </c>
      <c r="O194" s="81"/>
      <c r="P194" s="190">
        <f>O194*H194</f>
        <v>0</v>
      </c>
      <c r="Q194" s="190">
        <v>0</v>
      </c>
      <c r="R194" s="190">
        <f>Q194*H194</f>
        <v>0</v>
      </c>
      <c r="S194" s="190">
        <v>0.0013500000000000001</v>
      </c>
      <c r="T194" s="191">
        <f>S194*H194</f>
        <v>0.0043200000000000001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2" t="s">
        <v>211</v>
      </c>
      <c r="AT194" s="192" t="s">
        <v>136</v>
      </c>
      <c r="AU194" s="192" t="s">
        <v>141</v>
      </c>
      <c r="AY194" s="18" t="s">
        <v>134</v>
      </c>
      <c r="BE194" s="193">
        <f>IF(N194="základná",J194,0)</f>
        <v>0</v>
      </c>
      <c r="BF194" s="193">
        <f>IF(N194="znížená",J194,0)</f>
        <v>0</v>
      </c>
      <c r="BG194" s="193">
        <f>IF(N194="zákl. prenesená",J194,0)</f>
        <v>0</v>
      </c>
      <c r="BH194" s="193">
        <f>IF(N194="zníž. prenesená",J194,0)</f>
        <v>0</v>
      </c>
      <c r="BI194" s="193">
        <f>IF(N194="nulová",J194,0)</f>
        <v>0</v>
      </c>
      <c r="BJ194" s="18" t="s">
        <v>141</v>
      </c>
      <c r="BK194" s="193">
        <f>ROUND(I194*H194,2)</f>
        <v>0</v>
      </c>
      <c r="BL194" s="18" t="s">
        <v>211</v>
      </c>
      <c r="BM194" s="192" t="s">
        <v>299</v>
      </c>
    </row>
    <row r="195" s="13" customFormat="1">
      <c r="A195" s="13"/>
      <c r="B195" s="194"/>
      <c r="C195" s="13"/>
      <c r="D195" s="195" t="s">
        <v>143</v>
      </c>
      <c r="E195" s="196" t="s">
        <v>1</v>
      </c>
      <c r="F195" s="197" t="s">
        <v>300</v>
      </c>
      <c r="G195" s="13"/>
      <c r="H195" s="198">
        <v>3.2000000000000002</v>
      </c>
      <c r="I195" s="199"/>
      <c r="J195" s="13"/>
      <c r="K195" s="13"/>
      <c r="L195" s="194"/>
      <c r="M195" s="200"/>
      <c r="N195" s="201"/>
      <c r="O195" s="201"/>
      <c r="P195" s="201"/>
      <c r="Q195" s="201"/>
      <c r="R195" s="201"/>
      <c r="S195" s="201"/>
      <c r="T195" s="20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96" t="s">
        <v>143</v>
      </c>
      <c r="AU195" s="196" t="s">
        <v>141</v>
      </c>
      <c r="AV195" s="13" t="s">
        <v>141</v>
      </c>
      <c r="AW195" s="13" t="s">
        <v>31</v>
      </c>
      <c r="AX195" s="13" t="s">
        <v>84</v>
      </c>
      <c r="AY195" s="196" t="s">
        <v>134</v>
      </c>
    </row>
    <row r="196" s="12" customFormat="1" ht="22.8" customHeight="1">
      <c r="A196" s="12"/>
      <c r="B196" s="166"/>
      <c r="C196" s="12"/>
      <c r="D196" s="167" t="s">
        <v>75</v>
      </c>
      <c r="E196" s="177" t="s">
        <v>301</v>
      </c>
      <c r="F196" s="177" t="s">
        <v>302</v>
      </c>
      <c r="G196" s="12"/>
      <c r="H196" s="12"/>
      <c r="I196" s="169"/>
      <c r="J196" s="178">
        <f>BK196</f>
        <v>0</v>
      </c>
      <c r="K196" s="12"/>
      <c r="L196" s="166"/>
      <c r="M196" s="171"/>
      <c r="N196" s="172"/>
      <c r="O196" s="172"/>
      <c r="P196" s="173">
        <f>P197</f>
        <v>0</v>
      </c>
      <c r="Q196" s="172"/>
      <c r="R196" s="173">
        <f>R197</f>
        <v>0</v>
      </c>
      <c r="S196" s="172"/>
      <c r="T196" s="174">
        <f>T197</f>
        <v>0.0090000000000000011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67" t="s">
        <v>141</v>
      </c>
      <c r="AT196" s="175" t="s">
        <v>75</v>
      </c>
      <c r="AU196" s="175" t="s">
        <v>84</v>
      </c>
      <c r="AY196" s="167" t="s">
        <v>134</v>
      </c>
      <c r="BK196" s="176">
        <f>BK197</f>
        <v>0</v>
      </c>
    </row>
    <row r="197" s="2" customFormat="1" ht="24.15" customHeight="1">
      <c r="A197" s="37"/>
      <c r="B197" s="179"/>
      <c r="C197" s="180" t="s">
        <v>303</v>
      </c>
      <c r="D197" s="180" t="s">
        <v>136</v>
      </c>
      <c r="E197" s="181" t="s">
        <v>304</v>
      </c>
      <c r="F197" s="182" t="s">
        <v>305</v>
      </c>
      <c r="G197" s="183" t="s">
        <v>205</v>
      </c>
      <c r="H197" s="184">
        <v>3</v>
      </c>
      <c r="I197" s="185"/>
      <c r="J197" s="186">
        <f>ROUND(I197*H197,2)</f>
        <v>0</v>
      </c>
      <c r="K197" s="187"/>
      <c r="L197" s="38"/>
      <c r="M197" s="188" t="s">
        <v>1</v>
      </c>
      <c r="N197" s="189" t="s">
        <v>42</v>
      </c>
      <c r="O197" s="81"/>
      <c r="P197" s="190">
        <f>O197*H197</f>
        <v>0</v>
      </c>
      <c r="Q197" s="190">
        <v>0</v>
      </c>
      <c r="R197" s="190">
        <f>Q197*H197</f>
        <v>0</v>
      </c>
      <c r="S197" s="190">
        <v>0.0030000000000000001</v>
      </c>
      <c r="T197" s="191">
        <f>S197*H197</f>
        <v>0.0090000000000000011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2" t="s">
        <v>211</v>
      </c>
      <c r="AT197" s="192" t="s">
        <v>136</v>
      </c>
      <c r="AU197" s="192" t="s">
        <v>141</v>
      </c>
      <c r="AY197" s="18" t="s">
        <v>134</v>
      </c>
      <c r="BE197" s="193">
        <f>IF(N197="základná",J197,0)</f>
        <v>0</v>
      </c>
      <c r="BF197" s="193">
        <f>IF(N197="znížená",J197,0)</f>
        <v>0</v>
      </c>
      <c r="BG197" s="193">
        <f>IF(N197="zákl. prenesená",J197,0)</f>
        <v>0</v>
      </c>
      <c r="BH197" s="193">
        <f>IF(N197="zníž. prenesená",J197,0)</f>
        <v>0</v>
      </c>
      <c r="BI197" s="193">
        <f>IF(N197="nulová",J197,0)</f>
        <v>0</v>
      </c>
      <c r="BJ197" s="18" t="s">
        <v>141</v>
      </c>
      <c r="BK197" s="193">
        <f>ROUND(I197*H197,2)</f>
        <v>0</v>
      </c>
      <c r="BL197" s="18" t="s">
        <v>211</v>
      </c>
      <c r="BM197" s="192" t="s">
        <v>306</v>
      </c>
    </row>
    <row r="198" s="12" customFormat="1" ht="22.8" customHeight="1">
      <c r="A198" s="12"/>
      <c r="B198" s="166"/>
      <c r="C198" s="12"/>
      <c r="D198" s="167" t="s">
        <v>75</v>
      </c>
      <c r="E198" s="177" t="s">
        <v>307</v>
      </c>
      <c r="F198" s="177" t="s">
        <v>308</v>
      </c>
      <c r="G198" s="12"/>
      <c r="H198" s="12"/>
      <c r="I198" s="169"/>
      <c r="J198" s="178">
        <f>BK198</f>
        <v>0</v>
      </c>
      <c r="K198" s="12"/>
      <c r="L198" s="166"/>
      <c r="M198" s="171"/>
      <c r="N198" s="172"/>
      <c r="O198" s="172"/>
      <c r="P198" s="173">
        <f>SUM(P199:P202)</f>
        <v>0</v>
      </c>
      <c r="Q198" s="172"/>
      <c r="R198" s="173">
        <f>SUM(R199:R202)</f>
        <v>0</v>
      </c>
      <c r="S198" s="172"/>
      <c r="T198" s="174">
        <f>SUM(T199:T202)</f>
        <v>0.019970000000000002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67" t="s">
        <v>141</v>
      </c>
      <c r="AT198" s="175" t="s">
        <v>75</v>
      </c>
      <c r="AU198" s="175" t="s">
        <v>84</v>
      </c>
      <c r="AY198" s="167" t="s">
        <v>134</v>
      </c>
      <c r="BK198" s="176">
        <f>SUM(BK199:BK202)</f>
        <v>0</v>
      </c>
    </row>
    <row r="199" s="2" customFormat="1" ht="16.5" customHeight="1">
      <c r="A199" s="37"/>
      <c r="B199" s="179"/>
      <c r="C199" s="180" t="s">
        <v>309</v>
      </c>
      <c r="D199" s="180" t="s">
        <v>136</v>
      </c>
      <c r="E199" s="181" t="s">
        <v>310</v>
      </c>
      <c r="F199" s="182" t="s">
        <v>311</v>
      </c>
      <c r="G199" s="183" t="s">
        <v>147</v>
      </c>
      <c r="H199" s="184">
        <v>11.33</v>
      </c>
      <c r="I199" s="185"/>
      <c r="J199" s="186">
        <f>ROUND(I199*H199,2)</f>
        <v>0</v>
      </c>
      <c r="K199" s="187"/>
      <c r="L199" s="38"/>
      <c r="M199" s="188" t="s">
        <v>1</v>
      </c>
      <c r="N199" s="189" t="s">
        <v>42</v>
      </c>
      <c r="O199" s="81"/>
      <c r="P199" s="190">
        <f>O199*H199</f>
        <v>0</v>
      </c>
      <c r="Q199" s="190">
        <v>0</v>
      </c>
      <c r="R199" s="190">
        <f>Q199*H199</f>
        <v>0</v>
      </c>
      <c r="S199" s="190">
        <v>0.001</v>
      </c>
      <c r="T199" s="191">
        <f>S199*H199</f>
        <v>0.01133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2" t="s">
        <v>211</v>
      </c>
      <c r="AT199" s="192" t="s">
        <v>136</v>
      </c>
      <c r="AU199" s="192" t="s">
        <v>141</v>
      </c>
      <c r="AY199" s="18" t="s">
        <v>134</v>
      </c>
      <c r="BE199" s="193">
        <f>IF(N199="základná",J199,0)</f>
        <v>0</v>
      </c>
      <c r="BF199" s="193">
        <f>IF(N199="znížená",J199,0)</f>
        <v>0</v>
      </c>
      <c r="BG199" s="193">
        <f>IF(N199="zákl. prenesená",J199,0)</f>
        <v>0</v>
      </c>
      <c r="BH199" s="193">
        <f>IF(N199="zníž. prenesená",J199,0)</f>
        <v>0</v>
      </c>
      <c r="BI199" s="193">
        <f>IF(N199="nulová",J199,0)</f>
        <v>0</v>
      </c>
      <c r="BJ199" s="18" t="s">
        <v>141</v>
      </c>
      <c r="BK199" s="193">
        <f>ROUND(I199*H199,2)</f>
        <v>0</v>
      </c>
      <c r="BL199" s="18" t="s">
        <v>211</v>
      </c>
      <c r="BM199" s="192" t="s">
        <v>312</v>
      </c>
    </row>
    <row r="200" s="13" customFormat="1">
      <c r="A200" s="13"/>
      <c r="B200" s="194"/>
      <c r="C200" s="13"/>
      <c r="D200" s="195" t="s">
        <v>143</v>
      </c>
      <c r="E200" s="196" t="s">
        <v>1</v>
      </c>
      <c r="F200" s="197" t="s">
        <v>313</v>
      </c>
      <c r="G200" s="13"/>
      <c r="H200" s="198">
        <v>11.33</v>
      </c>
      <c r="I200" s="199"/>
      <c r="J200" s="13"/>
      <c r="K200" s="13"/>
      <c r="L200" s="194"/>
      <c r="M200" s="200"/>
      <c r="N200" s="201"/>
      <c r="O200" s="201"/>
      <c r="P200" s="201"/>
      <c r="Q200" s="201"/>
      <c r="R200" s="201"/>
      <c r="S200" s="201"/>
      <c r="T200" s="20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96" t="s">
        <v>143</v>
      </c>
      <c r="AU200" s="196" t="s">
        <v>141</v>
      </c>
      <c r="AV200" s="13" t="s">
        <v>141</v>
      </c>
      <c r="AW200" s="13" t="s">
        <v>31</v>
      </c>
      <c r="AX200" s="13" t="s">
        <v>84</v>
      </c>
      <c r="AY200" s="196" t="s">
        <v>134</v>
      </c>
    </row>
    <row r="201" s="2" customFormat="1" ht="24.15" customHeight="1">
      <c r="A201" s="37"/>
      <c r="B201" s="179"/>
      <c r="C201" s="180" t="s">
        <v>314</v>
      </c>
      <c r="D201" s="180" t="s">
        <v>136</v>
      </c>
      <c r="E201" s="181" t="s">
        <v>315</v>
      </c>
      <c r="F201" s="182" t="s">
        <v>316</v>
      </c>
      <c r="G201" s="183" t="s">
        <v>139</v>
      </c>
      <c r="H201" s="184">
        <v>8.6400000000000006</v>
      </c>
      <c r="I201" s="185"/>
      <c r="J201" s="186">
        <f>ROUND(I201*H201,2)</f>
        <v>0</v>
      </c>
      <c r="K201" s="187"/>
      <c r="L201" s="38"/>
      <c r="M201" s="188" t="s">
        <v>1</v>
      </c>
      <c r="N201" s="189" t="s">
        <v>42</v>
      </c>
      <c r="O201" s="81"/>
      <c r="P201" s="190">
        <f>O201*H201</f>
        <v>0</v>
      </c>
      <c r="Q201" s="190">
        <v>0</v>
      </c>
      <c r="R201" s="190">
        <f>Q201*H201</f>
        <v>0</v>
      </c>
      <c r="S201" s="190">
        <v>0.001</v>
      </c>
      <c r="T201" s="191">
        <f>S201*H201</f>
        <v>0.0086400000000000001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2" t="s">
        <v>211</v>
      </c>
      <c r="AT201" s="192" t="s">
        <v>136</v>
      </c>
      <c r="AU201" s="192" t="s">
        <v>141</v>
      </c>
      <c r="AY201" s="18" t="s">
        <v>134</v>
      </c>
      <c r="BE201" s="193">
        <f>IF(N201="základná",J201,0)</f>
        <v>0</v>
      </c>
      <c r="BF201" s="193">
        <f>IF(N201="znížená",J201,0)</f>
        <v>0</v>
      </c>
      <c r="BG201" s="193">
        <f>IF(N201="zákl. prenesená",J201,0)</f>
        <v>0</v>
      </c>
      <c r="BH201" s="193">
        <f>IF(N201="zníž. prenesená",J201,0)</f>
        <v>0</v>
      </c>
      <c r="BI201" s="193">
        <f>IF(N201="nulová",J201,0)</f>
        <v>0</v>
      </c>
      <c r="BJ201" s="18" t="s">
        <v>141</v>
      </c>
      <c r="BK201" s="193">
        <f>ROUND(I201*H201,2)</f>
        <v>0</v>
      </c>
      <c r="BL201" s="18" t="s">
        <v>211</v>
      </c>
      <c r="BM201" s="192" t="s">
        <v>317</v>
      </c>
    </row>
    <row r="202" s="13" customFormat="1">
      <c r="A202" s="13"/>
      <c r="B202" s="194"/>
      <c r="C202" s="13"/>
      <c r="D202" s="195" t="s">
        <v>143</v>
      </c>
      <c r="E202" s="196" t="s">
        <v>1</v>
      </c>
      <c r="F202" s="197" t="s">
        <v>182</v>
      </c>
      <c r="G202" s="13"/>
      <c r="H202" s="198">
        <v>8.6400000000000006</v>
      </c>
      <c r="I202" s="199"/>
      <c r="J202" s="13"/>
      <c r="K202" s="13"/>
      <c r="L202" s="194"/>
      <c r="M202" s="218"/>
      <c r="N202" s="219"/>
      <c r="O202" s="219"/>
      <c r="P202" s="219"/>
      <c r="Q202" s="219"/>
      <c r="R202" s="219"/>
      <c r="S202" s="219"/>
      <c r="T202" s="22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96" t="s">
        <v>143</v>
      </c>
      <c r="AU202" s="196" t="s">
        <v>141</v>
      </c>
      <c r="AV202" s="13" t="s">
        <v>141</v>
      </c>
      <c r="AW202" s="13" t="s">
        <v>31</v>
      </c>
      <c r="AX202" s="13" t="s">
        <v>84</v>
      </c>
      <c r="AY202" s="196" t="s">
        <v>134</v>
      </c>
    </row>
    <row r="203" s="2" customFormat="1" ht="6.96" customHeight="1">
      <c r="A203" s="37"/>
      <c r="B203" s="64"/>
      <c r="C203" s="65"/>
      <c r="D203" s="65"/>
      <c r="E203" s="65"/>
      <c r="F203" s="65"/>
      <c r="G203" s="65"/>
      <c r="H203" s="65"/>
      <c r="I203" s="65"/>
      <c r="J203" s="65"/>
      <c r="K203" s="65"/>
      <c r="L203" s="38"/>
      <c r="M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</row>
  </sheetData>
  <autoFilter ref="C123:K202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104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16.5" customHeight="1">
      <c r="B7" s="21"/>
      <c r="E7" s="125" t="str">
        <f>'Rekapitulácia stavby'!K6</f>
        <v>Cintorín Petržalka - sociálne zariadenie, Nábrežná ul., Bratislava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105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318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7. 7. 2022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30</v>
      </c>
      <c r="F21" s="37"/>
      <c r="G21" s="37"/>
      <c r="H21" s="37"/>
      <c r="I21" s="31" t="s">
        <v>26</v>
      </c>
      <c r="J21" s="26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">
        <v>1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33</v>
      </c>
      <c r="F24" s="37"/>
      <c r="G24" s="37"/>
      <c r="H24" s="37"/>
      <c r="I24" s="31" t="s">
        <v>26</v>
      </c>
      <c r="J24" s="26" t="s">
        <v>1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36</v>
      </c>
      <c r="E30" s="37"/>
      <c r="F30" s="37"/>
      <c r="G30" s="37"/>
      <c r="H30" s="37"/>
      <c r="I30" s="37"/>
      <c r="J30" s="100">
        <f>ROUND(J134,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40</v>
      </c>
      <c r="E33" s="44" t="s">
        <v>41</v>
      </c>
      <c r="F33" s="131">
        <f>ROUND((SUM(BE134:BE301)),  2)</f>
        <v>0</v>
      </c>
      <c r="G33" s="132"/>
      <c r="H33" s="132"/>
      <c r="I33" s="133">
        <v>0.20000000000000001</v>
      </c>
      <c r="J33" s="131">
        <f>ROUND(((SUM(BE134:BE301))*I33),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42</v>
      </c>
      <c r="F34" s="131">
        <f>ROUND((SUM(BF134:BF301)),  2)</f>
        <v>0</v>
      </c>
      <c r="G34" s="132"/>
      <c r="H34" s="132"/>
      <c r="I34" s="133">
        <v>0.20000000000000001</v>
      </c>
      <c r="J34" s="131">
        <f>ROUND(((SUM(BF134:BF301))*I34),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34">
        <f>ROUND((SUM(BG134:BG301)),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34">
        <f>ROUND((SUM(BH134:BH301)),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45</v>
      </c>
      <c r="F37" s="131">
        <f>ROUND((SUM(BI134:BI301)),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46</v>
      </c>
      <c r="E39" s="85"/>
      <c r="F39" s="85"/>
      <c r="G39" s="138" t="s">
        <v>47</v>
      </c>
      <c r="H39" s="139" t="s">
        <v>48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49</v>
      </c>
      <c r="E50" s="61"/>
      <c r="F50" s="61"/>
      <c r="G50" s="60" t="s">
        <v>50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51</v>
      </c>
      <c r="E61" s="40"/>
      <c r="F61" s="142" t="s">
        <v>52</v>
      </c>
      <c r="G61" s="62" t="s">
        <v>51</v>
      </c>
      <c r="H61" s="40"/>
      <c r="I61" s="40"/>
      <c r="J61" s="143" t="s">
        <v>52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53</v>
      </c>
      <c r="E65" s="63"/>
      <c r="F65" s="63"/>
      <c r="G65" s="60" t="s">
        <v>54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51</v>
      </c>
      <c r="E76" s="40"/>
      <c r="F76" s="142" t="s">
        <v>52</v>
      </c>
      <c r="G76" s="62" t="s">
        <v>51</v>
      </c>
      <c r="H76" s="40"/>
      <c r="I76" s="40"/>
      <c r="J76" s="143" t="s">
        <v>52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7"/>
      <c r="D85" s="37"/>
      <c r="E85" s="125" t="str">
        <f>E7</f>
        <v>Cintorín Petržalka - sociálne zariadenie, Nábrežná ul., Bratislava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105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7"/>
      <c r="D87" s="37"/>
      <c r="E87" s="71" t="str">
        <f>E9</f>
        <v>20220701_a - Časť Architektonicko-konštrukčná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19</v>
      </c>
      <c r="D89" s="37"/>
      <c r="E89" s="37"/>
      <c r="F89" s="26" t="str">
        <f>F12</f>
        <v>Bratislava - Petržalka</v>
      </c>
      <c r="G89" s="37"/>
      <c r="H89" s="37"/>
      <c r="I89" s="31" t="s">
        <v>21</v>
      </c>
      <c r="J89" s="73" t="str">
        <f>IF(J12="","",J12)</f>
        <v>7. 7. 2022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25.65" customHeight="1">
      <c r="A91" s="37"/>
      <c r="B91" s="38"/>
      <c r="C91" s="31" t="s">
        <v>23</v>
      </c>
      <c r="D91" s="37"/>
      <c r="E91" s="37"/>
      <c r="F91" s="26" t="str">
        <f>E15</f>
        <v>Marianum - pohreb. mesta Bratislavy, Bratislava</v>
      </c>
      <c r="G91" s="37"/>
      <c r="H91" s="37"/>
      <c r="I91" s="31" t="s">
        <v>29</v>
      </c>
      <c r="J91" s="35" t="str">
        <f>E21</f>
        <v>Ing.arch. Igor Gerdenich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25.6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>Ing. Natália Voltmannová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44" t="s">
        <v>108</v>
      </c>
      <c r="D94" s="136"/>
      <c r="E94" s="136"/>
      <c r="F94" s="136"/>
      <c r="G94" s="136"/>
      <c r="H94" s="136"/>
      <c r="I94" s="136"/>
      <c r="J94" s="145" t="s">
        <v>109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46" t="s">
        <v>110</v>
      </c>
      <c r="D96" s="37"/>
      <c r="E96" s="37"/>
      <c r="F96" s="37"/>
      <c r="G96" s="37"/>
      <c r="H96" s="37"/>
      <c r="I96" s="37"/>
      <c r="J96" s="100">
        <f>J134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111</v>
      </c>
    </row>
    <row r="97" hidden="1" s="9" customFormat="1" ht="24.96" customHeight="1">
      <c r="A97" s="9"/>
      <c r="B97" s="147"/>
      <c r="C97" s="9"/>
      <c r="D97" s="148" t="s">
        <v>112</v>
      </c>
      <c r="E97" s="149"/>
      <c r="F97" s="149"/>
      <c r="G97" s="149"/>
      <c r="H97" s="149"/>
      <c r="I97" s="149"/>
      <c r="J97" s="150">
        <f>J135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51"/>
      <c r="C98" s="10"/>
      <c r="D98" s="152" t="s">
        <v>113</v>
      </c>
      <c r="E98" s="153"/>
      <c r="F98" s="153"/>
      <c r="G98" s="153"/>
      <c r="H98" s="153"/>
      <c r="I98" s="153"/>
      <c r="J98" s="154">
        <f>J138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51"/>
      <c r="C99" s="10"/>
      <c r="D99" s="152" t="s">
        <v>319</v>
      </c>
      <c r="E99" s="153"/>
      <c r="F99" s="153"/>
      <c r="G99" s="153"/>
      <c r="H99" s="153"/>
      <c r="I99" s="153"/>
      <c r="J99" s="154">
        <f>J146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51"/>
      <c r="C100" s="10"/>
      <c r="D100" s="152" t="s">
        <v>320</v>
      </c>
      <c r="E100" s="153"/>
      <c r="F100" s="153"/>
      <c r="G100" s="153"/>
      <c r="H100" s="153"/>
      <c r="I100" s="153"/>
      <c r="J100" s="154">
        <f>J151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1"/>
      <c r="C101" s="10"/>
      <c r="D101" s="152" t="s">
        <v>321</v>
      </c>
      <c r="E101" s="153"/>
      <c r="F101" s="153"/>
      <c r="G101" s="153"/>
      <c r="H101" s="153"/>
      <c r="I101" s="153"/>
      <c r="J101" s="154">
        <f>J158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51"/>
      <c r="C102" s="10"/>
      <c r="D102" s="152" t="s">
        <v>114</v>
      </c>
      <c r="E102" s="153"/>
      <c r="F102" s="153"/>
      <c r="G102" s="153"/>
      <c r="H102" s="153"/>
      <c r="I102" s="153"/>
      <c r="J102" s="154">
        <f>J173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51"/>
      <c r="C103" s="10"/>
      <c r="D103" s="152" t="s">
        <v>322</v>
      </c>
      <c r="E103" s="153"/>
      <c r="F103" s="153"/>
      <c r="G103" s="153"/>
      <c r="H103" s="153"/>
      <c r="I103" s="153"/>
      <c r="J103" s="154">
        <f>J184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47"/>
      <c r="C104" s="9"/>
      <c r="D104" s="148" t="s">
        <v>115</v>
      </c>
      <c r="E104" s="149"/>
      <c r="F104" s="149"/>
      <c r="G104" s="149"/>
      <c r="H104" s="149"/>
      <c r="I104" s="149"/>
      <c r="J104" s="150">
        <f>J186</f>
        <v>0</v>
      </c>
      <c r="K104" s="9"/>
      <c r="L104" s="14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51"/>
      <c r="C105" s="10"/>
      <c r="D105" s="152" t="s">
        <v>323</v>
      </c>
      <c r="E105" s="153"/>
      <c r="F105" s="153"/>
      <c r="G105" s="153"/>
      <c r="H105" s="153"/>
      <c r="I105" s="153"/>
      <c r="J105" s="154">
        <f>J187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51"/>
      <c r="C106" s="10"/>
      <c r="D106" s="152" t="s">
        <v>324</v>
      </c>
      <c r="E106" s="153"/>
      <c r="F106" s="153"/>
      <c r="G106" s="153"/>
      <c r="H106" s="153"/>
      <c r="I106" s="153"/>
      <c r="J106" s="154">
        <f>J205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51"/>
      <c r="C107" s="10"/>
      <c r="D107" s="152" t="s">
        <v>325</v>
      </c>
      <c r="E107" s="153"/>
      <c r="F107" s="153"/>
      <c r="G107" s="153"/>
      <c r="H107" s="153"/>
      <c r="I107" s="153"/>
      <c r="J107" s="154">
        <f>J214</f>
        <v>0</v>
      </c>
      <c r="K107" s="10"/>
      <c r="L107" s="15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51"/>
      <c r="C108" s="10"/>
      <c r="D108" s="152" t="s">
        <v>326</v>
      </c>
      <c r="E108" s="153"/>
      <c r="F108" s="153"/>
      <c r="G108" s="153"/>
      <c r="H108" s="153"/>
      <c r="I108" s="153"/>
      <c r="J108" s="154">
        <f>J218</f>
        <v>0</v>
      </c>
      <c r="K108" s="10"/>
      <c r="L108" s="15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51"/>
      <c r="C109" s="10"/>
      <c r="D109" s="152" t="s">
        <v>117</v>
      </c>
      <c r="E109" s="153"/>
      <c r="F109" s="153"/>
      <c r="G109" s="153"/>
      <c r="H109" s="153"/>
      <c r="I109" s="153"/>
      <c r="J109" s="154">
        <f>J229</f>
        <v>0</v>
      </c>
      <c r="K109" s="10"/>
      <c r="L109" s="15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51"/>
      <c r="C110" s="10"/>
      <c r="D110" s="152" t="s">
        <v>118</v>
      </c>
      <c r="E110" s="153"/>
      <c r="F110" s="153"/>
      <c r="G110" s="153"/>
      <c r="H110" s="153"/>
      <c r="I110" s="153"/>
      <c r="J110" s="154">
        <f>J233</f>
        <v>0</v>
      </c>
      <c r="K110" s="10"/>
      <c r="L110" s="15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51"/>
      <c r="C111" s="10"/>
      <c r="D111" s="152" t="s">
        <v>327</v>
      </c>
      <c r="E111" s="153"/>
      <c r="F111" s="153"/>
      <c r="G111" s="153"/>
      <c r="H111" s="153"/>
      <c r="I111" s="153"/>
      <c r="J111" s="154">
        <f>J238</f>
        <v>0</v>
      </c>
      <c r="K111" s="10"/>
      <c r="L111" s="15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51"/>
      <c r="C112" s="10"/>
      <c r="D112" s="152" t="s">
        <v>328</v>
      </c>
      <c r="E112" s="153"/>
      <c r="F112" s="153"/>
      <c r="G112" s="153"/>
      <c r="H112" s="153"/>
      <c r="I112" s="153"/>
      <c r="J112" s="154">
        <f>J259</f>
        <v>0</v>
      </c>
      <c r="K112" s="10"/>
      <c r="L112" s="15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51"/>
      <c r="C113" s="10"/>
      <c r="D113" s="152" t="s">
        <v>329</v>
      </c>
      <c r="E113" s="153"/>
      <c r="F113" s="153"/>
      <c r="G113" s="153"/>
      <c r="H113" s="153"/>
      <c r="I113" s="153"/>
      <c r="J113" s="154">
        <f>J273</f>
        <v>0</v>
      </c>
      <c r="K113" s="10"/>
      <c r="L113" s="15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10" customFormat="1" ht="19.92" customHeight="1">
      <c r="A114" s="10"/>
      <c r="B114" s="151"/>
      <c r="C114" s="10"/>
      <c r="D114" s="152" t="s">
        <v>330</v>
      </c>
      <c r="E114" s="153"/>
      <c r="F114" s="153"/>
      <c r="G114" s="153"/>
      <c r="H114" s="153"/>
      <c r="I114" s="153"/>
      <c r="J114" s="154">
        <f>J288</f>
        <v>0</v>
      </c>
      <c r="K114" s="10"/>
      <c r="L114" s="15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2" customFormat="1" ht="21.84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hidden="1" s="2" customFormat="1" ht="6.96" customHeight="1">
      <c r="A116" s="37"/>
      <c r="B116" s="64"/>
      <c r="C116" s="65"/>
      <c r="D116" s="65"/>
      <c r="E116" s="65"/>
      <c r="F116" s="65"/>
      <c r="G116" s="65"/>
      <c r="H116" s="65"/>
      <c r="I116" s="65"/>
      <c r="J116" s="65"/>
      <c r="K116" s="65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hidden="1"/>
    <row r="118" hidden="1"/>
    <row r="119" hidden="1"/>
    <row r="120" s="2" customFormat="1" ht="6.96" customHeight="1">
      <c r="A120" s="37"/>
      <c r="B120" s="66"/>
      <c r="C120" s="67"/>
      <c r="D120" s="67"/>
      <c r="E120" s="67"/>
      <c r="F120" s="67"/>
      <c r="G120" s="67"/>
      <c r="H120" s="67"/>
      <c r="I120" s="67"/>
      <c r="J120" s="67"/>
      <c r="K120" s="6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4.96" customHeight="1">
      <c r="A121" s="37"/>
      <c r="B121" s="38"/>
      <c r="C121" s="22" t="s">
        <v>120</v>
      </c>
      <c r="D121" s="37"/>
      <c r="E121" s="37"/>
      <c r="F121" s="37"/>
      <c r="G121" s="37"/>
      <c r="H121" s="37"/>
      <c r="I121" s="37"/>
      <c r="J121" s="37"/>
      <c r="K121" s="37"/>
      <c r="L121" s="5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15</v>
      </c>
      <c r="D123" s="37"/>
      <c r="E123" s="37"/>
      <c r="F123" s="37"/>
      <c r="G123" s="37"/>
      <c r="H123" s="37"/>
      <c r="I123" s="37"/>
      <c r="J123" s="37"/>
      <c r="K123" s="37"/>
      <c r="L123" s="59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6.5" customHeight="1">
      <c r="A124" s="37"/>
      <c r="B124" s="38"/>
      <c r="C124" s="37"/>
      <c r="D124" s="37"/>
      <c r="E124" s="125" t="str">
        <f>E7</f>
        <v>Cintorín Petržalka - sociálne zariadenie, Nábrežná ul., Bratislava</v>
      </c>
      <c r="F124" s="31"/>
      <c r="G124" s="31"/>
      <c r="H124" s="31"/>
      <c r="I124" s="37"/>
      <c r="J124" s="37"/>
      <c r="K124" s="37"/>
      <c r="L124" s="59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105</v>
      </c>
      <c r="D125" s="37"/>
      <c r="E125" s="37"/>
      <c r="F125" s="37"/>
      <c r="G125" s="37"/>
      <c r="H125" s="37"/>
      <c r="I125" s="37"/>
      <c r="J125" s="37"/>
      <c r="K125" s="37"/>
      <c r="L125" s="59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6.5" customHeight="1">
      <c r="A126" s="37"/>
      <c r="B126" s="38"/>
      <c r="C126" s="37"/>
      <c r="D126" s="37"/>
      <c r="E126" s="71" t="str">
        <f>E9</f>
        <v>20220701_a - Časť Architektonicko-konštrukčná</v>
      </c>
      <c r="F126" s="37"/>
      <c r="G126" s="37"/>
      <c r="H126" s="37"/>
      <c r="I126" s="37"/>
      <c r="J126" s="37"/>
      <c r="K126" s="37"/>
      <c r="L126" s="59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9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2" customHeight="1">
      <c r="A128" s="37"/>
      <c r="B128" s="38"/>
      <c r="C128" s="31" t="s">
        <v>19</v>
      </c>
      <c r="D128" s="37"/>
      <c r="E128" s="37"/>
      <c r="F128" s="26" t="str">
        <f>F12</f>
        <v>Bratislava - Petržalka</v>
      </c>
      <c r="G128" s="37"/>
      <c r="H128" s="37"/>
      <c r="I128" s="31" t="s">
        <v>21</v>
      </c>
      <c r="J128" s="73" t="str">
        <f>IF(J12="","",J12)</f>
        <v>7. 7. 2022</v>
      </c>
      <c r="K128" s="37"/>
      <c r="L128" s="59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6.96" customHeight="1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59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25.65" customHeight="1">
      <c r="A130" s="37"/>
      <c r="B130" s="38"/>
      <c r="C130" s="31" t="s">
        <v>23</v>
      </c>
      <c r="D130" s="37"/>
      <c r="E130" s="37"/>
      <c r="F130" s="26" t="str">
        <f>E15</f>
        <v>Marianum - pohreb. mesta Bratislavy, Bratislava</v>
      </c>
      <c r="G130" s="37"/>
      <c r="H130" s="37"/>
      <c r="I130" s="31" t="s">
        <v>29</v>
      </c>
      <c r="J130" s="35" t="str">
        <f>E21</f>
        <v>Ing.arch. Igor Gerdenich</v>
      </c>
      <c r="K130" s="37"/>
      <c r="L130" s="59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25.65" customHeight="1">
      <c r="A131" s="37"/>
      <c r="B131" s="38"/>
      <c r="C131" s="31" t="s">
        <v>27</v>
      </c>
      <c r="D131" s="37"/>
      <c r="E131" s="37"/>
      <c r="F131" s="26" t="str">
        <f>IF(E18="","",E18)</f>
        <v>Vyplň údaj</v>
      </c>
      <c r="G131" s="37"/>
      <c r="H131" s="37"/>
      <c r="I131" s="31" t="s">
        <v>32</v>
      </c>
      <c r="J131" s="35" t="str">
        <f>E24</f>
        <v>Ing. Natália Voltmannová</v>
      </c>
      <c r="K131" s="37"/>
      <c r="L131" s="59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0.32" customHeight="1">
      <c r="A132" s="37"/>
      <c r="B132" s="38"/>
      <c r="C132" s="37"/>
      <c r="D132" s="37"/>
      <c r="E132" s="37"/>
      <c r="F132" s="37"/>
      <c r="G132" s="37"/>
      <c r="H132" s="37"/>
      <c r="I132" s="37"/>
      <c r="J132" s="37"/>
      <c r="K132" s="37"/>
      <c r="L132" s="59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11" customFormat="1" ht="29.28" customHeight="1">
      <c r="A133" s="155"/>
      <c r="B133" s="156"/>
      <c r="C133" s="157" t="s">
        <v>121</v>
      </c>
      <c r="D133" s="158" t="s">
        <v>61</v>
      </c>
      <c r="E133" s="158" t="s">
        <v>57</v>
      </c>
      <c r="F133" s="158" t="s">
        <v>58</v>
      </c>
      <c r="G133" s="158" t="s">
        <v>122</v>
      </c>
      <c r="H133" s="158" t="s">
        <v>123</v>
      </c>
      <c r="I133" s="158" t="s">
        <v>124</v>
      </c>
      <c r="J133" s="159" t="s">
        <v>109</v>
      </c>
      <c r="K133" s="160" t="s">
        <v>125</v>
      </c>
      <c r="L133" s="161"/>
      <c r="M133" s="90" t="s">
        <v>1</v>
      </c>
      <c r="N133" s="91" t="s">
        <v>40</v>
      </c>
      <c r="O133" s="91" t="s">
        <v>126</v>
      </c>
      <c r="P133" s="91" t="s">
        <v>127</v>
      </c>
      <c r="Q133" s="91" t="s">
        <v>128</v>
      </c>
      <c r="R133" s="91" t="s">
        <v>129</v>
      </c>
      <c r="S133" s="91" t="s">
        <v>130</v>
      </c>
      <c r="T133" s="92" t="s">
        <v>131</v>
      </c>
      <c r="U133" s="155"/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</row>
    <row r="134" s="2" customFormat="1" ht="22.8" customHeight="1">
      <c r="A134" s="37"/>
      <c r="B134" s="38"/>
      <c r="C134" s="97" t="s">
        <v>110</v>
      </c>
      <c r="D134" s="37"/>
      <c r="E134" s="37"/>
      <c r="F134" s="37"/>
      <c r="G134" s="37"/>
      <c r="H134" s="37"/>
      <c r="I134" s="37"/>
      <c r="J134" s="162">
        <f>BK134</f>
        <v>0</v>
      </c>
      <c r="K134" s="37"/>
      <c r="L134" s="38"/>
      <c r="M134" s="93"/>
      <c r="N134" s="77"/>
      <c r="O134" s="94"/>
      <c r="P134" s="163">
        <f>P135+P186</f>
        <v>0</v>
      </c>
      <c r="Q134" s="94"/>
      <c r="R134" s="163">
        <f>R135+R186</f>
        <v>7.4636411000000002</v>
      </c>
      <c r="S134" s="94"/>
      <c r="T134" s="164">
        <f>T135+T186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8" t="s">
        <v>75</v>
      </c>
      <c r="AU134" s="18" t="s">
        <v>111</v>
      </c>
      <c r="BK134" s="165">
        <f>BK135+BK186</f>
        <v>0</v>
      </c>
    </row>
    <row r="135" s="12" customFormat="1" ht="25.92" customHeight="1">
      <c r="A135" s="12"/>
      <c r="B135" s="166"/>
      <c r="C135" s="12"/>
      <c r="D135" s="167" t="s">
        <v>75</v>
      </c>
      <c r="E135" s="168" t="s">
        <v>132</v>
      </c>
      <c r="F135" s="168" t="s">
        <v>133</v>
      </c>
      <c r="G135" s="12"/>
      <c r="H135" s="12"/>
      <c r="I135" s="169"/>
      <c r="J135" s="170">
        <f>BK135</f>
        <v>0</v>
      </c>
      <c r="K135" s="12"/>
      <c r="L135" s="166"/>
      <c r="M135" s="171"/>
      <c r="N135" s="172"/>
      <c r="O135" s="172"/>
      <c r="P135" s="173">
        <f>P136+P137+P138+P146+P151+P158+P173+P184</f>
        <v>0</v>
      </c>
      <c r="Q135" s="172"/>
      <c r="R135" s="173">
        <f>R136+R137+R138+R146+R151+R158+R173+R184</f>
        <v>4.5442166400000001</v>
      </c>
      <c r="S135" s="172"/>
      <c r="T135" s="174">
        <f>T136+T137+T138+T146+T151+T158+T173+T184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67" t="s">
        <v>84</v>
      </c>
      <c r="AT135" s="175" t="s">
        <v>75</v>
      </c>
      <c r="AU135" s="175" t="s">
        <v>76</v>
      </c>
      <c r="AY135" s="167" t="s">
        <v>134</v>
      </c>
      <c r="BK135" s="176">
        <f>BK136+BK137+BK138+BK146+BK151+BK158+BK173+BK184</f>
        <v>0</v>
      </c>
    </row>
    <row r="136" s="2" customFormat="1" ht="49.05" customHeight="1">
      <c r="A136" s="37"/>
      <c r="B136" s="179"/>
      <c r="C136" s="180" t="s">
        <v>84</v>
      </c>
      <c r="D136" s="180" t="s">
        <v>136</v>
      </c>
      <c r="E136" s="181" t="s">
        <v>331</v>
      </c>
      <c r="F136" s="182" t="s">
        <v>332</v>
      </c>
      <c r="G136" s="183" t="s">
        <v>1</v>
      </c>
      <c r="H136" s="184">
        <v>0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42</v>
      </c>
      <c r="O136" s="81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140</v>
      </c>
      <c r="AT136" s="192" t="s">
        <v>136</v>
      </c>
      <c r="AU136" s="192" t="s">
        <v>84</v>
      </c>
      <c r="AY136" s="18" t="s">
        <v>134</v>
      </c>
      <c r="BE136" s="193">
        <f>IF(N136="základná",J136,0)</f>
        <v>0</v>
      </c>
      <c r="BF136" s="193">
        <f>IF(N136="znížená",J136,0)</f>
        <v>0</v>
      </c>
      <c r="BG136" s="193">
        <f>IF(N136="zákl. prenesená",J136,0)</f>
        <v>0</v>
      </c>
      <c r="BH136" s="193">
        <f>IF(N136="zníž. prenesená",J136,0)</f>
        <v>0</v>
      </c>
      <c r="BI136" s="193">
        <f>IF(N136="nulová",J136,0)</f>
        <v>0</v>
      </c>
      <c r="BJ136" s="18" t="s">
        <v>141</v>
      </c>
      <c r="BK136" s="193">
        <f>ROUND(I136*H136,2)</f>
        <v>0</v>
      </c>
      <c r="BL136" s="18" t="s">
        <v>140</v>
      </c>
      <c r="BM136" s="192" t="s">
        <v>333</v>
      </c>
    </row>
    <row r="137" s="2" customFormat="1" ht="62.7" customHeight="1">
      <c r="A137" s="37"/>
      <c r="B137" s="179"/>
      <c r="C137" s="180" t="s">
        <v>141</v>
      </c>
      <c r="D137" s="180" t="s">
        <v>136</v>
      </c>
      <c r="E137" s="181" t="s">
        <v>334</v>
      </c>
      <c r="F137" s="182" t="s">
        <v>335</v>
      </c>
      <c r="G137" s="183" t="s">
        <v>1</v>
      </c>
      <c r="H137" s="184">
        <v>0</v>
      </c>
      <c r="I137" s="185"/>
      <c r="J137" s="186">
        <f>ROUND(I137*H137,2)</f>
        <v>0</v>
      </c>
      <c r="K137" s="187"/>
      <c r="L137" s="38"/>
      <c r="M137" s="188" t="s">
        <v>1</v>
      </c>
      <c r="N137" s="189" t="s">
        <v>42</v>
      </c>
      <c r="O137" s="81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140</v>
      </c>
      <c r="AT137" s="192" t="s">
        <v>136</v>
      </c>
      <c r="AU137" s="192" t="s">
        <v>84</v>
      </c>
      <c r="AY137" s="18" t="s">
        <v>134</v>
      </c>
      <c r="BE137" s="193">
        <f>IF(N137="základná",J137,0)</f>
        <v>0</v>
      </c>
      <c r="BF137" s="193">
        <f>IF(N137="znížená",J137,0)</f>
        <v>0</v>
      </c>
      <c r="BG137" s="193">
        <f>IF(N137="zákl. prenesená",J137,0)</f>
        <v>0</v>
      </c>
      <c r="BH137" s="193">
        <f>IF(N137="zníž. prenesená",J137,0)</f>
        <v>0</v>
      </c>
      <c r="BI137" s="193">
        <f>IF(N137="nulová",J137,0)</f>
        <v>0</v>
      </c>
      <c r="BJ137" s="18" t="s">
        <v>141</v>
      </c>
      <c r="BK137" s="193">
        <f>ROUND(I137*H137,2)</f>
        <v>0</v>
      </c>
      <c r="BL137" s="18" t="s">
        <v>140</v>
      </c>
      <c r="BM137" s="192" t="s">
        <v>336</v>
      </c>
    </row>
    <row r="138" s="12" customFormat="1" ht="22.8" customHeight="1">
      <c r="A138" s="12"/>
      <c r="B138" s="166"/>
      <c r="C138" s="12"/>
      <c r="D138" s="167" t="s">
        <v>75</v>
      </c>
      <c r="E138" s="177" t="s">
        <v>84</v>
      </c>
      <c r="F138" s="177" t="s">
        <v>135</v>
      </c>
      <c r="G138" s="12"/>
      <c r="H138" s="12"/>
      <c r="I138" s="169"/>
      <c r="J138" s="178">
        <f>BK138</f>
        <v>0</v>
      </c>
      <c r="K138" s="12"/>
      <c r="L138" s="166"/>
      <c r="M138" s="171"/>
      <c r="N138" s="172"/>
      <c r="O138" s="172"/>
      <c r="P138" s="173">
        <f>SUM(P139:P145)</f>
        <v>0</v>
      </c>
      <c r="Q138" s="172"/>
      <c r="R138" s="173">
        <f>SUM(R139:R145)</f>
        <v>0</v>
      </c>
      <c r="S138" s="172"/>
      <c r="T138" s="174">
        <f>SUM(T139:T145)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67" t="s">
        <v>84</v>
      </c>
      <c r="AT138" s="175" t="s">
        <v>75</v>
      </c>
      <c r="AU138" s="175" t="s">
        <v>84</v>
      </c>
      <c r="AY138" s="167" t="s">
        <v>134</v>
      </c>
      <c r="BK138" s="176">
        <f>SUM(BK139:BK145)</f>
        <v>0</v>
      </c>
    </row>
    <row r="139" s="2" customFormat="1" ht="24.15" customHeight="1">
      <c r="A139" s="37"/>
      <c r="B139" s="179"/>
      <c r="C139" s="180" t="s">
        <v>150</v>
      </c>
      <c r="D139" s="180" t="s">
        <v>136</v>
      </c>
      <c r="E139" s="181" t="s">
        <v>337</v>
      </c>
      <c r="F139" s="182" t="s">
        <v>338</v>
      </c>
      <c r="G139" s="183" t="s">
        <v>156</v>
      </c>
      <c r="H139" s="184">
        <v>0.28299999999999997</v>
      </c>
      <c r="I139" s="185"/>
      <c r="J139" s="186">
        <f>ROUND(I139*H139,2)</f>
        <v>0</v>
      </c>
      <c r="K139" s="187"/>
      <c r="L139" s="38"/>
      <c r="M139" s="188" t="s">
        <v>1</v>
      </c>
      <c r="N139" s="189" t="s">
        <v>42</v>
      </c>
      <c r="O139" s="81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140</v>
      </c>
      <c r="AT139" s="192" t="s">
        <v>136</v>
      </c>
      <c r="AU139" s="192" t="s">
        <v>141</v>
      </c>
      <c r="AY139" s="18" t="s">
        <v>134</v>
      </c>
      <c r="BE139" s="193">
        <f>IF(N139="základná",J139,0)</f>
        <v>0</v>
      </c>
      <c r="BF139" s="193">
        <f>IF(N139="znížená",J139,0)</f>
        <v>0</v>
      </c>
      <c r="BG139" s="193">
        <f>IF(N139="zákl. prenesená",J139,0)</f>
        <v>0</v>
      </c>
      <c r="BH139" s="193">
        <f>IF(N139="zníž. prenesená",J139,0)</f>
        <v>0</v>
      </c>
      <c r="BI139" s="193">
        <f>IF(N139="nulová",J139,0)</f>
        <v>0</v>
      </c>
      <c r="BJ139" s="18" t="s">
        <v>141</v>
      </c>
      <c r="BK139" s="193">
        <f>ROUND(I139*H139,2)</f>
        <v>0</v>
      </c>
      <c r="BL139" s="18" t="s">
        <v>140</v>
      </c>
      <c r="BM139" s="192" t="s">
        <v>339</v>
      </c>
    </row>
    <row r="140" s="13" customFormat="1">
      <c r="A140" s="13"/>
      <c r="B140" s="194"/>
      <c r="C140" s="13"/>
      <c r="D140" s="195" t="s">
        <v>143</v>
      </c>
      <c r="E140" s="196" t="s">
        <v>1</v>
      </c>
      <c r="F140" s="197" t="s">
        <v>340</v>
      </c>
      <c r="G140" s="13"/>
      <c r="H140" s="198">
        <v>0.28299999999999997</v>
      </c>
      <c r="I140" s="199"/>
      <c r="J140" s="13"/>
      <c r="K140" s="13"/>
      <c r="L140" s="194"/>
      <c r="M140" s="200"/>
      <c r="N140" s="201"/>
      <c r="O140" s="201"/>
      <c r="P140" s="201"/>
      <c r="Q140" s="201"/>
      <c r="R140" s="201"/>
      <c r="S140" s="201"/>
      <c r="T140" s="20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6" t="s">
        <v>143</v>
      </c>
      <c r="AU140" s="196" t="s">
        <v>141</v>
      </c>
      <c r="AV140" s="13" t="s">
        <v>141</v>
      </c>
      <c r="AW140" s="13" t="s">
        <v>31</v>
      </c>
      <c r="AX140" s="13" t="s">
        <v>84</v>
      </c>
      <c r="AY140" s="196" t="s">
        <v>134</v>
      </c>
    </row>
    <row r="141" s="2" customFormat="1" ht="24.15" customHeight="1">
      <c r="A141" s="37"/>
      <c r="B141" s="179"/>
      <c r="C141" s="180" t="s">
        <v>140</v>
      </c>
      <c r="D141" s="180" t="s">
        <v>136</v>
      </c>
      <c r="E141" s="181" t="s">
        <v>341</v>
      </c>
      <c r="F141" s="182" t="s">
        <v>342</v>
      </c>
      <c r="G141" s="183" t="s">
        <v>156</v>
      </c>
      <c r="H141" s="184">
        <v>0.085000000000000006</v>
      </c>
      <c r="I141" s="185"/>
      <c r="J141" s="186">
        <f>ROUND(I141*H141,2)</f>
        <v>0</v>
      </c>
      <c r="K141" s="187"/>
      <c r="L141" s="38"/>
      <c r="M141" s="188" t="s">
        <v>1</v>
      </c>
      <c r="N141" s="189" t="s">
        <v>42</v>
      </c>
      <c r="O141" s="81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140</v>
      </c>
      <c r="AT141" s="192" t="s">
        <v>136</v>
      </c>
      <c r="AU141" s="192" t="s">
        <v>141</v>
      </c>
      <c r="AY141" s="18" t="s">
        <v>134</v>
      </c>
      <c r="BE141" s="193">
        <f>IF(N141="základná",J141,0)</f>
        <v>0</v>
      </c>
      <c r="BF141" s="193">
        <f>IF(N141="znížená",J141,0)</f>
        <v>0</v>
      </c>
      <c r="BG141" s="193">
        <f>IF(N141="zákl. prenesená",J141,0)</f>
        <v>0</v>
      </c>
      <c r="BH141" s="193">
        <f>IF(N141="zníž. prenesená",J141,0)</f>
        <v>0</v>
      </c>
      <c r="BI141" s="193">
        <f>IF(N141="nulová",J141,0)</f>
        <v>0</v>
      </c>
      <c r="BJ141" s="18" t="s">
        <v>141</v>
      </c>
      <c r="BK141" s="193">
        <f>ROUND(I141*H141,2)</f>
        <v>0</v>
      </c>
      <c r="BL141" s="18" t="s">
        <v>140</v>
      </c>
      <c r="BM141" s="192" t="s">
        <v>343</v>
      </c>
    </row>
    <row r="142" s="13" customFormat="1">
      <c r="A142" s="13"/>
      <c r="B142" s="194"/>
      <c r="C142" s="13"/>
      <c r="D142" s="195" t="s">
        <v>143</v>
      </c>
      <c r="E142" s="196" t="s">
        <v>1</v>
      </c>
      <c r="F142" s="197" t="s">
        <v>344</v>
      </c>
      <c r="G142" s="13"/>
      <c r="H142" s="198">
        <v>0.085000000000000006</v>
      </c>
      <c r="I142" s="199"/>
      <c r="J142" s="13"/>
      <c r="K142" s="13"/>
      <c r="L142" s="194"/>
      <c r="M142" s="200"/>
      <c r="N142" s="201"/>
      <c r="O142" s="201"/>
      <c r="P142" s="201"/>
      <c r="Q142" s="201"/>
      <c r="R142" s="201"/>
      <c r="S142" s="201"/>
      <c r="T142" s="20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6" t="s">
        <v>143</v>
      </c>
      <c r="AU142" s="196" t="s">
        <v>141</v>
      </c>
      <c r="AV142" s="13" t="s">
        <v>141</v>
      </c>
      <c r="AW142" s="13" t="s">
        <v>31</v>
      </c>
      <c r="AX142" s="13" t="s">
        <v>84</v>
      </c>
      <c r="AY142" s="196" t="s">
        <v>134</v>
      </c>
    </row>
    <row r="143" s="2" customFormat="1" ht="24.15" customHeight="1">
      <c r="A143" s="37"/>
      <c r="B143" s="179"/>
      <c r="C143" s="180" t="s">
        <v>159</v>
      </c>
      <c r="D143" s="180" t="s">
        <v>136</v>
      </c>
      <c r="E143" s="181" t="s">
        <v>154</v>
      </c>
      <c r="F143" s="182" t="s">
        <v>155</v>
      </c>
      <c r="G143" s="183" t="s">
        <v>156</v>
      </c>
      <c r="H143" s="184">
        <v>0.28299999999999997</v>
      </c>
      <c r="I143" s="185"/>
      <c r="J143" s="186">
        <f>ROUND(I143*H143,2)</f>
        <v>0</v>
      </c>
      <c r="K143" s="187"/>
      <c r="L143" s="38"/>
      <c r="M143" s="188" t="s">
        <v>1</v>
      </c>
      <c r="N143" s="189" t="s">
        <v>42</v>
      </c>
      <c r="O143" s="81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140</v>
      </c>
      <c r="AT143" s="192" t="s">
        <v>136</v>
      </c>
      <c r="AU143" s="192" t="s">
        <v>141</v>
      </c>
      <c r="AY143" s="18" t="s">
        <v>134</v>
      </c>
      <c r="BE143" s="193">
        <f>IF(N143="základná",J143,0)</f>
        <v>0</v>
      </c>
      <c r="BF143" s="193">
        <f>IF(N143="znížená",J143,0)</f>
        <v>0</v>
      </c>
      <c r="BG143" s="193">
        <f>IF(N143="zákl. prenesená",J143,0)</f>
        <v>0</v>
      </c>
      <c r="BH143" s="193">
        <f>IF(N143="zníž. prenesená",J143,0)</f>
        <v>0</v>
      </c>
      <c r="BI143" s="193">
        <f>IF(N143="nulová",J143,0)</f>
        <v>0</v>
      </c>
      <c r="BJ143" s="18" t="s">
        <v>141</v>
      </c>
      <c r="BK143" s="193">
        <f>ROUND(I143*H143,2)</f>
        <v>0</v>
      </c>
      <c r="BL143" s="18" t="s">
        <v>140</v>
      </c>
      <c r="BM143" s="192" t="s">
        <v>345</v>
      </c>
    </row>
    <row r="144" s="2" customFormat="1" ht="24.15" customHeight="1">
      <c r="A144" s="37"/>
      <c r="B144" s="179"/>
      <c r="C144" s="180" t="s">
        <v>163</v>
      </c>
      <c r="D144" s="180" t="s">
        <v>136</v>
      </c>
      <c r="E144" s="181" t="s">
        <v>346</v>
      </c>
      <c r="F144" s="182" t="s">
        <v>347</v>
      </c>
      <c r="G144" s="183" t="s">
        <v>156</v>
      </c>
      <c r="H144" s="184">
        <v>0.28299999999999997</v>
      </c>
      <c r="I144" s="185"/>
      <c r="J144" s="186">
        <f>ROUND(I144*H144,2)</f>
        <v>0</v>
      </c>
      <c r="K144" s="187"/>
      <c r="L144" s="38"/>
      <c r="M144" s="188" t="s">
        <v>1</v>
      </c>
      <c r="N144" s="189" t="s">
        <v>42</v>
      </c>
      <c r="O144" s="81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140</v>
      </c>
      <c r="AT144" s="192" t="s">
        <v>136</v>
      </c>
      <c r="AU144" s="192" t="s">
        <v>141</v>
      </c>
      <c r="AY144" s="18" t="s">
        <v>134</v>
      </c>
      <c r="BE144" s="193">
        <f>IF(N144="základná",J144,0)</f>
        <v>0</v>
      </c>
      <c r="BF144" s="193">
        <f>IF(N144="znížená",J144,0)</f>
        <v>0</v>
      </c>
      <c r="BG144" s="193">
        <f>IF(N144="zákl. prenesená",J144,0)</f>
        <v>0</v>
      </c>
      <c r="BH144" s="193">
        <f>IF(N144="zníž. prenesená",J144,0)</f>
        <v>0</v>
      </c>
      <c r="BI144" s="193">
        <f>IF(N144="nulová",J144,0)</f>
        <v>0</v>
      </c>
      <c r="BJ144" s="18" t="s">
        <v>141</v>
      </c>
      <c r="BK144" s="193">
        <f>ROUND(I144*H144,2)</f>
        <v>0</v>
      </c>
      <c r="BL144" s="18" t="s">
        <v>140</v>
      </c>
      <c r="BM144" s="192" t="s">
        <v>348</v>
      </c>
    </row>
    <row r="145" s="2" customFormat="1" ht="24.15" customHeight="1">
      <c r="A145" s="37"/>
      <c r="B145" s="179"/>
      <c r="C145" s="180" t="s">
        <v>167</v>
      </c>
      <c r="D145" s="180" t="s">
        <v>136</v>
      </c>
      <c r="E145" s="181" t="s">
        <v>172</v>
      </c>
      <c r="F145" s="182" t="s">
        <v>173</v>
      </c>
      <c r="G145" s="183" t="s">
        <v>156</v>
      </c>
      <c r="H145" s="184">
        <v>0.28299999999999997</v>
      </c>
      <c r="I145" s="185"/>
      <c r="J145" s="186">
        <f>ROUND(I145*H145,2)</f>
        <v>0</v>
      </c>
      <c r="K145" s="187"/>
      <c r="L145" s="38"/>
      <c r="M145" s="188" t="s">
        <v>1</v>
      </c>
      <c r="N145" s="189" t="s">
        <v>42</v>
      </c>
      <c r="O145" s="81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140</v>
      </c>
      <c r="AT145" s="192" t="s">
        <v>136</v>
      </c>
      <c r="AU145" s="192" t="s">
        <v>141</v>
      </c>
      <c r="AY145" s="18" t="s">
        <v>134</v>
      </c>
      <c r="BE145" s="193">
        <f>IF(N145="základná",J145,0)</f>
        <v>0</v>
      </c>
      <c r="BF145" s="193">
        <f>IF(N145="znížená",J145,0)</f>
        <v>0</v>
      </c>
      <c r="BG145" s="193">
        <f>IF(N145="zákl. prenesená",J145,0)</f>
        <v>0</v>
      </c>
      <c r="BH145" s="193">
        <f>IF(N145="zníž. prenesená",J145,0)</f>
        <v>0</v>
      </c>
      <c r="BI145" s="193">
        <f>IF(N145="nulová",J145,0)</f>
        <v>0</v>
      </c>
      <c r="BJ145" s="18" t="s">
        <v>141</v>
      </c>
      <c r="BK145" s="193">
        <f>ROUND(I145*H145,2)</f>
        <v>0</v>
      </c>
      <c r="BL145" s="18" t="s">
        <v>140</v>
      </c>
      <c r="BM145" s="192" t="s">
        <v>349</v>
      </c>
    </row>
    <row r="146" s="12" customFormat="1" ht="22.8" customHeight="1">
      <c r="A146" s="12"/>
      <c r="B146" s="166"/>
      <c r="C146" s="12"/>
      <c r="D146" s="167" t="s">
        <v>75</v>
      </c>
      <c r="E146" s="177" t="s">
        <v>150</v>
      </c>
      <c r="F146" s="177" t="s">
        <v>350</v>
      </c>
      <c r="G146" s="12"/>
      <c r="H146" s="12"/>
      <c r="I146" s="169"/>
      <c r="J146" s="178">
        <f>BK146</f>
        <v>0</v>
      </c>
      <c r="K146" s="12"/>
      <c r="L146" s="166"/>
      <c r="M146" s="171"/>
      <c r="N146" s="172"/>
      <c r="O146" s="172"/>
      <c r="P146" s="173">
        <f>SUM(P147:P150)</f>
        <v>0</v>
      </c>
      <c r="Q146" s="172"/>
      <c r="R146" s="173">
        <f>SUM(R147:R150)</f>
        <v>1.0063101900000002</v>
      </c>
      <c r="S146" s="172"/>
      <c r="T146" s="174">
        <f>SUM(T147:T150)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7" t="s">
        <v>84</v>
      </c>
      <c r="AT146" s="175" t="s">
        <v>75</v>
      </c>
      <c r="AU146" s="175" t="s">
        <v>84</v>
      </c>
      <c r="AY146" s="167" t="s">
        <v>134</v>
      </c>
      <c r="BK146" s="176">
        <f>SUM(BK147:BK150)</f>
        <v>0</v>
      </c>
    </row>
    <row r="147" s="2" customFormat="1" ht="37.8" customHeight="1">
      <c r="A147" s="37"/>
      <c r="B147" s="179"/>
      <c r="C147" s="180" t="s">
        <v>171</v>
      </c>
      <c r="D147" s="180" t="s">
        <v>136</v>
      </c>
      <c r="E147" s="181" t="s">
        <v>351</v>
      </c>
      <c r="F147" s="182" t="s">
        <v>352</v>
      </c>
      <c r="G147" s="183" t="s">
        <v>139</v>
      </c>
      <c r="H147" s="184">
        <v>9.1189999999999998</v>
      </c>
      <c r="I147" s="185"/>
      <c r="J147" s="186">
        <f>ROUND(I147*H147,2)</f>
        <v>0</v>
      </c>
      <c r="K147" s="187"/>
      <c r="L147" s="38"/>
      <c r="M147" s="188" t="s">
        <v>1</v>
      </c>
      <c r="N147" s="189" t="s">
        <v>42</v>
      </c>
      <c r="O147" s="81"/>
      <c r="P147" s="190">
        <f>O147*H147</f>
        <v>0</v>
      </c>
      <c r="Q147" s="190">
        <v>0.10981000000000001</v>
      </c>
      <c r="R147" s="190">
        <f>Q147*H147</f>
        <v>1.0013573900000001</v>
      </c>
      <c r="S147" s="190">
        <v>0</v>
      </c>
      <c r="T147" s="19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140</v>
      </c>
      <c r="AT147" s="192" t="s">
        <v>136</v>
      </c>
      <c r="AU147" s="192" t="s">
        <v>141</v>
      </c>
      <c r="AY147" s="18" t="s">
        <v>134</v>
      </c>
      <c r="BE147" s="193">
        <f>IF(N147="základná",J147,0)</f>
        <v>0</v>
      </c>
      <c r="BF147" s="193">
        <f>IF(N147="znížená",J147,0)</f>
        <v>0</v>
      </c>
      <c r="BG147" s="193">
        <f>IF(N147="zákl. prenesená",J147,0)</f>
        <v>0</v>
      </c>
      <c r="BH147" s="193">
        <f>IF(N147="zníž. prenesená",J147,0)</f>
        <v>0</v>
      </c>
      <c r="BI147" s="193">
        <f>IF(N147="nulová",J147,0)</f>
        <v>0</v>
      </c>
      <c r="BJ147" s="18" t="s">
        <v>141</v>
      </c>
      <c r="BK147" s="193">
        <f>ROUND(I147*H147,2)</f>
        <v>0</v>
      </c>
      <c r="BL147" s="18" t="s">
        <v>140</v>
      </c>
      <c r="BM147" s="192" t="s">
        <v>353</v>
      </c>
    </row>
    <row r="148" s="13" customFormat="1">
      <c r="A148" s="13"/>
      <c r="B148" s="194"/>
      <c r="C148" s="13"/>
      <c r="D148" s="195" t="s">
        <v>143</v>
      </c>
      <c r="E148" s="196" t="s">
        <v>1</v>
      </c>
      <c r="F148" s="197" t="s">
        <v>354</v>
      </c>
      <c r="G148" s="13"/>
      <c r="H148" s="198">
        <v>9.1189999999999998</v>
      </c>
      <c r="I148" s="199"/>
      <c r="J148" s="13"/>
      <c r="K148" s="13"/>
      <c r="L148" s="194"/>
      <c r="M148" s="200"/>
      <c r="N148" s="201"/>
      <c r="O148" s="201"/>
      <c r="P148" s="201"/>
      <c r="Q148" s="201"/>
      <c r="R148" s="201"/>
      <c r="S148" s="201"/>
      <c r="T148" s="20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6" t="s">
        <v>143</v>
      </c>
      <c r="AU148" s="196" t="s">
        <v>141</v>
      </c>
      <c r="AV148" s="13" t="s">
        <v>141</v>
      </c>
      <c r="AW148" s="13" t="s">
        <v>31</v>
      </c>
      <c r="AX148" s="13" t="s">
        <v>84</v>
      </c>
      <c r="AY148" s="196" t="s">
        <v>134</v>
      </c>
    </row>
    <row r="149" s="2" customFormat="1" ht="33" customHeight="1">
      <c r="A149" s="37"/>
      <c r="B149" s="179"/>
      <c r="C149" s="180" t="s">
        <v>177</v>
      </c>
      <c r="D149" s="180" t="s">
        <v>136</v>
      </c>
      <c r="E149" s="181" t="s">
        <v>355</v>
      </c>
      <c r="F149" s="182" t="s">
        <v>356</v>
      </c>
      <c r="G149" s="183" t="s">
        <v>147</v>
      </c>
      <c r="H149" s="184">
        <v>12.08</v>
      </c>
      <c r="I149" s="185"/>
      <c r="J149" s="186">
        <f>ROUND(I149*H149,2)</f>
        <v>0</v>
      </c>
      <c r="K149" s="187"/>
      <c r="L149" s="38"/>
      <c r="M149" s="188" t="s">
        <v>1</v>
      </c>
      <c r="N149" s="189" t="s">
        <v>42</v>
      </c>
      <c r="O149" s="81"/>
      <c r="P149" s="190">
        <f>O149*H149</f>
        <v>0</v>
      </c>
      <c r="Q149" s="190">
        <v>0.00040999999999999999</v>
      </c>
      <c r="R149" s="190">
        <f>Q149*H149</f>
        <v>0.0049528000000000003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140</v>
      </c>
      <c r="AT149" s="192" t="s">
        <v>136</v>
      </c>
      <c r="AU149" s="192" t="s">
        <v>141</v>
      </c>
      <c r="AY149" s="18" t="s">
        <v>134</v>
      </c>
      <c r="BE149" s="193">
        <f>IF(N149="základná",J149,0)</f>
        <v>0</v>
      </c>
      <c r="BF149" s="193">
        <f>IF(N149="znížená",J149,0)</f>
        <v>0</v>
      </c>
      <c r="BG149" s="193">
        <f>IF(N149="zákl. prenesená",J149,0)</f>
        <v>0</v>
      </c>
      <c r="BH149" s="193">
        <f>IF(N149="zníž. prenesená",J149,0)</f>
        <v>0</v>
      </c>
      <c r="BI149" s="193">
        <f>IF(N149="nulová",J149,0)</f>
        <v>0</v>
      </c>
      <c r="BJ149" s="18" t="s">
        <v>141</v>
      </c>
      <c r="BK149" s="193">
        <f>ROUND(I149*H149,2)</f>
        <v>0</v>
      </c>
      <c r="BL149" s="18" t="s">
        <v>140</v>
      </c>
      <c r="BM149" s="192" t="s">
        <v>357</v>
      </c>
    </row>
    <row r="150" s="13" customFormat="1">
      <c r="A150" s="13"/>
      <c r="B150" s="194"/>
      <c r="C150" s="13"/>
      <c r="D150" s="195" t="s">
        <v>143</v>
      </c>
      <c r="E150" s="196" t="s">
        <v>1</v>
      </c>
      <c r="F150" s="197" t="s">
        <v>358</v>
      </c>
      <c r="G150" s="13"/>
      <c r="H150" s="198">
        <v>12.08</v>
      </c>
      <c r="I150" s="199"/>
      <c r="J150" s="13"/>
      <c r="K150" s="13"/>
      <c r="L150" s="194"/>
      <c r="M150" s="200"/>
      <c r="N150" s="201"/>
      <c r="O150" s="201"/>
      <c r="P150" s="201"/>
      <c r="Q150" s="201"/>
      <c r="R150" s="201"/>
      <c r="S150" s="201"/>
      <c r="T150" s="20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6" t="s">
        <v>143</v>
      </c>
      <c r="AU150" s="196" t="s">
        <v>141</v>
      </c>
      <c r="AV150" s="13" t="s">
        <v>141</v>
      </c>
      <c r="AW150" s="13" t="s">
        <v>31</v>
      </c>
      <c r="AX150" s="13" t="s">
        <v>84</v>
      </c>
      <c r="AY150" s="196" t="s">
        <v>134</v>
      </c>
    </row>
    <row r="151" s="12" customFormat="1" ht="22.8" customHeight="1">
      <c r="A151" s="12"/>
      <c r="B151" s="166"/>
      <c r="C151" s="12"/>
      <c r="D151" s="167" t="s">
        <v>75</v>
      </c>
      <c r="E151" s="177" t="s">
        <v>159</v>
      </c>
      <c r="F151" s="177" t="s">
        <v>359</v>
      </c>
      <c r="G151" s="12"/>
      <c r="H151" s="12"/>
      <c r="I151" s="169"/>
      <c r="J151" s="178">
        <f>BK151</f>
        <v>0</v>
      </c>
      <c r="K151" s="12"/>
      <c r="L151" s="166"/>
      <c r="M151" s="171"/>
      <c r="N151" s="172"/>
      <c r="O151" s="172"/>
      <c r="P151" s="173">
        <f>SUM(P152:P157)</f>
        <v>0</v>
      </c>
      <c r="Q151" s="172"/>
      <c r="R151" s="173">
        <f>SUM(R152:R157)</f>
        <v>0.53787624000000001</v>
      </c>
      <c r="S151" s="172"/>
      <c r="T151" s="174">
        <f>SUM(T152:T157)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67" t="s">
        <v>84</v>
      </c>
      <c r="AT151" s="175" t="s">
        <v>75</v>
      </c>
      <c r="AU151" s="175" t="s">
        <v>84</v>
      </c>
      <c r="AY151" s="167" t="s">
        <v>134</v>
      </c>
      <c r="BK151" s="176">
        <f>SUM(BK152:BK157)</f>
        <v>0</v>
      </c>
    </row>
    <row r="152" s="2" customFormat="1" ht="33" customHeight="1">
      <c r="A152" s="37"/>
      <c r="B152" s="179"/>
      <c r="C152" s="180" t="s">
        <v>183</v>
      </c>
      <c r="D152" s="180" t="s">
        <v>136</v>
      </c>
      <c r="E152" s="181" t="s">
        <v>360</v>
      </c>
      <c r="F152" s="182" t="s">
        <v>361</v>
      </c>
      <c r="G152" s="183" t="s">
        <v>139</v>
      </c>
      <c r="H152" s="184">
        <v>0.92800000000000005</v>
      </c>
      <c r="I152" s="185"/>
      <c r="J152" s="186">
        <f>ROUND(I152*H152,2)</f>
        <v>0</v>
      </c>
      <c r="K152" s="187"/>
      <c r="L152" s="38"/>
      <c r="M152" s="188" t="s">
        <v>1</v>
      </c>
      <c r="N152" s="189" t="s">
        <v>42</v>
      </c>
      <c r="O152" s="81"/>
      <c r="P152" s="190">
        <f>O152*H152</f>
        <v>0</v>
      </c>
      <c r="Q152" s="190">
        <v>0.34408</v>
      </c>
      <c r="R152" s="190">
        <f>Q152*H152</f>
        <v>0.31930624000000002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140</v>
      </c>
      <c r="AT152" s="192" t="s">
        <v>136</v>
      </c>
      <c r="AU152" s="192" t="s">
        <v>141</v>
      </c>
      <c r="AY152" s="18" t="s">
        <v>134</v>
      </c>
      <c r="BE152" s="193">
        <f>IF(N152="základná",J152,0)</f>
        <v>0</v>
      </c>
      <c r="BF152" s="193">
        <f>IF(N152="znížená",J152,0)</f>
        <v>0</v>
      </c>
      <c r="BG152" s="193">
        <f>IF(N152="zákl. prenesená",J152,0)</f>
        <v>0</v>
      </c>
      <c r="BH152" s="193">
        <f>IF(N152="zníž. prenesená",J152,0)</f>
        <v>0</v>
      </c>
      <c r="BI152" s="193">
        <f>IF(N152="nulová",J152,0)</f>
        <v>0</v>
      </c>
      <c r="BJ152" s="18" t="s">
        <v>141</v>
      </c>
      <c r="BK152" s="193">
        <f>ROUND(I152*H152,2)</f>
        <v>0</v>
      </c>
      <c r="BL152" s="18" t="s">
        <v>140</v>
      </c>
      <c r="BM152" s="192" t="s">
        <v>362</v>
      </c>
    </row>
    <row r="153" s="13" customFormat="1">
      <c r="A153" s="13"/>
      <c r="B153" s="194"/>
      <c r="C153" s="13"/>
      <c r="D153" s="195" t="s">
        <v>143</v>
      </c>
      <c r="E153" s="196" t="s">
        <v>1</v>
      </c>
      <c r="F153" s="197" t="s">
        <v>363</v>
      </c>
      <c r="G153" s="13"/>
      <c r="H153" s="198">
        <v>0.92800000000000005</v>
      </c>
      <c r="I153" s="199"/>
      <c r="J153" s="13"/>
      <c r="K153" s="13"/>
      <c r="L153" s="194"/>
      <c r="M153" s="200"/>
      <c r="N153" s="201"/>
      <c r="O153" s="201"/>
      <c r="P153" s="201"/>
      <c r="Q153" s="201"/>
      <c r="R153" s="201"/>
      <c r="S153" s="201"/>
      <c r="T153" s="20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6" t="s">
        <v>143</v>
      </c>
      <c r="AU153" s="196" t="s">
        <v>141</v>
      </c>
      <c r="AV153" s="13" t="s">
        <v>141</v>
      </c>
      <c r="AW153" s="13" t="s">
        <v>31</v>
      </c>
      <c r="AX153" s="13" t="s">
        <v>84</v>
      </c>
      <c r="AY153" s="196" t="s">
        <v>134</v>
      </c>
    </row>
    <row r="154" s="2" customFormat="1" ht="37.8" customHeight="1">
      <c r="A154" s="37"/>
      <c r="B154" s="179"/>
      <c r="C154" s="180" t="s">
        <v>188</v>
      </c>
      <c r="D154" s="180" t="s">
        <v>136</v>
      </c>
      <c r="E154" s="181" t="s">
        <v>364</v>
      </c>
      <c r="F154" s="182" t="s">
        <v>365</v>
      </c>
      <c r="G154" s="183" t="s">
        <v>139</v>
      </c>
      <c r="H154" s="184">
        <v>0.92800000000000005</v>
      </c>
      <c r="I154" s="185"/>
      <c r="J154" s="186">
        <f>ROUND(I154*H154,2)</f>
        <v>0</v>
      </c>
      <c r="K154" s="187"/>
      <c r="L154" s="38"/>
      <c r="M154" s="188" t="s">
        <v>1</v>
      </c>
      <c r="N154" s="189" t="s">
        <v>42</v>
      </c>
      <c r="O154" s="81"/>
      <c r="P154" s="190">
        <f>O154*H154</f>
        <v>0</v>
      </c>
      <c r="Q154" s="190">
        <v>0.092499999999999999</v>
      </c>
      <c r="R154" s="190">
        <f>Q154*H154</f>
        <v>0.08584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140</v>
      </c>
      <c r="AT154" s="192" t="s">
        <v>136</v>
      </c>
      <c r="AU154" s="192" t="s">
        <v>141</v>
      </c>
      <c r="AY154" s="18" t="s">
        <v>134</v>
      </c>
      <c r="BE154" s="193">
        <f>IF(N154="základná",J154,0)</f>
        <v>0</v>
      </c>
      <c r="BF154" s="193">
        <f>IF(N154="znížená",J154,0)</f>
        <v>0</v>
      </c>
      <c r="BG154" s="193">
        <f>IF(N154="zákl. prenesená",J154,0)</f>
        <v>0</v>
      </c>
      <c r="BH154" s="193">
        <f>IF(N154="zníž. prenesená",J154,0)</f>
        <v>0</v>
      </c>
      <c r="BI154" s="193">
        <f>IF(N154="nulová",J154,0)</f>
        <v>0</v>
      </c>
      <c r="BJ154" s="18" t="s">
        <v>141</v>
      </c>
      <c r="BK154" s="193">
        <f>ROUND(I154*H154,2)</f>
        <v>0</v>
      </c>
      <c r="BL154" s="18" t="s">
        <v>140</v>
      </c>
      <c r="BM154" s="192" t="s">
        <v>366</v>
      </c>
    </row>
    <row r="155" s="13" customFormat="1">
      <c r="A155" s="13"/>
      <c r="B155" s="194"/>
      <c r="C155" s="13"/>
      <c r="D155" s="195" t="s">
        <v>143</v>
      </c>
      <c r="E155" s="196" t="s">
        <v>1</v>
      </c>
      <c r="F155" s="197" t="s">
        <v>363</v>
      </c>
      <c r="G155" s="13"/>
      <c r="H155" s="198">
        <v>0.92800000000000005</v>
      </c>
      <c r="I155" s="199"/>
      <c r="J155" s="13"/>
      <c r="K155" s="13"/>
      <c r="L155" s="194"/>
      <c r="M155" s="200"/>
      <c r="N155" s="201"/>
      <c r="O155" s="201"/>
      <c r="P155" s="201"/>
      <c r="Q155" s="201"/>
      <c r="R155" s="201"/>
      <c r="S155" s="201"/>
      <c r="T155" s="20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6" t="s">
        <v>143</v>
      </c>
      <c r="AU155" s="196" t="s">
        <v>141</v>
      </c>
      <c r="AV155" s="13" t="s">
        <v>141</v>
      </c>
      <c r="AW155" s="13" t="s">
        <v>31</v>
      </c>
      <c r="AX155" s="13" t="s">
        <v>84</v>
      </c>
      <c r="AY155" s="196" t="s">
        <v>134</v>
      </c>
    </row>
    <row r="156" s="2" customFormat="1" ht="24.15" customHeight="1">
      <c r="A156" s="37"/>
      <c r="B156" s="179"/>
      <c r="C156" s="221" t="s">
        <v>192</v>
      </c>
      <c r="D156" s="221" t="s">
        <v>367</v>
      </c>
      <c r="E156" s="222" t="s">
        <v>368</v>
      </c>
      <c r="F156" s="223" t="s">
        <v>369</v>
      </c>
      <c r="G156" s="224" t="s">
        <v>139</v>
      </c>
      <c r="H156" s="225">
        <v>1.0209999999999999</v>
      </c>
      <c r="I156" s="226"/>
      <c r="J156" s="227">
        <f>ROUND(I156*H156,2)</f>
        <v>0</v>
      </c>
      <c r="K156" s="228"/>
      <c r="L156" s="229"/>
      <c r="M156" s="230" t="s">
        <v>1</v>
      </c>
      <c r="N156" s="231" t="s">
        <v>42</v>
      </c>
      <c r="O156" s="81"/>
      <c r="P156" s="190">
        <f>O156*H156</f>
        <v>0</v>
      </c>
      <c r="Q156" s="190">
        <v>0.13</v>
      </c>
      <c r="R156" s="190">
        <f>Q156*H156</f>
        <v>0.13272999999999999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171</v>
      </c>
      <c r="AT156" s="192" t="s">
        <v>367</v>
      </c>
      <c r="AU156" s="192" t="s">
        <v>141</v>
      </c>
      <c r="AY156" s="18" t="s">
        <v>134</v>
      </c>
      <c r="BE156" s="193">
        <f>IF(N156="základná",J156,0)</f>
        <v>0</v>
      </c>
      <c r="BF156" s="193">
        <f>IF(N156="znížená",J156,0)</f>
        <v>0</v>
      </c>
      <c r="BG156" s="193">
        <f>IF(N156="zákl. prenesená",J156,0)</f>
        <v>0</v>
      </c>
      <c r="BH156" s="193">
        <f>IF(N156="zníž. prenesená",J156,0)</f>
        <v>0</v>
      </c>
      <c r="BI156" s="193">
        <f>IF(N156="nulová",J156,0)</f>
        <v>0</v>
      </c>
      <c r="BJ156" s="18" t="s">
        <v>141</v>
      </c>
      <c r="BK156" s="193">
        <f>ROUND(I156*H156,2)</f>
        <v>0</v>
      </c>
      <c r="BL156" s="18" t="s">
        <v>140</v>
      </c>
      <c r="BM156" s="192" t="s">
        <v>370</v>
      </c>
    </row>
    <row r="157" s="13" customFormat="1">
      <c r="A157" s="13"/>
      <c r="B157" s="194"/>
      <c r="C157" s="13"/>
      <c r="D157" s="195" t="s">
        <v>143</v>
      </c>
      <c r="E157" s="13"/>
      <c r="F157" s="197" t="s">
        <v>371</v>
      </c>
      <c r="G157" s="13"/>
      <c r="H157" s="198">
        <v>1.0209999999999999</v>
      </c>
      <c r="I157" s="199"/>
      <c r="J157" s="13"/>
      <c r="K157" s="13"/>
      <c r="L157" s="194"/>
      <c r="M157" s="200"/>
      <c r="N157" s="201"/>
      <c r="O157" s="201"/>
      <c r="P157" s="201"/>
      <c r="Q157" s="201"/>
      <c r="R157" s="201"/>
      <c r="S157" s="201"/>
      <c r="T157" s="20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6" t="s">
        <v>143</v>
      </c>
      <c r="AU157" s="196" t="s">
        <v>141</v>
      </c>
      <c r="AV157" s="13" t="s">
        <v>141</v>
      </c>
      <c r="AW157" s="13" t="s">
        <v>3</v>
      </c>
      <c r="AX157" s="13" t="s">
        <v>84</v>
      </c>
      <c r="AY157" s="196" t="s">
        <v>134</v>
      </c>
    </row>
    <row r="158" s="12" customFormat="1" ht="22.8" customHeight="1">
      <c r="A158" s="12"/>
      <c r="B158" s="166"/>
      <c r="C158" s="12"/>
      <c r="D158" s="167" t="s">
        <v>75</v>
      </c>
      <c r="E158" s="177" t="s">
        <v>163</v>
      </c>
      <c r="F158" s="177" t="s">
        <v>372</v>
      </c>
      <c r="G158" s="12"/>
      <c r="H158" s="12"/>
      <c r="I158" s="169"/>
      <c r="J158" s="178">
        <f>BK158</f>
        <v>0</v>
      </c>
      <c r="K158" s="12"/>
      <c r="L158" s="166"/>
      <c r="M158" s="171"/>
      <c r="N158" s="172"/>
      <c r="O158" s="172"/>
      <c r="P158" s="173">
        <f>SUM(P159:P172)</f>
        <v>0</v>
      </c>
      <c r="Q158" s="172"/>
      <c r="R158" s="173">
        <f>SUM(R159:R172)</f>
        <v>2.0822557100000001</v>
      </c>
      <c r="S158" s="172"/>
      <c r="T158" s="174">
        <f>SUM(T159:T172)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67" t="s">
        <v>84</v>
      </c>
      <c r="AT158" s="175" t="s">
        <v>75</v>
      </c>
      <c r="AU158" s="175" t="s">
        <v>84</v>
      </c>
      <c r="AY158" s="167" t="s">
        <v>134</v>
      </c>
      <c r="BK158" s="176">
        <f>SUM(BK159:BK172)</f>
        <v>0</v>
      </c>
    </row>
    <row r="159" s="2" customFormat="1" ht="37.8" customHeight="1">
      <c r="A159" s="37"/>
      <c r="B159" s="179"/>
      <c r="C159" s="180" t="s">
        <v>197</v>
      </c>
      <c r="D159" s="180" t="s">
        <v>136</v>
      </c>
      <c r="E159" s="181" t="s">
        <v>373</v>
      </c>
      <c r="F159" s="182" t="s">
        <v>374</v>
      </c>
      <c r="G159" s="183" t="s">
        <v>139</v>
      </c>
      <c r="H159" s="184">
        <v>13.529999999999999</v>
      </c>
      <c r="I159" s="185"/>
      <c r="J159" s="186">
        <f>ROUND(I159*H159,2)</f>
        <v>0</v>
      </c>
      <c r="K159" s="187"/>
      <c r="L159" s="38"/>
      <c r="M159" s="188" t="s">
        <v>1</v>
      </c>
      <c r="N159" s="189" t="s">
        <v>42</v>
      </c>
      <c r="O159" s="81"/>
      <c r="P159" s="190">
        <f>O159*H159</f>
        <v>0</v>
      </c>
      <c r="Q159" s="190">
        <v>0.019120000000000002</v>
      </c>
      <c r="R159" s="190">
        <f>Q159*H159</f>
        <v>0.25869360000000002</v>
      </c>
      <c r="S159" s="190">
        <v>0</v>
      </c>
      <c r="T159" s="19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140</v>
      </c>
      <c r="AT159" s="192" t="s">
        <v>136</v>
      </c>
      <c r="AU159" s="192" t="s">
        <v>141</v>
      </c>
      <c r="AY159" s="18" t="s">
        <v>134</v>
      </c>
      <c r="BE159" s="193">
        <f>IF(N159="základná",J159,0)</f>
        <v>0</v>
      </c>
      <c r="BF159" s="193">
        <f>IF(N159="znížená",J159,0)</f>
        <v>0</v>
      </c>
      <c r="BG159" s="193">
        <f>IF(N159="zákl. prenesená",J159,0)</f>
        <v>0</v>
      </c>
      <c r="BH159" s="193">
        <f>IF(N159="zníž. prenesená",J159,0)</f>
        <v>0</v>
      </c>
      <c r="BI159" s="193">
        <f>IF(N159="nulová",J159,0)</f>
        <v>0</v>
      </c>
      <c r="BJ159" s="18" t="s">
        <v>141</v>
      </c>
      <c r="BK159" s="193">
        <f>ROUND(I159*H159,2)</f>
        <v>0</v>
      </c>
      <c r="BL159" s="18" t="s">
        <v>140</v>
      </c>
      <c r="BM159" s="192" t="s">
        <v>375</v>
      </c>
    </row>
    <row r="160" s="13" customFormat="1">
      <c r="A160" s="13"/>
      <c r="B160" s="194"/>
      <c r="C160" s="13"/>
      <c r="D160" s="195" t="s">
        <v>143</v>
      </c>
      <c r="E160" s="196" t="s">
        <v>1</v>
      </c>
      <c r="F160" s="197" t="s">
        <v>376</v>
      </c>
      <c r="G160" s="13"/>
      <c r="H160" s="198">
        <v>13.529999999999999</v>
      </c>
      <c r="I160" s="199"/>
      <c r="J160" s="13"/>
      <c r="K160" s="13"/>
      <c r="L160" s="194"/>
      <c r="M160" s="200"/>
      <c r="N160" s="201"/>
      <c r="O160" s="201"/>
      <c r="P160" s="201"/>
      <c r="Q160" s="201"/>
      <c r="R160" s="201"/>
      <c r="S160" s="201"/>
      <c r="T160" s="20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96" t="s">
        <v>143</v>
      </c>
      <c r="AU160" s="196" t="s">
        <v>141</v>
      </c>
      <c r="AV160" s="13" t="s">
        <v>141</v>
      </c>
      <c r="AW160" s="13" t="s">
        <v>31</v>
      </c>
      <c r="AX160" s="13" t="s">
        <v>84</v>
      </c>
      <c r="AY160" s="196" t="s">
        <v>134</v>
      </c>
    </row>
    <row r="161" s="2" customFormat="1" ht="33" customHeight="1">
      <c r="A161" s="37"/>
      <c r="B161" s="179"/>
      <c r="C161" s="180" t="s">
        <v>202</v>
      </c>
      <c r="D161" s="180" t="s">
        <v>136</v>
      </c>
      <c r="E161" s="181" t="s">
        <v>377</v>
      </c>
      <c r="F161" s="182" t="s">
        <v>378</v>
      </c>
      <c r="G161" s="183" t="s">
        <v>139</v>
      </c>
      <c r="H161" s="184">
        <v>32.098999999999997</v>
      </c>
      <c r="I161" s="185"/>
      <c r="J161" s="186">
        <f>ROUND(I161*H161,2)</f>
        <v>0</v>
      </c>
      <c r="K161" s="187"/>
      <c r="L161" s="38"/>
      <c r="M161" s="188" t="s">
        <v>1</v>
      </c>
      <c r="N161" s="189" t="s">
        <v>42</v>
      </c>
      <c r="O161" s="81"/>
      <c r="P161" s="190">
        <f>O161*H161</f>
        <v>0</v>
      </c>
      <c r="Q161" s="190">
        <v>0.010880000000000001</v>
      </c>
      <c r="R161" s="190">
        <f>Q161*H161</f>
        <v>0.34923712000000001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140</v>
      </c>
      <c r="AT161" s="192" t="s">
        <v>136</v>
      </c>
      <c r="AU161" s="192" t="s">
        <v>141</v>
      </c>
      <c r="AY161" s="18" t="s">
        <v>134</v>
      </c>
      <c r="BE161" s="193">
        <f>IF(N161="základná",J161,0)</f>
        <v>0</v>
      </c>
      <c r="BF161" s="193">
        <f>IF(N161="znížená",J161,0)</f>
        <v>0</v>
      </c>
      <c r="BG161" s="193">
        <f>IF(N161="zákl. prenesená",J161,0)</f>
        <v>0</v>
      </c>
      <c r="BH161" s="193">
        <f>IF(N161="zníž. prenesená",J161,0)</f>
        <v>0</v>
      </c>
      <c r="BI161" s="193">
        <f>IF(N161="nulová",J161,0)</f>
        <v>0</v>
      </c>
      <c r="BJ161" s="18" t="s">
        <v>141</v>
      </c>
      <c r="BK161" s="193">
        <f>ROUND(I161*H161,2)</f>
        <v>0</v>
      </c>
      <c r="BL161" s="18" t="s">
        <v>140</v>
      </c>
      <c r="BM161" s="192" t="s">
        <v>379</v>
      </c>
    </row>
    <row r="162" s="13" customFormat="1">
      <c r="A162" s="13"/>
      <c r="B162" s="194"/>
      <c r="C162" s="13"/>
      <c r="D162" s="195" t="s">
        <v>143</v>
      </c>
      <c r="E162" s="196" t="s">
        <v>1</v>
      </c>
      <c r="F162" s="197" t="s">
        <v>380</v>
      </c>
      <c r="G162" s="13"/>
      <c r="H162" s="198">
        <v>32.098999999999997</v>
      </c>
      <c r="I162" s="199"/>
      <c r="J162" s="13"/>
      <c r="K162" s="13"/>
      <c r="L162" s="194"/>
      <c r="M162" s="200"/>
      <c r="N162" s="201"/>
      <c r="O162" s="201"/>
      <c r="P162" s="201"/>
      <c r="Q162" s="201"/>
      <c r="R162" s="201"/>
      <c r="S162" s="201"/>
      <c r="T162" s="20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6" t="s">
        <v>143</v>
      </c>
      <c r="AU162" s="196" t="s">
        <v>141</v>
      </c>
      <c r="AV162" s="13" t="s">
        <v>141</v>
      </c>
      <c r="AW162" s="13" t="s">
        <v>31</v>
      </c>
      <c r="AX162" s="13" t="s">
        <v>84</v>
      </c>
      <c r="AY162" s="196" t="s">
        <v>134</v>
      </c>
    </row>
    <row r="163" s="2" customFormat="1" ht="33" customHeight="1">
      <c r="A163" s="37"/>
      <c r="B163" s="179"/>
      <c r="C163" s="180" t="s">
        <v>207</v>
      </c>
      <c r="D163" s="180" t="s">
        <v>136</v>
      </c>
      <c r="E163" s="181" t="s">
        <v>381</v>
      </c>
      <c r="F163" s="182" t="s">
        <v>382</v>
      </c>
      <c r="G163" s="183" t="s">
        <v>139</v>
      </c>
      <c r="H163" s="184">
        <v>26.190999999999999</v>
      </c>
      <c r="I163" s="185"/>
      <c r="J163" s="186">
        <f>ROUND(I163*H163,2)</f>
        <v>0</v>
      </c>
      <c r="K163" s="187"/>
      <c r="L163" s="38"/>
      <c r="M163" s="188" t="s">
        <v>1</v>
      </c>
      <c r="N163" s="189" t="s">
        <v>42</v>
      </c>
      <c r="O163" s="81"/>
      <c r="P163" s="190">
        <f>O163*H163</f>
        <v>0</v>
      </c>
      <c r="Q163" s="190">
        <v>0.017239999999999998</v>
      </c>
      <c r="R163" s="190">
        <f>Q163*H163</f>
        <v>0.45153283999999994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140</v>
      </c>
      <c r="AT163" s="192" t="s">
        <v>136</v>
      </c>
      <c r="AU163" s="192" t="s">
        <v>141</v>
      </c>
      <c r="AY163" s="18" t="s">
        <v>134</v>
      </c>
      <c r="BE163" s="193">
        <f>IF(N163="základná",J163,0)</f>
        <v>0</v>
      </c>
      <c r="BF163" s="193">
        <f>IF(N163="znížená",J163,0)</f>
        <v>0</v>
      </c>
      <c r="BG163" s="193">
        <f>IF(N163="zákl. prenesená",J163,0)</f>
        <v>0</v>
      </c>
      <c r="BH163" s="193">
        <f>IF(N163="zníž. prenesená",J163,0)</f>
        <v>0</v>
      </c>
      <c r="BI163" s="193">
        <f>IF(N163="nulová",J163,0)</f>
        <v>0</v>
      </c>
      <c r="BJ163" s="18" t="s">
        <v>141</v>
      </c>
      <c r="BK163" s="193">
        <f>ROUND(I163*H163,2)</f>
        <v>0</v>
      </c>
      <c r="BL163" s="18" t="s">
        <v>140</v>
      </c>
      <c r="BM163" s="192" t="s">
        <v>383</v>
      </c>
    </row>
    <row r="164" s="13" customFormat="1">
      <c r="A164" s="13"/>
      <c r="B164" s="194"/>
      <c r="C164" s="13"/>
      <c r="D164" s="195" t="s">
        <v>143</v>
      </c>
      <c r="E164" s="196" t="s">
        <v>1</v>
      </c>
      <c r="F164" s="197" t="s">
        <v>384</v>
      </c>
      <c r="G164" s="13"/>
      <c r="H164" s="198">
        <v>29.465</v>
      </c>
      <c r="I164" s="199"/>
      <c r="J164" s="13"/>
      <c r="K164" s="13"/>
      <c r="L164" s="194"/>
      <c r="M164" s="200"/>
      <c r="N164" s="201"/>
      <c r="O164" s="201"/>
      <c r="P164" s="201"/>
      <c r="Q164" s="201"/>
      <c r="R164" s="201"/>
      <c r="S164" s="201"/>
      <c r="T164" s="20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6" t="s">
        <v>143</v>
      </c>
      <c r="AU164" s="196" t="s">
        <v>141</v>
      </c>
      <c r="AV164" s="13" t="s">
        <v>141</v>
      </c>
      <c r="AW164" s="13" t="s">
        <v>31</v>
      </c>
      <c r="AX164" s="13" t="s">
        <v>76</v>
      </c>
      <c r="AY164" s="196" t="s">
        <v>134</v>
      </c>
    </row>
    <row r="165" s="13" customFormat="1">
      <c r="A165" s="13"/>
      <c r="B165" s="194"/>
      <c r="C165" s="13"/>
      <c r="D165" s="195" t="s">
        <v>143</v>
      </c>
      <c r="E165" s="196" t="s">
        <v>1</v>
      </c>
      <c r="F165" s="197" t="s">
        <v>385</v>
      </c>
      <c r="G165" s="13"/>
      <c r="H165" s="198">
        <v>-3.274</v>
      </c>
      <c r="I165" s="199"/>
      <c r="J165" s="13"/>
      <c r="K165" s="13"/>
      <c r="L165" s="194"/>
      <c r="M165" s="200"/>
      <c r="N165" s="201"/>
      <c r="O165" s="201"/>
      <c r="P165" s="201"/>
      <c r="Q165" s="201"/>
      <c r="R165" s="201"/>
      <c r="S165" s="201"/>
      <c r="T165" s="20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6" t="s">
        <v>143</v>
      </c>
      <c r="AU165" s="196" t="s">
        <v>141</v>
      </c>
      <c r="AV165" s="13" t="s">
        <v>141</v>
      </c>
      <c r="AW165" s="13" t="s">
        <v>31</v>
      </c>
      <c r="AX165" s="13" t="s">
        <v>76</v>
      </c>
      <c r="AY165" s="196" t="s">
        <v>134</v>
      </c>
    </row>
    <row r="166" s="15" customFormat="1">
      <c r="A166" s="15"/>
      <c r="B166" s="210"/>
      <c r="C166" s="15"/>
      <c r="D166" s="195" t="s">
        <v>143</v>
      </c>
      <c r="E166" s="211" t="s">
        <v>1</v>
      </c>
      <c r="F166" s="212" t="s">
        <v>176</v>
      </c>
      <c r="G166" s="15"/>
      <c r="H166" s="213">
        <v>26.190999999999999</v>
      </c>
      <c r="I166" s="214"/>
      <c r="J166" s="15"/>
      <c r="K166" s="15"/>
      <c r="L166" s="210"/>
      <c r="M166" s="215"/>
      <c r="N166" s="216"/>
      <c r="O166" s="216"/>
      <c r="P166" s="216"/>
      <c r="Q166" s="216"/>
      <c r="R166" s="216"/>
      <c r="S166" s="216"/>
      <c r="T166" s="217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11" t="s">
        <v>143</v>
      </c>
      <c r="AU166" s="211" t="s">
        <v>141</v>
      </c>
      <c r="AV166" s="15" t="s">
        <v>140</v>
      </c>
      <c r="AW166" s="15" t="s">
        <v>31</v>
      </c>
      <c r="AX166" s="15" t="s">
        <v>84</v>
      </c>
      <c r="AY166" s="211" t="s">
        <v>134</v>
      </c>
    </row>
    <row r="167" s="2" customFormat="1" ht="24.15" customHeight="1">
      <c r="A167" s="37"/>
      <c r="B167" s="179"/>
      <c r="C167" s="180" t="s">
        <v>211</v>
      </c>
      <c r="D167" s="180" t="s">
        <v>136</v>
      </c>
      <c r="E167" s="181" t="s">
        <v>386</v>
      </c>
      <c r="F167" s="182" t="s">
        <v>387</v>
      </c>
      <c r="G167" s="183" t="s">
        <v>139</v>
      </c>
      <c r="H167" s="184">
        <v>17.670999999999999</v>
      </c>
      <c r="I167" s="185"/>
      <c r="J167" s="186">
        <f>ROUND(I167*H167,2)</f>
        <v>0</v>
      </c>
      <c r="K167" s="187"/>
      <c r="L167" s="38"/>
      <c r="M167" s="188" t="s">
        <v>1</v>
      </c>
      <c r="N167" s="189" t="s">
        <v>42</v>
      </c>
      <c r="O167" s="81"/>
      <c r="P167" s="190">
        <f>O167*H167</f>
        <v>0</v>
      </c>
      <c r="Q167" s="190">
        <v>0.0049300000000000004</v>
      </c>
      <c r="R167" s="190">
        <f>Q167*H167</f>
        <v>0.087118029999999999</v>
      </c>
      <c r="S167" s="190">
        <v>0</v>
      </c>
      <c r="T167" s="19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2" t="s">
        <v>140</v>
      </c>
      <c r="AT167" s="192" t="s">
        <v>136</v>
      </c>
      <c r="AU167" s="192" t="s">
        <v>141</v>
      </c>
      <c r="AY167" s="18" t="s">
        <v>134</v>
      </c>
      <c r="BE167" s="193">
        <f>IF(N167="základná",J167,0)</f>
        <v>0</v>
      </c>
      <c r="BF167" s="193">
        <f>IF(N167="znížená",J167,0)</f>
        <v>0</v>
      </c>
      <c r="BG167" s="193">
        <f>IF(N167="zákl. prenesená",J167,0)</f>
        <v>0</v>
      </c>
      <c r="BH167" s="193">
        <f>IF(N167="zníž. prenesená",J167,0)</f>
        <v>0</v>
      </c>
      <c r="BI167" s="193">
        <f>IF(N167="nulová",J167,0)</f>
        <v>0</v>
      </c>
      <c r="BJ167" s="18" t="s">
        <v>141</v>
      </c>
      <c r="BK167" s="193">
        <f>ROUND(I167*H167,2)</f>
        <v>0</v>
      </c>
      <c r="BL167" s="18" t="s">
        <v>140</v>
      </c>
      <c r="BM167" s="192" t="s">
        <v>388</v>
      </c>
    </row>
    <row r="168" s="13" customFormat="1">
      <c r="A168" s="13"/>
      <c r="B168" s="194"/>
      <c r="C168" s="13"/>
      <c r="D168" s="195" t="s">
        <v>143</v>
      </c>
      <c r="E168" s="196" t="s">
        <v>1</v>
      </c>
      <c r="F168" s="197" t="s">
        <v>389</v>
      </c>
      <c r="G168" s="13"/>
      <c r="H168" s="198">
        <v>17.670999999999999</v>
      </c>
      <c r="I168" s="199"/>
      <c r="J168" s="13"/>
      <c r="K168" s="13"/>
      <c r="L168" s="194"/>
      <c r="M168" s="200"/>
      <c r="N168" s="201"/>
      <c r="O168" s="201"/>
      <c r="P168" s="201"/>
      <c r="Q168" s="201"/>
      <c r="R168" s="201"/>
      <c r="S168" s="201"/>
      <c r="T168" s="20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6" t="s">
        <v>143</v>
      </c>
      <c r="AU168" s="196" t="s">
        <v>141</v>
      </c>
      <c r="AV168" s="13" t="s">
        <v>141</v>
      </c>
      <c r="AW168" s="13" t="s">
        <v>31</v>
      </c>
      <c r="AX168" s="13" t="s">
        <v>84</v>
      </c>
      <c r="AY168" s="196" t="s">
        <v>134</v>
      </c>
    </row>
    <row r="169" s="2" customFormat="1" ht="24.15" customHeight="1">
      <c r="A169" s="37"/>
      <c r="B169" s="179"/>
      <c r="C169" s="180" t="s">
        <v>215</v>
      </c>
      <c r="D169" s="180" t="s">
        <v>136</v>
      </c>
      <c r="E169" s="181" t="s">
        <v>390</v>
      </c>
      <c r="F169" s="182" t="s">
        <v>391</v>
      </c>
      <c r="G169" s="183" t="s">
        <v>139</v>
      </c>
      <c r="H169" s="184">
        <v>17.670999999999999</v>
      </c>
      <c r="I169" s="185"/>
      <c r="J169" s="186">
        <f>ROUND(I169*H169,2)</f>
        <v>0</v>
      </c>
      <c r="K169" s="187"/>
      <c r="L169" s="38"/>
      <c r="M169" s="188" t="s">
        <v>1</v>
      </c>
      <c r="N169" s="189" t="s">
        <v>42</v>
      </c>
      <c r="O169" s="81"/>
      <c r="P169" s="190">
        <f>O169*H169</f>
        <v>0</v>
      </c>
      <c r="Q169" s="190">
        <v>0.01312</v>
      </c>
      <c r="R169" s="190">
        <f>Q169*H169</f>
        <v>0.23184352</v>
      </c>
      <c r="S169" s="190">
        <v>0</v>
      </c>
      <c r="T169" s="19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2" t="s">
        <v>140</v>
      </c>
      <c r="AT169" s="192" t="s">
        <v>136</v>
      </c>
      <c r="AU169" s="192" t="s">
        <v>141</v>
      </c>
      <c r="AY169" s="18" t="s">
        <v>134</v>
      </c>
      <c r="BE169" s="193">
        <f>IF(N169="základná",J169,0)</f>
        <v>0</v>
      </c>
      <c r="BF169" s="193">
        <f>IF(N169="znížená",J169,0)</f>
        <v>0</v>
      </c>
      <c r="BG169" s="193">
        <f>IF(N169="zákl. prenesená",J169,0)</f>
        <v>0</v>
      </c>
      <c r="BH169" s="193">
        <f>IF(N169="zníž. prenesená",J169,0)</f>
        <v>0</v>
      </c>
      <c r="BI169" s="193">
        <f>IF(N169="nulová",J169,0)</f>
        <v>0</v>
      </c>
      <c r="BJ169" s="18" t="s">
        <v>141</v>
      </c>
      <c r="BK169" s="193">
        <f>ROUND(I169*H169,2)</f>
        <v>0</v>
      </c>
      <c r="BL169" s="18" t="s">
        <v>140</v>
      </c>
      <c r="BM169" s="192" t="s">
        <v>392</v>
      </c>
    </row>
    <row r="170" s="13" customFormat="1">
      <c r="A170" s="13"/>
      <c r="B170" s="194"/>
      <c r="C170" s="13"/>
      <c r="D170" s="195" t="s">
        <v>143</v>
      </c>
      <c r="E170" s="196" t="s">
        <v>1</v>
      </c>
      <c r="F170" s="197" t="s">
        <v>389</v>
      </c>
      <c r="G170" s="13"/>
      <c r="H170" s="198">
        <v>17.670999999999999</v>
      </c>
      <c r="I170" s="199"/>
      <c r="J170" s="13"/>
      <c r="K170" s="13"/>
      <c r="L170" s="194"/>
      <c r="M170" s="200"/>
      <c r="N170" s="201"/>
      <c r="O170" s="201"/>
      <c r="P170" s="201"/>
      <c r="Q170" s="201"/>
      <c r="R170" s="201"/>
      <c r="S170" s="201"/>
      <c r="T170" s="20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6" t="s">
        <v>143</v>
      </c>
      <c r="AU170" s="196" t="s">
        <v>141</v>
      </c>
      <c r="AV170" s="13" t="s">
        <v>141</v>
      </c>
      <c r="AW170" s="13" t="s">
        <v>31</v>
      </c>
      <c r="AX170" s="13" t="s">
        <v>84</v>
      </c>
      <c r="AY170" s="196" t="s">
        <v>134</v>
      </c>
    </row>
    <row r="171" s="2" customFormat="1" ht="37.8" customHeight="1">
      <c r="A171" s="37"/>
      <c r="B171" s="179"/>
      <c r="C171" s="180" t="s">
        <v>220</v>
      </c>
      <c r="D171" s="180" t="s">
        <v>136</v>
      </c>
      <c r="E171" s="181" t="s">
        <v>393</v>
      </c>
      <c r="F171" s="182" t="s">
        <v>394</v>
      </c>
      <c r="G171" s="183" t="s">
        <v>139</v>
      </c>
      <c r="H171" s="184">
        <v>13.529999999999999</v>
      </c>
      <c r="I171" s="185"/>
      <c r="J171" s="186">
        <f>ROUND(I171*H171,2)</f>
        <v>0</v>
      </c>
      <c r="K171" s="187"/>
      <c r="L171" s="38"/>
      <c r="M171" s="188" t="s">
        <v>1</v>
      </c>
      <c r="N171" s="189" t="s">
        <v>42</v>
      </c>
      <c r="O171" s="81"/>
      <c r="P171" s="190">
        <f>O171*H171</f>
        <v>0</v>
      </c>
      <c r="Q171" s="190">
        <v>0.052019999999999997</v>
      </c>
      <c r="R171" s="190">
        <f>Q171*H171</f>
        <v>0.70383059999999997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140</v>
      </c>
      <c r="AT171" s="192" t="s">
        <v>136</v>
      </c>
      <c r="AU171" s="192" t="s">
        <v>141</v>
      </c>
      <c r="AY171" s="18" t="s">
        <v>134</v>
      </c>
      <c r="BE171" s="193">
        <f>IF(N171="základná",J171,0)</f>
        <v>0</v>
      </c>
      <c r="BF171" s="193">
        <f>IF(N171="znížená",J171,0)</f>
        <v>0</v>
      </c>
      <c r="BG171" s="193">
        <f>IF(N171="zákl. prenesená",J171,0)</f>
        <v>0</v>
      </c>
      <c r="BH171" s="193">
        <f>IF(N171="zníž. prenesená",J171,0)</f>
        <v>0</v>
      </c>
      <c r="BI171" s="193">
        <f>IF(N171="nulová",J171,0)</f>
        <v>0</v>
      </c>
      <c r="BJ171" s="18" t="s">
        <v>141</v>
      </c>
      <c r="BK171" s="193">
        <f>ROUND(I171*H171,2)</f>
        <v>0</v>
      </c>
      <c r="BL171" s="18" t="s">
        <v>140</v>
      </c>
      <c r="BM171" s="192" t="s">
        <v>395</v>
      </c>
    </row>
    <row r="172" s="13" customFormat="1">
      <c r="A172" s="13"/>
      <c r="B172" s="194"/>
      <c r="C172" s="13"/>
      <c r="D172" s="195" t="s">
        <v>143</v>
      </c>
      <c r="E172" s="196" t="s">
        <v>1</v>
      </c>
      <c r="F172" s="197" t="s">
        <v>376</v>
      </c>
      <c r="G172" s="13"/>
      <c r="H172" s="198">
        <v>13.529999999999999</v>
      </c>
      <c r="I172" s="199"/>
      <c r="J172" s="13"/>
      <c r="K172" s="13"/>
      <c r="L172" s="194"/>
      <c r="M172" s="200"/>
      <c r="N172" s="201"/>
      <c r="O172" s="201"/>
      <c r="P172" s="201"/>
      <c r="Q172" s="201"/>
      <c r="R172" s="201"/>
      <c r="S172" s="201"/>
      <c r="T172" s="20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96" t="s">
        <v>143</v>
      </c>
      <c r="AU172" s="196" t="s">
        <v>141</v>
      </c>
      <c r="AV172" s="13" t="s">
        <v>141</v>
      </c>
      <c r="AW172" s="13" t="s">
        <v>31</v>
      </c>
      <c r="AX172" s="13" t="s">
        <v>84</v>
      </c>
      <c r="AY172" s="196" t="s">
        <v>134</v>
      </c>
    </row>
    <row r="173" s="12" customFormat="1" ht="22.8" customHeight="1">
      <c r="A173" s="12"/>
      <c r="B173" s="166"/>
      <c r="C173" s="12"/>
      <c r="D173" s="167" t="s">
        <v>75</v>
      </c>
      <c r="E173" s="177" t="s">
        <v>177</v>
      </c>
      <c r="F173" s="177" t="s">
        <v>178</v>
      </c>
      <c r="G173" s="12"/>
      <c r="H173" s="12"/>
      <c r="I173" s="169"/>
      <c r="J173" s="178">
        <f>BK173</f>
        <v>0</v>
      </c>
      <c r="K173" s="12"/>
      <c r="L173" s="166"/>
      <c r="M173" s="171"/>
      <c r="N173" s="172"/>
      <c r="O173" s="172"/>
      <c r="P173" s="173">
        <f>SUM(P174:P183)</f>
        <v>0</v>
      </c>
      <c r="Q173" s="172"/>
      <c r="R173" s="173">
        <f>SUM(R174:R183)</f>
        <v>0.91777450000000005</v>
      </c>
      <c r="S173" s="172"/>
      <c r="T173" s="174">
        <f>SUM(T174:T183)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67" t="s">
        <v>84</v>
      </c>
      <c r="AT173" s="175" t="s">
        <v>75</v>
      </c>
      <c r="AU173" s="175" t="s">
        <v>84</v>
      </c>
      <c r="AY173" s="167" t="s">
        <v>134</v>
      </c>
      <c r="BK173" s="176">
        <f>SUM(BK174:BK183)</f>
        <v>0</v>
      </c>
    </row>
    <row r="174" s="2" customFormat="1" ht="24.15" customHeight="1">
      <c r="A174" s="37"/>
      <c r="B174" s="179"/>
      <c r="C174" s="180" t="s">
        <v>224</v>
      </c>
      <c r="D174" s="180" t="s">
        <v>136</v>
      </c>
      <c r="E174" s="181" t="s">
        <v>396</v>
      </c>
      <c r="F174" s="182" t="s">
        <v>397</v>
      </c>
      <c r="G174" s="183" t="s">
        <v>147</v>
      </c>
      <c r="H174" s="184">
        <v>4.71</v>
      </c>
      <c r="I174" s="185"/>
      <c r="J174" s="186">
        <f>ROUND(I174*H174,2)</f>
        <v>0</v>
      </c>
      <c r="K174" s="187"/>
      <c r="L174" s="38"/>
      <c r="M174" s="188" t="s">
        <v>1</v>
      </c>
      <c r="N174" s="189" t="s">
        <v>42</v>
      </c>
      <c r="O174" s="81"/>
      <c r="P174" s="190">
        <f>O174*H174</f>
        <v>0</v>
      </c>
      <c r="Q174" s="190">
        <v>0.12249</v>
      </c>
      <c r="R174" s="190">
        <f>Q174*H174</f>
        <v>0.57692790000000005</v>
      </c>
      <c r="S174" s="190">
        <v>0</v>
      </c>
      <c r="T174" s="19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2" t="s">
        <v>140</v>
      </c>
      <c r="AT174" s="192" t="s">
        <v>136</v>
      </c>
      <c r="AU174" s="192" t="s">
        <v>141</v>
      </c>
      <c r="AY174" s="18" t="s">
        <v>134</v>
      </c>
      <c r="BE174" s="193">
        <f>IF(N174="základná",J174,0)</f>
        <v>0</v>
      </c>
      <c r="BF174" s="193">
        <f>IF(N174="znížená",J174,0)</f>
        <v>0</v>
      </c>
      <c r="BG174" s="193">
        <f>IF(N174="zákl. prenesená",J174,0)</f>
        <v>0</v>
      </c>
      <c r="BH174" s="193">
        <f>IF(N174="zníž. prenesená",J174,0)</f>
        <v>0</v>
      </c>
      <c r="BI174" s="193">
        <f>IF(N174="nulová",J174,0)</f>
        <v>0</v>
      </c>
      <c r="BJ174" s="18" t="s">
        <v>141</v>
      </c>
      <c r="BK174" s="193">
        <f>ROUND(I174*H174,2)</f>
        <v>0</v>
      </c>
      <c r="BL174" s="18" t="s">
        <v>140</v>
      </c>
      <c r="BM174" s="192" t="s">
        <v>398</v>
      </c>
    </row>
    <row r="175" s="13" customFormat="1">
      <c r="A175" s="13"/>
      <c r="B175" s="194"/>
      <c r="C175" s="13"/>
      <c r="D175" s="195" t="s">
        <v>143</v>
      </c>
      <c r="E175" s="196" t="s">
        <v>1</v>
      </c>
      <c r="F175" s="197" t="s">
        <v>399</v>
      </c>
      <c r="G175" s="13"/>
      <c r="H175" s="198">
        <v>4.71</v>
      </c>
      <c r="I175" s="199"/>
      <c r="J175" s="13"/>
      <c r="K175" s="13"/>
      <c r="L175" s="194"/>
      <c r="M175" s="200"/>
      <c r="N175" s="201"/>
      <c r="O175" s="201"/>
      <c r="P175" s="201"/>
      <c r="Q175" s="201"/>
      <c r="R175" s="201"/>
      <c r="S175" s="201"/>
      <c r="T175" s="20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6" t="s">
        <v>143</v>
      </c>
      <c r="AU175" s="196" t="s">
        <v>141</v>
      </c>
      <c r="AV175" s="13" t="s">
        <v>141</v>
      </c>
      <c r="AW175" s="13" t="s">
        <v>31</v>
      </c>
      <c r="AX175" s="13" t="s">
        <v>84</v>
      </c>
      <c r="AY175" s="196" t="s">
        <v>134</v>
      </c>
    </row>
    <row r="176" s="2" customFormat="1" ht="21.75" customHeight="1">
      <c r="A176" s="37"/>
      <c r="B176" s="179"/>
      <c r="C176" s="221" t="s">
        <v>7</v>
      </c>
      <c r="D176" s="221" t="s">
        <v>367</v>
      </c>
      <c r="E176" s="222" t="s">
        <v>400</v>
      </c>
      <c r="F176" s="223" t="s">
        <v>401</v>
      </c>
      <c r="G176" s="224" t="s">
        <v>205</v>
      </c>
      <c r="H176" s="225">
        <v>28.824999999999999</v>
      </c>
      <c r="I176" s="226"/>
      <c r="J176" s="227">
        <f>ROUND(I176*H176,2)</f>
        <v>0</v>
      </c>
      <c r="K176" s="228"/>
      <c r="L176" s="229"/>
      <c r="M176" s="230" t="s">
        <v>1</v>
      </c>
      <c r="N176" s="231" t="s">
        <v>42</v>
      </c>
      <c r="O176" s="81"/>
      <c r="P176" s="190">
        <f>O176*H176</f>
        <v>0</v>
      </c>
      <c r="Q176" s="190">
        <v>0.0109</v>
      </c>
      <c r="R176" s="190">
        <f>Q176*H176</f>
        <v>0.31419249999999999</v>
      </c>
      <c r="S176" s="190">
        <v>0</v>
      </c>
      <c r="T176" s="19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2" t="s">
        <v>171</v>
      </c>
      <c r="AT176" s="192" t="s">
        <v>367</v>
      </c>
      <c r="AU176" s="192" t="s">
        <v>141</v>
      </c>
      <c r="AY176" s="18" t="s">
        <v>134</v>
      </c>
      <c r="BE176" s="193">
        <f>IF(N176="základná",J176,0)</f>
        <v>0</v>
      </c>
      <c r="BF176" s="193">
        <f>IF(N176="znížená",J176,0)</f>
        <v>0</v>
      </c>
      <c r="BG176" s="193">
        <f>IF(N176="zákl. prenesená",J176,0)</f>
        <v>0</v>
      </c>
      <c r="BH176" s="193">
        <f>IF(N176="zníž. prenesená",J176,0)</f>
        <v>0</v>
      </c>
      <c r="BI176" s="193">
        <f>IF(N176="nulová",J176,0)</f>
        <v>0</v>
      </c>
      <c r="BJ176" s="18" t="s">
        <v>141</v>
      </c>
      <c r="BK176" s="193">
        <f>ROUND(I176*H176,2)</f>
        <v>0</v>
      </c>
      <c r="BL176" s="18" t="s">
        <v>140</v>
      </c>
      <c r="BM176" s="192" t="s">
        <v>402</v>
      </c>
    </row>
    <row r="177" s="13" customFormat="1">
      <c r="A177" s="13"/>
      <c r="B177" s="194"/>
      <c r="C177" s="13"/>
      <c r="D177" s="195" t="s">
        <v>143</v>
      </c>
      <c r="E177" s="13"/>
      <c r="F177" s="197" t="s">
        <v>403</v>
      </c>
      <c r="G177" s="13"/>
      <c r="H177" s="198">
        <v>28.824999999999999</v>
      </c>
      <c r="I177" s="199"/>
      <c r="J177" s="13"/>
      <c r="K177" s="13"/>
      <c r="L177" s="194"/>
      <c r="M177" s="200"/>
      <c r="N177" s="201"/>
      <c r="O177" s="201"/>
      <c r="P177" s="201"/>
      <c r="Q177" s="201"/>
      <c r="R177" s="201"/>
      <c r="S177" s="201"/>
      <c r="T177" s="20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96" t="s">
        <v>143</v>
      </c>
      <c r="AU177" s="196" t="s">
        <v>141</v>
      </c>
      <c r="AV177" s="13" t="s">
        <v>141</v>
      </c>
      <c r="AW177" s="13" t="s">
        <v>3</v>
      </c>
      <c r="AX177" s="13" t="s">
        <v>84</v>
      </c>
      <c r="AY177" s="196" t="s">
        <v>134</v>
      </c>
    </row>
    <row r="178" s="2" customFormat="1" ht="24.15" customHeight="1">
      <c r="A178" s="37"/>
      <c r="B178" s="179"/>
      <c r="C178" s="180" t="s">
        <v>233</v>
      </c>
      <c r="D178" s="180" t="s">
        <v>136</v>
      </c>
      <c r="E178" s="181" t="s">
        <v>404</v>
      </c>
      <c r="F178" s="182" t="s">
        <v>405</v>
      </c>
      <c r="G178" s="183" t="s">
        <v>205</v>
      </c>
      <c r="H178" s="184">
        <v>10</v>
      </c>
      <c r="I178" s="185"/>
      <c r="J178" s="186">
        <f>ROUND(I178*H178,2)</f>
        <v>0</v>
      </c>
      <c r="K178" s="187"/>
      <c r="L178" s="38"/>
      <c r="M178" s="188" t="s">
        <v>1</v>
      </c>
      <c r="N178" s="189" t="s">
        <v>42</v>
      </c>
      <c r="O178" s="81"/>
      <c r="P178" s="190">
        <f>O178*H178</f>
        <v>0</v>
      </c>
      <c r="Q178" s="190">
        <v>0</v>
      </c>
      <c r="R178" s="190">
        <f>Q178*H178</f>
        <v>0</v>
      </c>
      <c r="S178" s="190">
        <v>0</v>
      </c>
      <c r="T178" s="19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140</v>
      </c>
      <c r="AT178" s="192" t="s">
        <v>136</v>
      </c>
      <c r="AU178" s="192" t="s">
        <v>141</v>
      </c>
      <c r="AY178" s="18" t="s">
        <v>134</v>
      </c>
      <c r="BE178" s="193">
        <f>IF(N178="základná",J178,0)</f>
        <v>0</v>
      </c>
      <c r="BF178" s="193">
        <f>IF(N178="znížená",J178,0)</f>
        <v>0</v>
      </c>
      <c r="BG178" s="193">
        <f>IF(N178="zákl. prenesená",J178,0)</f>
        <v>0</v>
      </c>
      <c r="BH178" s="193">
        <f>IF(N178="zníž. prenesená",J178,0)</f>
        <v>0</v>
      </c>
      <c r="BI178" s="193">
        <f>IF(N178="nulová",J178,0)</f>
        <v>0</v>
      </c>
      <c r="BJ178" s="18" t="s">
        <v>141</v>
      </c>
      <c r="BK178" s="193">
        <f>ROUND(I178*H178,2)</f>
        <v>0</v>
      </c>
      <c r="BL178" s="18" t="s">
        <v>140</v>
      </c>
      <c r="BM178" s="192" t="s">
        <v>406</v>
      </c>
    </row>
    <row r="179" s="2" customFormat="1" ht="24.15" customHeight="1">
      <c r="A179" s="37"/>
      <c r="B179" s="179"/>
      <c r="C179" s="180" t="s">
        <v>244</v>
      </c>
      <c r="D179" s="180" t="s">
        <v>136</v>
      </c>
      <c r="E179" s="181" t="s">
        <v>407</v>
      </c>
      <c r="F179" s="182" t="s">
        <v>408</v>
      </c>
      <c r="G179" s="183" t="s">
        <v>139</v>
      </c>
      <c r="H179" s="184">
        <v>13.529999999999999</v>
      </c>
      <c r="I179" s="185"/>
      <c r="J179" s="186">
        <f>ROUND(I179*H179,2)</f>
        <v>0</v>
      </c>
      <c r="K179" s="187"/>
      <c r="L179" s="38"/>
      <c r="M179" s="188" t="s">
        <v>1</v>
      </c>
      <c r="N179" s="189" t="s">
        <v>42</v>
      </c>
      <c r="O179" s="81"/>
      <c r="P179" s="190">
        <f>O179*H179</f>
        <v>0</v>
      </c>
      <c r="Q179" s="190">
        <v>0.0019200000000000001</v>
      </c>
      <c r="R179" s="190">
        <f>Q179*H179</f>
        <v>0.0259776</v>
      </c>
      <c r="S179" s="190">
        <v>0</v>
      </c>
      <c r="T179" s="191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2" t="s">
        <v>140</v>
      </c>
      <c r="AT179" s="192" t="s">
        <v>136</v>
      </c>
      <c r="AU179" s="192" t="s">
        <v>141</v>
      </c>
      <c r="AY179" s="18" t="s">
        <v>134</v>
      </c>
      <c r="BE179" s="193">
        <f>IF(N179="základná",J179,0)</f>
        <v>0</v>
      </c>
      <c r="BF179" s="193">
        <f>IF(N179="znížená",J179,0)</f>
        <v>0</v>
      </c>
      <c r="BG179" s="193">
        <f>IF(N179="zákl. prenesená",J179,0)</f>
        <v>0</v>
      </c>
      <c r="BH179" s="193">
        <f>IF(N179="zníž. prenesená",J179,0)</f>
        <v>0</v>
      </c>
      <c r="BI179" s="193">
        <f>IF(N179="nulová",J179,0)</f>
        <v>0</v>
      </c>
      <c r="BJ179" s="18" t="s">
        <v>141</v>
      </c>
      <c r="BK179" s="193">
        <f>ROUND(I179*H179,2)</f>
        <v>0</v>
      </c>
      <c r="BL179" s="18" t="s">
        <v>140</v>
      </c>
      <c r="BM179" s="192" t="s">
        <v>409</v>
      </c>
    </row>
    <row r="180" s="13" customFormat="1">
      <c r="A180" s="13"/>
      <c r="B180" s="194"/>
      <c r="C180" s="13"/>
      <c r="D180" s="195" t="s">
        <v>143</v>
      </c>
      <c r="E180" s="196" t="s">
        <v>1</v>
      </c>
      <c r="F180" s="197" t="s">
        <v>376</v>
      </c>
      <c r="G180" s="13"/>
      <c r="H180" s="198">
        <v>13.529999999999999</v>
      </c>
      <c r="I180" s="199"/>
      <c r="J180" s="13"/>
      <c r="K180" s="13"/>
      <c r="L180" s="194"/>
      <c r="M180" s="200"/>
      <c r="N180" s="201"/>
      <c r="O180" s="201"/>
      <c r="P180" s="201"/>
      <c r="Q180" s="201"/>
      <c r="R180" s="201"/>
      <c r="S180" s="201"/>
      <c r="T180" s="20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6" t="s">
        <v>143</v>
      </c>
      <c r="AU180" s="196" t="s">
        <v>141</v>
      </c>
      <c r="AV180" s="13" t="s">
        <v>141</v>
      </c>
      <c r="AW180" s="13" t="s">
        <v>31</v>
      </c>
      <c r="AX180" s="13" t="s">
        <v>84</v>
      </c>
      <c r="AY180" s="196" t="s">
        <v>134</v>
      </c>
    </row>
    <row r="181" s="2" customFormat="1" ht="16.5" customHeight="1">
      <c r="A181" s="37"/>
      <c r="B181" s="179"/>
      <c r="C181" s="180" t="s">
        <v>249</v>
      </c>
      <c r="D181" s="180" t="s">
        <v>136</v>
      </c>
      <c r="E181" s="181" t="s">
        <v>179</v>
      </c>
      <c r="F181" s="182" t="s">
        <v>180</v>
      </c>
      <c r="G181" s="183" t="s">
        <v>139</v>
      </c>
      <c r="H181" s="184">
        <v>13.529999999999999</v>
      </c>
      <c r="I181" s="185"/>
      <c r="J181" s="186">
        <f>ROUND(I181*H181,2)</f>
        <v>0</v>
      </c>
      <c r="K181" s="187"/>
      <c r="L181" s="38"/>
      <c r="M181" s="188" t="s">
        <v>1</v>
      </c>
      <c r="N181" s="189" t="s">
        <v>42</v>
      </c>
      <c r="O181" s="81"/>
      <c r="P181" s="190">
        <f>O181*H181</f>
        <v>0</v>
      </c>
      <c r="Q181" s="190">
        <v>5.0000000000000002E-05</v>
      </c>
      <c r="R181" s="190">
        <f>Q181*H181</f>
        <v>0.00067650000000000002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140</v>
      </c>
      <c r="AT181" s="192" t="s">
        <v>136</v>
      </c>
      <c r="AU181" s="192" t="s">
        <v>141</v>
      </c>
      <c r="AY181" s="18" t="s">
        <v>134</v>
      </c>
      <c r="BE181" s="193">
        <f>IF(N181="základná",J181,0)</f>
        <v>0</v>
      </c>
      <c r="BF181" s="193">
        <f>IF(N181="znížená",J181,0)</f>
        <v>0</v>
      </c>
      <c r="BG181" s="193">
        <f>IF(N181="zákl. prenesená",J181,0)</f>
        <v>0</v>
      </c>
      <c r="BH181" s="193">
        <f>IF(N181="zníž. prenesená",J181,0)</f>
        <v>0</v>
      </c>
      <c r="BI181" s="193">
        <f>IF(N181="nulová",J181,0)</f>
        <v>0</v>
      </c>
      <c r="BJ181" s="18" t="s">
        <v>141</v>
      </c>
      <c r="BK181" s="193">
        <f>ROUND(I181*H181,2)</f>
        <v>0</v>
      </c>
      <c r="BL181" s="18" t="s">
        <v>140</v>
      </c>
      <c r="BM181" s="192" t="s">
        <v>410</v>
      </c>
    </row>
    <row r="182" s="2" customFormat="1" ht="21.75" customHeight="1">
      <c r="A182" s="37"/>
      <c r="B182" s="179"/>
      <c r="C182" s="180" t="s">
        <v>253</v>
      </c>
      <c r="D182" s="180" t="s">
        <v>136</v>
      </c>
      <c r="E182" s="181" t="s">
        <v>411</v>
      </c>
      <c r="F182" s="182" t="s">
        <v>412</v>
      </c>
      <c r="G182" s="183" t="s">
        <v>236</v>
      </c>
      <c r="H182" s="184">
        <v>0.29999999999999999</v>
      </c>
      <c r="I182" s="185"/>
      <c r="J182" s="186">
        <f>ROUND(I182*H182,2)</f>
        <v>0</v>
      </c>
      <c r="K182" s="187"/>
      <c r="L182" s="38"/>
      <c r="M182" s="188" t="s">
        <v>1</v>
      </c>
      <c r="N182" s="189" t="s">
        <v>42</v>
      </c>
      <c r="O182" s="81"/>
      <c r="P182" s="190">
        <f>O182*H182</f>
        <v>0</v>
      </c>
      <c r="Q182" s="190">
        <v>0</v>
      </c>
      <c r="R182" s="190">
        <f>Q182*H182</f>
        <v>0</v>
      </c>
      <c r="S182" s="190">
        <v>0</v>
      </c>
      <c r="T182" s="19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2" t="s">
        <v>140</v>
      </c>
      <c r="AT182" s="192" t="s">
        <v>136</v>
      </c>
      <c r="AU182" s="192" t="s">
        <v>141</v>
      </c>
      <c r="AY182" s="18" t="s">
        <v>134</v>
      </c>
      <c r="BE182" s="193">
        <f>IF(N182="základná",J182,0)</f>
        <v>0</v>
      </c>
      <c r="BF182" s="193">
        <f>IF(N182="znížená",J182,0)</f>
        <v>0</v>
      </c>
      <c r="BG182" s="193">
        <f>IF(N182="zákl. prenesená",J182,0)</f>
        <v>0</v>
      </c>
      <c r="BH182" s="193">
        <f>IF(N182="zníž. prenesená",J182,0)</f>
        <v>0</v>
      </c>
      <c r="BI182" s="193">
        <f>IF(N182="nulová",J182,0)</f>
        <v>0</v>
      </c>
      <c r="BJ182" s="18" t="s">
        <v>141</v>
      </c>
      <c r="BK182" s="193">
        <f>ROUND(I182*H182,2)</f>
        <v>0</v>
      </c>
      <c r="BL182" s="18" t="s">
        <v>140</v>
      </c>
      <c r="BM182" s="192" t="s">
        <v>413</v>
      </c>
    </row>
    <row r="183" s="2" customFormat="1" ht="16.5" customHeight="1">
      <c r="A183" s="37"/>
      <c r="B183" s="179"/>
      <c r="C183" s="180" t="s">
        <v>257</v>
      </c>
      <c r="D183" s="180" t="s">
        <v>136</v>
      </c>
      <c r="E183" s="181" t="s">
        <v>270</v>
      </c>
      <c r="F183" s="182" t="s">
        <v>271</v>
      </c>
      <c r="G183" s="183" t="s">
        <v>205</v>
      </c>
      <c r="H183" s="184">
        <v>1</v>
      </c>
      <c r="I183" s="185"/>
      <c r="J183" s="186">
        <f>ROUND(I183*H183,2)</f>
        <v>0</v>
      </c>
      <c r="K183" s="187"/>
      <c r="L183" s="38"/>
      <c r="M183" s="188" t="s">
        <v>1</v>
      </c>
      <c r="N183" s="189" t="s">
        <v>42</v>
      </c>
      <c r="O183" s="81"/>
      <c r="P183" s="190">
        <f>O183*H183</f>
        <v>0</v>
      </c>
      <c r="Q183" s="190">
        <v>0</v>
      </c>
      <c r="R183" s="190">
        <f>Q183*H183</f>
        <v>0</v>
      </c>
      <c r="S183" s="190">
        <v>0</v>
      </c>
      <c r="T183" s="19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2" t="s">
        <v>140</v>
      </c>
      <c r="AT183" s="192" t="s">
        <v>136</v>
      </c>
      <c r="AU183" s="192" t="s">
        <v>141</v>
      </c>
      <c r="AY183" s="18" t="s">
        <v>134</v>
      </c>
      <c r="BE183" s="193">
        <f>IF(N183="základná",J183,0)</f>
        <v>0</v>
      </c>
      <c r="BF183" s="193">
        <f>IF(N183="znížená",J183,0)</f>
        <v>0</v>
      </c>
      <c r="BG183" s="193">
        <f>IF(N183="zákl. prenesená",J183,0)</f>
        <v>0</v>
      </c>
      <c r="BH183" s="193">
        <f>IF(N183="zníž. prenesená",J183,0)</f>
        <v>0</v>
      </c>
      <c r="BI183" s="193">
        <f>IF(N183="nulová",J183,0)</f>
        <v>0</v>
      </c>
      <c r="BJ183" s="18" t="s">
        <v>141</v>
      </c>
      <c r="BK183" s="193">
        <f>ROUND(I183*H183,2)</f>
        <v>0</v>
      </c>
      <c r="BL183" s="18" t="s">
        <v>140</v>
      </c>
      <c r="BM183" s="192" t="s">
        <v>414</v>
      </c>
    </row>
    <row r="184" s="12" customFormat="1" ht="22.8" customHeight="1">
      <c r="A184" s="12"/>
      <c r="B184" s="166"/>
      <c r="C184" s="12"/>
      <c r="D184" s="167" t="s">
        <v>75</v>
      </c>
      <c r="E184" s="177" t="s">
        <v>415</v>
      </c>
      <c r="F184" s="177" t="s">
        <v>416</v>
      </c>
      <c r="G184" s="12"/>
      <c r="H184" s="12"/>
      <c r="I184" s="169"/>
      <c r="J184" s="178">
        <f>BK184</f>
        <v>0</v>
      </c>
      <c r="K184" s="12"/>
      <c r="L184" s="166"/>
      <c r="M184" s="171"/>
      <c r="N184" s="172"/>
      <c r="O184" s="172"/>
      <c r="P184" s="173">
        <f>P185</f>
        <v>0</v>
      </c>
      <c r="Q184" s="172"/>
      <c r="R184" s="173">
        <f>R185</f>
        <v>0</v>
      </c>
      <c r="S184" s="172"/>
      <c r="T184" s="174">
        <f>T185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67" t="s">
        <v>84</v>
      </c>
      <c r="AT184" s="175" t="s">
        <v>75</v>
      </c>
      <c r="AU184" s="175" t="s">
        <v>84</v>
      </c>
      <c r="AY184" s="167" t="s">
        <v>134</v>
      </c>
      <c r="BK184" s="176">
        <f>BK185</f>
        <v>0</v>
      </c>
    </row>
    <row r="185" s="2" customFormat="1" ht="24.15" customHeight="1">
      <c r="A185" s="37"/>
      <c r="B185" s="179"/>
      <c r="C185" s="180" t="s">
        <v>261</v>
      </c>
      <c r="D185" s="180" t="s">
        <v>136</v>
      </c>
      <c r="E185" s="181" t="s">
        <v>417</v>
      </c>
      <c r="F185" s="182" t="s">
        <v>418</v>
      </c>
      <c r="G185" s="183" t="s">
        <v>236</v>
      </c>
      <c r="H185" s="184">
        <v>4.5439999999999996</v>
      </c>
      <c r="I185" s="185"/>
      <c r="J185" s="186">
        <f>ROUND(I185*H185,2)</f>
        <v>0</v>
      </c>
      <c r="K185" s="187"/>
      <c r="L185" s="38"/>
      <c r="M185" s="188" t="s">
        <v>1</v>
      </c>
      <c r="N185" s="189" t="s">
        <v>42</v>
      </c>
      <c r="O185" s="81"/>
      <c r="P185" s="190">
        <f>O185*H185</f>
        <v>0</v>
      </c>
      <c r="Q185" s="190">
        <v>0</v>
      </c>
      <c r="R185" s="190">
        <f>Q185*H185</f>
        <v>0</v>
      </c>
      <c r="S185" s="190">
        <v>0</v>
      </c>
      <c r="T185" s="19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140</v>
      </c>
      <c r="AT185" s="192" t="s">
        <v>136</v>
      </c>
      <c r="AU185" s="192" t="s">
        <v>141</v>
      </c>
      <c r="AY185" s="18" t="s">
        <v>134</v>
      </c>
      <c r="BE185" s="193">
        <f>IF(N185="základná",J185,0)</f>
        <v>0</v>
      </c>
      <c r="BF185" s="193">
        <f>IF(N185="znížená",J185,0)</f>
        <v>0</v>
      </c>
      <c r="BG185" s="193">
        <f>IF(N185="zákl. prenesená",J185,0)</f>
        <v>0</v>
      </c>
      <c r="BH185" s="193">
        <f>IF(N185="zníž. prenesená",J185,0)</f>
        <v>0</v>
      </c>
      <c r="BI185" s="193">
        <f>IF(N185="nulová",J185,0)</f>
        <v>0</v>
      </c>
      <c r="BJ185" s="18" t="s">
        <v>141</v>
      </c>
      <c r="BK185" s="193">
        <f>ROUND(I185*H185,2)</f>
        <v>0</v>
      </c>
      <c r="BL185" s="18" t="s">
        <v>140</v>
      </c>
      <c r="BM185" s="192" t="s">
        <v>419</v>
      </c>
    </row>
    <row r="186" s="12" customFormat="1" ht="25.92" customHeight="1">
      <c r="A186" s="12"/>
      <c r="B186" s="166"/>
      <c r="C186" s="12"/>
      <c r="D186" s="167" t="s">
        <v>75</v>
      </c>
      <c r="E186" s="168" t="s">
        <v>277</v>
      </c>
      <c r="F186" s="168" t="s">
        <v>278</v>
      </c>
      <c r="G186" s="12"/>
      <c r="H186" s="12"/>
      <c r="I186" s="169"/>
      <c r="J186" s="170">
        <f>BK186</f>
        <v>0</v>
      </c>
      <c r="K186" s="12"/>
      <c r="L186" s="166"/>
      <c r="M186" s="171"/>
      <c r="N186" s="172"/>
      <c r="O186" s="172"/>
      <c r="P186" s="173">
        <f>P187+P205+P214+P218+P229+P233+P238+P259+P273+P288</f>
        <v>0</v>
      </c>
      <c r="Q186" s="172"/>
      <c r="R186" s="173">
        <f>R187+R205+R214+R218+R229+R233+R238+R259+R273+R288</f>
        <v>2.9194244600000001</v>
      </c>
      <c r="S186" s="172"/>
      <c r="T186" s="174">
        <f>T187+T205+T214+T218+T229+T233+T238+T259+T273+T288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67" t="s">
        <v>141</v>
      </c>
      <c r="AT186" s="175" t="s">
        <v>75</v>
      </c>
      <c r="AU186" s="175" t="s">
        <v>76</v>
      </c>
      <c r="AY186" s="167" t="s">
        <v>134</v>
      </c>
      <c r="BK186" s="176">
        <f>BK187+BK205+BK214+BK218+BK229+BK233+BK238+BK259+BK273+BK288</f>
        <v>0</v>
      </c>
    </row>
    <row r="187" s="12" customFormat="1" ht="22.8" customHeight="1">
      <c r="A187" s="12"/>
      <c r="B187" s="166"/>
      <c r="C187" s="12"/>
      <c r="D187" s="167" t="s">
        <v>75</v>
      </c>
      <c r="E187" s="177" t="s">
        <v>420</v>
      </c>
      <c r="F187" s="177" t="s">
        <v>421</v>
      </c>
      <c r="G187" s="12"/>
      <c r="H187" s="12"/>
      <c r="I187" s="169"/>
      <c r="J187" s="178">
        <f>BK187</f>
        <v>0</v>
      </c>
      <c r="K187" s="12"/>
      <c r="L187" s="166"/>
      <c r="M187" s="171"/>
      <c r="N187" s="172"/>
      <c r="O187" s="172"/>
      <c r="P187" s="173">
        <f>SUM(P188:P204)</f>
        <v>0</v>
      </c>
      <c r="Q187" s="172"/>
      <c r="R187" s="173">
        <f>SUM(R188:R204)</f>
        <v>0.047958000000000001</v>
      </c>
      <c r="S187" s="172"/>
      <c r="T187" s="174">
        <f>SUM(T188:T204)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67" t="s">
        <v>141</v>
      </c>
      <c r="AT187" s="175" t="s">
        <v>75</v>
      </c>
      <c r="AU187" s="175" t="s">
        <v>84</v>
      </c>
      <c r="AY187" s="167" t="s">
        <v>134</v>
      </c>
      <c r="BK187" s="176">
        <f>SUM(BK188:BK204)</f>
        <v>0</v>
      </c>
    </row>
    <row r="188" s="2" customFormat="1" ht="33" customHeight="1">
      <c r="A188" s="37"/>
      <c r="B188" s="179"/>
      <c r="C188" s="180" t="s">
        <v>265</v>
      </c>
      <c r="D188" s="180" t="s">
        <v>136</v>
      </c>
      <c r="E188" s="181" t="s">
        <v>422</v>
      </c>
      <c r="F188" s="182" t="s">
        <v>423</v>
      </c>
      <c r="G188" s="183" t="s">
        <v>139</v>
      </c>
      <c r="H188" s="184">
        <v>13.529999999999999</v>
      </c>
      <c r="I188" s="185"/>
      <c r="J188" s="186">
        <f>ROUND(I188*H188,2)</f>
        <v>0</v>
      </c>
      <c r="K188" s="187"/>
      <c r="L188" s="38"/>
      <c r="M188" s="188" t="s">
        <v>1</v>
      </c>
      <c r="N188" s="189" t="s">
        <v>42</v>
      </c>
      <c r="O188" s="81"/>
      <c r="P188" s="190">
        <f>O188*H188</f>
        <v>0</v>
      </c>
      <c r="Q188" s="190">
        <v>0</v>
      </c>
      <c r="R188" s="190">
        <f>Q188*H188</f>
        <v>0</v>
      </c>
      <c r="S188" s="190">
        <v>0</v>
      </c>
      <c r="T188" s="19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2" t="s">
        <v>211</v>
      </c>
      <c r="AT188" s="192" t="s">
        <v>136</v>
      </c>
      <c r="AU188" s="192" t="s">
        <v>141</v>
      </c>
      <c r="AY188" s="18" t="s">
        <v>134</v>
      </c>
      <c r="BE188" s="193">
        <f>IF(N188="základná",J188,0)</f>
        <v>0</v>
      </c>
      <c r="BF188" s="193">
        <f>IF(N188="znížená",J188,0)</f>
        <v>0</v>
      </c>
      <c r="BG188" s="193">
        <f>IF(N188="zákl. prenesená",J188,0)</f>
        <v>0</v>
      </c>
      <c r="BH188" s="193">
        <f>IF(N188="zníž. prenesená",J188,0)</f>
        <v>0</v>
      </c>
      <c r="BI188" s="193">
        <f>IF(N188="nulová",J188,0)</f>
        <v>0</v>
      </c>
      <c r="BJ188" s="18" t="s">
        <v>141</v>
      </c>
      <c r="BK188" s="193">
        <f>ROUND(I188*H188,2)</f>
        <v>0</v>
      </c>
      <c r="BL188" s="18" t="s">
        <v>211</v>
      </c>
      <c r="BM188" s="192" t="s">
        <v>424</v>
      </c>
    </row>
    <row r="189" s="13" customFormat="1">
      <c r="A189" s="13"/>
      <c r="B189" s="194"/>
      <c r="C189" s="13"/>
      <c r="D189" s="195" t="s">
        <v>143</v>
      </c>
      <c r="E189" s="196" t="s">
        <v>1</v>
      </c>
      <c r="F189" s="197" t="s">
        <v>376</v>
      </c>
      <c r="G189" s="13"/>
      <c r="H189" s="198">
        <v>13.529999999999999</v>
      </c>
      <c r="I189" s="199"/>
      <c r="J189" s="13"/>
      <c r="K189" s="13"/>
      <c r="L189" s="194"/>
      <c r="M189" s="200"/>
      <c r="N189" s="201"/>
      <c r="O189" s="201"/>
      <c r="P189" s="201"/>
      <c r="Q189" s="201"/>
      <c r="R189" s="201"/>
      <c r="S189" s="201"/>
      <c r="T189" s="20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96" t="s">
        <v>143</v>
      </c>
      <c r="AU189" s="196" t="s">
        <v>141</v>
      </c>
      <c r="AV189" s="13" t="s">
        <v>141</v>
      </c>
      <c r="AW189" s="13" t="s">
        <v>31</v>
      </c>
      <c r="AX189" s="13" t="s">
        <v>84</v>
      </c>
      <c r="AY189" s="196" t="s">
        <v>134</v>
      </c>
    </row>
    <row r="190" s="2" customFormat="1" ht="24.15" customHeight="1">
      <c r="A190" s="37"/>
      <c r="B190" s="179"/>
      <c r="C190" s="221" t="s">
        <v>269</v>
      </c>
      <c r="D190" s="221" t="s">
        <v>367</v>
      </c>
      <c r="E190" s="222" t="s">
        <v>425</v>
      </c>
      <c r="F190" s="223" t="s">
        <v>426</v>
      </c>
      <c r="G190" s="224" t="s">
        <v>427</v>
      </c>
      <c r="H190" s="225">
        <v>18.265999999999998</v>
      </c>
      <c r="I190" s="226"/>
      <c r="J190" s="227">
        <f>ROUND(I190*H190,2)</f>
        <v>0</v>
      </c>
      <c r="K190" s="228"/>
      <c r="L190" s="229"/>
      <c r="M190" s="230" t="s">
        <v>1</v>
      </c>
      <c r="N190" s="231" t="s">
        <v>42</v>
      </c>
      <c r="O190" s="81"/>
      <c r="P190" s="190">
        <f>O190*H190</f>
        <v>0</v>
      </c>
      <c r="Q190" s="190">
        <v>0.001</v>
      </c>
      <c r="R190" s="190">
        <f>Q190*H190</f>
        <v>0.018265999999999998</v>
      </c>
      <c r="S190" s="190">
        <v>0</v>
      </c>
      <c r="T190" s="19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2" t="s">
        <v>290</v>
      </c>
      <c r="AT190" s="192" t="s">
        <v>367</v>
      </c>
      <c r="AU190" s="192" t="s">
        <v>141</v>
      </c>
      <c r="AY190" s="18" t="s">
        <v>134</v>
      </c>
      <c r="BE190" s="193">
        <f>IF(N190="základná",J190,0)</f>
        <v>0</v>
      </c>
      <c r="BF190" s="193">
        <f>IF(N190="znížená",J190,0)</f>
        <v>0</v>
      </c>
      <c r="BG190" s="193">
        <f>IF(N190="zákl. prenesená",J190,0)</f>
        <v>0</v>
      </c>
      <c r="BH190" s="193">
        <f>IF(N190="zníž. prenesená",J190,0)</f>
        <v>0</v>
      </c>
      <c r="BI190" s="193">
        <f>IF(N190="nulová",J190,0)</f>
        <v>0</v>
      </c>
      <c r="BJ190" s="18" t="s">
        <v>141</v>
      </c>
      <c r="BK190" s="193">
        <f>ROUND(I190*H190,2)</f>
        <v>0</v>
      </c>
      <c r="BL190" s="18" t="s">
        <v>211</v>
      </c>
      <c r="BM190" s="192" t="s">
        <v>428</v>
      </c>
    </row>
    <row r="191" s="13" customFormat="1">
      <c r="A191" s="13"/>
      <c r="B191" s="194"/>
      <c r="C191" s="13"/>
      <c r="D191" s="195" t="s">
        <v>143</v>
      </c>
      <c r="E191" s="13"/>
      <c r="F191" s="197" t="s">
        <v>429</v>
      </c>
      <c r="G191" s="13"/>
      <c r="H191" s="198">
        <v>18.265999999999998</v>
      </c>
      <c r="I191" s="199"/>
      <c r="J191" s="13"/>
      <c r="K191" s="13"/>
      <c r="L191" s="194"/>
      <c r="M191" s="200"/>
      <c r="N191" s="201"/>
      <c r="O191" s="201"/>
      <c r="P191" s="201"/>
      <c r="Q191" s="201"/>
      <c r="R191" s="201"/>
      <c r="S191" s="201"/>
      <c r="T191" s="20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96" t="s">
        <v>143</v>
      </c>
      <c r="AU191" s="196" t="s">
        <v>141</v>
      </c>
      <c r="AV191" s="13" t="s">
        <v>141</v>
      </c>
      <c r="AW191" s="13" t="s">
        <v>3</v>
      </c>
      <c r="AX191" s="13" t="s">
        <v>84</v>
      </c>
      <c r="AY191" s="196" t="s">
        <v>134</v>
      </c>
    </row>
    <row r="192" s="2" customFormat="1" ht="24.15" customHeight="1">
      <c r="A192" s="37"/>
      <c r="B192" s="179"/>
      <c r="C192" s="221" t="s">
        <v>273</v>
      </c>
      <c r="D192" s="221" t="s">
        <v>367</v>
      </c>
      <c r="E192" s="222" t="s">
        <v>430</v>
      </c>
      <c r="F192" s="223" t="s">
        <v>431</v>
      </c>
      <c r="G192" s="224" t="s">
        <v>147</v>
      </c>
      <c r="H192" s="225">
        <v>27.059999999999999</v>
      </c>
      <c r="I192" s="226"/>
      <c r="J192" s="227">
        <f>ROUND(I192*H192,2)</f>
        <v>0</v>
      </c>
      <c r="K192" s="228"/>
      <c r="L192" s="229"/>
      <c r="M192" s="230" t="s">
        <v>1</v>
      </c>
      <c r="N192" s="231" t="s">
        <v>42</v>
      </c>
      <c r="O192" s="81"/>
      <c r="P192" s="190">
        <f>O192*H192</f>
        <v>0</v>
      </c>
      <c r="Q192" s="190">
        <v>5.0000000000000002E-05</v>
      </c>
      <c r="R192" s="190">
        <f>Q192*H192</f>
        <v>0.001353</v>
      </c>
      <c r="S192" s="190">
        <v>0</v>
      </c>
      <c r="T192" s="19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2" t="s">
        <v>290</v>
      </c>
      <c r="AT192" s="192" t="s">
        <v>367</v>
      </c>
      <c r="AU192" s="192" t="s">
        <v>141</v>
      </c>
      <c r="AY192" s="18" t="s">
        <v>134</v>
      </c>
      <c r="BE192" s="193">
        <f>IF(N192="základná",J192,0)</f>
        <v>0</v>
      </c>
      <c r="BF192" s="193">
        <f>IF(N192="znížená",J192,0)</f>
        <v>0</v>
      </c>
      <c r="BG192" s="193">
        <f>IF(N192="zákl. prenesená",J192,0)</f>
        <v>0</v>
      </c>
      <c r="BH192" s="193">
        <f>IF(N192="zníž. prenesená",J192,0)</f>
        <v>0</v>
      </c>
      <c r="BI192" s="193">
        <f>IF(N192="nulová",J192,0)</f>
        <v>0</v>
      </c>
      <c r="BJ192" s="18" t="s">
        <v>141</v>
      </c>
      <c r="BK192" s="193">
        <f>ROUND(I192*H192,2)</f>
        <v>0</v>
      </c>
      <c r="BL192" s="18" t="s">
        <v>211</v>
      </c>
      <c r="BM192" s="192" t="s">
        <v>432</v>
      </c>
    </row>
    <row r="193" s="13" customFormat="1">
      <c r="A193" s="13"/>
      <c r="B193" s="194"/>
      <c r="C193" s="13"/>
      <c r="D193" s="195" t="s">
        <v>143</v>
      </c>
      <c r="E193" s="196" t="s">
        <v>1</v>
      </c>
      <c r="F193" s="197" t="s">
        <v>433</v>
      </c>
      <c r="G193" s="13"/>
      <c r="H193" s="198">
        <v>9.6799999999999997</v>
      </c>
      <c r="I193" s="199"/>
      <c r="J193" s="13"/>
      <c r="K193" s="13"/>
      <c r="L193" s="194"/>
      <c r="M193" s="200"/>
      <c r="N193" s="201"/>
      <c r="O193" s="201"/>
      <c r="P193" s="201"/>
      <c r="Q193" s="201"/>
      <c r="R193" s="201"/>
      <c r="S193" s="201"/>
      <c r="T193" s="20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6" t="s">
        <v>143</v>
      </c>
      <c r="AU193" s="196" t="s">
        <v>141</v>
      </c>
      <c r="AV193" s="13" t="s">
        <v>141</v>
      </c>
      <c r="AW193" s="13" t="s">
        <v>31</v>
      </c>
      <c r="AX193" s="13" t="s">
        <v>76</v>
      </c>
      <c r="AY193" s="196" t="s">
        <v>134</v>
      </c>
    </row>
    <row r="194" s="13" customFormat="1">
      <c r="A194" s="13"/>
      <c r="B194" s="194"/>
      <c r="C194" s="13"/>
      <c r="D194" s="195" t="s">
        <v>143</v>
      </c>
      <c r="E194" s="196" t="s">
        <v>1</v>
      </c>
      <c r="F194" s="197" t="s">
        <v>434</v>
      </c>
      <c r="G194" s="13"/>
      <c r="H194" s="198">
        <v>11.82</v>
      </c>
      <c r="I194" s="199"/>
      <c r="J194" s="13"/>
      <c r="K194" s="13"/>
      <c r="L194" s="194"/>
      <c r="M194" s="200"/>
      <c r="N194" s="201"/>
      <c r="O194" s="201"/>
      <c r="P194" s="201"/>
      <c r="Q194" s="201"/>
      <c r="R194" s="201"/>
      <c r="S194" s="201"/>
      <c r="T194" s="20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96" t="s">
        <v>143</v>
      </c>
      <c r="AU194" s="196" t="s">
        <v>141</v>
      </c>
      <c r="AV194" s="13" t="s">
        <v>141</v>
      </c>
      <c r="AW194" s="13" t="s">
        <v>31</v>
      </c>
      <c r="AX194" s="13" t="s">
        <v>76</v>
      </c>
      <c r="AY194" s="196" t="s">
        <v>134</v>
      </c>
    </row>
    <row r="195" s="13" customFormat="1">
      <c r="A195" s="13"/>
      <c r="B195" s="194"/>
      <c r="C195" s="13"/>
      <c r="D195" s="195" t="s">
        <v>143</v>
      </c>
      <c r="E195" s="196" t="s">
        <v>1</v>
      </c>
      <c r="F195" s="197" t="s">
        <v>435</v>
      </c>
      <c r="G195" s="13"/>
      <c r="H195" s="198">
        <v>5.5599999999999996</v>
      </c>
      <c r="I195" s="199"/>
      <c r="J195" s="13"/>
      <c r="K195" s="13"/>
      <c r="L195" s="194"/>
      <c r="M195" s="200"/>
      <c r="N195" s="201"/>
      <c r="O195" s="201"/>
      <c r="P195" s="201"/>
      <c r="Q195" s="201"/>
      <c r="R195" s="201"/>
      <c r="S195" s="201"/>
      <c r="T195" s="20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96" t="s">
        <v>143</v>
      </c>
      <c r="AU195" s="196" t="s">
        <v>141</v>
      </c>
      <c r="AV195" s="13" t="s">
        <v>141</v>
      </c>
      <c r="AW195" s="13" t="s">
        <v>31</v>
      </c>
      <c r="AX195" s="13" t="s">
        <v>76</v>
      </c>
      <c r="AY195" s="196" t="s">
        <v>134</v>
      </c>
    </row>
    <row r="196" s="15" customFormat="1">
      <c r="A196" s="15"/>
      <c r="B196" s="210"/>
      <c r="C196" s="15"/>
      <c r="D196" s="195" t="s">
        <v>143</v>
      </c>
      <c r="E196" s="211" t="s">
        <v>1</v>
      </c>
      <c r="F196" s="212" t="s">
        <v>176</v>
      </c>
      <c r="G196" s="15"/>
      <c r="H196" s="213">
        <v>27.059999999999999</v>
      </c>
      <c r="I196" s="214"/>
      <c r="J196" s="15"/>
      <c r="K196" s="15"/>
      <c r="L196" s="210"/>
      <c r="M196" s="215"/>
      <c r="N196" s="216"/>
      <c r="O196" s="216"/>
      <c r="P196" s="216"/>
      <c r="Q196" s="216"/>
      <c r="R196" s="216"/>
      <c r="S196" s="216"/>
      <c r="T196" s="217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11" t="s">
        <v>143</v>
      </c>
      <c r="AU196" s="211" t="s">
        <v>141</v>
      </c>
      <c r="AV196" s="15" t="s">
        <v>140</v>
      </c>
      <c r="AW196" s="15" t="s">
        <v>31</v>
      </c>
      <c r="AX196" s="15" t="s">
        <v>84</v>
      </c>
      <c r="AY196" s="211" t="s">
        <v>134</v>
      </c>
    </row>
    <row r="197" s="2" customFormat="1" ht="24.15" customHeight="1">
      <c r="A197" s="37"/>
      <c r="B197" s="179"/>
      <c r="C197" s="180" t="s">
        <v>281</v>
      </c>
      <c r="D197" s="180" t="s">
        <v>136</v>
      </c>
      <c r="E197" s="181" t="s">
        <v>436</v>
      </c>
      <c r="F197" s="182" t="s">
        <v>437</v>
      </c>
      <c r="G197" s="183" t="s">
        <v>139</v>
      </c>
      <c r="H197" s="184">
        <v>20.992000000000001</v>
      </c>
      <c r="I197" s="185"/>
      <c r="J197" s="186">
        <f>ROUND(I197*H197,2)</f>
        <v>0</v>
      </c>
      <c r="K197" s="187"/>
      <c r="L197" s="38"/>
      <c r="M197" s="188" t="s">
        <v>1</v>
      </c>
      <c r="N197" s="189" t="s">
        <v>42</v>
      </c>
      <c r="O197" s="81"/>
      <c r="P197" s="190">
        <f>O197*H197</f>
        <v>0</v>
      </c>
      <c r="Q197" s="190">
        <v>0</v>
      </c>
      <c r="R197" s="190">
        <f>Q197*H197</f>
        <v>0</v>
      </c>
      <c r="S197" s="190">
        <v>0</v>
      </c>
      <c r="T197" s="19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2" t="s">
        <v>211</v>
      </c>
      <c r="AT197" s="192" t="s">
        <v>136</v>
      </c>
      <c r="AU197" s="192" t="s">
        <v>141</v>
      </c>
      <c r="AY197" s="18" t="s">
        <v>134</v>
      </c>
      <c r="BE197" s="193">
        <f>IF(N197="základná",J197,0)</f>
        <v>0</v>
      </c>
      <c r="BF197" s="193">
        <f>IF(N197="znížená",J197,0)</f>
        <v>0</v>
      </c>
      <c r="BG197" s="193">
        <f>IF(N197="zákl. prenesená",J197,0)</f>
        <v>0</v>
      </c>
      <c r="BH197" s="193">
        <f>IF(N197="zníž. prenesená",J197,0)</f>
        <v>0</v>
      </c>
      <c r="BI197" s="193">
        <f>IF(N197="nulová",J197,0)</f>
        <v>0</v>
      </c>
      <c r="BJ197" s="18" t="s">
        <v>141</v>
      </c>
      <c r="BK197" s="193">
        <f>ROUND(I197*H197,2)</f>
        <v>0</v>
      </c>
      <c r="BL197" s="18" t="s">
        <v>211</v>
      </c>
      <c r="BM197" s="192" t="s">
        <v>438</v>
      </c>
    </row>
    <row r="198" s="13" customFormat="1">
      <c r="A198" s="13"/>
      <c r="B198" s="194"/>
      <c r="C198" s="13"/>
      <c r="D198" s="195" t="s">
        <v>143</v>
      </c>
      <c r="E198" s="196" t="s">
        <v>1</v>
      </c>
      <c r="F198" s="197" t="s">
        <v>439</v>
      </c>
      <c r="G198" s="13"/>
      <c r="H198" s="198">
        <v>12.156000000000001</v>
      </c>
      <c r="I198" s="199"/>
      <c r="J198" s="13"/>
      <c r="K198" s="13"/>
      <c r="L198" s="194"/>
      <c r="M198" s="200"/>
      <c r="N198" s="201"/>
      <c r="O198" s="201"/>
      <c r="P198" s="201"/>
      <c r="Q198" s="201"/>
      <c r="R198" s="201"/>
      <c r="S198" s="201"/>
      <c r="T198" s="20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96" t="s">
        <v>143</v>
      </c>
      <c r="AU198" s="196" t="s">
        <v>141</v>
      </c>
      <c r="AV198" s="13" t="s">
        <v>141</v>
      </c>
      <c r="AW198" s="13" t="s">
        <v>31</v>
      </c>
      <c r="AX198" s="13" t="s">
        <v>76</v>
      </c>
      <c r="AY198" s="196" t="s">
        <v>134</v>
      </c>
    </row>
    <row r="199" s="13" customFormat="1">
      <c r="A199" s="13"/>
      <c r="B199" s="194"/>
      <c r="C199" s="13"/>
      <c r="D199" s="195" t="s">
        <v>143</v>
      </c>
      <c r="E199" s="196" t="s">
        <v>1</v>
      </c>
      <c r="F199" s="197" t="s">
        <v>440</v>
      </c>
      <c r="G199" s="13"/>
      <c r="H199" s="198">
        <v>2.1640000000000001</v>
      </c>
      <c r="I199" s="199"/>
      <c r="J199" s="13"/>
      <c r="K199" s="13"/>
      <c r="L199" s="194"/>
      <c r="M199" s="200"/>
      <c r="N199" s="201"/>
      <c r="O199" s="201"/>
      <c r="P199" s="201"/>
      <c r="Q199" s="201"/>
      <c r="R199" s="201"/>
      <c r="S199" s="201"/>
      <c r="T199" s="20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96" t="s">
        <v>143</v>
      </c>
      <c r="AU199" s="196" t="s">
        <v>141</v>
      </c>
      <c r="AV199" s="13" t="s">
        <v>141</v>
      </c>
      <c r="AW199" s="13" t="s">
        <v>31</v>
      </c>
      <c r="AX199" s="13" t="s">
        <v>76</v>
      </c>
      <c r="AY199" s="196" t="s">
        <v>134</v>
      </c>
    </row>
    <row r="200" s="13" customFormat="1">
      <c r="A200" s="13"/>
      <c r="B200" s="194"/>
      <c r="C200" s="13"/>
      <c r="D200" s="195" t="s">
        <v>143</v>
      </c>
      <c r="E200" s="196" t="s">
        <v>1</v>
      </c>
      <c r="F200" s="197" t="s">
        <v>441</v>
      </c>
      <c r="G200" s="13"/>
      <c r="H200" s="198">
        <v>6.6719999999999997</v>
      </c>
      <c r="I200" s="199"/>
      <c r="J200" s="13"/>
      <c r="K200" s="13"/>
      <c r="L200" s="194"/>
      <c r="M200" s="200"/>
      <c r="N200" s="201"/>
      <c r="O200" s="201"/>
      <c r="P200" s="201"/>
      <c r="Q200" s="201"/>
      <c r="R200" s="201"/>
      <c r="S200" s="201"/>
      <c r="T200" s="20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96" t="s">
        <v>143</v>
      </c>
      <c r="AU200" s="196" t="s">
        <v>141</v>
      </c>
      <c r="AV200" s="13" t="s">
        <v>141</v>
      </c>
      <c r="AW200" s="13" t="s">
        <v>31</v>
      </c>
      <c r="AX200" s="13" t="s">
        <v>76</v>
      </c>
      <c r="AY200" s="196" t="s">
        <v>134</v>
      </c>
    </row>
    <row r="201" s="15" customFormat="1">
      <c r="A201" s="15"/>
      <c r="B201" s="210"/>
      <c r="C201" s="15"/>
      <c r="D201" s="195" t="s">
        <v>143</v>
      </c>
      <c r="E201" s="211" t="s">
        <v>1</v>
      </c>
      <c r="F201" s="212" t="s">
        <v>176</v>
      </c>
      <c r="G201" s="15"/>
      <c r="H201" s="213">
        <v>20.992000000000001</v>
      </c>
      <c r="I201" s="214"/>
      <c r="J201" s="15"/>
      <c r="K201" s="15"/>
      <c r="L201" s="210"/>
      <c r="M201" s="215"/>
      <c r="N201" s="216"/>
      <c r="O201" s="216"/>
      <c r="P201" s="216"/>
      <c r="Q201" s="216"/>
      <c r="R201" s="216"/>
      <c r="S201" s="216"/>
      <c r="T201" s="217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11" t="s">
        <v>143</v>
      </c>
      <c r="AU201" s="211" t="s">
        <v>141</v>
      </c>
      <c r="AV201" s="15" t="s">
        <v>140</v>
      </c>
      <c r="AW201" s="15" t="s">
        <v>31</v>
      </c>
      <c r="AX201" s="15" t="s">
        <v>84</v>
      </c>
      <c r="AY201" s="211" t="s">
        <v>134</v>
      </c>
    </row>
    <row r="202" s="2" customFormat="1" ht="24.15" customHeight="1">
      <c r="A202" s="37"/>
      <c r="B202" s="179"/>
      <c r="C202" s="221" t="s">
        <v>286</v>
      </c>
      <c r="D202" s="221" t="s">
        <v>367</v>
      </c>
      <c r="E202" s="222" t="s">
        <v>425</v>
      </c>
      <c r="F202" s="223" t="s">
        <v>426</v>
      </c>
      <c r="G202" s="224" t="s">
        <v>427</v>
      </c>
      <c r="H202" s="225">
        <v>28.338999999999999</v>
      </c>
      <c r="I202" s="226"/>
      <c r="J202" s="227">
        <f>ROUND(I202*H202,2)</f>
        <v>0</v>
      </c>
      <c r="K202" s="228"/>
      <c r="L202" s="229"/>
      <c r="M202" s="230" t="s">
        <v>1</v>
      </c>
      <c r="N202" s="231" t="s">
        <v>42</v>
      </c>
      <c r="O202" s="81"/>
      <c r="P202" s="190">
        <f>O202*H202</f>
        <v>0</v>
      </c>
      <c r="Q202" s="190">
        <v>0.001</v>
      </c>
      <c r="R202" s="190">
        <f>Q202*H202</f>
        <v>0.028339</v>
      </c>
      <c r="S202" s="190">
        <v>0</v>
      </c>
      <c r="T202" s="19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2" t="s">
        <v>290</v>
      </c>
      <c r="AT202" s="192" t="s">
        <v>367</v>
      </c>
      <c r="AU202" s="192" t="s">
        <v>141</v>
      </c>
      <c r="AY202" s="18" t="s">
        <v>134</v>
      </c>
      <c r="BE202" s="193">
        <f>IF(N202="základná",J202,0)</f>
        <v>0</v>
      </c>
      <c r="BF202" s="193">
        <f>IF(N202="znížená",J202,0)</f>
        <v>0</v>
      </c>
      <c r="BG202" s="193">
        <f>IF(N202="zákl. prenesená",J202,0)</f>
        <v>0</v>
      </c>
      <c r="BH202" s="193">
        <f>IF(N202="zníž. prenesená",J202,0)</f>
        <v>0</v>
      </c>
      <c r="BI202" s="193">
        <f>IF(N202="nulová",J202,0)</f>
        <v>0</v>
      </c>
      <c r="BJ202" s="18" t="s">
        <v>141</v>
      </c>
      <c r="BK202" s="193">
        <f>ROUND(I202*H202,2)</f>
        <v>0</v>
      </c>
      <c r="BL202" s="18" t="s">
        <v>211</v>
      </c>
      <c r="BM202" s="192" t="s">
        <v>442</v>
      </c>
    </row>
    <row r="203" s="13" customFormat="1">
      <c r="A203" s="13"/>
      <c r="B203" s="194"/>
      <c r="C203" s="13"/>
      <c r="D203" s="195" t="s">
        <v>143</v>
      </c>
      <c r="E203" s="13"/>
      <c r="F203" s="197" t="s">
        <v>443</v>
      </c>
      <c r="G203" s="13"/>
      <c r="H203" s="198">
        <v>28.338999999999999</v>
      </c>
      <c r="I203" s="199"/>
      <c r="J203" s="13"/>
      <c r="K203" s="13"/>
      <c r="L203" s="194"/>
      <c r="M203" s="200"/>
      <c r="N203" s="201"/>
      <c r="O203" s="201"/>
      <c r="P203" s="201"/>
      <c r="Q203" s="201"/>
      <c r="R203" s="201"/>
      <c r="S203" s="201"/>
      <c r="T203" s="20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96" t="s">
        <v>143</v>
      </c>
      <c r="AU203" s="196" t="s">
        <v>141</v>
      </c>
      <c r="AV203" s="13" t="s">
        <v>141</v>
      </c>
      <c r="AW203" s="13" t="s">
        <v>3</v>
      </c>
      <c r="AX203" s="13" t="s">
        <v>84</v>
      </c>
      <c r="AY203" s="196" t="s">
        <v>134</v>
      </c>
    </row>
    <row r="204" s="2" customFormat="1" ht="24.15" customHeight="1">
      <c r="A204" s="37"/>
      <c r="B204" s="179"/>
      <c r="C204" s="180" t="s">
        <v>290</v>
      </c>
      <c r="D204" s="180" t="s">
        <v>136</v>
      </c>
      <c r="E204" s="181" t="s">
        <v>444</v>
      </c>
      <c r="F204" s="182" t="s">
        <v>445</v>
      </c>
      <c r="G204" s="183" t="s">
        <v>446</v>
      </c>
      <c r="H204" s="232"/>
      <c r="I204" s="185"/>
      <c r="J204" s="186">
        <f>ROUND(I204*H204,2)</f>
        <v>0</v>
      </c>
      <c r="K204" s="187"/>
      <c r="L204" s="38"/>
      <c r="M204" s="188" t="s">
        <v>1</v>
      </c>
      <c r="N204" s="189" t="s">
        <v>42</v>
      </c>
      <c r="O204" s="81"/>
      <c r="P204" s="190">
        <f>O204*H204</f>
        <v>0</v>
      </c>
      <c r="Q204" s="190">
        <v>0</v>
      </c>
      <c r="R204" s="190">
        <f>Q204*H204</f>
        <v>0</v>
      </c>
      <c r="S204" s="190">
        <v>0</v>
      </c>
      <c r="T204" s="19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2" t="s">
        <v>211</v>
      </c>
      <c r="AT204" s="192" t="s">
        <v>136</v>
      </c>
      <c r="AU204" s="192" t="s">
        <v>141</v>
      </c>
      <c r="AY204" s="18" t="s">
        <v>134</v>
      </c>
      <c r="BE204" s="193">
        <f>IF(N204="základná",J204,0)</f>
        <v>0</v>
      </c>
      <c r="BF204" s="193">
        <f>IF(N204="znížená",J204,0)</f>
        <v>0</v>
      </c>
      <c r="BG204" s="193">
        <f>IF(N204="zákl. prenesená",J204,0)</f>
        <v>0</v>
      </c>
      <c r="BH204" s="193">
        <f>IF(N204="zníž. prenesená",J204,0)</f>
        <v>0</v>
      </c>
      <c r="BI204" s="193">
        <f>IF(N204="nulová",J204,0)</f>
        <v>0</v>
      </c>
      <c r="BJ204" s="18" t="s">
        <v>141</v>
      </c>
      <c r="BK204" s="193">
        <f>ROUND(I204*H204,2)</f>
        <v>0</v>
      </c>
      <c r="BL204" s="18" t="s">
        <v>211</v>
      </c>
      <c r="BM204" s="192" t="s">
        <v>447</v>
      </c>
    </row>
    <row r="205" s="12" customFormat="1" ht="22.8" customHeight="1">
      <c r="A205" s="12"/>
      <c r="B205" s="166"/>
      <c r="C205" s="12"/>
      <c r="D205" s="167" t="s">
        <v>75</v>
      </c>
      <c r="E205" s="177" t="s">
        <v>448</v>
      </c>
      <c r="F205" s="177" t="s">
        <v>449</v>
      </c>
      <c r="G205" s="12"/>
      <c r="H205" s="12"/>
      <c r="I205" s="169"/>
      <c r="J205" s="178">
        <f>BK205</f>
        <v>0</v>
      </c>
      <c r="K205" s="12"/>
      <c r="L205" s="166"/>
      <c r="M205" s="171"/>
      <c r="N205" s="172"/>
      <c r="O205" s="172"/>
      <c r="P205" s="173">
        <f>SUM(P206:P213)</f>
        <v>0</v>
      </c>
      <c r="Q205" s="172"/>
      <c r="R205" s="173">
        <f>SUM(R206:R213)</f>
        <v>0.10614419999999999</v>
      </c>
      <c r="S205" s="172"/>
      <c r="T205" s="174">
        <f>SUM(T206:T213)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167" t="s">
        <v>141</v>
      </c>
      <c r="AT205" s="175" t="s">
        <v>75</v>
      </c>
      <c r="AU205" s="175" t="s">
        <v>84</v>
      </c>
      <c r="AY205" s="167" t="s">
        <v>134</v>
      </c>
      <c r="BK205" s="176">
        <f>SUM(BK206:BK213)</f>
        <v>0</v>
      </c>
    </row>
    <row r="206" s="2" customFormat="1" ht="16.5" customHeight="1">
      <c r="A206" s="37"/>
      <c r="B206" s="179"/>
      <c r="C206" s="180" t="s">
        <v>296</v>
      </c>
      <c r="D206" s="180" t="s">
        <v>136</v>
      </c>
      <c r="E206" s="181" t="s">
        <v>450</v>
      </c>
      <c r="F206" s="182" t="s">
        <v>451</v>
      </c>
      <c r="G206" s="183" t="s">
        <v>139</v>
      </c>
      <c r="H206" s="184">
        <v>13.529999999999999</v>
      </c>
      <c r="I206" s="185"/>
      <c r="J206" s="186">
        <f>ROUND(I206*H206,2)</f>
        <v>0</v>
      </c>
      <c r="K206" s="187"/>
      <c r="L206" s="38"/>
      <c r="M206" s="188" t="s">
        <v>1</v>
      </c>
      <c r="N206" s="189" t="s">
        <v>42</v>
      </c>
      <c r="O206" s="81"/>
      <c r="P206" s="190">
        <f>O206*H206</f>
        <v>0</v>
      </c>
      <c r="Q206" s="190">
        <v>0</v>
      </c>
      <c r="R206" s="190">
        <f>Q206*H206</f>
        <v>0</v>
      </c>
      <c r="S206" s="190">
        <v>0</v>
      </c>
      <c r="T206" s="19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92" t="s">
        <v>211</v>
      </c>
      <c r="AT206" s="192" t="s">
        <v>136</v>
      </c>
      <c r="AU206" s="192" t="s">
        <v>141</v>
      </c>
      <c r="AY206" s="18" t="s">
        <v>134</v>
      </c>
      <c r="BE206" s="193">
        <f>IF(N206="základná",J206,0)</f>
        <v>0</v>
      </c>
      <c r="BF206" s="193">
        <f>IF(N206="znížená",J206,0)</f>
        <v>0</v>
      </c>
      <c r="BG206" s="193">
        <f>IF(N206="zákl. prenesená",J206,0)</f>
        <v>0</v>
      </c>
      <c r="BH206" s="193">
        <f>IF(N206="zníž. prenesená",J206,0)</f>
        <v>0</v>
      </c>
      <c r="BI206" s="193">
        <f>IF(N206="nulová",J206,0)</f>
        <v>0</v>
      </c>
      <c r="BJ206" s="18" t="s">
        <v>141</v>
      </c>
      <c r="BK206" s="193">
        <f>ROUND(I206*H206,2)</f>
        <v>0</v>
      </c>
      <c r="BL206" s="18" t="s">
        <v>211</v>
      </c>
      <c r="BM206" s="192" t="s">
        <v>452</v>
      </c>
    </row>
    <row r="207" s="13" customFormat="1">
      <c r="A207" s="13"/>
      <c r="B207" s="194"/>
      <c r="C207" s="13"/>
      <c r="D207" s="195" t="s">
        <v>143</v>
      </c>
      <c r="E207" s="196" t="s">
        <v>1</v>
      </c>
      <c r="F207" s="197" t="s">
        <v>376</v>
      </c>
      <c r="G207" s="13"/>
      <c r="H207" s="198">
        <v>13.529999999999999</v>
      </c>
      <c r="I207" s="199"/>
      <c r="J207" s="13"/>
      <c r="K207" s="13"/>
      <c r="L207" s="194"/>
      <c r="M207" s="200"/>
      <c r="N207" s="201"/>
      <c r="O207" s="201"/>
      <c r="P207" s="201"/>
      <c r="Q207" s="201"/>
      <c r="R207" s="201"/>
      <c r="S207" s="201"/>
      <c r="T207" s="20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96" t="s">
        <v>143</v>
      </c>
      <c r="AU207" s="196" t="s">
        <v>141</v>
      </c>
      <c r="AV207" s="13" t="s">
        <v>141</v>
      </c>
      <c r="AW207" s="13" t="s">
        <v>31</v>
      </c>
      <c r="AX207" s="13" t="s">
        <v>84</v>
      </c>
      <c r="AY207" s="196" t="s">
        <v>134</v>
      </c>
    </row>
    <row r="208" s="2" customFormat="1" ht="21.75" customHeight="1">
      <c r="A208" s="37"/>
      <c r="B208" s="179"/>
      <c r="C208" s="221" t="s">
        <v>303</v>
      </c>
      <c r="D208" s="221" t="s">
        <v>367</v>
      </c>
      <c r="E208" s="222" t="s">
        <v>453</v>
      </c>
      <c r="F208" s="223" t="s">
        <v>454</v>
      </c>
      <c r="G208" s="224" t="s">
        <v>139</v>
      </c>
      <c r="H208" s="225">
        <v>15.560000000000001</v>
      </c>
      <c r="I208" s="226"/>
      <c r="J208" s="227">
        <f>ROUND(I208*H208,2)</f>
        <v>0</v>
      </c>
      <c r="K208" s="228"/>
      <c r="L208" s="229"/>
      <c r="M208" s="230" t="s">
        <v>1</v>
      </c>
      <c r="N208" s="231" t="s">
        <v>42</v>
      </c>
      <c r="O208" s="81"/>
      <c r="P208" s="190">
        <f>O208*H208</f>
        <v>0</v>
      </c>
      <c r="Q208" s="190">
        <v>0.00010000000000000001</v>
      </c>
      <c r="R208" s="190">
        <f>Q208*H208</f>
        <v>0.0015560000000000001</v>
      </c>
      <c r="S208" s="190">
        <v>0</v>
      </c>
      <c r="T208" s="191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92" t="s">
        <v>290</v>
      </c>
      <c r="AT208" s="192" t="s">
        <v>367</v>
      </c>
      <c r="AU208" s="192" t="s">
        <v>141</v>
      </c>
      <c r="AY208" s="18" t="s">
        <v>134</v>
      </c>
      <c r="BE208" s="193">
        <f>IF(N208="základná",J208,0)</f>
        <v>0</v>
      </c>
      <c r="BF208" s="193">
        <f>IF(N208="znížená",J208,0)</f>
        <v>0</v>
      </c>
      <c r="BG208" s="193">
        <f>IF(N208="zákl. prenesená",J208,0)</f>
        <v>0</v>
      </c>
      <c r="BH208" s="193">
        <f>IF(N208="zníž. prenesená",J208,0)</f>
        <v>0</v>
      </c>
      <c r="BI208" s="193">
        <f>IF(N208="nulová",J208,0)</f>
        <v>0</v>
      </c>
      <c r="BJ208" s="18" t="s">
        <v>141</v>
      </c>
      <c r="BK208" s="193">
        <f>ROUND(I208*H208,2)</f>
        <v>0</v>
      </c>
      <c r="BL208" s="18" t="s">
        <v>211</v>
      </c>
      <c r="BM208" s="192" t="s">
        <v>455</v>
      </c>
    </row>
    <row r="209" s="13" customFormat="1">
      <c r="A209" s="13"/>
      <c r="B209" s="194"/>
      <c r="C209" s="13"/>
      <c r="D209" s="195" t="s">
        <v>143</v>
      </c>
      <c r="E209" s="13"/>
      <c r="F209" s="197" t="s">
        <v>456</v>
      </c>
      <c r="G209" s="13"/>
      <c r="H209" s="198">
        <v>15.560000000000001</v>
      </c>
      <c r="I209" s="199"/>
      <c r="J209" s="13"/>
      <c r="K209" s="13"/>
      <c r="L209" s="194"/>
      <c r="M209" s="200"/>
      <c r="N209" s="201"/>
      <c r="O209" s="201"/>
      <c r="P209" s="201"/>
      <c r="Q209" s="201"/>
      <c r="R209" s="201"/>
      <c r="S209" s="201"/>
      <c r="T209" s="20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96" t="s">
        <v>143</v>
      </c>
      <c r="AU209" s="196" t="s">
        <v>141</v>
      </c>
      <c r="AV209" s="13" t="s">
        <v>141</v>
      </c>
      <c r="AW209" s="13" t="s">
        <v>3</v>
      </c>
      <c r="AX209" s="13" t="s">
        <v>84</v>
      </c>
      <c r="AY209" s="196" t="s">
        <v>134</v>
      </c>
    </row>
    <row r="210" s="2" customFormat="1" ht="24.15" customHeight="1">
      <c r="A210" s="37"/>
      <c r="B210" s="179"/>
      <c r="C210" s="180" t="s">
        <v>309</v>
      </c>
      <c r="D210" s="180" t="s">
        <v>136</v>
      </c>
      <c r="E210" s="181" t="s">
        <v>457</v>
      </c>
      <c r="F210" s="182" t="s">
        <v>458</v>
      </c>
      <c r="G210" s="183" t="s">
        <v>139</v>
      </c>
      <c r="H210" s="184">
        <v>13.529999999999999</v>
      </c>
      <c r="I210" s="185"/>
      <c r="J210" s="186">
        <f>ROUND(I210*H210,2)</f>
        <v>0</v>
      </c>
      <c r="K210" s="187"/>
      <c r="L210" s="38"/>
      <c r="M210" s="188" t="s">
        <v>1</v>
      </c>
      <c r="N210" s="189" t="s">
        <v>42</v>
      </c>
      <c r="O210" s="81"/>
      <c r="P210" s="190">
        <f>O210*H210</f>
        <v>0</v>
      </c>
      <c r="Q210" s="190">
        <v>0.0050000000000000001</v>
      </c>
      <c r="R210" s="190">
        <f>Q210*H210</f>
        <v>0.067650000000000002</v>
      </c>
      <c r="S210" s="190">
        <v>0</v>
      </c>
      <c r="T210" s="191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92" t="s">
        <v>211</v>
      </c>
      <c r="AT210" s="192" t="s">
        <v>136</v>
      </c>
      <c r="AU210" s="192" t="s">
        <v>141</v>
      </c>
      <c r="AY210" s="18" t="s">
        <v>134</v>
      </c>
      <c r="BE210" s="193">
        <f>IF(N210="základná",J210,0)</f>
        <v>0</v>
      </c>
      <c r="BF210" s="193">
        <f>IF(N210="znížená",J210,0)</f>
        <v>0</v>
      </c>
      <c r="BG210" s="193">
        <f>IF(N210="zákl. prenesená",J210,0)</f>
        <v>0</v>
      </c>
      <c r="BH210" s="193">
        <f>IF(N210="zníž. prenesená",J210,0)</f>
        <v>0</v>
      </c>
      <c r="BI210" s="193">
        <f>IF(N210="nulová",J210,0)</f>
        <v>0</v>
      </c>
      <c r="BJ210" s="18" t="s">
        <v>141</v>
      </c>
      <c r="BK210" s="193">
        <f>ROUND(I210*H210,2)</f>
        <v>0</v>
      </c>
      <c r="BL210" s="18" t="s">
        <v>211</v>
      </c>
      <c r="BM210" s="192" t="s">
        <v>459</v>
      </c>
    </row>
    <row r="211" s="13" customFormat="1">
      <c r="A211" s="13"/>
      <c r="B211" s="194"/>
      <c r="C211" s="13"/>
      <c r="D211" s="195" t="s">
        <v>143</v>
      </c>
      <c r="E211" s="196" t="s">
        <v>1</v>
      </c>
      <c r="F211" s="197" t="s">
        <v>376</v>
      </c>
      <c r="G211" s="13"/>
      <c r="H211" s="198">
        <v>13.529999999999999</v>
      </c>
      <c r="I211" s="199"/>
      <c r="J211" s="13"/>
      <c r="K211" s="13"/>
      <c r="L211" s="194"/>
      <c r="M211" s="200"/>
      <c r="N211" s="201"/>
      <c r="O211" s="201"/>
      <c r="P211" s="201"/>
      <c r="Q211" s="201"/>
      <c r="R211" s="201"/>
      <c r="S211" s="201"/>
      <c r="T211" s="20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96" t="s">
        <v>143</v>
      </c>
      <c r="AU211" s="196" t="s">
        <v>141</v>
      </c>
      <c r="AV211" s="13" t="s">
        <v>141</v>
      </c>
      <c r="AW211" s="13" t="s">
        <v>31</v>
      </c>
      <c r="AX211" s="13" t="s">
        <v>84</v>
      </c>
      <c r="AY211" s="196" t="s">
        <v>134</v>
      </c>
    </row>
    <row r="212" s="2" customFormat="1" ht="33" customHeight="1">
      <c r="A212" s="37"/>
      <c r="B212" s="179"/>
      <c r="C212" s="221" t="s">
        <v>314</v>
      </c>
      <c r="D212" s="221" t="s">
        <v>367</v>
      </c>
      <c r="E212" s="222" t="s">
        <v>460</v>
      </c>
      <c r="F212" s="223" t="s">
        <v>461</v>
      </c>
      <c r="G212" s="224" t="s">
        <v>139</v>
      </c>
      <c r="H212" s="225">
        <v>14.207000000000001</v>
      </c>
      <c r="I212" s="226"/>
      <c r="J212" s="227">
        <f>ROUND(I212*H212,2)</f>
        <v>0</v>
      </c>
      <c r="K212" s="228"/>
      <c r="L212" s="229"/>
      <c r="M212" s="230" t="s">
        <v>1</v>
      </c>
      <c r="N212" s="231" t="s">
        <v>42</v>
      </c>
      <c r="O212" s="81"/>
      <c r="P212" s="190">
        <f>O212*H212</f>
        <v>0</v>
      </c>
      <c r="Q212" s="190">
        <v>0.0025999999999999999</v>
      </c>
      <c r="R212" s="190">
        <f>Q212*H212</f>
        <v>0.036938199999999997</v>
      </c>
      <c r="S212" s="190">
        <v>0</v>
      </c>
      <c r="T212" s="191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92" t="s">
        <v>290</v>
      </c>
      <c r="AT212" s="192" t="s">
        <v>367</v>
      </c>
      <c r="AU212" s="192" t="s">
        <v>141</v>
      </c>
      <c r="AY212" s="18" t="s">
        <v>134</v>
      </c>
      <c r="BE212" s="193">
        <f>IF(N212="základná",J212,0)</f>
        <v>0</v>
      </c>
      <c r="BF212" s="193">
        <f>IF(N212="znížená",J212,0)</f>
        <v>0</v>
      </c>
      <c r="BG212" s="193">
        <f>IF(N212="zákl. prenesená",J212,0)</f>
        <v>0</v>
      </c>
      <c r="BH212" s="193">
        <f>IF(N212="zníž. prenesená",J212,0)</f>
        <v>0</v>
      </c>
      <c r="BI212" s="193">
        <f>IF(N212="nulová",J212,0)</f>
        <v>0</v>
      </c>
      <c r="BJ212" s="18" t="s">
        <v>141</v>
      </c>
      <c r="BK212" s="193">
        <f>ROUND(I212*H212,2)</f>
        <v>0</v>
      </c>
      <c r="BL212" s="18" t="s">
        <v>211</v>
      </c>
      <c r="BM212" s="192" t="s">
        <v>462</v>
      </c>
    </row>
    <row r="213" s="2" customFormat="1" ht="24.15" customHeight="1">
      <c r="A213" s="37"/>
      <c r="B213" s="179"/>
      <c r="C213" s="180" t="s">
        <v>463</v>
      </c>
      <c r="D213" s="180" t="s">
        <v>136</v>
      </c>
      <c r="E213" s="181" t="s">
        <v>464</v>
      </c>
      <c r="F213" s="182" t="s">
        <v>465</v>
      </c>
      <c r="G213" s="183" t="s">
        <v>446</v>
      </c>
      <c r="H213" s="232"/>
      <c r="I213" s="185"/>
      <c r="J213" s="186">
        <f>ROUND(I213*H213,2)</f>
        <v>0</v>
      </c>
      <c r="K213" s="187"/>
      <c r="L213" s="38"/>
      <c r="M213" s="188" t="s">
        <v>1</v>
      </c>
      <c r="N213" s="189" t="s">
        <v>42</v>
      </c>
      <c r="O213" s="81"/>
      <c r="P213" s="190">
        <f>O213*H213</f>
        <v>0</v>
      </c>
      <c r="Q213" s="190">
        <v>0</v>
      </c>
      <c r="R213" s="190">
        <f>Q213*H213</f>
        <v>0</v>
      </c>
      <c r="S213" s="190">
        <v>0</v>
      </c>
      <c r="T213" s="19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92" t="s">
        <v>211</v>
      </c>
      <c r="AT213" s="192" t="s">
        <v>136</v>
      </c>
      <c r="AU213" s="192" t="s">
        <v>141</v>
      </c>
      <c r="AY213" s="18" t="s">
        <v>134</v>
      </c>
      <c r="BE213" s="193">
        <f>IF(N213="základná",J213,0)</f>
        <v>0</v>
      </c>
      <c r="BF213" s="193">
        <f>IF(N213="znížená",J213,0)</f>
        <v>0</v>
      </c>
      <c r="BG213" s="193">
        <f>IF(N213="zákl. prenesená",J213,0)</f>
        <v>0</v>
      </c>
      <c r="BH213" s="193">
        <f>IF(N213="zníž. prenesená",J213,0)</f>
        <v>0</v>
      </c>
      <c r="BI213" s="193">
        <f>IF(N213="nulová",J213,0)</f>
        <v>0</v>
      </c>
      <c r="BJ213" s="18" t="s">
        <v>141</v>
      </c>
      <c r="BK213" s="193">
        <f>ROUND(I213*H213,2)</f>
        <v>0</v>
      </c>
      <c r="BL213" s="18" t="s">
        <v>211</v>
      </c>
      <c r="BM213" s="192" t="s">
        <v>466</v>
      </c>
    </row>
    <row r="214" s="12" customFormat="1" ht="22.8" customHeight="1">
      <c r="A214" s="12"/>
      <c r="B214" s="166"/>
      <c r="C214" s="12"/>
      <c r="D214" s="167" t="s">
        <v>75</v>
      </c>
      <c r="E214" s="177" t="s">
        <v>279</v>
      </c>
      <c r="F214" s="177" t="s">
        <v>467</v>
      </c>
      <c r="G214" s="12"/>
      <c r="H214" s="12"/>
      <c r="I214" s="169"/>
      <c r="J214" s="178">
        <f>BK214</f>
        <v>0</v>
      </c>
      <c r="K214" s="12"/>
      <c r="L214" s="166"/>
      <c r="M214" s="171"/>
      <c r="N214" s="172"/>
      <c r="O214" s="172"/>
      <c r="P214" s="173">
        <f>SUM(P215:P217)</f>
        <v>0</v>
      </c>
      <c r="Q214" s="172"/>
      <c r="R214" s="173">
        <f>SUM(R215:R217)</f>
        <v>0.046059999999999997</v>
      </c>
      <c r="S214" s="172"/>
      <c r="T214" s="174">
        <f>SUM(T215:T217)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67" t="s">
        <v>141</v>
      </c>
      <c r="AT214" s="175" t="s">
        <v>75</v>
      </c>
      <c r="AU214" s="175" t="s">
        <v>84</v>
      </c>
      <c r="AY214" s="167" t="s">
        <v>134</v>
      </c>
      <c r="BK214" s="176">
        <f>SUM(BK215:BK217)</f>
        <v>0</v>
      </c>
    </row>
    <row r="215" s="2" customFormat="1" ht="16.5" customHeight="1">
      <c r="A215" s="37"/>
      <c r="B215" s="179"/>
      <c r="C215" s="180" t="s">
        <v>468</v>
      </c>
      <c r="D215" s="180" t="s">
        <v>136</v>
      </c>
      <c r="E215" s="181" t="s">
        <v>469</v>
      </c>
      <c r="F215" s="182" t="s">
        <v>470</v>
      </c>
      <c r="G215" s="183" t="s">
        <v>205</v>
      </c>
      <c r="H215" s="184">
        <v>1</v>
      </c>
      <c r="I215" s="185"/>
      <c r="J215" s="186">
        <f>ROUND(I215*H215,2)</f>
        <v>0</v>
      </c>
      <c r="K215" s="187"/>
      <c r="L215" s="38"/>
      <c r="M215" s="188" t="s">
        <v>1</v>
      </c>
      <c r="N215" s="189" t="s">
        <v>42</v>
      </c>
      <c r="O215" s="81"/>
      <c r="P215" s="190">
        <f>O215*H215</f>
        <v>0</v>
      </c>
      <c r="Q215" s="190">
        <v>0.00106</v>
      </c>
      <c r="R215" s="190">
        <f>Q215*H215</f>
        <v>0.00106</v>
      </c>
      <c r="S215" s="190">
        <v>0</v>
      </c>
      <c r="T215" s="19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2" t="s">
        <v>211</v>
      </c>
      <c r="AT215" s="192" t="s">
        <v>136</v>
      </c>
      <c r="AU215" s="192" t="s">
        <v>141</v>
      </c>
      <c r="AY215" s="18" t="s">
        <v>134</v>
      </c>
      <c r="BE215" s="193">
        <f>IF(N215="základná",J215,0)</f>
        <v>0</v>
      </c>
      <c r="BF215" s="193">
        <f>IF(N215="znížená",J215,0)</f>
        <v>0</v>
      </c>
      <c r="BG215" s="193">
        <f>IF(N215="zákl. prenesená",J215,0)</f>
        <v>0</v>
      </c>
      <c r="BH215" s="193">
        <f>IF(N215="zníž. prenesená",J215,0)</f>
        <v>0</v>
      </c>
      <c r="BI215" s="193">
        <f>IF(N215="nulová",J215,0)</f>
        <v>0</v>
      </c>
      <c r="BJ215" s="18" t="s">
        <v>141</v>
      </c>
      <c r="BK215" s="193">
        <f>ROUND(I215*H215,2)</f>
        <v>0</v>
      </c>
      <c r="BL215" s="18" t="s">
        <v>211</v>
      </c>
      <c r="BM215" s="192" t="s">
        <v>471</v>
      </c>
    </row>
    <row r="216" s="2" customFormat="1" ht="24.15" customHeight="1">
      <c r="A216" s="37"/>
      <c r="B216" s="179"/>
      <c r="C216" s="221" t="s">
        <v>472</v>
      </c>
      <c r="D216" s="221" t="s">
        <v>367</v>
      </c>
      <c r="E216" s="222" t="s">
        <v>473</v>
      </c>
      <c r="F216" s="223" t="s">
        <v>474</v>
      </c>
      <c r="G216" s="224" t="s">
        <v>205</v>
      </c>
      <c r="H216" s="225">
        <v>1</v>
      </c>
      <c r="I216" s="226"/>
      <c r="J216" s="227">
        <f>ROUND(I216*H216,2)</f>
        <v>0</v>
      </c>
      <c r="K216" s="228"/>
      <c r="L216" s="229"/>
      <c r="M216" s="230" t="s">
        <v>1</v>
      </c>
      <c r="N216" s="231" t="s">
        <v>42</v>
      </c>
      <c r="O216" s="81"/>
      <c r="P216" s="190">
        <f>O216*H216</f>
        <v>0</v>
      </c>
      <c r="Q216" s="190">
        <v>0.044999999999999998</v>
      </c>
      <c r="R216" s="190">
        <f>Q216*H216</f>
        <v>0.044999999999999998</v>
      </c>
      <c r="S216" s="190">
        <v>0</v>
      </c>
      <c r="T216" s="191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92" t="s">
        <v>290</v>
      </c>
      <c r="AT216" s="192" t="s">
        <v>367</v>
      </c>
      <c r="AU216" s="192" t="s">
        <v>141</v>
      </c>
      <c r="AY216" s="18" t="s">
        <v>134</v>
      </c>
      <c r="BE216" s="193">
        <f>IF(N216="základná",J216,0)</f>
        <v>0</v>
      </c>
      <c r="BF216" s="193">
        <f>IF(N216="znížená",J216,0)</f>
        <v>0</v>
      </c>
      <c r="BG216" s="193">
        <f>IF(N216="zákl. prenesená",J216,0)</f>
        <v>0</v>
      </c>
      <c r="BH216" s="193">
        <f>IF(N216="zníž. prenesená",J216,0)</f>
        <v>0</v>
      </c>
      <c r="BI216" s="193">
        <f>IF(N216="nulová",J216,0)</f>
        <v>0</v>
      </c>
      <c r="BJ216" s="18" t="s">
        <v>141</v>
      </c>
      <c r="BK216" s="193">
        <f>ROUND(I216*H216,2)</f>
        <v>0</v>
      </c>
      <c r="BL216" s="18" t="s">
        <v>211</v>
      </c>
      <c r="BM216" s="192" t="s">
        <v>475</v>
      </c>
    </row>
    <row r="217" s="2" customFormat="1" ht="24.15" customHeight="1">
      <c r="A217" s="37"/>
      <c r="B217" s="179"/>
      <c r="C217" s="180" t="s">
        <v>476</v>
      </c>
      <c r="D217" s="180" t="s">
        <v>136</v>
      </c>
      <c r="E217" s="181" t="s">
        <v>477</v>
      </c>
      <c r="F217" s="182" t="s">
        <v>478</v>
      </c>
      <c r="G217" s="183" t="s">
        <v>446</v>
      </c>
      <c r="H217" s="232"/>
      <c r="I217" s="185"/>
      <c r="J217" s="186">
        <f>ROUND(I217*H217,2)</f>
        <v>0</v>
      </c>
      <c r="K217" s="187"/>
      <c r="L217" s="38"/>
      <c r="M217" s="188" t="s">
        <v>1</v>
      </c>
      <c r="N217" s="189" t="s">
        <v>42</v>
      </c>
      <c r="O217" s="81"/>
      <c r="P217" s="190">
        <f>O217*H217</f>
        <v>0</v>
      </c>
      <c r="Q217" s="190">
        <v>0</v>
      </c>
      <c r="R217" s="190">
        <f>Q217*H217</f>
        <v>0</v>
      </c>
      <c r="S217" s="190">
        <v>0</v>
      </c>
      <c r="T217" s="19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92" t="s">
        <v>211</v>
      </c>
      <c r="AT217" s="192" t="s">
        <v>136</v>
      </c>
      <c r="AU217" s="192" t="s">
        <v>141</v>
      </c>
      <c r="AY217" s="18" t="s">
        <v>134</v>
      </c>
      <c r="BE217" s="193">
        <f>IF(N217="základná",J217,0)</f>
        <v>0</v>
      </c>
      <c r="BF217" s="193">
        <f>IF(N217="znížená",J217,0)</f>
        <v>0</v>
      </c>
      <c r="BG217" s="193">
        <f>IF(N217="zákl. prenesená",J217,0)</f>
        <v>0</v>
      </c>
      <c r="BH217" s="193">
        <f>IF(N217="zníž. prenesená",J217,0)</f>
        <v>0</v>
      </c>
      <c r="BI217" s="193">
        <f>IF(N217="nulová",J217,0)</f>
        <v>0</v>
      </c>
      <c r="BJ217" s="18" t="s">
        <v>141</v>
      </c>
      <c r="BK217" s="193">
        <f>ROUND(I217*H217,2)</f>
        <v>0</v>
      </c>
      <c r="BL217" s="18" t="s">
        <v>211</v>
      </c>
      <c r="BM217" s="192" t="s">
        <v>479</v>
      </c>
    </row>
    <row r="218" s="12" customFormat="1" ht="22.8" customHeight="1">
      <c r="A218" s="12"/>
      <c r="B218" s="166"/>
      <c r="C218" s="12"/>
      <c r="D218" s="167" t="s">
        <v>75</v>
      </c>
      <c r="E218" s="177" t="s">
        <v>480</v>
      </c>
      <c r="F218" s="177" t="s">
        <v>481</v>
      </c>
      <c r="G218" s="12"/>
      <c r="H218" s="12"/>
      <c r="I218" s="169"/>
      <c r="J218" s="178">
        <f>BK218</f>
        <v>0</v>
      </c>
      <c r="K218" s="12"/>
      <c r="L218" s="166"/>
      <c r="M218" s="171"/>
      <c r="N218" s="172"/>
      <c r="O218" s="172"/>
      <c r="P218" s="173">
        <f>SUM(P219:P228)</f>
        <v>0</v>
      </c>
      <c r="Q218" s="172"/>
      <c r="R218" s="173">
        <f>SUM(R219:R228)</f>
        <v>0.076380280000000009</v>
      </c>
      <c r="S218" s="172"/>
      <c r="T218" s="174">
        <f>SUM(T219:T228)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167" t="s">
        <v>141</v>
      </c>
      <c r="AT218" s="175" t="s">
        <v>75</v>
      </c>
      <c r="AU218" s="175" t="s">
        <v>84</v>
      </c>
      <c r="AY218" s="167" t="s">
        <v>134</v>
      </c>
      <c r="BK218" s="176">
        <f>SUM(BK219:BK228)</f>
        <v>0</v>
      </c>
    </row>
    <row r="219" s="2" customFormat="1" ht="55.5" customHeight="1">
      <c r="A219" s="37"/>
      <c r="B219" s="179"/>
      <c r="C219" s="180" t="s">
        <v>482</v>
      </c>
      <c r="D219" s="180" t="s">
        <v>136</v>
      </c>
      <c r="E219" s="181" t="s">
        <v>483</v>
      </c>
      <c r="F219" s="182" t="s">
        <v>484</v>
      </c>
      <c r="G219" s="183" t="s">
        <v>1</v>
      </c>
      <c r="H219" s="184">
        <v>0</v>
      </c>
      <c r="I219" s="185"/>
      <c r="J219" s="186">
        <f>ROUND(I219*H219,2)</f>
        <v>0</v>
      </c>
      <c r="K219" s="187"/>
      <c r="L219" s="38"/>
      <c r="M219" s="188" t="s">
        <v>1</v>
      </c>
      <c r="N219" s="189" t="s">
        <v>42</v>
      </c>
      <c r="O219" s="81"/>
      <c r="P219" s="190">
        <f>O219*H219</f>
        <v>0</v>
      </c>
      <c r="Q219" s="190">
        <v>0</v>
      </c>
      <c r="R219" s="190">
        <f>Q219*H219</f>
        <v>0</v>
      </c>
      <c r="S219" s="190">
        <v>0</v>
      </c>
      <c r="T219" s="19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92" t="s">
        <v>211</v>
      </c>
      <c r="AT219" s="192" t="s">
        <v>136</v>
      </c>
      <c r="AU219" s="192" t="s">
        <v>141</v>
      </c>
      <c r="AY219" s="18" t="s">
        <v>134</v>
      </c>
      <c r="BE219" s="193">
        <f>IF(N219="základná",J219,0)</f>
        <v>0</v>
      </c>
      <c r="BF219" s="193">
        <f>IF(N219="znížená",J219,0)</f>
        <v>0</v>
      </c>
      <c r="BG219" s="193">
        <f>IF(N219="zákl. prenesená",J219,0)</f>
        <v>0</v>
      </c>
      <c r="BH219" s="193">
        <f>IF(N219="zníž. prenesená",J219,0)</f>
        <v>0</v>
      </c>
      <c r="BI219" s="193">
        <f>IF(N219="nulová",J219,0)</f>
        <v>0</v>
      </c>
      <c r="BJ219" s="18" t="s">
        <v>141</v>
      </c>
      <c r="BK219" s="193">
        <f>ROUND(I219*H219,2)</f>
        <v>0</v>
      </c>
      <c r="BL219" s="18" t="s">
        <v>211</v>
      </c>
      <c r="BM219" s="192" t="s">
        <v>485</v>
      </c>
    </row>
    <row r="220" s="2" customFormat="1" ht="24.15" customHeight="1">
      <c r="A220" s="37"/>
      <c r="B220" s="179"/>
      <c r="C220" s="180" t="s">
        <v>486</v>
      </c>
      <c r="D220" s="180" t="s">
        <v>136</v>
      </c>
      <c r="E220" s="181" t="s">
        <v>487</v>
      </c>
      <c r="F220" s="182" t="s">
        <v>488</v>
      </c>
      <c r="G220" s="183" t="s">
        <v>147</v>
      </c>
      <c r="H220" s="184">
        <v>0.85999999999999999</v>
      </c>
      <c r="I220" s="185"/>
      <c r="J220" s="186">
        <f>ROUND(I220*H220,2)</f>
        <v>0</v>
      </c>
      <c r="K220" s="187"/>
      <c r="L220" s="38"/>
      <c r="M220" s="188" t="s">
        <v>1</v>
      </c>
      <c r="N220" s="189" t="s">
        <v>42</v>
      </c>
      <c r="O220" s="81"/>
      <c r="P220" s="190">
        <f>O220*H220</f>
        <v>0</v>
      </c>
      <c r="Q220" s="190">
        <v>0.00025999999999999998</v>
      </c>
      <c r="R220" s="190">
        <f>Q220*H220</f>
        <v>0.00022359999999999999</v>
      </c>
      <c r="S220" s="190">
        <v>0</v>
      </c>
      <c r="T220" s="191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92" t="s">
        <v>211</v>
      </c>
      <c r="AT220" s="192" t="s">
        <v>136</v>
      </c>
      <c r="AU220" s="192" t="s">
        <v>141</v>
      </c>
      <c r="AY220" s="18" t="s">
        <v>134</v>
      </c>
      <c r="BE220" s="193">
        <f>IF(N220="základná",J220,0)</f>
        <v>0</v>
      </c>
      <c r="BF220" s="193">
        <f>IF(N220="znížená",J220,0)</f>
        <v>0</v>
      </c>
      <c r="BG220" s="193">
        <f>IF(N220="zákl. prenesená",J220,0)</f>
        <v>0</v>
      </c>
      <c r="BH220" s="193">
        <f>IF(N220="zníž. prenesená",J220,0)</f>
        <v>0</v>
      </c>
      <c r="BI220" s="193">
        <f>IF(N220="nulová",J220,0)</f>
        <v>0</v>
      </c>
      <c r="BJ220" s="18" t="s">
        <v>141</v>
      </c>
      <c r="BK220" s="193">
        <f>ROUND(I220*H220,2)</f>
        <v>0</v>
      </c>
      <c r="BL220" s="18" t="s">
        <v>211</v>
      </c>
      <c r="BM220" s="192" t="s">
        <v>489</v>
      </c>
    </row>
    <row r="221" s="13" customFormat="1">
      <c r="A221" s="13"/>
      <c r="B221" s="194"/>
      <c r="C221" s="13"/>
      <c r="D221" s="195" t="s">
        <v>143</v>
      </c>
      <c r="E221" s="196" t="s">
        <v>1</v>
      </c>
      <c r="F221" s="197" t="s">
        <v>490</v>
      </c>
      <c r="G221" s="13"/>
      <c r="H221" s="198">
        <v>0.85999999999999999</v>
      </c>
      <c r="I221" s="199"/>
      <c r="J221" s="13"/>
      <c r="K221" s="13"/>
      <c r="L221" s="194"/>
      <c r="M221" s="200"/>
      <c r="N221" s="201"/>
      <c r="O221" s="201"/>
      <c r="P221" s="201"/>
      <c r="Q221" s="201"/>
      <c r="R221" s="201"/>
      <c r="S221" s="201"/>
      <c r="T221" s="20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96" t="s">
        <v>143</v>
      </c>
      <c r="AU221" s="196" t="s">
        <v>141</v>
      </c>
      <c r="AV221" s="13" t="s">
        <v>141</v>
      </c>
      <c r="AW221" s="13" t="s">
        <v>31</v>
      </c>
      <c r="AX221" s="13" t="s">
        <v>84</v>
      </c>
      <c r="AY221" s="196" t="s">
        <v>134</v>
      </c>
    </row>
    <row r="222" s="2" customFormat="1" ht="21.75" customHeight="1">
      <c r="A222" s="37"/>
      <c r="B222" s="179"/>
      <c r="C222" s="180" t="s">
        <v>491</v>
      </c>
      <c r="D222" s="180" t="s">
        <v>136</v>
      </c>
      <c r="E222" s="181" t="s">
        <v>492</v>
      </c>
      <c r="F222" s="182" t="s">
        <v>493</v>
      </c>
      <c r="G222" s="183" t="s">
        <v>139</v>
      </c>
      <c r="H222" s="184">
        <v>3.452</v>
      </c>
      <c r="I222" s="185"/>
      <c r="J222" s="186">
        <f>ROUND(I222*H222,2)</f>
        <v>0</v>
      </c>
      <c r="K222" s="187"/>
      <c r="L222" s="38"/>
      <c r="M222" s="188" t="s">
        <v>1</v>
      </c>
      <c r="N222" s="189" t="s">
        <v>42</v>
      </c>
      <c r="O222" s="81"/>
      <c r="P222" s="190">
        <f>O222*H222</f>
        <v>0</v>
      </c>
      <c r="Q222" s="190">
        <v>6.9999999999999994E-05</v>
      </c>
      <c r="R222" s="190">
        <f>Q222*H222</f>
        <v>0.00024163999999999997</v>
      </c>
      <c r="S222" s="190">
        <v>0</v>
      </c>
      <c r="T222" s="19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92" t="s">
        <v>211</v>
      </c>
      <c r="AT222" s="192" t="s">
        <v>136</v>
      </c>
      <c r="AU222" s="192" t="s">
        <v>141</v>
      </c>
      <c r="AY222" s="18" t="s">
        <v>134</v>
      </c>
      <c r="BE222" s="193">
        <f>IF(N222="základná",J222,0)</f>
        <v>0</v>
      </c>
      <c r="BF222" s="193">
        <f>IF(N222="znížená",J222,0)</f>
        <v>0</v>
      </c>
      <c r="BG222" s="193">
        <f>IF(N222="zákl. prenesená",J222,0)</f>
        <v>0</v>
      </c>
      <c r="BH222" s="193">
        <f>IF(N222="zníž. prenesená",J222,0)</f>
        <v>0</v>
      </c>
      <c r="BI222" s="193">
        <f>IF(N222="nulová",J222,0)</f>
        <v>0</v>
      </c>
      <c r="BJ222" s="18" t="s">
        <v>141</v>
      </c>
      <c r="BK222" s="193">
        <f>ROUND(I222*H222,2)</f>
        <v>0</v>
      </c>
      <c r="BL222" s="18" t="s">
        <v>211</v>
      </c>
      <c r="BM222" s="192" t="s">
        <v>494</v>
      </c>
    </row>
    <row r="223" s="13" customFormat="1">
      <c r="A223" s="13"/>
      <c r="B223" s="194"/>
      <c r="C223" s="13"/>
      <c r="D223" s="195" t="s">
        <v>143</v>
      </c>
      <c r="E223" s="196" t="s">
        <v>1</v>
      </c>
      <c r="F223" s="197" t="s">
        <v>495</v>
      </c>
      <c r="G223" s="13"/>
      <c r="H223" s="198">
        <v>3.452</v>
      </c>
      <c r="I223" s="199"/>
      <c r="J223" s="13"/>
      <c r="K223" s="13"/>
      <c r="L223" s="194"/>
      <c r="M223" s="200"/>
      <c r="N223" s="201"/>
      <c r="O223" s="201"/>
      <c r="P223" s="201"/>
      <c r="Q223" s="201"/>
      <c r="R223" s="201"/>
      <c r="S223" s="201"/>
      <c r="T223" s="20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96" t="s">
        <v>143</v>
      </c>
      <c r="AU223" s="196" t="s">
        <v>141</v>
      </c>
      <c r="AV223" s="13" t="s">
        <v>141</v>
      </c>
      <c r="AW223" s="13" t="s">
        <v>31</v>
      </c>
      <c r="AX223" s="13" t="s">
        <v>84</v>
      </c>
      <c r="AY223" s="196" t="s">
        <v>134</v>
      </c>
    </row>
    <row r="224" s="2" customFormat="1" ht="37.8" customHeight="1">
      <c r="A224" s="37"/>
      <c r="B224" s="179"/>
      <c r="C224" s="180" t="s">
        <v>496</v>
      </c>
      <c r="D224" s="180" t="s">
        <v>136</v>
      </c>
      <c r="E224" s="181" t="s">
        <v>497</v>
      </c>
      <c r="F224" s="182" t="s">
        <v>498</v>
      </c>
      <c r="G224" s="183" t="s">
        <v>139</v>
      </c>
      <c r="H224" s="184">
        <v>3.452</v>
      </c>
      <c r="I224" s="185"/>
      <c r="J224" s="186">
        <f>ROUND(I224*H224,2)</f>
        <v>0</v>
      </c>
      <c r="K224" s="187"/>
      <c r="L224" s="38"/>
      <c r="M224" s="188" t="s">
        <v>1</v>
      </c>
      <c r="N224" s="189" t="s">
        <v>42</v>
      </c>
      <c r="O224" s="81"/>
      <c r="P224" s="190">
        <f>O224*H224</f>
        <v>0</v>
      </c>
      <c r="Q224" s="190">
        <v>0.021770000000000001</v>
      </c>
      <c r="R224" s="190">
        <f>Q224*H224</f>
        <v>0.075150040000000001</v>
      </c>
      <c r="S224" s="190">
        <v>0</v>
      </c>
      <c r="T224" s="19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92" t="s">
        <v>211</v>
      </c>
      <c r="AT224" s="192" t="s">
        <v>136</v>
      </c>
      <c r="AU224" s="192" t="s">
        <v>141</v>
      </c>
      <c r="AY224" s="18" t="s">
        <v>134</v>
      </c>
      <c r="BE224" s="193">
        <f>IF(N224="základná",J224,0)</f>
        <v>0</v>
      </c>
      <c r="BF224" s="193">
        <f>IF(N224="znížená",J224,0)</f>
        <v>0</v>
      </c>
      <c r="BG224" s="193">
        <f>IF(N224="zákl. prenesená",J224,0)</f>
        <v>0</v>
      </c>
      <c r="BH224" s="193">
        <f>IF(N224="zníž. prenesená",J224,0)</f>
        <v>0</v>
      </c>
      <c r="BI224" s="193">
        <f>IF(N224="nulová",J224,0)</f>
        <v>0</v>
      </c>
      <c r="BJ224" s="18" t="s">
        <v>141</v>
      </c>
      <c r="BK224" s="193">
        <f>ROUND(I224*H224,2)</f>
        <v>0</v>
      </c>
      <c r="BL224" s="18" t="s">
        <v>211</v>
      </c>
      <c r="BM224" s="192" t="s">
        <v>499</v>
      </c>
    </row>
    <row r="225" s="13" customFormat="1">
      <c r="A225" s="13"/>
      <c r="B225" s="194"/>
      <c r="C225" s="13"/>
      <c r="D225" s="195" t="s">
        <v>143</v>
      </c>
      <c r="E225" s="196" t="s">
        <v>1</v>
      </c>
      <c r="F225" s="197" t="s">
        <v>495</v>
      </c>
      <c r="G225" s="13"/>
      <c r="H225" s="198">
        <v>3.452</v>
      </c>
      <c r="I225" s="199"/>
      <c r="J225" s="13"/>
      <c r="K225" s="13"/>
      <c r="L225" s="194"/>
      <c r="M225" s="200"/>
      <c r="N225" s="201"/>
      <c r="O225" s="201"/>
      <c r="P225" s="201"/>
      <c r="Q225" s="201"/>
      <c r="R225" s="201"/>
      <c r="S225" s="201"/>
      <c r="T225" s="20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96" t="s">
        <v>143</v>
      </c>
      <c r="AU225" s="196" t="s">
        <v>141</v>
      </c>
      <c r="AV225" s="13" t="s">
        <v>141</v>
      </c>
      <c r="AW225" s="13" t="s">
        <v>31</v>
      </c>
      <c r="AX225" s="13" t="s">
        <v>84</v>
      </c>
      <c r="AY225" s="196" t="s">
        <v>134</v>
      </c>
    </row>
    <row r="226" s="2" customFormat="1" ht="33" customHeight="1">
      <c r="A226" s="37"/>
      <c r="B226" s="179"/>
      <c r="C226" s="180" t="s">
        <v>500</v>
      </c>
      <c r="D226" s="180" t="s">
        <v>136</v>
      </c>
      <c r="E226" s="181" t="s">
        <v>501</v>
      </c>
      <c r="F226" s="182" t="s">
        <v>502</v>
      </c>
      <c r="G226" s="183" t="s">
        <v>147</v>
      </c>
      <c r="H226" s="184">
        <v>15.300000000000001</v>
      </c>
      <c r="I226" s="185"/>
      <c r="J226" s="186">
        <f>ROUND(I226*H226,2)</f>
        <v>0</v>
      </c>
      <c r="K226" s="187"/>
      <c r="L226" s="38"/>
      <c r="M226" s="188" t="s">
        <v>1</v>
      </c>
      <c r="N226" s="189" t="s">
        <v>42</v>
      </c>
      <c r="O226" s="81"/>
      <c r="P226" s="190">
        <f>O226*H226</f>
        <v>0</v>
      </c>
      <c r="Q226" s="190">
        <v>5.0000000000000002E-05</v>
      </c>
      <c r="R226" s="190">
        <f>Q226*H226</f>
        <v>0.00076500000000000005</v>
      </c>
      <c r="S226" s="190">
        <v>0</v>
      </c>
      <c r="T226" s="191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92" t="s">
        <v>211</v>
      </c>
      <c r="AT226" s="192" t="s">
        <v>136</v>
      </c>
      <c r="AU226" s="192" t="s">
        <v>141</v>
      </c>
      <c r="AY226" s="18" t="s">
        <v>134</v>
      </c>
      <c r="BE226" s="193">
        <f>IF(N226="základná",J226,0)</f>
        <v>0</v>
      </c>
      <c r="BF226" s="193">
        <f>IF(N226="znížená",J226,0)</f>
        <v>0</v>
      </c>
      <c r="BG226" s="193">
        <f>IF(N226="zákl. prenesená",J226,0)</f>
        <v>0</v>
      </c>
      <c r="BH226" s="193">
        <f>IF(N226="zníž. prenesená",J226,0)</f>
        <v>0</v>
      </c>
      <c r="BI226" s="193">
        <f>IF(N226="nulová",J226,0)</f>
        <v>0</v>
      </c>
      <c r="BJ226" s="18" t="s">
        <v>141</v>
      </c>
      <c r="BK226" s="193">
        <f>ROUND(I226*H226,2)</f>
        <v>0</v>
      </c>
      <c r="BL226" s="18" t="s">
        <v>211</v>
      </c>
      <c r="BM226" s="192" t="s">
        <v>503</v>
      </c>
    </row>
    <row r="227" s="13" customFormat="1">
      <c r="A227" s="13"/>
      <c r="B227" s="194"/>
      <c r="C227" s="13"/>
      <c r="D227" s="195" t="s">
        <v>143</v>
      </c>
      <c r="E227" s="196" t="s">
        <v>1</v>
      </c>
      <c r="F227" s="197" t="s">
        <v>504</v>
      </c>
      <c r="G227" s="13"/>
      <c r="H227" s="198">
        <v>15.300000000000001</v>
      </c>
      <c r="I227" s="199"/>
      <c r="J227" s="13"/>
      <c r="K227" s="13"/>
      <c r="L227" s="194"/>
      <c r="M227" s="200"/>
      <c r="N227" s="201"/>
      <c r="O227" s="201"/>
      <c r="P227" s="201"/>
      <c r="Q227" s="201"/>
      <c r="R227" s="201"/>
      <c r="S227" s="201"/>
      <c r="T227" s="20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96" t="s">
        <v>143</v>
      </c>
      <c r="AU227" s="196" t="s">
        <v>141</v>
      </c>
      <c r="AV227" s="13" t="s">
        <v>141</v>
      </c>
      <c r="AW227" s="13" t="s">
        <v>31</v>
      </c>
      <c r="AX227" s="13" t="s">
        <v>84</v>
      </c>
      <c r="AY227" s="196" t="s">
        <v>134</v>
      </c>
    </row>
    <row r="228" s="2" customFormat="1" ht="24.15" customHeight="1">
      <c r="A228" s="37"/>
      <c r="B228" s="179"/>
      <c r="C228" s="180" t="s">
        <v>505</v>
      </c>
      <c r="D228" s="180" t="s">
        <v>136</v>
      </c>
      <c r="E228" s="181" t="s">
        <v>506</v>
      </c>
      <c r="F228" s="182" t="s">
        <v>507</v>
      </c>
      <c r="G228" s="183" t="s">
        <v>446</v>
      </c>
      <c r="H228" s="232"/>
      <c r="I228" s="185"/>
      <c r="J228" s="186">
        <f>ROUND(I228*H228,2)</f>
        <v>0</v>
      </c>
      <c r="K228" s="187"/>
      <c r="L228" s="38"/>
      <c r="M228" s="188" t="s">
        <v>1</v>
      </c>
      <c r="N228" s="189" t="s">
        <v>42</v>
      </c>
      <c r="O228" s="81"/>
      <c r="P228" s="190">
        <f>O228*H228</f>
        <v>0</v>
      </c>
      <c r="Q228" s="190">
        <v>0</v>
      </c>
      <c r="R228" s="190">
        <f>Q228*H228</f>
        <v>0</v>
      </c>
      <c r="S228" s="190">
        <v>0</v>
      </c>
      <c r="T228" s="191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92" t="s">
        <v>211</v>
      </c>
      <c r="AT228" s="192" t="s">
        <v>136</v>
      </c>
      <c r="AU228" s="192" t="s">
        <v>141</v>
      </c>
      <c r="AY228" s="18" t="s">
        <v>134</v>
      </c>
      <c r="BE228" s="193">
        <f>IF(N228="základná",J228,0)</f>
        <v>0</v>
      </c>
      <c r="BF228" s="193">
        <f>IF(N228="znížená",J228,0)</f>
        <v>0</v>
      </c>
      <c r="BG228" s="193">
        <f>IF(N228="zákl. prenesená",J228,0)</f>
        <v>0</v>
      </c>
      <c r="BH228" s="193">
        <f>IF(N228="zníž. prenesená",J228,0)</f>
        <v>0</v>
      </c>
      <c r="BI228" s="193">
        <f>IF(N228="nulová",J228,0)</f>
        <v>0</v>
      </c>
      <c r="BJ228" s="18" t="s">
        <v>141</v>
      </c>
      <c r="BK228" s="193">
        <f>ROUND(I228*H228,2)</f>
        <v>0</v>
      </c>
      <c r="BL228" s="18" t="s">
        <v>211</v>
      </c>
      <c r="BM228" s="192" t="s">
        <v>508</v>
      </c>
    </row>
    <row r="229" s="12" customFormat="1" ht="22.8" customHeight="1">
      <c r="A229" s="12"/>
      <c r="B229" s="166"/>
      <c r="C229" s="12"/>
      <c r="D229" s="167" t="s">
        <v>75</v>
      </c>
      <c r="E229" s="177" t="s">
        <v>294</v>
      </c>
      <c r="F229" s="177" t="s">
        <v>295</v>
      </c>
      <c r="G229" s="12"/>
      <c r="H229" s="12"/>
      <c r="I229" s="169"/>
      <c r="J229" s="178">
        <f>BK229</f>
        <v>0</v>
      </c>
      <c r="K229" s="12"/>
      <c r="L229" s="166"/>
      <c r="M229" s="171"/>
      <c r="N229" s="172"/>
      <c r="O229" s="172"/>
      <c r="P229" s="173">
        <f>SUM(P230:P232)</f>
        <v>0</v>
      </c>
      <c r="Q229" s="172"/>
      <c r="R229" s="173">
        <f>SUM(R230:R232)</f>
        <v>0.011460000000000001</v>
      </c>
      <c r="S229" s="172"/>
      <c r="T229" s="174">
        <f>SUM(T230:T232)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167" t="s">
        <v>141</v>
      </c>
      <c r="AT229" s="175" t="s">
        <v>75</v>
      </c>
      <c r="AU229" s="175" t="s">
        <v>84</v>
      </c>
      <c r="AY229" s="167" t="s">
        <v>134</v>
      </c>
      <c r="BK229" s="176">
        <f>SUM(BK230:BK232)</f>
        <v>0</v>
      </c>
    </row>
    <row r="230" s="2" customFormat="1" ht="24.15" customHeight="1">
      <c r="A230" s="37"/>
      <c r="B230" s="179"/>
      <c r="C230" s="180" t="s">
        <v>509</v>
      </c>
      <c r="D230" s="180" t="s">
        <v>136</v>
      </c>
      <c r="E230" s="181" t="s">
        <v>510</v>
      </c>
      <c r="F230" s="182" t="s">
        <v>511</v>
      </c>
      <c r="G230" s="183" t="s">
        <v>147</v>
      </c>
      <c r="H230" s="184">
        <v>2.8650000000000002</v>
      </c>
      <c r="I230" s="185"/>
      <c r="J230" s="186">
        <f>ROUND(I230*H230,2)</f>
        <v>0</v>
      </c>
      <c r="K230" s="187"/>
      <c r="L230" s="38"/>
      <c r="M230" s="188" t="s">
        <v>1</v>
      </c>
      <c r="N230" s="189" t="s">
        <v>42</v>
      </c>
      <c r="O230" s="81"/>
      <c r="P230" s="190">
        <f>O230*H230</f>
        <v>0</v>
      </c>
      <c r="Q230" s="190">
        <v>0.0040000000000000001</v>
      </c>
      <c r="R230" s="190">
        <f>Q230*H230</f>
        <v>0.011460000000000001</v>
      </c>
      <c r="S230" s="190">
        <v>0</v>
      </c>
      <c r="T230" s="19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92" t="s">
        <v>211</v>
      </c>
      <c r="AT230" s="192" t="s">
        <v>136</v>
      </c>
      <c r="AU230" s="192" t="s">
        <v>141</v>
      </c>
      <c r="AY230" s="18" t="s">
        <v>134</v>
      </c>
      <c r="BE230" s="193">
        <f>IF(N230="základná",J230,0)</f>
        <v>0</v>
      </c>
      <c r="BF230" s="193">
        <f>IF(N230="znížená",J230,0)</f>
        <v>0</v>
      </c>
      <c r="BG230" s="193">
        <f>IF(N230="zákl. prenesená",J230,0)</f>
        <v>0</v>
      </c>
      <c r="BH230" s="193">
        <f>IF(N230="zníž. prenesená",J230,0)</f>
        <v>0</v>
      </c>
      <c r="BI230" s="193">
        <f>IF(N230="nulová",J230,0)</f>
        <v>0</v>
      </c>
      <c r="BJ230" s="18" t="s">
        <v>141</v>
      </c>
      <c r="BK230" s="193">
        <f>ROUND(I230*H230,2)</f>
        <v>0</v>
      </c>
      <c r="BL230" s="18" t="s">
        <v>211</v>
      </c>
      <c r="BM230" s="192" t="s">
        <v>512</v>
      </c>
    </row>
    <row r="231" s="13" customFormat="1">
      <c r="A231" s="13"/>
      <c r="B231" s="194"/>
      <c r="C231" s="13"/>
      <c r="D231" s="195" t="s">
        <v>143</v>
      </c>
      <c r="E231" s="196" t="s">
        <v>1</v>
      </c>
      <c r="F231" s="197" t="s">
        <v>513</v>
      </c>
      <c r="G231" s="13"/>
      <c r="H231" s="198">
        <v>2.8650000000000002</v>
      </c>
      <c r="I231" s="199"/>
      <c r="J231" s="13"/>
      <c r="K231" s="13"/>
      <c r="L231" s="194"/>
      <c r="M231" s="200"/>
      <c r="N231" s="201"/>
      <c r="O231" s="201"/>
      <c r="P231" s="201"/>
      <c r="Q231" s="201"/>
      <c r="R231" s="201"/>
      <c r="S231" s="201"/>
      <c r="T231" s="20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6" t="s">
        <v>143</v>
      </c>
      <c r="AU231" s="196" t="s">
        <v>141</v>
      </c>
      <c r="AV231" s="13" t="s">
        <v>141</v>
      </c>
      <c r="AW231" s="13" t="s">
        <v>31</v>
      </c>
      <c r="AX231" s="13" t="s">
        <v>84</v>
      </c>
      <c r="AY231" s="196" t="s">
        <v>134</v>
      </c>
    </row>
    <row r="232" s="2" customFormat="1" ht="24.15" customHeight="1">
      <c r="A232" s="37"/>
      <c r="B232" s="179"/>
      <c r="C232" s="180" t="s">
        <v>514</v>
      </c>
      <c r="D232" s="180" t="s">
        <v>136</v>
      </c>
      <c r="E232" s="181" t="s">
        <v>515</v>
      </c>
      <c r="F232" s="182" t="s">
        <v>516</v>
      </c>
      <c r="G232" s="183" t="s">
        <v>446</v>
      </c>
      <c r="H232" s="232"/>
      <c r="I232" s="185"/>
      <c r="J232" s="186">
        <f>ROUND(I232*H232,2)</f>
        <v>0</v>
      </c>
      <c r="K232" s="187"/>
      <c r="L232" s="38"/>
      <c r="M232" s="188" t="s">
        <v>1</v>
      </c>
      <c r="N232" s="189" t="s">
        <v>42</v>
      </c>
      <c r="O232" s="81"/>
      <c r="P232" s="190">
        <f>O232*H232</f>
        <v>0</v>
      </c>
      <c r="Q232" s="190">
        <v>0</v>
      </c>
      <c r="R232" s="190">
        <f>Q232*H232</f>
        <v>0</v>
      </c>
      <c r="S232" s="190">
        <v>0</v>
      </c>
      <c r="T232" s="191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92" t="s">
        <v>211</v>
      </c>
      <c r="AT232" s="192" t="s">
        <v>136</v>
      </c>
      <c r="AU232" s="192" t="s">
        <v>141</v>
      </c>
      <c r="AY232" s="18" t="s">
        <v>134</v>
      </c>
      <c r="BE232" s="193">
        <f>IF(N232="základná",J232,0)</f>
        <v>0</v>
      </c>
      <c r="BF232" s="193">
        <f>IF(N232="znížená",J232,0)</f>
        <v>0</v>
      </c>
      <c r="BG232" s="193">
        <f>IF(N232="zákl. prenesená",J232,0)</f>
        <v>0</v>
      </c>
      <c r="BH232" s="193">
        <f>IF(N232="zníž. prenesená",J232,0)</f>
        <v>0</v>
      </c>
      <c r="BI232" s="193">
        <f>IF(N232="nulová",J232,0)</f>
        <v>0</v>
      </c>
      <c r="BJ232" s="18" t="s">
        <v>141</v>
      </c>
      <c r="BK232" s="193">
        <f>ROUND(I232*H232,2)</f>
        <v>0</v>
      </c>
      <c r="BL232" s="18" t="s">
        <v>211</v>
      </c>
      <c r="BM232" s="192" t="s">
        <v>517</v>
      </c>
    </row>
    <row r="233" s="12" customFormat="1" ht="22.8" customHeight="1">
      <c r="A233" s="12"/>
      <c r="B233" s="166"/>
      <c r="C233" s="12"/>
      <c r="D233" s="167" t="s">
        <v>75</v>
      </c>
      <c r="E233" s="177" t="s">
        <v>301</v>
      </c>
      <c r="F233" s="177" t="s">
        <v>302</v>
      </c>
      <c r="G233" s="12"/>
      <c r="H233" s="12"/>
      <c r="I233" s="169"/>
      <c r="J233" s="178">
        <f>BK233</f>
        <v>0</v>
      </c>
      <c r="K233" s="12"/>
      <c r="L233" s="166"/>
      <c r="M233" s="171"/>
      <c r="N233" s="172"/>
      <c r="O233" s="172"/>
      <c r="P233" s="173">
        <f>SUM(P234:P237)</f>
        <v>0</v>
      </c>
      <c r="Q233" s="172"/>
      <c r="R233" s="173">
        <f>SUM(R234:R237)</f>
        <v>0.0021060000000000002</v>
      </c>
      <c r="S233" s="172"/>
      <c r="T233" s="174">
        <f>SUM(T234:T237)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167" t="s">
        <v>141</v>
      </c>
      <c r="AT233" s="175" t="s">
        <v>75</v>
      </c>
      <c r="AU233" s="175" t="s">
        <v>84</v>
      </c>
      <c r="AY233" s="167" t="s">
        <v>134</v>
      </c>
      <c r="BK233" s="176">
        <f>SUM(BK234:BK237)</f>
        <v>0</v>
      </c>
    </row>
    <row r="234" s="2" customFormat="1" ht="24.15" customHeight="1">
      <c r="A234" s="37"/>
      <c r="B234" s="179"/>
      <c r="C234" s="180" t="s">
        <v>518</v>
      </c>
      <c r="D234" s="180" t="s">
        <v>136</v>
      </c>
      <c r="E234" s="181" t="s">
        <v>519</v>
      </c>
      <c r="F234" s="182" t="s">
        <v>520</v>
      </c>
      <c r="G234" s="183" t="s">
        <v>205</v>
      </c>
      <c r="H234" s="184">
        <v>2</v>
      </c>
      <c r="I234" s="185"/>
      <c r="J234" s="186">
        <f>ROUND(I234*H234,2)</f>
        <v>0</v>
      </c>
      <c r="K234" s="187"/>
      <c r="L234" s="38"/>
      <c r="M234" s="188" t="s">
        <v>1</v>
      </c>
      <c r="N234" s="189" t="s">
        <v>42</v>
      </c>
      <c r="O234" s="81"/>
      <c r="P234" s="190">
        <f>O234*H234</f>
        <v>0</v>
      </c>
      <c r="Q234" s="190">
        <v>3.0000000000000001E-05</v>
      </c>
      <c r="R234" s="190">
        <f>Q234*H234</f>
        <v>6.0000000000000002E-05</v>
      </c>
      <c r="S234" s="190">
        <v>0</v>
      </c>
      <c r="T234" s="19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92" t="s">
        <v>211</v>
      </c>
      <c r="AT234" s="192" t="s">
        <v>136</v>
      </c>
      <c r="AU234" s="192" t="s">
        <v>141</v>
      </c>
      <c r="AY234" s="18" t="s">
        <v>134</v>
      </c>
      <c r="BE234" s="193">
        <f>IF(N234="základná",J234,0)</f>
        <v>0</v>
      </c>
      <c r="BF234" s="193">
        <f>IF(N234="znížená",J234,0)</f>
        <v>0</v>
      </c>
      <c r="BG234" s="193">
        <f>IF(N234="zákl. prenesená",J234,0)</f>
        <v>0</v>
      </c>
      <c r="BH234" s="193">
        <f>IF(N234="zníž. prenesená",J234,0)</f>
        <v>0</v>
      </c>
      <c r="BI234" s="193">
        <f>IF(N234="nulová",J234,0)</f>
        <v>0</v>
      </c>
      <c r="BJ234" s="18" t="s">
        <v>141</v>
      </c>
      <c r="BK234" s="193">
        <f>ROUND(I234*H234,2)</f>
        <v>0</v>
      </c>
      <c r="BL234" s="18" t="s">
        <v>211</v>
      </c>
      <c r="BM234" s="192" t="s">
        <v>521</v>
      </c>
    </row>
    <row r="235" s="2" customFormat="1" ht="24.15" customHeight="1">
      <c r="A235" s="37"/>
      <c r="B235" s="179"/>
      <c r="C235" s="221" t="s">
        <v>522</v>
      </c>
      <c r="D235" s="221" t="s">
        <v>367</v>
      </c>
      <c r="E235" s="222" t="s">
        <v>523</v>
      </c>
      <c r="F235" s="223" t="s">
        <v>524</v>
      </c>
      <c r="G235" s="224" t="s">
        <v>147</v>
      </c>
      <c r="H235" s="225">
        <v>1.8600000000000001</v>
      </c>
      <c r="I235" s="226"/>
      <c r="J235" s="227">
        <f>ROUND(I235*H235,2)</f>
        <v>0</v>
      </c>
      <c r="K235" s="228"/>
      <c r="L235" s="229"/>
      <c r="M235" s="230" t="s">
        <v>1</v>
      </c>
      <c r="N235" s="231" t="s">
        <v>42</v>
      </c>
      <c r="O235" s="81"/>
      <c r="P235" s="190">
        <f>O235*H235</f>
        <v>0</v>
      </c>
      <c r="Q235" s="190">
        <v>0.0011000000000000001</v>
      </c>
      <c r="R235" s="190">
        <f>Q235*H235</f>
        <v>0.0020460000000000001</v>
      </c>
      <c r="S235" s="190">
        <v>0</v>
      </c>
      <c r="T235" s="191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92" t="s">
        <v>290</v>
      </c>
      <c r="AT235" s="192" t="s">
        <v>367</v>
      </c>
      <c r="AU235" s="192" t="s">
        <v>141</v>
      </c>
      <c r="AY235" s="18" t="s">
        <v>134</v>
      </c>
      <c r="BE235" s="193">
        <f>IF(N235="základná",J235,0)</f>
        <v>0</v>
      </c>
      <c r="BF235" s="193">
        <f>IF(N235="znížená",J235,0)</f>
        <v>0</v>
      </c>
      <c r="BG235" s="193">
        <f>IF(N235="zákl. prenesená",J235,0)</f>
        <v>0</v>
      </c>
      <c r="BH235" s="193">
        <f>IF(N235="zníž. prenesená",J235,0)</f>
        <v>0</v>
      </c>
      <c r="BI235" s="193">
        <f>IF(N235="nulová",J235,0)</f>
        <v>0</v>
      </c>
      <c r="BJ235" s="18" t="s">
        <v>141</v>
      </c>
      <c r="BK235" s="193">
        <f>ROUND(I235*H235,2)</f>
        <v>0</v>
      </c>
      <c r="BL235" s="18" t="s">
        <v>211</v>
      </c>
      <c r="BM235" s="192" t="s">
        <v>525</v>
      </c>
    </row>
    <row r="236" s="13" customFormat="1">
      <c r="A236" s="13"/>
      <c r="B236" s="194"/>
      <c r="C236" s="13"/>
      <c r="D236" s="195" t="s">
        <v>143</v>
      </c>
      <c r="E236" s="196" t="s">
        <v>1</v>
      </c>
      <c r="F236" s="197" t="s">
        <v>526</v>
      </c>
      <c r="G236" s="13"/>
      <c r="H236" s="198">
        <v>1.8600000000000001</v>
      </c>
      <c r="I236" s="199"/>
      <c r="J236" s="13"/>
      <c r="K236" s="13"/>
      <c r="L236" s="194"/>
      <c r="M236" s="200"/>
      <c r="N236" s="201"/>
      <c r="O236" s="201"/>
      <c r="P236" s="201"/>
      <c r="Q236" s="201"/>
      <c r="R236" s="201"/>
      <c r="S236" s="201"/>
      <c r="T236" s="20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6" t="s">
        <v>143</v>
      </c>
      <c r="AU236" s="196" t="s">
        <v>141</v>
      </c>
      <c r="AV236" s="13" t="s">
        <v>141</v>
      </c>
      <c r="AW236" s="13" t="s">
        <v>31</v>
      </c>
      <c r="AX236" s="13" t="s">
        <v>84</v>
      </c>
      <c r="AY236" s="196" t="s">
        <v>134</v>
      </c>
    </row>
    <row r="237" s="2" customFormat="1" ht="24.15" customHeight="1">
      <c r="A237" s="37"/>
      <c r="B237" s="179"/>
      <c r="C237" s="180" t="s">
        <v>527</v>
      </c>
      <c r="D237" s="180" t="s">
        <v>136</v>
      </c>
      <c r="E237" s="181" t="s">
        <v>528</v>
      </c>
      <c r="F237" s="182" t="s">
        <v>529</v>
      </c>
      <c r="G237" s="183" t="s">
        <v>446</v>
      </c>
      <c r="H237" s="232"/>
      <c r="I237" s="185"/>
      <c r="J237" s="186">
        <f>ROUND(I237*H237,2)</f>
        <v>0</v>
      </c>
      <c r="K237" s="187"/>
      <c r="L237" s="38"/>
      <c r="M237" s="188" t="s">
        <v>1</v>
      </c>
      <c r="N237" s="189" t="s">
        <v>42</v>
      </c>
      <c r="O237" s="81"/>
      <c r="P237" s="190">
        <f>O237*H237</f>
        <v>0</v>
      </c>
      <c r="Q237" s="190">
        <v>0</v>
      </c>
      <c r="R237" s="190">
        <f>Q237*H237</f>
        <v>0</v>
      </c>
      <c r="S237" s="190">
        <v>0</v>
      </c>
      <c r="T237" s="191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92" t="s">
        <v>211</v>
      </c>
      <c r="AT237" s="192" t="s">
        <v>136</v>
      </c>
      <c r="AU237" s="192" t="s">
        <v>141</v>
      </c>
      <c r="AY237" s="18" t="s">
        <v>134</v>
      </c>
      <c r="BE237" s="193">
        <f>IF(N237="základná",J237,0)</f>
        <v>0</v>
      </c>
      <c r="BF237" s="193">
        <f>IF(N237="znížená",J237,0)</f>
        <v>0</v>
      </c>
      <c r="BG237" s="193">
        <f>IF(N237="zákl. prenesená",J237,0)</f>
        <v>0</v>
      </c>
      <c r="BH237" s="193">
        <f>IF(N237="zníž. prenesená",J237,0)</f>
        <v>0</v>
      </c>
      <c r="BI237" s="193">
        <f>IF(N237="nulová",J237,0)</f>
        <v>0</v>
      </c>
      <c r="BJ237" s="18" t="s">
        <v>141</v>
      </c>
      <c r="BK237" s="193">
        <f>ROUND(I237*H237,2)</f>
        <v>0</v>
      </c>
      <c r="BL237" s="18" t="s">
        <v>211</v>
      </c>
      <c r="BM237" s="192" t="s">
        <v>530</v>
      </c>
    </row>
    <row r="238" s="12" customFormat="1" ht="22.8" customHeight="1">
      <c r="A238" s="12"/>
      <c r="B238" s="166"/>
      <c r="C238" s="12"/>
      <c r="D238" s="167" t="s">
        <v>75</v>
      </c>
      <c r="E238" s="177" t="s">
        <v>531</v>
      </c>
      <c r="F238" s="177" t="s">
        <v>532</v>
      </c>
      <c r="G238" s="12"/>
      <c r="H238" s="12"/>
      <c r="I238" s="169"/>
      <c r="J238" s="178">
        <f>BK238</f>
        <v>0</v>
      </c>
      <c r="K238" s="12"/>
      <c r="L238" s="166"/>
      <c r="M238" s="171"/>
      <c r="N238" s="172"/>
      <c r="O238" s="172"/>
      <c r="P238" s="173">
        <f>SUM(P239:P258)</f>
        <v>0</v>
      </c>
      <c r="Q238" s="172"/>
      <c r="R238" s="173">
        <f>SUM(R239:R258)</f>
        <v>1.3708149000000001</v>
      </c>
      <c r="S238" s="172"/>
      <c r="T238" s="174">
        <f>SUM(T239:T258)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167" t="s">
        <v>141</v>
      </c>
      <c r="AT238" s="175" t="s">
        <v>75</v>
      </c>
      <c r="AU238" s="175" t="s">
        <v>84</v>
      </c>
      <c r="AY238" s="167" t="s">
        <v>134</v>
      </c>
      <c r="BK238" s="176">
        <f>SUM(BK239:BK258)</f>
        <v>0</v>
      </c>
    </row>
    <row r="239" s="2" customFormat="1" ht="24.15" customHeight="1">
      <c r="A239" s="37"/>
      <c r="B239" s="179"/>
      <c r="C239" s="180" t="s">
        <v>533</v>
      </c>
      <c r="D239" s="180" t="s">
        <v>136</v>
      </c>
      <c r="E239" s="181" t="s">
        <v>534</v>
      </c>
      <c r="F239" s="182" t="s">
        <v>535</v>
      </c>
      <c r="G239" s="183" t="s">
        <v>1</v>
      </c>
      <c r="H239" s="184">
        <v>0</v>
      </c>
      <c r="I239" s="185"/>
      <c r="J239" s="186">
        <f>ROUND(I239*H239,2)</f>
        <v>0</v>
      </c>
      <c r="K239" s="187"/>
      <c r="L239" s="38"/>
      <c r="M239" s="188" t="s">
        <v>1</v>
      </c>
      <c r="N239" s="189" t="s">
        <v>42</v>
      </c>
      <c r="O239" s="81"/>
      <c r="P239" s="190">
        <f>O239*H239</f>
        <v>0</v>
      </c>
      <c r="Q239" s="190">
        <v>0</v>
      </c>
      <c r="R239" s="190">
        <f>Q239*H239</f>
        <v>0</v>
      </c>
      <c r="S239" s="190">
        <v>0</v>
      </c>
      <c r="T239" s="191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92" t="s">
        <v>211</v>
      </c>
      <c r="AT239" s="192" t="s">
        <v>136</v>
      </c>
      <c r="AU239" s="192" t="s">
        <v>141</v>
      </c>
      <c r="AY239" s="18" t="s">
        <v>134</v>
      </c>
      <c r="BE239" s="193">
        <f>IF(N239="základná",J239,0)</f>
        <v>0</v>
      </c>
      <c r="BF239" s="193">
        <f>IF(N239="znížená",J239,0)</f>
        <v>0</v>
      </c>
      <c r="BG239" s="193">
        <f>IF(N239="zákl. prenesená",J239,0)</f>
        <v>0</v>
      </c>
      <c r="BH239" s="193">
        <f>IF(N239="zníž. prenesená",J239,0)</f>
        <v>0</v>
      </c>
      <c r="BI239" s="193">
        <f>IF(N239="nulová",J239,0)</f>
        <v>0</v>
      </c>
      <c r="BJ239" s="18" t="s">
        <v>141</v>
      </c>
      <c r="BK239" s="193">
        <f>ROUND(I239*H239,2)</f>
        <v>0</v>
      </c>
      <c r="BL239" s="18" t="s">
        <v>211</v>
      </c>
      <c r="BM239" s="192" t="s">
        <v>536</v>
      </c>
    </row>
    <row r="240" s="2" customFormat="1" ht="37.8" customHeight="1">
      <c r="A240" s="37"/>
      <c r="B240" s="179"/>
      <c r="C240" s="180" t="s">
        <v>537</v>
      </c>
      <c r="D240" s="180" t="s">
        <v>136</v>
      </c>
      <c r="E240" s="181" t="s">
        <v>538</v>
      </c>
      <c r="F240" s="182" t="s">
        <v>539</v>
      </c>
      <c r="G240" s="183" t="s">
        <v>139</v>
      </c>
      <c r="H240" s="184">
        <v>4.2229999999999999</v>
      </c>
      <c r="I240" s="185"/>
      <c r="J240" s="186">
        <f>ROUND(I240*H240,2)</f>
        <v>0</v>
      </c>
      <c r="K240" s="187"/>
      <c r="L240" s="38"/>
      <c r="M240" s="188" t="s">
        <v>1</v>
      </c>
      <c r="N240" s="189" t="s">
        <v>42</v>
      </c>
      <c r="O240" s="81"/>
      <c r="P240" s="190">
        <f>O240*H240</f>
        <v>0</v>
      </c>
      <c r="Q240" s="190">
        <v>0</v>
      </c>
      <c r="R240" s="190">
        <f>Q240*H240</f>
        <v>0</v>
      </c>
      <c r="S240" s="190">
        <v>0</v>
      </c>
      <c r="T240" s="191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92" t="s">
        <v>140</v>
      </c>
      <c r="AT240" s="192" t="s">
        <v>136</v>
      </c>
      <c r="AU240" s="192" t="s">
        <v>141</v>
      </c>
      <c r="AY240" s="18" t="s">
        <v>134</v>
      </c>
      <c r="BE240" s="193">
        <f>IF(N240="základná",J240,0)</f>
        <v>0</v>
      </c>
      <c r="BF240" s="193">
        <f>IF(N240="znížená",J240,0)</f>
        <v>0</v>
      </c>
      <c r="BG240" s="193">
        <f>IF(N240="zákl. prenesená",J240,0)</f>
        <v>0</v>
      </c>
      <c r="BH240" s="193">
        <f>IF(N240="zníž. prenesená",J240,0)</f>
        <v>0</v>
      </c>
      <c r="BI240" s="193">
        <f>IF(N240="nulová",J240,0)</f>
        <v>0</v>
      </c>
      <c r="BJ240" s="18" t="s">
        <v>141</v>
      </c>
      <c r="BK240" s="193">
        <f>ROUND(I240*H240,2)</f>
        <v>0</v>
      </c>
      <c r="BL240" s="18" t="s">
        <v>140</v>
      </c>
      <c r="BM240" s="192" t="s">
        <v>540</v>
      </c>
    </row>
    <row r="241" s="14" customFormat="1">
      <c r="A241" s="14"/>
      <c r="B241" s="203"/>
      <c r="C241" s="14"/>
      <c r="D241" s="195" t="s">
        <v>143</v>
      </c>
      <c r="E241" s="204" t="s">
        <v>1</v>
      </c>
      <c r="F241" s="205" t="s">
        <v>541</v>
      </c>
      <c r="G241" s="14"/>
      <c r="H241" s="204" t="s">
        <v>1</v>
      </c>
      <c r="I241" s="206"/>
      <c r="J241" s="14"/>
      <c r="K241" s="14"/>
      <c r="L241" s="203"/>
      <c r="M241" s="207"/>
      <c r="N241" s="208"/>
      <c r="O241" s="208"/>
      <c r="P241" s="208"/>
      <c r="Q241" s="208"/>
      <c r="R241" s="208"/>
      <c r="S241" s="208"/>
      <c r="T241" s="20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4" t="s">
        <v>143</v>
      </c>
      <c r="AU241" s="204" t="s">
        <v>141</v>
      </c>
      <c r="AV241" s="14" t="s">
        <v>84</v>
      </c>
      <c r="AW241" s="14" t="s">
        <v>31</v>
      </c>
      <c r="AX241" s="14" t="s">
        <v>76</v>
      </c>
      <c r="AY241" s="204" t="s">
        <v>134</v>
      </c>
    </row>
    <row r="242" s="13" customFormat="1">
      <c r="A242" s="13"/>
      <c r="B242" s="194"/>
      <c r="C242" s="13"/>
      <c r="D242" s="195" t="s">
        <v>143</v>
      </c>
      <c r="E242" s="196" t="s">
        <v>1</v>
      </c>
      <c r="F242" s="197" t="s">
        <v>542</v>
      </c>
      <c r="G242" s="13"/>
      <c r="H242" s="198">
        <v>4.2229999999999999</v>
      </c>
      <c r="I242" s="199"/>
      <c r="J242" s="13"/>
      <c r="K242" s="13"/>
      <c r="L242" s="194"/>
      <c r="M242" s="200"/>
      <c r="N242" s="201"/>
      <c r="O242" s="201"/>
      <c r="P242" s="201"/>
      <c r="Q242" s="201"/>
      <c r="R242" s="201"/>
      <c r="S242" s="201"/>
      <c r="T242" s="20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96" t="s">
        <v>143</v>
      </c>
      <c r="AU242" s="196" t="s">
        <v>141</v>
      </c>
      <c r="AV242" s="13" t="s">
        <v>141</v>
      </c>
      <c r="AW242" s="13" t="s">
        <v>31</v>
      </c>
      <c r="AX242" s="13" t="s">
        <v>76</v>
      </c>
      <c r="AY242" s="196" t="s">
        <v>134</v>
      </c>
    </row>
    <row r="243" s="15" customFormat="1">
      <c r="A243" s="15"/>
      <c r="B243" s="210"/>
      <c r="C243" s="15"/>
      <c r="D243" s="195" t="s">
        <v>143</v>
      </c>
      <c r="E243" s="211" t="s">
        <v>1</v>
      </c>
      <c r="F243" s="212" t="s">
        <v>176</v>
      </c>
      <c r="G243" s="15"/>
      <c r="H243" s="213">
        <v>4.2229999999999999</v>
      </c>
      <c r="I243" s="214"/>
      <c r="J243" s="15"/>
      <c r="K243" s="15"/>
      <c r="L243" s="210"/>
      <c r="M243" s="215"/>
      <c r="N243" s="216"/>
      <c r="O243" s="216"/>
      <c r="P243" s="216"/>
      <c r="Q243" s="216"/>
      <c r="R243" s="216"/>
      <c r="S243" s="216"/>
      <c r="T243" s="217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11" t="s">
        <v>143</v>
      </c>
      <c r="AU243" s="211" t="s">
        <v>141</v>
      </c>
      <c r="AV243" s="15" t="s">
        <v>140</v>
      </c>
      <c r="AW243" s="15" t="s">
        <v>31</v>
      </c>
      <c r="AX243" s="15" t="s">
        <v>84</v>
      </c>
      <c r="AY243" s="211" t="s">
        <v>134</v>
      </c>
    </row>
    <row r="244" s="2" customFormat="1" ht="24.15" customHeight="1">
      <c r="A244" s="37"/>
      <c r="B244" s="179"/>
      <c r="C244" s="180" t="s">
        <v>543</v>
      </c>
      <c r="D244" s="180" t="s">
        <v>136</v>
      </c>
      <c r="E244" s="181" t="s">
        <v>544</v>
      </c>
      <c r="F244" s="182" t="s">
        <v>545</v>
      </c>
      <c r="G244" s="183" t="s">
        <v>147</v>
      </c>
      <c r="H244" s="184">
        <v>32.890000000000001</v>
      </c>
      <c r="I244" s="185"/>
      <c r="J244" s="186">
        <f>ROUND(I244*H244,2)</f>
        <v>0</v>
      </c>
      <c r="K244" s="187"/>
      <c r="L244" s="38"/>
      <c r="M244" s="188" t="s">
        <v>1</v>
      </c>
      <c r="N244" s="189" t="s">
        <v>42</v>
      </c>
      <c r="O244" s="81"/>
      <c r="P244" s="190">
        <f>O244*H244</f>
        <v>0</v>
      </c>
      <c r="Q244" s="190">
        <v>0.00021000000000000001</v>
      </c>
      <c r="R244" s="190">
        <f>Q244*H244</f>
        <v>0.0069069000000000005</v>
      </c>
      <c r="S244" s="190">
        <v>0</v>
      </c>
      <c r="T244" s="19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92" t="s">
        <v>211</v>
      </c>
      <c r="AT244" s="192" t="s">
        <v>136</v>
      </c>
      <c r="AU244" s="192" t="s">
        <v>141</v>
      </c>
      <c r="AY244" s="18" t="s">
        <v>134</v>
      </c>
      <c r="BE244" s="193">
        <f>IF(N244="základná",J244,0)</f>
        <v>0</v>
      </c>
      <c r="BF244" s="193">
        <f>IF(N244="znížená",J244,0)</f>
        <v>0</v>
      </c>
      <c r="BG244" s="193">
        <f>IF(N244="zákl. prenesená",J244,0)</f>
        <v>0</v>
      </c>
      <c r="BH244" s="193">
        <f>IF(N244="zníž. prenesená",J244,0)</f>
        <v>0</v>
      </c>
      <c r="BI244" s="193">
        <f>IF(N244="nulová",J244,0)</f>
        <v>0</v>
      </c>
      <c r="BJ244" s="18" t="s">
        <v>141</v>
      </c>
      <c r="BK244" s="193">
        <f>ROUND(I244*H244,2)</f>
        <v>0</v>
      </c>
      <c r="BL244" s="18" t="s">
        <v>211</v>
      </c>
      <c r="BM244" s="192" t="s">
        <v>546</v>
      </c>
    </row>
    <row r="245" s="13" customFormat="1">
      <c r="A245" s="13"/>
      <c r="B245" s="194"/>
      <c r="C245" s="13"/>
      <c r="D245" s="195" t="s">
        <v>143</v>
      </c>
      <c r="E245" s="196" t="s">
        <v>1</v>
      </c>
      <c r="F245" s="197" t="s">
        <v>547</v>
      </c>
      <c r="G245" s="13"/>
      <c r="H245" s="198">
        <v>10.4</v>
      </c>
      <c r="I245" s="199"/>
      <c r="J245" s="13"/>
      <c r="K245" s="13"/>
      <c r="L245" s="194"/>
      <c r="M245" s="200"/>
      <c r="N245" s="201"/>
      <c r="O245" s="201"/>
      <c r="P245" s="201"/>
      <c r="Q245" s="201"/>
      <c r="R245" s="201"/>
      <c r="S245" s="201"/>
      <c r="T245" s="20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96" t="s">
        <v>143</v>
      </c>
      <c r="AU245" s="196" t="s">
        <v>141</v>
      </c>
      <c r="AV245" s="13" t="s">
        <v>141</v>
      </c>
      <c r="AW245" s="13" t="s">
        <v>31</v>
      </c>
      <c r="AX245" s="13" t="s">
        <v>76</v>
      </c>
      <c r="AY245" s="196" t="s">
        <v>134</v>
      </c>
    </row>
    <row r="246" s="13" customFormat="1">
      <c r="A246" s="13"/>
      <c r="B246" s="194"/>
      <c r="C246" s="13"/>
      <c r="D246" s="195" t="s">
        <v>143</v>
      </c>
      <c r="E246" s="196" t="s">
        <v>1</v>
      </c>
      <c r="F246" s="197" t="s">
        <v>548</v>
      </c>
      <c r="G246" s="13"/>
      <c r="H246" s="198">
        <v>2.5600000000000001</v>
      </c>
      <c r="I246" s="199"/>
      <c r="J246" s="13"/>
      <c r="K246" s="13"/>
      <c r="L246" s="194"/>
      <c r="M246" s="200"/>
      <c r="N246" s="201"/>
      <c r="O246" s="201"/>
      <c r="P246" s="201"/>
      <c r="Q246" s="201"/>
      <c r="R246" s="201"/>
      <c r="S246" s="201"/>
      <c r="T246" s="20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96" t="s">
        <v>143</v>
      </c>
      <c r="AU246" s="196" t="s">
        <v>141</v>
      </c>
      <c r="AV246" s="13" t="s">
        <v>141</v>
      </c>
      <c r="AW246" s="13" t="s">
        <v>31</v>
      </c>
      <c r="AX246" s="13" t="s">
        <v>76</v>
      </c>
      <c r="AY246" s="196" t="s">
        <v>134</v>
      </c>
    </row>
    <row r="247" s="13" customFormat="1">
      <c r="A247" s="13"/>
      <c r="B247" s="194"/>
      <c r="C247" s="13"/>
      <c r="D247" s="195" t="s">
        <v>143</v>
      </c>
      <c r="E247" s="196" t="s">
        <v>1</v>
      </c>
      <c r="F247" s="197" t="s">
        <v>549</v>
      </c>
      <c r="G247" s="13"/>
      <c r="H247" s="198">
        <v>6.9100000000000001</v>
      </c>
      <c r="I247" s="199"/>
      <c r="J247" s="13"/>
      <c r="K247" s="13"/>
      <c r="L247" s="194"/>
      <c r="M247" s="200"/>
      <c r="N247" s="201"/>
      <c r="O247" s="201"/>
      <c r="P247" s="201"/>
      <c r="Q247" s="201"/>
      <c r="R247" s="201"/>
      <c r="S247" s="201"/>
      <c r="T247" s="20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96" t="s">
        <v>143</v>
      </c>
      <c r="AU247" s="196" t="s">
        <v>141</v>
      </c>
      <c r="AV247" s="13" t="s">
        <v>141</v>
      </c>
      <c r="AW247" s="13" t="s">
        <v>31</v>
      </c>
      <c r="AX247" s="13" t="s">
        <v>76</v>
      </c>
      <c r="AY247" s="196" t="s">
        <v>134</v>
      </c>
    </row>
    <row r="248" s="13" customFormat="1">
      <c r="A248" s="13"/>
      <c r="B248" s="194"/>
      <c r="C248" s="13"/>
      <c r="D248" s="195" t="s">
        <v>143</v>
      </c>
      <c r="E248" s="196" t="s">
        <v>1</v>
      </c>
      <c r="F248" s="197" t="s">
        <v>550</v>
      </c>
      <c r="G248" s="13"/>
      <c r="H248" s="198">
        <v>13.02</v>
      </c>
      <c r="I248" s="199"/>
      <c r="J248" s="13"/>
      <c r="K248" s="13"/>
      <c r="L248" s="194"/>
      <c r="M248" s="200"/>
      <c r="N248" s="201"/>
      <c r="O248" s="201"/>
      <c r="P248" s="201"/>
      <c r="Q248" s="201"/>
      <c r="R248" s="201"/>
      <c r="S248" s="201"/>
      <c r="T248" s="20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96" t="s">
        <v>143</v>
      </c>
      <c r="AU248" s="196" t="s">
        <v>141</v>
      </c>
      <c r="AV248" s="13" t="s">
        <v>141</v>
      </c>
      <c r="AW248" s="13" t="s">
        <v>31</v>
      </c>
      <c r="AX248" s="13" t="s">
        <v>76</v>
      </c>
      <c r="AY248" s="196" t="s">
        <v>134</v>
      </c>
    </row>
    <row r="249" s="15" customFormat="1">
      <c r="A249" s="15"/>
      <c r="B249" s="210"/>
      <c r="C249" s="15"/>
      <c r="D249" s="195" t="s">
        <v>143</v>
      </c>
      <c r="E249" s="211" t="s">
        <v>1</v>
      </c>
      <c r="F249" s="212" t="s">
        <v>176</v>
      </c>
      <c r="G249" s="15"/>
      <c r="H249" s="213">
        <v>32.890000000000001</v>
      </c>
      <c r="I249" s="214"/>
      <c r="J249" s="15"/>
      <c r="K249" s="15"/>
      <c r="L249" s="210"/>
      <c r="M249" s="215"/>
      <c r="N249" s="216"/>
      <c r="O249" s="216"/>
      <c r="P249" s="216"/>
      <c r="Q249" s="216"/>
      <c r="R249" s="216"/>
      <c r="S249" s="216"/>
      <c r="T249" s="217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11" t="s">
        <v>143</v>
      </c>
      <c r="AU249" s="211" t="s">
        <v>141</v>
      </c>
      <c r="AV249" s="15" t="s">
        <v>140</v>
      </c>
      <c r="AW249" s="15" t="s">
        <v>31</v>
      </c>
      <c r="AX249" s="15" t="s">
        <v>84</v>
      </c>
      <c r="AY249" s="211" t="s">
        <v>134</v>
      </c>
    </row>
    <row r="250" s="2" customFormat="1" ht="37.8" customHeight="1">
      <c r="A250" s="37"/>
      <c r="B250" s="179"/>
      <c r="C250" s="221" t="s">
        <v>551</v>
      </c>
      <c r="D250" s="221" t="s">
        <v>367</v>
      </c>
      <c r="E250" s="222" t="s">
        <v>552</v>
      </c>
      <c r="F250" s="223" t="s">
        <v>553</v>
      </c>
      <c r="G250" s="224" t="s">
        <v>147</v>
      </c>
      <c r="H250" s="225">
        <v>32.890000000000001</v>
      </c>
      <c r="I250" s="226"/>
      <c r="J250" s="227">
        <f>ROUND(I250*H250,2)</f>
        <v>0</v>
      </c>
      <c r="K250" s="228"/>
      <c r="L250" s="229"/>
      <c r="M250" s="230" t="s">
        <v>1</v>
      </c>
      <c r="N250" s="231" t="s">
        <v>42</v>
      </c>
      <c r="O250" s="81"/>
      <c r="P250" s="190">
        <f>O250*H250</f>
        <v>0</v>
      </c>
      <c r="Q250" s="190">
        <v>0.00010000000000000001</v>
      </c>
      <c r="R250" s="190">
        <f>Q250*H250</f>
        <v>0.0032890000000000003</v>
      </c>
      <c r="S250" s="190">
        <v>0</v>
      </c>
      <c r="T250" s="191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92" t="s">
        <v>290</v>
      </c>
      <c r="AT250" s="192" t="s">
        <v>367</v>
      </c>
      <c r="AU250" s="192" t="s">
        <v>141</v>
      </c>
      <c r="AY250" s="18" t="s">
        <v>134</v>
      </c>
      <c r="BE250" s="193">
        <f>IF(N250="základná",J250,0)</f>
        <v>0</v>
      </c>
      <c r="BF250" s="193">
        <f>IF(N250="znížená",J250,0)</f>
        <v>0</v>
      </c>
      <c r="BG250" s="193">
        <f>IF(N250="zákl. prenesená",J250,0)</f>
        <v>0</v>
      </c>
      <c r="BH250" s="193">
        <f>IF(N250="zníž. prenesená",J250,0)</f>
        <v>0</v>
      </c>
      <c r="BI250" s="193">
        <f>IF(N250="nulová",J250,0)</f>
        <v>0</v>
      </c>
      <c r="BJ250" s="18" t="s">
        <v>141</v>
      </c>
      <c r="BK250" s="193">
        <f>ROUND(I250*H250,2)</f>
        <v>0</v>
      </c>
      <c r="BL250" s="18" t="s">
        <v>211</v>
      </c>
      <c r="BM250" s="192" t="s">
        <v>554</v>
      </c>
    </row>
    <row r="251" s="2" customFormat="1" ht="37.8" customHeight="1">
      <c r="A251" s="37"/>
      <c r="B251" s="179"/>
      <c r="C251" s="221" t="s">
        <v>555</v>
      </c>
      <c r="D251" s="221" t="s">
        <v>367</v>
      </c>
      <c r="E251" s="222" t="s">
        <v>556</v>
      </c>
      <c r="F251" s="223" t="s">
        <v>557</v>
      </c>
      <c r="G251" s="224" t="s">
        <v>147</v>
      </c>
      <c r="H251" s="225">
        <v>32.890000000000001</v>
      </c>
      <c r="I251" s="226"/>
      <c r="J251" s="227">
        <f>ROUND(I251*H251,2)</f>
        <v>0</v>
      </c>
      <c r="K251" s="228"/>
      <c r="L251" s="229"/>
      <c r="M251" s="230" t="s">
        <v>1</v>
      </c>
      <c r="N251" s="231" t="s">
        <v>42</v>
      </c>
      <c r="O251" s="81"/>
      <c r="P251" s="190">
        <f>O251*H251</f>
        <v>0</v>
      </c>
      <c r="Q251" s="190">
        <v>0.00010000000000000001</v>
      </c>
      <c r="R251" s="190">
        <f>Q251*H251</f>
        <v>0.0032890000000000003</v>
      </c>
      <c r="S251" s="190">
        <v>0</v>
      </c>
      <c r="T251" s="191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92" t="s">
        <v>290</v>
      </c>
      <c r="AT251" s="192" t="s">
        <v>367</v>
      </c>
      <c r="AU251" s="192" t="s">
        <v>141</v>
      </c>
      <c r="AY251" s="18" t="s">
        <v>134</v>
      </c>
      <c r="BE251" s="193">
        <f>IF(N251="základná",J251,0)</f>
        <v>0</v>
      </c>
      <c r="BF251" s="193">
        <f>IF(N251="znížená",J251,0)</f>
        <v>0</v>
      </c>
      <c r="BG251" s="193">
        <f>IF(N251="zákl. prenesená",J251,0)</f>
        <v>0</v>
      </c>
      <c r="BH251" s="193">
        <f>IF(N251="zníž. prenesená",J251,0)</f>
        <v>0</v>
      </c>
      <c r="BI251" s="193">
        <f>IF(N251="nulová",J251,0)</f>
        <v>0</v>
      </c>
      <c r="BJ251" s="18" t="s">
        <v>141</v>
      </c>
      <c r="BK251" s="193">
        <f>ROUND(I251*H251,2)</f>
        <v>0</v>
      </c>
      <c r="BL251" s="18" t="s">
        <v>211</v>
      </c>
      <c r="BM251" s="192" t="s">
        <v>558</v>
      </c>
    </row>
    <row r="252" s="2" customFormat="1" ht="24.15" customHeight="1">
      <c r="A252" s="37"/>
      <c r="B252" s="179"/>
      <c r="C252" s="221" t="s">
        <v>559</v>
      </c>
      <c r="D252" s="221" t="s">
        <v>367</v>
      </c>
      <c r="E252" s="222" t="s">
        <v>560</v>
      </c>
      <c r="F252" s="223" t="s">
        <v>561</v>
      </c>
      <c r="G252" s="224" t="s">
        <v>205</v>
      </c>
      <c r="H252" s="225">
        <v>2</v>
      </c>
      <c r="I252" s="226"/>
      <c r="J252" s="227">
        <f>ROUND(I252*H252,2)</f>
        <v>0</v>
      </c>
      <c r="K252" s="228"/>
      <c r="L252" s="229"/>
      <c r="M252" s="230" t="s">
        <v>1</v>
      </c>
      <c r="N252" s="231" t="s">
        <v>42</v>
      </c>
      <c r="O252" s="81"/>
      <c r="P252" s="190">
        <f>O252*H252</f>
        <v>0</v>
      </c>
      <c r="Q252" s="190">
        <v>0.2261</v>
      </c>
      <c r="R252" s="190">
        <f>Q252*H252</f>
        <v>0.45219999999999999</v>
      </c>
      <c r="S252" s="190">
        <v>0</v>
      </c>
      <c r="T252" s="19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92" t="s">
        <v>290</v>
      </c>
      <c r="AT252" s="192" t="s">
        <v>367</v>
      </c>
      <c r="AU252" s="192" t="s">
        <v>141</v>
      </c>
      <c r="AY252" s="18" t="s">
        <v>134</v>
      </c>
      <c r="BE252" s="193">
        <f>IF(N252="základná",J252,0)</f>
        <v>0</v>
      </c>
      <c r="BF252" s="193">
        <f>IF(N252="znížená",J252,0)</f>
        <v>0</v>
      </c>
      <c r="BG252" s="193">
        <f>IF(N252="zákl. prenesená",J252,0)</f>
        <v>0</v>
      </c>
      <c r="BH252" s="193">
        <f>IF(N252="zníž. prenesená",J252,0)</f>
        <v>0</v>
      </c>
      <c r="BI252" s="193">
        <f>IF(N252="nulová",J252,0)</f>
        <v>0</v>
      </c>
      <c r="BJ252" s="18" t="s">
        <v>141</v>
      </c>
      <c r="BK252" s="193">
        <f>ROUND(I252*H252,2)</f>
        <v>0</v>
      </c>
      <c r="BL252" s="18" t="s">
        <v>211</v>
      </c>
      <c r="BM252" s="192" t="s">
        <v>562</v>
      </c>
    </row>
    <row r="253" s="2" customFormat="1" ht="24.15" customHeight="1">
      <c r="A253" s="37"/>
      <c r="B253" s="179"/>
      <c r="C253" s="221" t="s">
        <v>563</v>
      </c>
      <c r="D253" s="221" t="s">
        <v>367</v>
      </c>
      <c r="E253" s="222" t="s">
        <v>564</v>
      </c>
      <c r="F253" s="223" t="s">
        <v>565</v>
      </c>
      <c r="G253" s="224" t="s">
        <v>205</v>
      </c>
      <c r="H253" s="225">
        <v>1</v>
      </c>
      <c r="I253" s="226"/>
      <c r="J253" s="227">
        <f>ROUND(I253*H253,2)</f>
        <v>0</v>
      </c>
      <c r="K253" s="228"/>
      <c r="L253" s="229"/>
      <c r="M253" s="230" t="s">
        <v>1</v>
      </c>
      <c r="N253" s="231" t="s">
        <v>42</v>
      </c>
      <c r="O253" s="81"/>
      <c r="P253" s="190">
        <f>O253*H253</f>
        <v>0</v>
      </c>
      <c r="Q253" s="190">
        <v>0.2261</v>
      </c>
      <c r="R253" s="190">
        <f>Q253*H253</f>
        <v>0.2261</v>
      </c>
      <c r="S253" s="190">
        <v>0</v>
      </c>
      <c r="T253" s="191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92" t="s">
        <v>290</v>
      </c>
      <c r="AT253" s="192" t="s">
        <v>367</v>
      </c>
      <c r="AU253" s="192" t="s">
        <v>141</v>
      </c>
      <c r="AY253" s="18" t="s">
        <v>134</v>
      </c>
      <c r="BE253" s="193">
        <f>IF(N253="základná",J253,0)</f>
        <v>0</v>
      </c>
      <c r="BF253" s="193">
        <f>IF(N253="znížená",J253,0)</f>
        <v>0</v>
      </c>
      <c r="BG253" s="193">
        <f>IF(N253="zákl. prenesená",J253,0)</f>
        <v>0</v>
      </c>
      <c r="BH253" s="193">
        <f>IF(N253="zníž. prenesená",J253,0)</f>
        <v>0</v>
      </c>
      <c r="BI253" s="193">
        <f>IF(N253="nulová",J253,0)</f>
        <v>0</v>
      </c>
      <c r="BJ253" s="18" t="s">
        <v>141</v>
      </c>
      <c r="BK253" s="193">
        <f>ROUND(I253*H253,2)</f>
        <v>0</v>
      </c>
      <c r="BL253" s="18" t="s">
        <v>211</v>
      </c>
      <c r="BM253" s="192" t="s">
        <v>566</v>
      </c>
    </row>
    <row r="254" s="2" customFormat="1" ht="44.25" customHeight="1">
      <c r="A254" s="37"/>
      <c r="B254" s="179"/>
      <c r="C254" s="221" t="s">
        <v>567</v>
      </c>
      <c r="D254" s="221" t="s">
        <v>367</v>
      </c>
      <c r="E254" s="222" t="s">
        <v>568</v>
      </c>
      <c r="F254" s="223" t="s">
        <v>569</v>
      </c>
      <c r="G254" s="224" t="s">
        <v>205</v>
      </c>
      <c r="H254" s="225">
        <v>1</v>
      </c>
      <c r="I254" s="226"/>
      <c r="J254" s="227">
        <f>ROUND(I254*H254,2)</f>
        <v>0</v>
      </c>
      <c r="K254" s="228"/>
      <c r="L254" s="229"/>
      <c r="M254" s="230" t="s">
        <v>1</v>
      </c>
      <c r="N254" s="231" t="s">
        <v>42</v>
      </c>
      <c r="O254" s="81"/>
      <c r="P254" s="190">
        <f>O254*H254</f>
        <v>0</v>
      </c>
      <c r="Q254" s="190">
        <v>0.2261</v>
      </c>
      <c r="R254" s="190">
        <f>Q254*H254</f>
        <v>0.2261</v>
      </c>
      <c r="S254" s="190">
        <v>0</v>
      </c>
      <c r="T254" s="191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92" t="s">
        <v>290</v>
      </c>
      <c r="AT254" s="192" t="s">
        <v>367</v>
      </c>
      <c r="AU254" s="192" t="s">
        <v>141</v>
      </c>
      <c r="AY254" s="18" t="s">
        <v>134</v>
      </c>
      <c r="BE254" s="193">
        <f>IF(N254="základná",J254,0)</f>
        <v>0</v>
      </c>
      <c r="BF254" s="193">
        <f>IF(N254="znížená",J254,0)</f>
        <v>0</v>
      </c>
      <c r="BG254" s="193">
        <f>IF(N254="zákl. prenesená",J254,0)</f>
        <v>0</v>
      </c>
      <c r="BH254" s="193">
        <f>IF(N254="zníž. prenesená",J254,0)</f>
        <v>0</v>
      </c>
      <c r="BI254" s="193">
        <f>IF(N254="nulová",J254,0)</f>
        <v>0</v>
      </c>
      <c r="BJ254" s="18" t="s">
        <v>141</v>
      </c>
      <c r="BK254" s="193">
        <f>ROUND(I254*H254,2)</f>
        <v>0</v>
      </c>
      <c r="BL254" s="18" t="s">
        <v>211</v>
      </c>
      <c r="BM254" s="192" t="s">
        <v>570</v>
      </c>
    </row>
    <row r="255" s="2" customFormat="1" ht="44.25" customHeight="1">
      <c r="A255" s="37"/>
      <c r="B255" s="179"/>
      <c r="C255" s="221" t="s">
        <v>571</v>
      </c>
      <c r="D255" s="221" t="s">
        <v>367</v>
      </c>
      <c r="E255" s="222" t="s">
        <v>572</v>
      </c>
      <c r="F255" s="223" t="s">
        <v>573</v>
      </c>
      <c r="G255" s="224" t="s">
        <v>205</v>
      </c>
      <c r="H255" s="225">
        <v>2</v>
      </c>
      <c r="I255" s="226"/>
      <c r="J255" s="227">
        <f>ROUND(I255*H255,2)</f>
        <v>0</v>
      </c>
      <c r="K255" s="228"/>
      <c r="L255" s="229"/>
      <c r="M255" s="230" t="s">
        <v>1</v>
      </c>
      <c r="N255" s="231" t="s">
        <v>42</v>
      </c>
      <c r="O255" s="81"/>
      <c r="P255" s="190">
        <f>O255*H255</f>
        <v>0</v>
      </c>
      <c r="Q255" s="190">
        <v>0.2261</v>
      </c>
      <c r="R255" s="190">
        <f>Q255*H255</f>
        <v>0.45219999999999999</v>
      </c>
      <c r="S255" s="190">
        <v>0</v>
      </c>
      <c r="T255" s="191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92" t="s">
        <v>290</v>
      </c>
      <c r="AT255" s="192" t="s">
        <v>367</v>
      </c>
      <c r="AU255" s="192" t="s">
        <v>141</v>
      </c>
      <c r="AY255" s="18" t="s">
        <v>134</v>
      </c>
      <c r="BE255" s="193">
        <f>IF(N255="základná",J255,0)</f>
        <v>0</v>
      </c>
      <c r="BF255" s="193">
        <f>IF(N255="znížená",J255,0)</f>
        <v>0</v>
      </c>
      <c r="BG255" s="193">
        <f>IF(N255="zákl. prenesená",J255,0)</f>
        <v>0</v>
      </c>
      <c r="BH255" s="193">
        <f>IF(N255="zníž. prenesená",J255,0)</f>
        <v>0</v>
      </c>
      <c r="BI255" s="193">
        <f>IF(N255="nulová",J255,0)</f>
        <v>0</v>
      </c>
      <c r="BJ255" s="18" t="s">
        <v>141</v>
      </c>
      <c r="BK255" s="193">
        <f>ROUND(I255*H255,2)</f>
        <v>0</v>
      </c>
      <c r="BL255" s="18" t="s">
        <v>211</v>
      </c>
      <c r="BM255" s="192" t="s">
        <v>574</v>
      </c>
    </row>
    <row r="256" s="2" customFormat="1" ht="16.5" customHeight="1">
      <c r="A256" s="37"/>
      <c r="B256" s="179"/>
      <c r="C256" s="221" t="s">
        <v>575</v>
      </c>
      <c r="D256" s="221" t="s">
        <v>367</v>
      </c>
      <c r="E256" s="222" t="s">
        <v>576</v>
      </c>
      <c r="F256" s="223" t="s">
        <v>577</v>
      </c>
      <c r="G256" s="224" t="s">
        <v>205</v>
      </c>
      <c r="H256" s="225">
        <v>1</v>
      </c>
      <c r="I256" s="226"/>
      <c r="J256" s="227">
        <f>ROUND(I256*H256,2)</f>
        <v>0</v>
      </c>
      <c r="K256" s="228"/>
      <c r="L256" s="229"/>
      <c r="M256" s="230" t="s">
        <v>1</v>
      </c>
      <c r="N256" s="231" t="s">
        <v>42</v>
      </c>
      <c r="O256" s="81"/>
      <c r="P256" s="190">
        <f>O256*H256</f>
        <v>0</v>
      </c>
      <c r="Q256" s="190">
        <v>0.00038000000000000002</v>
      </c>
      <c r="R256" s="190">
        <f>Q256*H256</f>
        <v>0.00038000000000000002</v>
      </c>
      <c r="S256" s="190">
        <v>0</v>
      </c>
      <c r="T256" s="191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92" t="s">
        <v>290</v>
      </c>
      <c r="AT256" s="192" t="s">
        <v>367</v>
      </c>
      <c r="AU256" s="192" t="s">
        <v>141</v>
      </c>
      <c r="AY256" s="18" t="s">
        <v>134</v>
      </c>
      <c r="BE256" s="193">
        <f>IF(N256="základná",J256,0)</f>
        <v>0</v>
      </c>
      <c r="BF256" s="193">
        <f>IF(N256="znížená",J256,0)</f>
        <v>0</v>
      </c>
      <c r="BG256" s="193">
        <f>IF(N256="zákl. prenesená",J256,0)</f>
        <v>0</v>
      </c>
      <c r="BH256" s="193">
        <f>IF(N256="zníž. prenesená",J256,0)</f>
        <v>0</v>
      </c>
      <c r="BI256" s="193">
        <f>IF(N256="nulová",J256,0)</f>
        <v>0</v>
      </c>
      <c r="BJ256" s="18" t="s">
        <v>141</v>
      </c>
      <c r="BK256" s="193">
        <f>ROUND(I256*H256,2)</f>
        <v>0</v>
      </c>
      <c r="BL256" s="18" t="s">
        <v>211</v>
      </c>
      <c r="BM256" s="192" t="s">
        <v>578</v>
      </c>
    </row>
    <row r="257" s="2" customFormat="1" ht="21.75" customHeight="1">
      <c r="A257" s="37"/>
      <c r="B257" s="179"/>
      <c r="C257" s="221" t="s">
        <v>579</v>
      </c>
      <c r="D257" s="221" t="s">
        <v>367</v>
      </c>
      <c r="E257" s="222" t="s">
        <v>580</v>
      </c>
      <c r="F257" s="223" t="s">
        <v>581</v>
      </c>
      <c r="G257" s="224" t="s">
        <v>205</v>
      </c>
      <c r="H257" s="225">
        <v>1</v>
      </c>
      <c r="I257" s="226"/>
      <c r="J257" s="227">
        <f>ROUND(I257*H257,2)</f>
        <v>0</v>
      </c>
      <c r="K257" s="228"/>
      <c r="L257" s="229"/>
      <c r="M257" s="230" t="s">
        <v>1</v>
      </c>
      <c r="N257" s="231" t="s">
        <v>42</v>
      </c>
      <c r="O257" s="81"/>
      <c r="P257" s="190">
        <f>O257*H257</f>
        <v>0</v>
      </c>
      <c r="Q257" s="190">
        <v>0.00035</v>
      </c>
      <c r="R257" s="190">
        <f>Q257*H257</f>
        <v>0.00035</v>
      </c>
      <c r="S257" s="190">
        <v>0</v>
      </c>
      <c r="T257" s="191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92" t="s">
        <v>290</v>
      </c>
      <c r="AT257" s="192" t="s">
        <v>367</v>
      </c>
      <c r="AU257" s="192" t="s">
        <v>141</v>
      </c>
      <c r="AY257" s="18" t="s">
        <v>134</v>
      </c>
      <c r="BE257" s="193">
        <f>IF(N257="základná",J257,0)</f>
        <v>0</v>
      </c>
      <c r="BF257" s="193">
        <f>IF(N257="znížená",J257,0)</f>
        <v>0</v>
      </c>
      <c r="BG257" s="193">
        <f>IF(N257="zákl. prenesená",J257,0)</f>
        <v>0</v>
      </c>
      <c r="BH257" s="193">
        <f>IF(N257="zníž. prenesená",J257,0)</f>
        <v>0</v>
      </c>
      <c r="BI257" s="193">
        <f>IF(N257="nulová",J257,0)</f>
        <v>0</v>
      </c>
      <c r="BJ257" s="18" t="s">
        <v>141</v>
      </c>
      <c r="BK257" s="193">
        <f>ROUND(I257*H257,2)</f>
        <v>0</v>
      </c>
      <c r="BL257" s="18" t="s">
        <v>211</v>
      </c>
      <c r="BM257" s="192" t="s">
        <v>582</v>
      </c>
    </row>
    <row r="258" s="2" customFormat="1" ht="24.15" customHeight="1">
      <c r="A258" s="37"/>
      <c r="B258" s="179"/>
      <c r="C258" s="180" t="s">
        <v>583</v>
      </c>
      <c r="D258" s="180" t="s">
        <v>136</v>
      </c>
      <c r="E258" s="181" t="s">
        <v>584</v>
      </c>
      <c r="F258" s="182" t="s">
        <v>585</v>
      </c>
      <c r="G258" s="183" t="s">
        <v>446</v>
      </c>
      <c r="H258" s="232"/>
      <c r="I258" s="185"/>
      <c r="J258" s="186">
        <f>ROUND(I258*H258,2)</f>
        <v>0</v>
      </c>
      <c r="K258" s="187"/>
      <c r="L258" s="38"/>
      <c r="M258" s="188" t="s">
        <v>1</v>
      </c>
      <c r="N258" s="189" t="s">
        <v>42</v>
      </c>
      <c r="O258" s="81"/>
      <c r="P258" s="190">
        <f>O258*H258</f>
        <v>0</v>
      </c>
      <c r="Q258" s="190">
        <v>0</v>
      </c>
      <c r="R258" s="190">
        <f>Q258*H258</f>
        <v>0</v>
      </c>
      <c r="S258" s="190">
        <v>0</v>
      </c>
      <c r="T258" s="191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92" t="s">
        <v>211</v>
      </c>
      <c r="AT258" s="192" t="s">
        <v>136</v>
      </c>
      <c r="AU258" s="192" t="s">
        <v>141</v>
      </c>
      <c r="AY258" s="18" t="s">
        <v>134</v>
      </c>
      <c r="BE258" s="193">
        <f>IF(N258="základná",J258,0)</f>
        <v>0</v>
      </c>
      <c r="BF258" s="193">
        <f>IF(N258="znížená",J258,0)</f>
        <v>0</v>
      </c>
      <c r="BG258" s="193">
        <f>IF(N258="zákl. prenesená",J258,0)</f>
        <v>0</v>
      </c>
      <c r="BH258" s="193">
        <f>IF(N258="zníž. prenesená",J258,0)</f>
        <v>0</v>
      </c>
      <c r="BI258" s="193">
        <f>IF(N258="nulová",J258,0)</f>
        <v>0</v>
      </c>
      <c r="BJ258" s="18" t="s">
        <v>141</v>
      </c>
      <c r="BK258" s="193">
        <f>ROUND(I258*H258,2)</f>
        <v>0</v>
      </c>
      <c r="BL258" s="18" t="s">
        <v>211</v>
      </c>
      <c r="BM258" s="192" t="s">
        <v>586</v>
      </c>
    </row>
    <row r="259" s="12" customFormat="1" ht="22.8" customHeight="1">
      <c r="A259" s="12"/>
      <c r="B259" s="166"/>
      <c r="C259" s="12"/>
      <c r="D259" s="167" t="s">
        <v>75</v>
      </c>
      <c r="E259" s="177" t="s">
        <v>587</v>
      </c>
      <c r="F259" s="177" t="s">
        <v>588</v>
      </c>
      <c r="G259" s="12"/>
      <c r="H259" s="12"/>
      <c r="I259" s="169"/>
      <c r="J259" s="178">
        <f>BK259</f>
        <v>0</v>
      </c>
      <c r="K259" s="12"/>
      <c r="L259" s="166"/>
      <c r="M259" s="171"/>
      <c r="N259" s="172"/>
      <c r="O259" s="172"/>
      <c r="P259" s="173">
        <f>SUM(P260:P272)</f>
        <v>0</v>
      </c>
      <c r="Q259" s="172"/>
      <c r="R259" s="173">
        <f>SUM(R260:R272)</f>
        <v>0.38189267999999998</v>
      </c>
      <c r="S259" s="172"/>
      <c r="T259" s="174">
        <f>SUM(T260:T272)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167" t="s">
        <v>141</v>
      </c>
      <c r="AT259" s="175" t="s">
        <v>75</v>
      </c>
      <c r="AU259" s="175" t="s">
        <v>84</v>
      </c>
      <c r="AY259" s="167" t="s">
        <v>134</v>
      </c>
      <c r="BK259" s="176">
        <f>SUM(BK260:BK272)</f>
        <v>0</v>
      </c>
    </row>
    <row r="260" s="2" customFormat="1" ht="24.15" customHeight="1">
      <c r="A260" s="37"/>
      <c r="B260" s="179"/>
      <c r="C260" s="180" t="s">
        <v>589</v>
      </c>
      <c r="D260" s="180" t="s">
        <v>136</v>
      </c>
      <c r="E260" s="181" t="s">
        <v>590</v>
      </c>
      <c r="F260" s="182" t="s">
        <v>591</v>
      </c>
      <c r="G260" s="183" t="s">
        <v>147</v>
      </c>
      <c r="H260" s="184">
        <v>10.82</v>
      </c>
      <c r="I260" s="185"/>
      <c r="J260" s="186">
        <f>ROUND(I260*H260,2)</f>
        <v>0</v>
      </c>
      <c r="K260" s="187"/>
      <c r="L260" s="38"/>
      <c r="M260" s="188" t="s">
        <v>1</v>
      </c>
      <c r="N260" s="189" t="s">
        <v>42</v>
      </c>
      <c r="O260" s="81"/>
      <c r="P260" s="190">
        <f>O260*H260</f>
        <v>0</v>
      </c>
      <c r="Q260" s="190">
        <v>0.00063000000000000003</v>
      </c>
      <c r="R260" s="190">
        <f>Q260*H260</f>
        <v>0.0068166000000000008</v>
      </c>
      <c r="S260" s="190">
        <v>0</v>
      </c>
      <c r="T260" s="191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92" t="s">
        <v>211</v>
      </c>
      <c r="AT260" s="192" t="s">
        <v>136</v>
      </c>
      <c r="AU260" s="192" t="s">
        <v>141</v>
      </c>
      <c r="AY260" s="18" t="s">
        <v>134</v>
      </c>
      <c r="BE260" s="193">
        <f>IF(N260="základná",J260,0)</f>
        <v>0</v>
      </c>
      <c r="BF260" s="193">
        <f>IF(N260="znížená",J260,0)</f>
        <v>0</v>
      </c>
      <c r="BG260" s="193">
        <f>IF(N260="zákl. prenesená",J260,0)</f>
        <v>0</v>
      </c>
      <c r="BH260" s="193">
        <f>IF(N260="zníž. prenesená",J260,0)</f>
        <v>0</v>
      </c>
      <c r="BI260" s="193">
        <f>IF(N260="nulová",J260,0)</f>
        <v>0</v>
      </c>
      <c r="BJ260" s="18" t="s">
        <v>141</v>
      </c>
      <c r="BK260" s="193">
        <f>ROUND(I260*H260,2)</f>
        <v>0</v>
      </c>
      <c r="BL260" s="18" t="s">
        <v>211</v>
      </c>
      <c r="BM260" s="192" t="s">
        <v>592</v>
      </c>
    </row>
    <row r="261" s="13" customFormat="1">
      <c r="A261" s="13"/>
      <c r="B261" s="194"/>
      <c r="C261" s="13"/>
      <c r="D261" s="195" t="s">
        <v>143</v>
      </c>
      <c r="E261" s="196" t="s">
        <v>1</v>
      </c>
      <c r="F261" s="197" t="s">
        <v>593</v>
      </c>
      <c r="G261" s="13"/>
      <c r="H261" s="198">
        <v>10.82</v>
      </c>
      <c r="I261" s="199"/>
      <c r="J261" s="13"/>
      <c r="K261" s="13"/>
      <c r="L261" s="194"/>
      <c r="M261" s="200"/>
      <c r="N261" s="201"/>
      <c r="O261" s="201"/>
      <c r="P261" s="201"/>
      <c r="Q261" s="201"/>
      <c r="R261" s="201"/>
      <c r="S261" s="201"/>
      <c r="T261" s="20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96" t="s">
        <v>143</v>
      </c>
      <c r="AU261" s="196" t="s">
        <v>141</v>
      </c>
      <c r="AV261" s="13" t="s">
        <v>141</v>
      </c>
      <c r="AW261" s="13" t="s">
        <v>31</v>
      </c>
      <c r="AX261" s="13" t="s">
        <v>84</v>
      </c>
      <c r="AY261" s="196" t="s">
        <v>134</v>
      </c>
    </row>
    <row r="262" s="2" customFormat="1" ht="33" customHeight="1">
      <c r="A262" s="37"/>
      <c r="B262" s="179"/>
      <c r="C262" s="221" t="s">
        <v>594</v>
      </c>
      <c r="D262" s="221" t="s">
        <v>367</v>
      </c>
      <c r="E262" s="222" t="s">
        <v>595</v>
      </c>
      <c r="F262" s="223" t="s">
        <v>596</v>
      </c>
      <c r="G262" s="224" t="s">
        <v>139</v>
      </c>
      <c r="H262" s="225">
        <v>1.1040000000000001</v>
      </c>
      <c r="I262" s="226"/>
      <c r="J262" s="227">
        <f>ROUND(I262*H262,2)</f>
        <v>0</v>
      </c>
      <c r="K262" s="228"/>
      <c r="L262" s="229"/>
      <c r="M262" s="230" t="s">
        <v>1</v>
      </c>
      <c r="N262" s="231" t="s">
        <v>42</v>
      </c>
      <c r="O262" s="81"/>
      <c r="P262" s="190">
        <f>O262*H262</f>
        <v>0</v>
      </c>
      <c r="Q262" s="190">
        <v>0.021479999999999999</v>
      </c>
      <c r="R262" s="190">
        <f>Q262*H262</f>
        <v>0.023713919999999999</v>
      </c>
      <c r="S262" s="190">
        <v>0</v>
      </c>
      <c r="T262" s="191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92" t="s">
        <v>290</v>
      </c>
      <c r="AT262" s="192" t="s">
        <v>367</v>
      </c>
      <c r="AU262" s="192" t="s">
        <v>141</v>
      </c>
      <c r="AY262" s="18" t="s">
        <v>134</v>
      </c>
      <c r="BE262" s="193">
        <f>IF(N262="základná",J262,0)</f>
        <v>0</v>
      </c>
      <c r="BF262" s="193">
        <f>IF(N262="znížená",J262,0)</f>
        <v>0</v>
      </c>
      <c r="BG262" s="193">
        <f>IF(N262="zákl. prenesená",J262,0)</f>
        <v>0</v>
      </c>
      <c r="BH262" s="193">
        <f>IF(N262="zníž. prenesená",J262,0)</f>
        <v>0</v>
      </c>
      <c r="BI262" s="193">
        <f>IF(N262="nulová",J262,0)</f>
        <v>0</v>
      </c>
      <c r="BJ262" s="18" t="s">
        <v>141</v>
      </c>
      <c r="BK262" s="193">
        <f>ROUND(I262*H262,2)</f>
        <v>0</v>
      </c>
      <c r="BL262" s="18" t="s">
        <v>211</v>
      </c>
      <c r="BM262" s="192" t="s">
        <v>597</v>
      </c>
    </row>
    <row r="263" s="13" customFormat="1">
      <c r="A263" s="13"/>
      <c r="B263" s="194"/>
      <c r="C263" s="13"/>
      <c r="D263" s="195" t="s">
        <v>143</v>
      </c>
      <c r="E263" s="196" t="s">
        <v>1</v>
      </c>
      <c r="F263" s="197" t="s">
        <v>598</v>
      </c>
      <c r="G263" s="13"/>
      <c r="H263" s="198">
        <v>1.0820000000000001</v>
      </c>
      <c r="I263" s="199"/>
      <c r="J263" s="13"/>
      <c r="K263" s="13"/>
      <c r="L263" s="194"/>
      <c r="M263" s="200"/>
      <c r="N263" s="201"/>
      <c r="O263" s="201"/>
      <c r="P263" s="201"/>
      <c r="Q263" s="201"/>
      <c r="R263" s="201"/>
      <c r="S263" s="201"/>
      <c r="T263" s="20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96" t="s">
        <v>143</v>
      </c>
      <c r="AU263" s="196" t="s">
        <v>141</v>
      </c>
      <c r="AV263" s="13" t="s">
        <v>141</v>
      </c>
      <c r="AW263" s="13" t="s">
        <v>31</v>
      </c>
      <c r="AX263" s="13" t="s">
        <v>84</v>
      </c>
      <c r="AY263" s="196" t="s">
        <v>134</v>
      </c>
    </row>
    <row r="264" s="13" customFormat="1">
      <c r="A264" s="13"/>
      <c r="B264" s="194"/>
      <c r="C264" s="13"/>
      <c r="D264" s="195" t="s">
        <v>143</v>
      </c>
      <c r="E264" s="13"/>
      <c r="F264" s="197" t="s">
        <v>599</v>
      </c>
      <c r="G264" s="13"/>
      <c r="H264" s="198">
        <v>1.1040000000000001</v>
      </c>
      <c r="I264" s="199"/>
      <c r="J264" s="13"/>
      <c r="K264" s="13"/>
      <c r="L264" s="194"/>
      <c r="M264" s="200"/>
      <c r="N264" s="201"/>
      <c r="O264" s="201"/>
      <c r="P264" s="201"/>
      <c r="Q264" s="201"/>
      <c r="R264" s="201"/>
      <c r="S264" s="201"/>
      <c r="T264" s="20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96" t="s">
        <v>143</v>
      </c>
      <c r="AU264" s="196" t="s">
        <v>141</v>
      </c>
      <c r="AV264" s="13" t="s">
        <v>141</v>
      </c>
      <c r="AW264" s="13" t="s">
        <v>3</v>
      </c>
      <c r="AX264" s="13" t="s">
        <v>84</v>
      </c>
      <c r="AY264" s="196" t="s">
        <v>134</v>
      </c>
    </row>
    <row r="265" s="2" customFormat="1" ht="24.15" customHeight="1">
      <c r="A265" s="37"/>
      <c r="B265" s="179"/>
      <c r="C265" s="180" t="s">
        <v>600</v>
      </c>
      <c r="D265" s="180" t="s">
        <v>136</v>
      </c>
      <c r="E265" s="181" t="s">
        <v>601</v>
      </c>
      <c r="F265" s="182" t="s">
        <v>602</v>
      </c>
      <c r="G265" s="183" t="s">
        <v>139</v>
      </c>
      <c r="H265" s="184">
        <v>13.529999999999999</v>
      </c>
      <c r="I265" s="185"/>
      <c r="J265" s="186">
        <f>ROUND(I265*H265,2)</f>
        <v>0</v>
      </c>
      <c r="K265" s="187"/>
      <c r="L265" s="38"/>
      <c r="M265" s="188" t="s">
        <v>1</v>
      </c>
      <c r="N265" s="189" t="s">
        <v>42</v>
      </c>
      <c r="O265" s="81"/>
      <c r="P265" s="190">
        <f>O265*H265</f>
        <v>0</v>
      </c>
      <c r="Q265" s="190">
        <v>0.0032000000000000002</v>
      </c>
      <c r="R265" s="190">
        <f>Q265*H265</f>
        <v>0.043296000000000001</v>
      </c>
      <c r="S265" s="190">
        <v>0</v>
      </c>
      <c r="T265" s="191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92" t="s">
        <v>211</v>
      </c>
      <c r="AT265" s="192" t="s">
        <v>136</v>
      </c>
      <c r="AU265" s="192" t="s">
        <v>141</v>
      </c>
      <c r="AY265" s="18" t="s">
        <v>134</v>
      </c>
      <c r="BE265" s="193">
        <f>IF(N265="základná",J265,0)</f>
        <v>0</v>
      </c>
      <c r="BF265" s="193">
        <f>IF(N265="znížená",J265,0)</f>
        <v>0</v>
      </c>
      <c r="BG265" s="193">
        <f>IF(N265="zákl. prenesená",J265,0)</f>
        <v>0</v>
      </c>
      <c r="BH265" s="193">
        <f>IF(N265="zníž. prenesená",J265,0)</f>
        <v>0</v>
      </c>
      <c r="BI265" s="193">
        <f>IF(N265="nulová",J265,0)</f>
        <v>0</v>
      </c>
      <c r="BJ265" s="18" t="s">
        <v>141</v>
      </c>
      <c r="BK265" s="193">
        <f>ROUND(I265*H265,2)</f>
        <v>0</v>
      </c>
      <c r="BL265" s="18" t="s">
        <v>211</v>
      </c>
      <c r="BM265" s="192" t="s">
        <v>603</v>
      </c>
    </row>
    <row r="266" s="13" customFormat="1">
      <c r="A266" s="13"/>
      <c r="B266" s="194"/>
      <c r="C266" s="13"/>
      <c r="D266" s="195" t="s">
        <v>143</v>
      </c>
      <c r="E266" s="196" t="s">
        <v>1</v>
      </c>
      <c r="F266" s="197" t="s">
        <v>376</v>
      </c>
      <c r="G266" s="13"/>
      <c r="H266" s="198">
        <v>13.529999999999999</v>
      </c>
      <c r="I266" s="199"/>
      <c r="J266" s="13"/>
      <c r="K266" s="13"/>
      <c r="L266" s="194"/>
      <c r="M266" s="200"/>
      <c r="N266" s="201"/>
      <c r="O266" s="201"/>
      <c r="P266" s="201"/>
      <c r="Q266" s="201"/>
      <c r="R266" s="201"/>
      <c r="S266" s="201"/>
      <c r="T266" s="20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96" t="s">
        <v>143</v>
      </c>
      <c r="AU266" s="196" t="s">
        <v>141</v>
      </c>
      <c r="AV266" s="13" t="s">
        <v>141</v>
      </c>
      <c r="AW266" s="13" t="s">
        <v>31</v>
      </c>
      <c r="AX266" s="13" t="s">
        <v>84</v>
      </c>
      <c r="AY266" s="196" t="s">
        <v>134</v>
      </c>
    </row>
    <row r="267" s="2" customFormat="1" ht="37.8" customHeight="1">
      <c r="A267" s="37"/>
      <c r="B267" s="179"/>
      <c r="C267" s="221" t="s">
        <v>604</v>
      </c>
      <c r="D267" s="221" t="s">
        <v>367</v>
      </c>
      <c r="E267" s="222" t="s">
        <v>605</v>
      </c>
      <c r="F267" s="223" t="s">
        <v>606</v>
      </c>
      <c r="G267" s="224" t="s">
        <v>139</v>
      </c>
      <c r="H267" s="225">
        <v>14.342000000000001</v>
      </c>
      <c r="I267" s="226"/>
      <c r="J267" s="227">
        <f>ROUND(I267*H267,2)</f>
        <v>0</v>
      </c>
      <c r="K267" s="228"/>
      <c r="L267" s="229"/>
      <c r="M267" s="230" t="s">
        <v>1</v>
      </c>
      <c r="N267" s="231" t="s">
        <v>42</v>
      </c>
      <c r="O267" s="81"/>
      <c r="P267" s="190">
        <f>O267*H267</f>
        <v>0</v>
      </c>
      <c r="Q267" s="190">
        <v>0.021479999999999999</v>
      </c>
      <c r="R267" s="190">
        <f>Q267*H267</f>
        <v>0.30806615999999998</v>
      </c>
      <c r="S267" s="190">
        <v>0</v>
      </c>
      <c r="T267" s="191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92" t="s">
        <v>290</v>
      </c>
      <c r="AT267" s="192" t="s">
        <v>367</v>
      </c>
      <c r="AU267" s="192" t="s">
        <v>141</v>
      </c>
      <c r="AY267" s="18" t="s">
        <v>134</v>
      </c>
      <c r="BE267" s="193">
        <f>IF(N267="základná",J267,0)</f>
        <v>0</v>
      </c>
      <c r="BF267" s="193">
        <f>IF(N267="znížená",J267,0)</f>
        <v>0</v>
      </c>
      <c r="BG267" s="193">
        <f>IF(N267="zákl. prenesená",J267,0)</f>
        <v>0</v>
      </c>
      <c r="BH267" s="193">
        <f>IF(N267="zníž. prenesená",J267,0)</f>
        <v>0</v>
      </c>
      <c r="BI267" s="193">
        <f>IF(N267="nulová",J267,0)</f>
        <v>0</v>
      </c>
      <c r="BJ267" s="18" t="s">
        <v>141</v>
      </c>
      <c r="BK267" s="193">
        <f>ROUND(I267*H267,2)</f>
        <v>0</v>
      </c>
      <c r="BL267" s="18" t="s">
        <v>211</v>
      </c>
      <c r="BM267" s="192" t="s">
        <v>607</v>
      </c>
    </row>
    <row r="268" s="13" customFormat="1">
      <c r="A268" s="13"/>
      <c r="B268" s="194"/>
      <c r="C268" s="13"/>
      <c r="D268" s="195" t="s">
        <v>143</v>
      </c>
      <c r="E268" s="196" t="s">
        <v>1</v>
      </c>
      <c r="F268" s="197" t="s">
        <v>608</v>
      </c>
      <c r="G268" s="13"/>
      <c r="H268" s="198">
        <v>7.8099999999999996</v>
      </c>
      <c r="I268" s="199"/>
      <c r="J268" s="13"/>
      <c r="K268" s="13"/>
      <c r="L268" s="194"/>
      <c r="M268" s="200"/>
      <c r="N268" s="201"/>
      <c r="O268" s="201"/>
      <c r="P268" s="201"/>
      <c r="Q268" s="201"/>
      <c r="R268" s="201"/>
      <c r="S268" s="201"/>
      <c r="T268" s="20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96" t="s">
        <v>143</v>
      </c>
      <c r="AU268" s="196" t="s">
        <v>141</v>
      </c>
      <c r="AV268" s="13" t="s">
        <v>141</v>
      </c>
      <c r="AW268" s="13" t="s">
        <v>31</v>
      </c>
      <c r="AX268" s="13" t="s">
        <v>76</v>
      </c>
      <c r="AY268" s="196" t="s">
        <v>134</v>
      </c>
    </row>
    <row r="269" s="13" customFormat="1">
      <c r="A269" s="13"/>
      <c r="B269" s="194"/>
      <c r="C269" s="13"/>
      <c r="D269" s="195" t="s">
        <v>143</v>
      </c>
      <c r="E269" s="196" t="s">
        <v>1</v>
      </c>
      <c r="F269" s="197" t="s">
        <v>609</v>
      </c>
      <c r="G269" s="13"/>
      <c r="H269" s="198">
        <v>5.7199999999999998</v>
      </c>
      <c r="I269" s="199"/>
      <c r="J269" s="13"/>
      <c r="K269" s="13"/>
      <c r="L269" s="194"/>
      <c r="M269" s="200"/>
      <c r="N269" s="201"/>
      <c r="O269" s="201"/>
      <c r="P269" s="201"/>
      <c r="Q269" s="201"/>
      <c r="R269" s="201"/>
      <c r="S269" s="201"/>
      <c r="T269" s="20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96" t="s">
        <v>143</v>
      </c>
      <c r="AU269" s="196" t="s">
        <v>141</v>
      </c>
      <c r="AV269" s="13" t="s">
        <v>141</v>
      </c>
      <c r="AW269" s="13" t="s">
        <v>31</v>
      </c>
      <c r="AX269" s="13" t="s">
        <v>76</v>
      </c>
      <c r="AY269" s="196" t="s">
        <v>134</v>
      </c>
    </row>
    <row r="270" s="15" customFormat="1">
      <c r="A270" s="15"/>
      <c r="B270" s="210"/>
      <c r="C270" s="15"/>
      <c r="D270" s="195" t="s">
        <v>143</v>
      </c>
      <c r="E270" s="211" t="s">
        <v>1</v>
      </c>
      <c r="F270" s="212" t="s">
        <v>176</v>
      </c>
      <c r="G270" s="15"/>
      <c r="H270" s="213">
        <v>13.529999999999999</v>
      </c>
      <c r="I270" s="214"/>
      <c r="J270" s="15"/>
      <c r="K270" s="15"/>
      <c r="L270" s="210"/>
      <c r="M270" s="215"/>
      <c r="N270" s="216"/>
      <c r="O270" s="216"/>
      <c r="P270" s="216"/>
      <c r="Q270" s="216"/>
      <c r="R270" s="216"/>
      <c r="S270" s="216"/>
      <c r="T270" s="217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11" t="s">
        <v>143</v>
      </c>
      <c r="AU270" s="211" t="s">
        <v>141</v>
      </c>
      <c r="AV270" s="15" t="s">
        <v>140</v>
      </c>
      <c r="AW270" s="15" t="s">
        <v>31</v>
      </c>
      <c r="AX270" s="15" t="s">
        <v>84</v>
      </c>
      <c r="AY270" s="211" t="s">
        <v>134</v>
      </c>
    </row>
    <row r="271" s="13" customFormat="1">
      <c r="A271" s="13"/>
      <c r="B271" s="194"/>
      <c r="C271" s="13"/>
      <c r="D271" s="195" t="s">
        <v>143</v>
      </c>
      <c r="E271" s="13"/>
      <c r="F271" s="197" t="s">
        <v>610</v>
      </c>
      <c r="G271" s="13"/>
      <c r="H271" s="198">
        <v>14.342000000000001</v>
      </c>
      <c r="I271" s="199"/>
      <c r="J271" s="13"/>
      <c r="K271" s="13"/>
      <c r="L271" s="194"/>
      <c r="M271" s="200"/>
      <c r="N271" s="201"/>
      <c r="O271" s="201"/>
      <c r="P271" s="201"/>
      <c r="Q271" s="201"/>
      <c r="R271" s="201"/>
      <c r="S271" s="201"/>
      <c r="T271" s="20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96" t="s">
        <v>143</v>
      </c>
      <c r="AU271" s="196" t="s">
        <v>141</v>
      </c>
      <c r="AV271" s="13" t="s">
        <v>141</v>
      </c>
      <c r="AW271" s="13" t="s">
        <v>3</v>
      </c>
      <c r="AX271" s="13" t="s">
        <v>84</v>
      </c>
      <c r="AY271" s="196" t="s">
        <v>134</v>
      </c>
    </row>
    <row r="272" s="2" customFormat="1" ht="24.15" customHeight="1">
      <c r="A272" s="37"/>
      <c r="B272" s="179"/>
      <c r="C272" s="180" t="s">
        <v>611</v>
      </c>
      <c r="D272" s="180" t="s">
        <v>136</v>
      </c>
      <c r="E272" s="181" t="s">
        <v>612</v>
      </c>
      <c r="F272" s="182" t="s">
        <v>613</v>
      </c>
      <c r="G272" s="183" t="s">
        <v>446</v>
      </c>
      <c r="H272" s="232"/>
      <c r="I272" s="185"/>
      <c r="J272" s="186">
        <f>ROUND(I272*H272,2)</f>
        <v>0</v>
      </c>
      <c r="K272" s="187"/>
      <c r="L272" s="38"/>
      <c r="M272" s="188" t="s">
        <v>1</v>
      </c>
      <c r="N272" s="189" t="s">
        <v>42</v>
      </c>
      <c r="O272" s="81"/>
      <c r="P272" s="190">
        <f>O272*H272</f>
        <v>0</v>
      </c>
      <c r="Q272" s="190">
        <v>0</v>
      </c>
      <c r="R272" s="190">
        <f>Q272*H272</f>
        <v>0</v>
      </c>
      <c r="S272" s="190">
        <v>0</v>
      </c>
      <c r="T272" s="191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92" t="s">
        <v>211</v>
      </c>
      <c r="AT272" s="192" t="s">
        <v>136</v>
      </c>
      <c r="AU272" s="192" t="s">
        <v>141</v>
      </c>
      <c r="AY272" s="18" t="s">
        <v>134</v>
      </c>
      <c r="BE272" s="193">
        <f>IF(N272="základná",J272,0)</f>
        <v>0</v>
      </c>
      <c r="BF272" s="193">
        <f>IF(N272="znížená",J272,0)</f>
        <v>0</v>
      </c>
      <c r="BG272" s="193">
        <f>IF(N272="zákl. prenesená",J272,0)</f>
        <v>0</v>
      </c>
      <c r="BH272" s="193">
        <f>IF(N272="zníž. prenesená",J272,0)</f>
        <v>0</v>
      </c>
      <c r="BI272" s="193">
        <f>IF(N272="nulová",J272,0)</f>
        <v>0</v>
      </c>
      <c r="BJ272" s="18" t="s">
        <v>141</v>
      </c>
      <c r="BK272" s="193">
        <f>ROUND(I272*H272,2)</f>
        <v>0</v>
      </c>
      <c r="BL272" s="18" t="s">
        <v>211</v>
      </c>
      <c r="BM272" s="192" t="s">
        <v>614</v>
      </c>
    </row>
    <row r="273" s="12" customFormat="1" ht="22.8" customHeight="1">
      <c r="A273" s="12"/>
      <c r="B273" s="166"/>
      <c r="C273" s="12"/>
      <c r="D273" s="167" t="s">
        <v>75</v>
      </c>
      <c r="E273" s="177" t="s">
        <v>615</v>
      </c>
      <c r="F273" s="177" t="s">
        <v>616</v>
      </c>
      <c r="G273" s="12"/>
      <c r="H273" s="12"/>
      <c r="I273" s="169"/>
      <c r="J273" s="178">
        <f>BK273</f>
        <v>0</v>
      </c>
      <c r="K273" s="12"/>
      <c r="L273" s="166"/>
      <c r="M273" s="171"/>
      <c r="N273" s="172"/>
      <c r="O273" s="172"/>
      <c r="P273" s="173">
        <f>SUM(P274:P287)</f>
        <v>0</v>
      </c>
      <c r="Q273" s="172"/>
      <c r="R273" s="173">
        <f>SUM(R274:R287)</f>
        <v>0.84225705000000006</v>
      </c>
      <c r="S273" s="172"/>
      <c r="T273" s="174">
        <f>SUM(T274:T287)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167" t="s">
        <v>141</v>
      </c>
      <c r="AT273" s="175" t="s">
        <v>75</v>
      </c>
      <c r="AU273" s="175" t="s">
        <v>84</v>
      </c>
      <c r="AY273" s="167" t="s">
        <v>134</v>
      </c>
      <c r="BK273" s="176">
        <f>SUM(BK274:BK287)</f>
        <v>0</v>
      </c>
    </row>
    <row r="274" s="2" customFormat="1" ht="37.8" customHeight="1">
      <c r="A274" s="37"/>
      <c r="B274" s="179"/>
      <c r="C274" s="180" t="s">
        <v>617</v>
      </c>
      <c r="D274" s="180" t="s">
        <v>136</v>
      </c>
      <c r="E274" s="181" t="s">
        <v>618</v>
      </c>
      <c r="F274" s="182" t="s">
        <v>619</v>
      </c>
      <c r="G274" s="183" t="s">
        <v>139</v>
      </c>
      <c r="H274" s="184">
        <v>33.139000000000003</v>
      </c>
      <c r="I274" s="185"/>
      <c r="J274" s="186">
        <f>ROUND(I274*H274,2)</f>
        <v>0</v>
      </c>
      <c r="K274" s="187"/>
      <c r="L274" s="38"/>
      <c r="M274" s="188" t="s">
        <v>1</v>
      </c>
      <c r="N274" s="189" t="s">
        <v>42</v>
      </c>
      <c r="O274" s="81"/>
      <c r="P274" s="190">
        <f>O274*H274</f>
        <v>0</v>
      </c>
      <c r="Q274" s="190">
        <v>0.0029499999999999999</v>
      </c>
      <c r="R274" s="190">
        <f>Q274*H274</f>
        <v>0.097760050000000001</v>
      </c>
      <c r="S274" s="190">
        <v>0</v>
      </c>
      <c r="T274" s="191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92" t="s">
        <v>211</v>
      </c>
      <c r="AT274" s="192" t="s">
        <v>136</v>
      </c>
      <c r="AU274" s="192" t="s">
        <v>141</v>
      </c>
      <c r="AY274" s="18" t="s">
        <v>134</v>
      </c>
      <c r="BE274" s="193">
        <f>IF(N274="základná",J274,0)</f>
        <v>0</v>
      </c>
      <c r="BF274" s="193">
        <f>IF(N274="znížená",J274,0)</f>
        <v>0</v>
      </c>
      <c r="BG274" s="193">
        <f>IF(N274="zákl. prenesená",J274,0)</f>
        <v>0</v>
      </c>
      <c r="BH274" s="193">
        <f>IF(N274="zníž. prenesená",J274,0)</f>
        <v>0</v>
      </c>
      <c r="BI274" s="193">
        <f>IF(N274="nulová",J274,0)</f>
        <v>0</v>
      </c>
      <c r="BJ274" s="18" t="s">
        <v>141</v>
      </c>
      <c r="BK274" s="193">
        <f>ROUND(I274*H274,2)</f>
        <v>0</v>
      </c>
      <c r="BL274" s="18" t="s">
        <v>211</v>
      </c>
      <c r="BM274" s="192" t="s">
        <v>620</v>
      </c>
    </row>
    <row r="275" s="13" customFormat="1">
      <c r="A275" s="13"/>
      <c r="B275" s="194"/>
      <c r="C275" s="13"/>
      <c r="D275" s="195" t="s">
        <v>143</v>
      </c>
      <c r="E275" s="196" t="s">
        <v>1</v>
      </c>
      <c r="F275" s="197" t="s">
        <v>621</v>
      </c>
      <c r="G275" s="13"/>
      <c r="H275" s="198">
        <v>0</v>
      </c>
      <c r="I275" s="199"/>
      <c r="J275" s="13"/>
      <c r="K275" s="13"/>
      <c r="L275" s="194"/>
      <c r="M275" s="200"/>
      <c r="N275" s="201"/>
      <c r="O275" s="201"/>
      <c r="P275" s="201"/>
      <c r="Q275" s="201"/>
      <c r="R275" s="201"/>
      <c r="S275" s="201"/>
      <c r="T275" s="20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96" t="s">
        <v>143</v>
      </c>
      <c r="AU275" s="196" t="s">
        <v>141</v>
      </c>
      <c r="AV275" s="13" t="s">
        <v>141</v>
      </c>
      <c r="AW275" s="13" t="s">
        <v>31</v>
      </c>
      <c r="AX275" s="13" t="s">
        <v>76</v>
      </c>
      <c r="AY275" s="196" t="s">
        <v>134</v>
      </c>
    </row>
    <row r="276" s="13" customFormat="1">
      <c r="A276" s="13"/>
      <c r="B276" s="194"/>
      <c r="C276" s="13"/>
      <c r="D276" s="195" t="s">
        <v>143</v>
      </c>
      <c r="E276" s="196" t="s">
        <v>1</v>
      </c>
      <c r="F276" s="197" t="s">
        <v>622</v>
      </c>
      <c r="G276" s="13"/>
      <c r="H276" s="198">
        <v>12.516</v>
      </c>
      <c r="I276" s="199"/>
      <c r="J276" s="13"/>
      <c r="K276" s="13"/>
      <c r="L276" s="194"/>
      <c r="M276" s="200"/>
      <c r="N276" s="201"/>
      <c r="O276" s="201"/>
      <c r="P276" s="201"/>
      <c r="Q276" s="201"/>
      <c r="R276" s="201"/>
      <c r="S276" s="201"/>
      <c r="T276" s="20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196" t="s">
        <v>143</v>
      </c>
      <c r="AU276" s="196" t="s">
        <v>141</v>
      </c>
      <c r="AV276" s="13" t="s">
        <v>141</v>
      </c>
      <c r="AW276" s="13" t="s">
        <v>31</v>
      </c>
      <c r="AX276" s="13" t="s">
        <v>76</v>
      </c>
      <c r="AY276" s="196" t="s">
        <v>134</v>
      </c>
    </row>
    <row r="277" s="13" customFormat="1">
      <c r="A277" s="13"/>
      <c r="B277" s="194"/>
      <c r="C277" s="13"/>
      <c r="D277" s="195" t="s">
        <v>143</v>
      </c>
      <c r="E277" s="196" t="s">
        <v>1</v>
      </c>
      <c r="F277" s="197" t="s">
        <v>623</v>
      </c>
      <c r="G277" s="13"/>
      <c r="H277" s="198">
        <v>1.575</v>
      </c>
      <c r="I277" s="199"/>
      <c r="J277" s="13"/>
      <c r="K277" s="13"/>
      <c r="L277" s="194"/>
      <c r="M277" s="200"/>
      <c r="N277" s="201"/>
      <c r="O277" s="201"/>
      <c r="P277" s="201"/>
      <c r="Q277" s="201"/>
      <c r="R277" s="201"/>
      <c r="S277" s="201"/>
      <c r="T277" s="20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96" t="s">
        <v>143</v>
      </c>
      <c r="AU277" s="196" t="s">
        <v>141</v>
      </c>
      <c r="AV277" s="13" t="s">
        <v>141</v>
      </c>
      <c r="AW277" s="13" t="s">
        <v>31</v>
      </c>
      <c r="AX277" s="13" t="s">
        <v>76</v>
      </c>
      <c r="AY277" s="196" t="s">
        <v>134</v>
      </c>
    </row>
    <row r="278" s="13" customFormat="1">
      <c r="A278" s="13"/>
      <c r="B278" s="194"/>
      <c r="C278" s="13"/>
      <c r="D278" s="195" t="s">
        <v>143</v>
      </c>
      <c r="E278" s="196" t="s">
        <v>1</v>
      </c>
      <c r="F278" s="197" t="s">
        <v>624</v>
      </c>
      <c r="G278" s="13"/>
      <c r="H278" s="198">
        <v>19.788</v>
      </c>
      <c r="I278" s="199"/>
      <c r="J278" s="13"/>
      <c r="K278" s="13"/>
      <c r="L278" s="194"/>
      <c r="M278" s="200"/>
      <c r="N278" s="201"/>
      <c r="O278" s="201"/>
      <c r="P278" s="201"/>
      <c r="Q278" s="201"/>
      <c r="R278" s="201"/>
      <c r="S278" s="201"/>
      <c r="T278" s="20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96" t="s">
        <v>143</v>
      </c>
      <c r="AU278" s="196" t="s">
        <v>141</v>
      </c>
      <c r="AV278" s="13" t="s">
        <v>141</v>
      </c>
      <c r="AW278" s="13" t="s">
        <v>31</v>
      </c>
      <c r="AX278" s="13" t="s">
        <v>76</v>
      </c>
      <c r="AY278" s="196" t="s">
        <v>134</v>
      </c>
    </row>
    <row r="279" s="13" customFormat="1">
      <c r="A279" s="13"/>
      <c r="B279" s="194"/>
      <c r="C279" s="13"/>
      <c r="D279" s="195" t="s">
        <v>143</v>
      </c>
      <c r="E279" s="196" t="s">
        <v>1</v>
      </c>
      <c r="F279" s="197" t="s">
        <v>625</v>
      </c>
      <c r="G279" s="13"/>
      <c r="H279" s="198">
        <v>-0.73999999999999999</v>
      </c>
      <c r="I279" s="199"/>
      <c r="J279" s="13"/>
      <c r="K279" s="13"/>
      <c r="L279" s="194"/>
      <c r="M279" s="200"/>
      <c r="N279" s="201"/>
      <c r="O279" s="201"/>
      <c r="P279" s="201"/>
      <c r="Q279" s="201"/>
      <c r="R279" s="201"/>
      <c r="S279" s="201"/>
      <c r="T279" s="20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96" t="s">
        <v>143</v>
      </c>
      <c r="AU279" s="196" t="s">
        <v>141</v>
      </c>
      <c r="AV279" s="13" t="s">
        <v>141</v>
      </c>
      <c r="AW279" s="13" t="s">
        <v>31</v>
      </c>
      <c r="AX279" s="13" t="s">
        <v>76</v>
      </c>
      <c r="AY279" s="196" t="s">
        <v>134</v>
      </c>
    </row>
    <row r="280" s="15" customFormat="1">
      <c r="A280" s="15"/>
      <c r="B280" s="210"/>
      <c r="C280" s="15"/>
      <c r="D280" s="195" t="s">
        <v>143</v>
      </c>
      <c r="E280" s="211" t="s">
        <v>1</v>
      </c>
      <c r="F280" s="212" t="s">
        <v>176</v>
      </c>
      <c r="G280" s="15"/>
      <c r="H280" s="213">
        <v>33.138999999999996</v>
      </c>
      <c r="I280" s="214"/>
      <c r="J280" s="15"/>
      <c r="K280" s="15"/>
      <c r="L280" s="210"/>
      <c r="M280" s="215"/>
      <c r="N280" s="216"/>
      <c r="O280" s="216"/>
      <c r="P280" s="216"/>
      <c r="Q280" s="216"/>
      <c r="R280" s="216"/>
      <c r="S280" s="216"/>
      <c r="T280" s="217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11" t="s">
        <v>143</v>
      </c>
      <c r="AU280" s="211" t="s">
        <v>141</v>
      </c>
      <c r="AV280" s="15" t="s">
        <v>140</v>
      </c>
      <c r="AW280" s="15" t="s">
        <v>31</v>
      </c>
      <c r="AX280" s="15" t="s">
        <v>84</v>
      </c>
      <c r="AY280" s="211" t="s">
        <v>134</v>
      </c>
    </row>
    <row r="281" s="2" customFormat="1" ht="33" customHeight="1">
      <c r="A281" s="37"/>
      <c r="B281" s="179"/>
      <c r="C281" s="221" t="s">
        <v>626</v>
      </c>
      <c r="D281" s="221" t="s">
        <v>367</v>
      </c>
      <c r="E281" s="222" t="s">
        <v>627</v>
      </c>
      <c r="F281" s="223" t="s">
        <v>628</v>
      </c>
      <c r="G281" s="224" t="s">
        <v>139</v>
      </c>
      <c r="H281" s="225">
        <v>34.465000000000003</v>
      </c>
      <c r="I281" s="226"/>
      <c r="J281" s="227">
        <f>ROUND(I281*H281,2)</f>
        <v>0</v>
      </c>
      <c r="K281" s="228"/>
      <c r="L281" s="229"/>
      <c r="M281" s="230" t="s">
        <v>1</v>
      </c>
      <c r="N281" s="231" t="s">
        <v>42</v>
      </c>
      <c r="O281" s="81"/>
      <c r="P281" s="190">
        <f>O281*H281</f>
        <v>0</v>
      </c>
      <c r="Q281" s="190">
        <v>0.021000000000000001</v>
      </c>
      <c r="R281" s="190">
        <f>Q281*H281</f>
        <v>0.7237650000000001</v>
      </c>
      <c r="S281" s="190">
        <v>0</v>
      </c>
      <c r="T281" s="191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92" t="s">
        <v>290</v>
      </c>
      <c r="AT281" s="192" t="s">
        <v>367</v>
      </c>
      <c r="AU281" s="192" t="s">
        <v>141</v>
      </c>
      <c r="AY281" s="18" t="s">
        <v>134</v>
      </c>
      <c r="BE281" s="193">
        <f>IF(N281="základná",J281,0)</f>
        <v>0</v>
      </c>
      <c r="BF281" s="193">
        <f>IF(N281="znížená",J281,0)</f>
        <v>0</v>
      </c>
      <c r="BG281" s="193">
        <f>IF(N281="zákl. prenesená",J281,0)</f>
        <v>0</v>
      </c>
      <c r="BH281" s="193">
        <f>IF(N281="zníž. prenesená",J281,0)</f>
        <v>0</v>
      </c>
      <c r="BI281" s="193">
        <f>IF(N281="nulová",J281,0)</f>
        <v>0</v>
      </c>
      <c r="BJ281" s="18" t="s">
        <v>141</v>
      </c>
      <c r="BK281" s="193">
        <f>ROUND(I281*H281,2)</f>
        <v>0</v>
      </c>
      <c r="BL281" s="18" t="s">
        <v>211</v>
      </c>
      <c r="BM281" s="192" t="s">
        <v>629</v>
      </c>
    </row>
    <row r="282" s="13" customFormat="1">
      <c r="A282" s="13"/>
      <c r="B282" s="194"/>
      <c r="C282" s="13"/>
      <c r="D282" s="195" t="s">
        <v>143</v>
      </c>
      <c r="E282" s="13"/>
      <c r="F282" s="197" t="s">
        <v>630</v>
      </c>
      <c r="G282" s="13"/>
      <c r="H282" s="198">
        <v>34.465000000000003</v>
      </c>
      <c r="I282" s="199"/>
      <c r="J282" s="13"/>
      <c r="K282" s="13"/>
      <c r="L282" s="194"/>
      <c r="M282" s="200"/>
      <c r="N282" s="201"/>
      <c r="O282" s="201"/>
      <c r="P282" s="201"/>
      <c r="Q282" s="201"/>
      <c r="R282" s="201"/>
      <c r="S282" s="201"/>
      <c r="T282" s="20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96" t="s">
        <v>143</v>
      </c>
      <c r="AU282" s="196" t="s">
        <v>141</v>
      </c>
      <c r="AV282" s="13" t="s">
        <v>141</v>
      </c>
      <c r="AW282" s="13" t="s">
        <v>3</v>
      </c>
      <c r="AX282" s="13" t="s">
        <v>84</v>
      </c>
      <c r="AY282" s="196" t="s">
        <v>134</v>
      </c>
    </row>
    <row r="283" s="2" customFormat="1" ht="24.15" customHeight="1">
      <c r="A283" s="37"/>
      <c r="B283" s="179"/>
      <c r="C283" s="180" t="s">
        <v>631</v>
      </c>
      <c r="D283" s="180" t="s">
        <v>136</v>
      </c>
      <c r="E283" s="181" t="s">
        <v>632</v>
      </c>
      <c r="F283" s="182" t="s">
        <v>633</v>
      </c>
      <c r="G283" s="183" t="s">
        <v>147</v>
      </c>
      <c r="H283" s="184">
        <v>14.800000000000001</v>
      </c>
      <c r="I283" s="185"/>
      <c r="J283" s="186">
        <f>ROUND(I283*H283,2)</f>
        <v>0</v>
      </c>
      <c r="K283" s="187"/>
      <c r="L283" s="38"/>
      <c r="M283" s="188" t="s">
        <v>1</v>
      </c>
      <c r="N283" s="189" t="s">
        <v>42</v>
      </c>
      <c r="O283" s="81"/>
      <c r="P283" s="190">
        <f>O283*H283</f>
        <v>0</v>
      </c>
      <c r="Q283" s="190">
        <v>0.00044000000000000002</v>
      </c>
      <c r="R283" s="190">
        <f>Q283*H283</f>
        <v>0.0065120000000000004</v>
      </c>
      <c r="S283" s="190">
        <v>0</v>
      </c>
      <c r="T283" s="191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92" t="s">
        <v>211</v>
      </c>
      <c r="AT283" s="192" t="s">
        <v>136</v>
      </c>
      <c r="AU283" s="192" t="s">
        <v>141</v>
      </c>
      <c r="AY283" s="18" t="s">
        <v>134</v>
      </c>
      <c r="BE283" s="193">
        <f>IF(N283="základná",J283,0)</f>
        <v>0</v>
      </c>
      <c r="BF283" s="193">
        <f>IF(N283="znížená",J283,0)</f>
        <v>0</v>
      </c>
      <c r="BG283" s="193">
        <f>IF(N283="zákl. prenesená",J283,0)</f>
        <v>0</v>
      </c>
      <c r="BH283" s="193">
        <f>IF(N283="zníž. prenesená",J283,0)</f>
        <v>0</v>
      </c>
      <c r="BI283" s="193">
        <f>IF(N283="nulová",J283,0)</f>
        <v>0</v>
      </c>
      <c r="BJ283" s="18" t="s">
        <v>141</v>
      </c>
      <c r="BK283" s="193">
        <f>ROUND(I283*H283,2)</f>
        <v>0</v>
      </c>
      <c r="BL283" s="18" t="s">
        <v>211</v>
      </c>
      <c r="BM283" s="192" t="s">
        <v>634</v>
      </c>
    </row>
    <row r="284" s="13" customFormat="1">
      <c r="A284" s="13"/>
      <c r="B284" s="194"/>
      <c r="C284" s="13"/>
      <c r="D284" s="195" t="s">
        <v>143</v>
      </c>
      <c r="E284" s="196" t="s">
        <v>1</v>
      </c>
      <c r="F284" s="197" t="s">
        <v>635</v>
      </c>
      <c r="G284" s="13"/>
      <c r="H284" s="198">
        <v>14.800000000000001</v>
      </c>
      <c r="I284" s="199"/>
      <c r="J284" s="13"/>
      <c r="K284" s="13"/>
      <c r="L284" s="194"/>
      <c r="M284" s="200"/>
      <c r="N284" s="201"/>
      <c r="O284" s="201"/>
      <c r="P284" s="201"/>
      <c r="Q284" s="201"/>
      <c r="R284" s="201"/>
      <c r="S284" s="201"/>
      <c r="T284" s="20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96" t="s">
        <v>143</v>
      </c>
      <c r="AU284" s="196" t="s">
        <v>141</v>
      </c>
      <c r="AV284" s="13" t="s">
        <v>141</v>
      </c>
      <c r="AW284" s="13" t="s">
        <v>31</v>
      </c>
      <c r="AX284" s="13" t="s">
        <v>84</v>
      </c>
      <c r="AY284" s="196" t="s">
        <v>134</v>
      </c>
    </row>
    <row r="285" s="2" customFormat="1" ht="37.8" customHeight="1">
      <c r="A285" s="37"/>
      <c r="B285" s="179"/>
      <c r="C285" s="221" t="s">
        <v>636</v>
      </c>
      <c r="D285" s="221" t="s">
        <v>367</v>
      </c>
      <c r="E285" s="222" t="s">
        <v>637</v>
      </c>
      <c r="F285" s="223" t="s">
        <v>638</v>
      </c>
      <c r="G285" s="224" t="s">
        <v>205</v>
      </c>
      <c r="H285" s="225">
        <v>79</v>
      </c>
      <c r="I285" s="226"/>
      <c r="J285" s="227">
        <f>ROUND(I285*H285,2)</f>
        <v>0</v>
      </c>
      <c r="K285" s="228"/>
      <c r="L285" s="229"/>
      <c r="M285" s="230" t="s">
        <v>1</v>
      </c>
      <c r="N285" s="231" t="s">
        <v>42</v>
      </c>
      <c r="O285" s="81"/>
      <c r="P285" s="190">
        <f>O285*H285</f>
        <v>0</v>
      </c>
      <c r="Q285" s="190">
        <v>0.00018000000000000001</v>
      </c>
      <c r="R285" s="190">
        <f>Q285*H285</f>
        <v>0.014220000000000002</v>
      </c>
      <c r="S285" s="190">
        <v>0</v>
      </c>
      <c r="T285" s="191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92" t="s">
        <v>290</v>
      </c>
      <c r="AT285" s="192" t="s">
        <v>367</v>
      </c>
      <c r="AU285" s="192" t="s">
        <v>141</v>
      </c>
      <c r="AY285" s="18" t="s">
        <v>134</v>
      </c>
      <c r="BE285" s="193">
        <f>IF(N285="základná",J285,0)</f>
        <v>0</v>
      </c>
      <c r="BF285" s="193">
        <f>IF(N285="znížená",J285,0)</f>
        <v>0</v>
      </c>
      <c r="BG285" s="193">
        <f>IF(N285="zákl. prenesená",J285,0)</f>
        <v>0</v>
      </c>
      <c r="BH285" s="193">
        <f>IF(N285="zníž. prenesená",J285,0)</f>
        <v>0</v>
      </c>
      <c r="BI285" s="193">
        <f>IF(N285="nulová",J285,0)</f>
        <v>0</v>
      </c>
      <c r="BJ285" s="18" t="s">
        <v>141</v>
      </c>
      <c r="BK285" s="193">
        <f>ROUND(I285*H285,2)</f>
        <v>0</v>
      </c>
      <c r="BL285" s="18" t="s">
        <v>211</v>
      </c>
      <c r="BM285" s="192" t="s">
        <v>639</v>
      </c>
    </row>
    <row r="286" s="13" customFormat="1">
      <c r="A286" s="13"/>
      <c r="B286" s="194"/>
      <c r="C286" s="13"/>
      <c r="D286" s="195" t="s">
        <v>143</v>
      </c>
      <c r="E286" s="13"/>
      <c r="F286" s="197" t="s">
        <v>640</v>
      </c>
      <c r="G286" s="13"/>
      <c r="H286" s="198">
        <v>79</v>
      </c>
      <c r="I286" s="199"/>
      <c r="J286" s="13"/>
      <c r="K286" s="13"/>
      <c r="L286" s="194"/>
      <c r="M286" s="200"/>
      <c r="N286" s="201"/>
      <c r="O286" s="201"/>
      <c r="P286" s="201"/>
      <c r="Q286" s="201"/>
      <c r="R286" s="201"/>
      <c r="S286" s="201"/>
      <c r="T286" s="202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96" t="s">
        <v>143</v>
      </c>
      <c r="AU286" s="196" t="s">
        <v>141</v>
      </c>
      <c r="AV286" s="13" t="s">
        <v>141</v>
      </c>
      <c r="AW286" s="13" t="s">
        <v>3</v>
      </c>
      <c r="AX286" s="13" t="s">
        <v>84</v>
      </c>
      <c r="AY286" s="196" t="s">
        <v>134</v>
      </c>
    </row>
    <row r="287" s="2" customFormat="1" ht="24.15" customHeight="1">
      <c r="A287" s="37"/>
      <c r="B287" s="179"/>
      <c r="C287" s="180" t="s">
        <v>641</v>
      </c>
      <c r="D287" s="180" t="s">
        <v>136</v>
      </c>
      <c r="E287" s="181" t="s">
        <v>642</v>
      </c>
      <c r="F287" s="182" t="s">
        <v>643</v>
      </c>
      <c r="G287" s="183" t="s">
        <v>446</v>
      </c>
      <c r="H287" s="232"/>
      <c r="I287" s="185"/>
      <c r="J287" s="186">
        <f>ROUND(I287*H287,2)</f>
        <v>0</v>
      </c>
      <c r="K287" s="187"/>
      <c r="L287" s="38"/>
      <c r="M287" s="188" t="s">
        <v>1</v>
      </c>
      <c r="N287" s="189" t="s">
        <v>42</v>
      </c>
      <c r="O287" s="81"/>
      <c r="P287" s="190">
        <f>O287*H287</f>
        <v>0</v>
      </c>
      <c r="Q287" s="190">
        <v>0</v>
      </c>
      <c r="R287" s="190">
        <f>Q287*H287</f>
        <v>0</v>
      </c>
      <c r="S287" s="190">
        <v>0</v>
      </c>
      <c r="T287" s="191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92" t="s">
        <v>211</v>
      </c>
      <c r="AT287" s="192" t="s">
        <v>136</v>
      </c>
      <c r="AU287" s="192" t="s">
        <v>141</v>
      </c>
      <c r="AY287" s="18" t="s">
        <v>134</v>
      </c>
      <c r="BE287" s="193">
        <f>IF(N287="základná",J287,0)</f>
        <v>0</v>
      </c>
      <c r="BF287" s="193">
        <f>IF(N287="znížená",J287,0)</f>
        <v>0</v>
      </c>
      <c r="BG287" s="193">
        <f>IF(N287="zákl. prenesená",J287,0)</f>
        <v>0</v>
      </c>
      <c r="BH287" s="193">
        <f>IF(N287="zníž. prenesená",J287,0)</f>
        <v>0</v>
      </c>
      <c r="BI287" s="193">
        <f>IF(N287="nulová",J287,0)</f>
        <v>0</v>
      </c>
      <c r="BJ287" s="18" t="s">
        <v>141</v>
      </c>
      <c r="BK287" s="193">
        <f>ROUND(I287*H287,2)</f>
        <v>0</v>
      </c>
      <c r="BL287" s="18" t="s">
        <v>211</v>
      </c>
      <c r="BM287" s="192" t="s">
        <v>644</v>
      </c>
    </row>
    <row r="288" s="12" customFormat="1" ht="22.8" customHeight="1">
      <c r="A288" s="12"/>
      <c r="B288" s="166"/>
      <c r="C288" s="12"/>
      <c r="D288" s="167" t="s">
        <v>75</v>
      </c>
      <c r="E288" s="177" t="s">
        <v>645</v>
      </c>
      <c r="F288" s="177" t="s">
        <v>646</v>
      </c>
      <c r="G288" s="12"/>
      <c r="H288" s="12"/>
      <c r="I288" s="169"/>
      <c r="J288" s="178">
        <f>BK288</f>
        <v>0</v>
      </c>
      <c r="K288" s="12"/>
      <c r="L288" s="166"/>
      <c r="M288" s="171"/>
      <c r="N288" s="172"/>
      <c r="O288" s="172"/>
      <c r="P288" s="173">
        <f>SUM(P289:P301)</f>
        <v>0</v>
      </c>
      <c r="Q288" s="172"/>
      <c r="R288" s="173">
        <f>SUM(R289:R301)</f>
        <v>0.034351350000000003</v>
      </c>
      <c r="S288" s="172"/>
      <c r="T288" s="174">
        <f>SUM(T289:T301)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167" t="s">
        <v>141</v>
      </c>
      <c r="AT288" s="175" t="s">
        <v>75</v>
      </c>
      <c r="AU288" s="175" t="s">
        <v>84</v>
      </c>
      <c r="AY288" s="167" t="s">
        <v>134</v>
      </c>
      <c r="BK288" s="176">
        <f>SUM(BK289:BK301)</f>
        <v>0</v>
      </c>
    </row>
    <row r="289" s="2" customFormat="1" ht="21.75" customHeight="1">
      <c r="A289" s="37"/>
      <c r="B289" s="179"/>
      <c r="C289" s="180" t="s">
        <v>647</v>
      </c>
      <c r="D289" s="180" t="s">
        <v>136</v>
      </c>
      <c r="E289" s="181" t="s">
        <v>648</v>
      </c>
      <c r="F289" s="182" t="s">
        <v>649</v>
      </c>
      <c r="G289" s="183" t="s">
        <v>205</v>
      </c>
      <c r="H289" s="184">
        <v>10</v>
      </c>
      <c r="I289" s="185"/>
      <c r="J289" s="186">
        <f>ROUND(I289*H289,2)</f>
        <v>0</v>
      </c>
      <c r="K289" s="187"/>
      <c r="L289" s="38"/>
      <c r="M289" s="188" t="s">
        <v>1</v>
      </c>
      <c r="N289" s="189" t="s">
        <v>42</v>
      </c>
      <c r="O289" s="81"/>
      <c r="P289" s="190">
        <f>O289*H289</f>
        <v>0</v>
      </c>
      <c r="Q289" s="190">
        <v>0</v>
      </c>
      <c r="R289" s="190">
        <f>Q289*H289</f>
        <v>0</v>
      </c>
      <c r="S289" s="190">
        <v>0</v>
      </c>
      <c r="T289" s="191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92" t="s">
        <v>140</v>
      </c>
      <c r="AT289" s="192" t="s">
        <v>136</v>
      </c>
      <c r="AU289" s="192" t="s">
        <v>141</v>
      </c>
      <c r="AY289" s="18" t="s">
        <v>134</v>
      </c>
      <c r="BE289" s="193">
        <f>IF(N289="základná",J289,0)</f>
        <v>0</v>
      </c>
      <c r="BF289" s="193">
        <f>IF(N289="znížená",J289,0)</f>
        <v>0</v>
      </c>
      <c r="BG289" s="193">
        <f>IF(N289="zákl. prenesená",J289,0)</f>
        <v>0</v>
      </c>
      <c r="BH289" s="193">
        <f>IF(N289="zníž. prenesená",J289,0)</f>
        <v>0</v>
      </c>
      <c r="BI289" s="193">
        <f>IF(N289="nulová",J289,0)</f>
        <v>0</v>
      </c>
      <c r="BJ289" s="18" t="s">
        <v>141</v>
      </c>
      <c r="BK289" s="193">
        <f>ROUND(I289*H289,2)</f>
        <v>0</v>
      </c>
      <c r="BL289" s="18" t="s">
        <v>140</v>
      </c>
      <c r="BM289" s="192" t="s">
        <v>650</v>
      </c>
    </row>
    <row r="290" s="2" customFormat="1" ht="24.15" customHeight="1">
      <c r="A290" s="37"/>
      <c r="B290" s="179"/>
      <c r="C290" s="180" t="s">
        <v>651</v>
      </c>
      <c r="D290" s="180" t="s">
        <v>136</v>
      </c>
      <c r="E290" s="181" t="s">
        <v>652</v>
      </c>
      <c r="F290" s="182" t="s">
        <v>653</v>
      </c>
      <c r="G290" s="183" t="s">
        <v>139</v>
      </c>
      <c r="H290" s="184">
        <v>58.767000000000003</v>
      </c>
      <c r="I290" s="185"/>
      <c r="J290" s="186">
        <f>ROUND(I290*H290,2)</f>
        <v>0</v>
      </c>
      <c r="K290" s="187"/>
      <c r="L290" s="38"/>
      <c r="M290" s="188" t="s">
        <v>1</v>
      </c>
      <c r="N290" s="189" t="s">
        <v>42</v>
      </c>
      <c r="O290" s="81"/>
      <c r="P290" s="190">
        <f>O290*H290</f>
        <v>0</v>
      </c>
      <c r="Q290" s="190">
        <v>0.00010000000000000001</v>
      </c>
      <c r="R290" s="190">
        <f>Q290*H290</f>
        <v>0.0058767000000000003</v>
      </c>
      <c r="S290" s="190">
        <v>0</v>
      </c>
      <c r="T290" s="191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92" t="s">
        <v>211</v>
      </c>
      <c r="AT290" s="192" t="s">
        <v>136</v>
      </c>
      <c r="AU290" s="192" t="s">
        <v>141</v>
      </c>
      <c r="AY290" s="18" t="s">
        <v>134</v>
      </c>
      <c r="BE290" s="193">
        <f>IF(N290="základná",J290,0)</f>
        <v>0</v>
      </c>
      <c r="BF290" s="193">
        <f>IF(N290="znížená",J290,0)</f>
        <v>0</v>
      </c>
      <c r="BG290" s="193">
        <f>IF(N290="zákl. prenesená",J290,0)</f>
        <v>0</v>
      </c>
      <c r="BH290" s="193">
        <f>IF(N290="zníž. prenesená",J290,0)</f>
        <v>0</v>
      </c>
      <c r="BI290" s="193">
        <f>IF(N290="nulová",J290,0)</f>
        <v>0</v>
      </c>
      <c r="BJ290" s="18" t="s">
        <v>141</v>
      </c>
      <c r="BK290" s="193">
        <f>ROUND(I290*H290,2)</f>
        <v>0</v>
      </c>
      <c r="BL290" s="18" t="s">
        <v>211</v>
      </c>
      <c r="BM290" s="192" t="s">
        <v>654</v>
      </c>
    </row>
    <row r="291" s="2" customFormat="1" ht="24.15" customHeight="1">
      <c r="A291" s="37"/>
      <c r="B291" s="179"/>
      <c r="C291" s="180" t="s">
        <v>655</v>
      </c>
      <c r="D291" s="180" t="s">
        <v>136</v>
      </c>
      <c r="E291" s="181" t="s">
        <v>656</v>
      </c>
      <c r="F291" s="182" t="s">
        <v>657</v>
      </c>
      <c r="G291" s="183" t="s">
        <v>139</v>
      </c>
      <c r="H291" s="184">
        <v>58.767000000000003</v>
      </c>
      <c r="I291" s="185"/>
      <c r="J291" s="186">
        <f>ROUND(I291*H291,2)</f>
        <v>0</v>
      </c>
      <c r="K291" s="187"/>
      <c r="L291" s="38"/>
      <c r="M291" s="188" t="s">
        <v>1</v>
      </c>
      <c r="N291" s="189" t="s">
        <v>42</v>
      </c>
      <c r="O291" s="81"/>
      <c r="P291" s="190">
        <f>O291*H291</f>
        <v>0</v>
      </c>
      <c r="Q291" s="190">
        <v>3.0000000000000001E-05</v>
      </c>
      <c r="R291" s="190">
        <f>Q291*H291</f>
        <v>0.0017630100000000002</v>
      </c>
      <c r="S291" s="190">
        <v>0</v>
      </c>
      <c r="T291" s="191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92" t="s">
        <v>211</v>
      </c>
      <c r="AT291" s="192" t="s">
        <v>136</v>
      </c>
      <c r="AU291" s="192" t="s">
        <v>141</v>
      </c>
      <c r="AY291" s="18" t="s">
        <v>134</v>
      </c>
      <c r="BE291" s="193">
        <f>IF(N291="základná",J291,0)</f>
        <v>0</v>
      </c>
      <c r="BF291" s="193">
        <f>IF(N291="znížená",J291,0)</f>
        <v>0</v>
      </c>
      <c r="BG291" s="193">
        <f>IF(N291="zákl. prenesená",J291,0)</f>
        <v>0</v>
      </c>
      <c r="BH291" s="193">
        <f>IF(N291="zníž. prenesená",J291,0)</f>
        <v>0</v>
      </c>
      <c r="BI291" s="193">
        <f>IF(N291="nulová",J291,0)</f>
        <v>0</v>
      </c>
      <c r="BJ291" s="18" t="s">
        <v>141</v>
      </c>
      <c r="BK291" s="193">
        <f>ROUND(I291*H291,2)</f>
        <v>0</v>
      </c>
      <c r="BL291" s="18" t="s">
        <v>211</v>
      </c>
      <c r="BM291" s="192" t="s">
        <v>658</v>
      </c>
    </row>
    <row r="292" s="2" customFormat="1" ht="24.15" customHeight="1">
      <c r="A292" s="37"/>
      <c r="B292" s="179"/>
      <c r="C292" s="180" t="s">
        <v>659</v>
      </c>
      <c r="D292" s="180" t="s">
        <v>136</v>
      </c>
      <c r="E292" s="181" t="s">
        <v>660</v>
      </c>
      <c r="F292" s="182" t="s">
        <v>661</v>
      </c>
      <c r="G292" s="183" t="s">
        <v>139</v>
      </c>
      <c r="H292" s="184">
        <v>13.529999999999999</v>
      </c>
      <c r="I292" s="185"/>
      <c r="J292" s="186">
        <f>ROUND(I292*H292,2)</f>
        <v>0</v>
      </c>
      <c r="K292" s="187"/>
      <c r="L292" s="38"/>
      <c r="M292" s="188" t="s">
        <v>1</v>
      </c>
      <c r="N292" s="189" t="s">
        <v>42</v>
      </c>
      <c r="O292" s="81"/>
      <c r="P292" s="190">
        <f>O292*H292</f>
        <v>0</v>
      </c>
      <c r="Q292" s="190">
        <v>0.00014999999999999999</v>
      </c>
      <c r="R292" s="190">
        <f>Q292*H292</f>
        <v>0.0020294999999999996</v>
      </c>
      <c r="S292" s="190">
        <v>0</v>
      </c>
      <c r="T292" s="191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92" t="s">
        <v>211</v>
      </c>
      <c r="AT292" s="192" t="s">
        <v>136</v>
      </c>
      <c r="AU292" s="192" t="s">
        <v>141</v>
      </c>
      <c r="AY292" s="18" t="s">
        <v>134</v>
      </c>
      <c r="BE292" s="193">
        <f>IF(N292="základná",J292,0)</f>
        <v>0</v>
      </c>
      <c r="BF292" s="193">
        <f>IF(N292="znížená",J292,0)</f>
        <v>0</v>
      </c>
      <c r="BG292" s="193">
        <f>IF(N292="zákl. prenesená",J292,0)</f>
        <v>0</v>
      </c>
      <c r="BH292" s="193">
        <f>IF(N292="zníž. prenesená",J292,0)</f>
        <v>0</v>
      </c>
      <c r="BI292" s="193">
        <f>IF(N292="nulová",J292,0)</f>
        <v>0</v>
      </c>
      <c r="BJ292" s="18" t="s">
        <v>141</v>
      </c>
      <c r="BK292" s="193">
        <f>ROUND(I292*H292,2)</f>
        <v>0</v>
      </c>
      <c r="BL292" s="18" t="s">
        <v>211</v>
      </c>
      <c r="BM292" s="192" t="s">
        <v>662</v>
      </c>
    </row>
    <row r="293" s="2" customFormat="1" ht="37.8" customHeight="1">
      <c r="A293" s="37"/>
      <c r="B293" s="179"/>
      <c r="C293" s="180" t="s">
        <v>663</v>
      </c>
      <c r="D293" s="180" t="s">
        <v>136</v>
      </c>
      <c r="E293" s="181" t="s">
        <v>664</v>
      </c>
      <c r="F293" s="182" t="s">
        <v>665</v>
      </c>
      <c r="G293" s="183" t="s">
        <v>139</v>
      </c>
      <c r="H293" s="184">
        <v>58.767000000000003</v>
      </c>
      <c r="I293" s="185"/>
      <c r="J293" s="186">
        <f>ROUND(I293*H293,2)</f>
        <v>0</v>
      </c>
      <c r="K293" s="187"/>
      <c r="L293" s="38"/>
      <c r="M293" s="188" t="s">
        <v>1</v>
      </c>
      <c r="N293" s="189" t="s">
        <v>42</v>
      </c>
      <c r="O293" s="81"/>
      <c r="P293" s="190">
        <f>O293*H293</f>
        <v>0</v>
      </c>
      <c r="Q293" s="190">
        <v>0.00042000000000000002</v>
      </c>
      <c r="R293" s="190">
        <f>Q293*H293</f>
        <v>0.024682140000000002</v>
      </c>
      <c r="S293" s="190">
        <v>0</v>
      </c>
      <c r="T293" s="191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192" t="s">
        <v>211</v>
      </c>
      <c r="AT293" s="192" t="s">
        <v>136</v>
      </c>
      <c r="AU293" s="192" t="s">
        <v>141</v>
      </c>
      <c r="AY293" s="18" t="s">
        <v>134</v>
      </c>
      <c r="BE293" s="193">
        <f>IF(N293="základná",J293,0)</f>
        <v>0</v>
      </c>
      <c r="BF293" s="193">
        <f>IF(N293="znížená",J293,0)</f>
        <v>0</v>
      </c>
      <c r="BG293" s="193">
        <f>IF(N293="zákl. prenesená",J293,0)</f>
        <v>0</v>
      </c>
      <c r="BH293" s="193">
        <f>IF(N293="zníž. prenesená",J293,0)</f>
        <v>0</v>
      </c>
      <c r="BI293" s="193">
        <f>IF(N293="nulová",J293,0)</f>
        <v>0</v>
      </c>
      <c r="BJ293" s="18" t="s">
        <v>141</v>
      </c>
      <c r="BK293" s="193">
        <f>ROUND(I293*H293,2)</f>
        <v>0</v>
      </c>
      <c r="BL293" s="18" t="s">
        <v>211</v>
      </c>
      <c r="BM293" s="192" t="s">
        <v>666</v>
      </c>
    </row>
    <row r="294" s="13" customFormat="1">
      <c r="A294" s="13"/>
      <c r="B294" s="194"/>
      <c r="C294" s="13"/>
      <c r="D294" s="195" t="s">
        <v>143</v>
      </c>
      <c r="E294" s="196" t="s">
        <v>1</v>
      </c>
      <c r="F294" s="197" t="s">
        <v>667</v>
      </c>
      <c r="G294" s="13"/>
      <c r="H294" s="198">
        <v>13.529999999999999</v>
      </c>
      <c r="I294" s="199"/>
      <c r="J294" s="13"/>
      <c r="K294" s="13"/>
      <c r="L294" s="194"/>
      <c r="M294" s="200"/>
      <c r="N294" s="201"/>
      <c r="O294" s="201"/>
      <c r="P294" s="201"/>
      <c r="Q294" s="201"/>
      <c r="R294" s="201"/>
      <c r="S294" s="201"/>
      <c r="T294" s="20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196" t="s">
        <v>143</v>
      </c>
      <c r="AU294" s="196" t="s">
        <v>141</v>
      </c>
      <c r="AV294" s="13" t="s">
        <v>141</v>
      </c>
      <c r="AW294" s="13" t="s">
        <v>31</v>
      </c>
      <c r="AX294" s="13" t="s">
        <v>76</v>
      </c>
      <c r="AY294" s="196" t="s">
        <v>134</v>
      </c>
    </row>
    <row r="295" s="13" customFormat="1">
      <c r="A295" s="13"/>
      <c r="B295" s="194"/>
      <c r="C295" s="13"/>
      <c r="D295" s="195" t="s">
        <v>143</v>
      </c>
      <c r="E295" s="196" t="s">
        <v>1</v>
      </c>
      <c r="F295" s="197" t="s">
        <v>668</v>
      </c>
      <c r="G295" s="13"/>
      <c r="H295" s="198">
        <v>17.552</v>
      </c>
      <c r="I295" s="199"/>
      <c r="J295" s="13"/>
      <c r="K295" s="13"/>
      <c r="L295" s="194"/>
      <c r="M295" s="200"/>
      <c r="N295" s="201"/>
      <c r="O295" s="201"/>
      <c r="P295" s="201"/>
      <c r="Q295" s="201"/>
      <c r="R295" s="201"/>
      <c r="S295" s="201"/>
      <c r="T295" s="20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196" t="s">
        <v>143</v>
      </c>
      <c r="AU295" s="196" t="s">
        <v>141</v>
      </c>
      <c r="AV295" s="13" t="s">
        <v>141</v>
      </c>
      <c r="AW295" s="13" t="s">
        <v>31</v>
      </c>
      <c r="AX295" s="13" t="s">
        <v>76</v>
      </c>
      <c r="AY295" s="196" t="s">
        <v>134</v>
      </c>
    </row>
    <row r="296" s="13" customFormat="1">
      <c r="A296" s="13"/>
      <c r="B296" s="194"/>
      <c r="C296" s="13"/>
      <c r="D296" s="195" t="s">
        <v>143</v>
      </c>
      <c r="E296" s="196" t="s">
        <v>1</v>
      </c>
      <c r="F296" s="197" t="s">
        <v>384</v>
      </c>
      <c r="G296" s="13"/>
      <c r="H296" s="198">
        <v>29.465</v>
      </c>
      <c r="I296" s="199"/>
      <c r="J296" s="13"/>
      <c r="K296" s="13"/>
      <c r="L296" s="194"/>
      <c r="M296" s="200"/>
      <c r="N296" s="201"/>
      <c r="O296" s="201"/>
      <c r="P296" s="201"/>
      <c r="Q296" s="201"/>
      <c r="R296" s="201"/>
      <c r="S296" s="201"/>
      <c r="T296" s="20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96" t="s">
        <v>143</v>
      </c>
      <c r="AU296" s="196" t="s">
        <v>141</v>
      </c>
      <c r="AV296" s="13" t="s">
        <v>141</v>
      </c>
      <c r="AW296" s="13" t="s">
        <v>31</v>
      </c>
      <c r="AX296" s="13" t="s">
        <v>76</v>
      </c>
      <c r="AY296" s="196" t="s">
        <v>134</v>
      </c>
    </row>
    <row r="297" s="13" customFormat="1">
      <c r="A297" s="13"/>
      <c r="B297" s="194"/>
      <c r="C297" s="13"/>
      <c r="D297" s="195" t="s">
        <v>143</v>
      </c>
      <c r="E297" s="196" t="s">
        <v>1</v>
      </c>
      <c r="F297" s="197" t="s">
        <v>669</v>
      </c>
      <c r="G297" s="13"/>
      <c r="H297" s="198">
        <v>-12.516</v>
      </c>
      <c r="I297" s="199"/>
      <c r="J297" s="13"/>
      <c r="K297" s="13"/>
      <c r="L297" s="194"/>
      <c r="M297" s="200"/>
      <c r="N297" s="201"/>
      <c r="O297" s="201"/>
      <c r="P297" s="201"/>
      <c r="Q297" s="201"/>
      <c r="R297" s="201"/>
      <c r="S297" s="201"/>
      <c r="T297" s="202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96" t="s">
        <v>143</v>
      </c>
      <c r="AU297" s="196" t="s">
        <v>141</v>
      </c>
      <c r="AV297" s="13" t="s">
        <v>141</v>
      </c>
      <c r="AW297" s="13" t="s">
        <v>31</v>
      </c>
      <c r="AX297" s="13" t="s">
        <v>76</v>
      </c>
      <c r="AY297" s="196" t="s">
        <v>134</v>
      </c>
    </row>
    <row r="298" s="13" customFormat="1">
      <c r="A298" s="13"/>
      <c r="B298" s="194"/>
      <c r="C298" s="13"/>
      <c r="D298" s="195" t="s">
        <v>143</v>
      </c>
      <c r="E298" s="196" t="s">
        <v>1</v>
      </c>
      <c r="F298" s="197" t="s">
        <v>670</v>
      </c>
      <c r="G298" s="13"/>
      <c r="H298" s="198">
        <v>-19.788</v>
      </c>
      <c r="I298" s="199"/>
      <c r="J298" s="13"/>
      <c r="K298" s="13"/>
      <c r="L298" s="194"/>
      <c r="M298" s="200"/>
      <c r="N298" s="201"/>
      <c r="O298" s="201"/>
      <c r="P298" s="201"/>
      <c r="Q298" s="201"/>
      <c r="R298" s="201"/>
      <c r="S298" s="201"/>
      <c r="T298" s="20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96" t="s">
        <v>143</v>
      </c>
      <c r="AU298" s="196" t="s">
        <v>141</v>
      </c>
      <c r="AV298" s="13" t="s">
        <v>141</v>
      </c>
      <c r="AW298" s="13" t="s">
        <v>31</v>
      </c>
      <c r="AX298" s="13" t="s">
        <v>76</v>
      </c>
      <c r="AY298" s="196" t="s">
        <v>134</v>
      </c>
    </row>
    <row r="299" s="13" customFormat="1">
      <c r="A299" s="13"/>
      <c r="B299" s="194"/>
      <c r="C299" s="13"/>
      <c r="D299" s="195" t="s">
        <v>143</v>
      </c>
      <c r="E299" s="196" t="s">
        <v>1</v>
      </c>
      <c r="F299" s="197" t="s">
        <v>380</v>
      </c>
      <c r="G299" s="13"/>
      <c r="H299" s="198">
        <v>32.098999999999997</v>
      </c>
      <c r="I299" s="199"/>
      <c r="J299" s="13"/>
      <c r="K299" s="13"/>
      <c r="L299" s="194"/>
      <c r="M299" s="200"/>
      <c r="N299" s="201"/>
      <c r="O299" s="201"/>
      <c r="P299" s="201"/>
      <c r="Q299" s="201"/>
      <c r="R299" s="201"/>
      <c r="S299" s="201"/>
      <c r="T299" s="20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96" t="s">
        <v>143</v>
      </c>
      <c r="AU299" s="196" t="s">
        <v>141</v>
      </c>
      <c r="AV299" s="13" t="s">
        <v>141</v>
      </c>
      <c r="AW299" s="13" t="s">
        <v>31</v>
      </c>
      <c r="AX299" s="13" t="s">
        <v>76</v>
      </c>
      <c r="AY299" s="196" t="s">
        <v>134</v>
      </c>
    </row>
    <row r="300" s="13" customFormat="1">
      <c r="A300" s="13"/>
      <c r="B300" s="194"/>
      <c r="C300" s="13"/>
      <c r="D300" s="195" t="s">
        <v>143</v>
      </c>
      <c r="E300" s="196" t="s">
        <v>1</v>
      </c>
      <c r="F300" s="197" t="s">
        <v>671</v>
      </c>
      <c r="G300" s="13"/>
      <c r="H300" s="198">
        <v>-1.575</v>
      </c>
      <c r="I300" s="199"/>
      <c r="J300" s="13"/>
      <c r="K300" s="13"/>
      <c r="L300" s="194"/>
      <c r="M300" s="200"/>
      <c r="N300" s="201"/>
      <c r="O300" s="201"/>
      <c r="P300" s="201"/>
      <c r="Q300" s="201"/>
      <c r="R300" s="201"/>
      <c r="S300" s="201"/>
      <c r="T300" s="20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96" t="s">
        <v>143</v>
      </c>
      <c r="AU300" s="196" t="s">
        <v>141</v>
      </c>
      <c r="AV300" s="13" t="s">
        <v>141</v>
      </c>
      <c r="AW300" s="13" t="s">
        <v>31</v>
      </c>
      <c r="AX300" s="13" t="s">
        <v>76</v>
      </c>
      <c r="AY300" s="196" t="s">
        <v>134</v>
      </c>
    </row>
    <row r="301" s="15" customFormat="1">
      <c r="A301" s="15"/>
      <c r="B301" s="210"/>
      <c r="C301" s="15"/>
      <c r="D301" s="195" t="s">
        <v>143</v>
      </c>
      <c r="E301" s="211" t="s">
        <v>1</v>
      </c>
      <c r="F301" s="212" t="s">
        <v>176</v>
      </c>
      <c r="G301" s="15"/>
      <c r="H301" s="213">
        <v>58.766999999999996</v>
      </c>
      <c r="I301" s="214"/>
      <c r="J301" s="15"/>
      <c r="K301" s="15"/>
      <c r="L301" s="210"/>
      <c r="M301" s="233"/>
      <c r="N301" s="234"/>
      <c r="O301" s="234"/>
      <c r="P301" s="234"/>
      <c r="Q301" s="234"/>
      <c r="R301" s="234"/>
      <c r="S301" s="234"/>
      <c r="T301" s="23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11" t="s">
        <v>143</v>
      </c>
      <c r="AU301" s="211" t="s">
        <v>141</v>
      </c>
      <c r="AV301" s="15" t="s">
        <v>140</v>
      </c>
      <c r="AW301" s="15" t="s">
        <v>31</v>
      </c>
      <c r="AX301" s="15" t="s">
        <v>84</v>
      </c>
      <c r="AY301" s="211" t="s">
        <v>134</v>
      </c>
    </row>
    <row r="302" s="2" customFormat="1" ht="6.96" customHeight="1">
      <c r="A302" s="37"/>
      <c r="B302" s="64"/>
      <c r="C302" s="65"/>
      <c r="D302" s="65"/>
      <c r="E302" s="65"/>
      <c r="F302" s="65"/>
      <c r="G302" s="65"/>
      <c r="H302" s="65"/>
      <c r="I302" s="65"/>
      <c r="J302" s="65"/>
      <c r="K302" s="65"/>
      <c r="L302" s="38"/>
      <c r="M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</row>
  </sheetData>
  <autoFilter ref="C133:K301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104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16.5" customHeight="1">
      <c r="B7" s="21"/>
      <c r="E7" s="125" t="str">
        <f>'Rekapitulácia stavby'!K6</f>
        <v>Cintorín Petržalka - sociálne zariadenie, Nábrežná ul., Bratislava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105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672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673</v>
      </c>
      <c r="G12" s="37"/>
      <c r="H12" s="37"/>
      <c r="I12" s="31" t="s">
        <v>21</v>
      </c>
      <c r="J12" s="73" t="str">
        <f>'Rekapitulácia stavby'!AN8</f>
        <v>7. 7. 2022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674</v>
      </c>
      <c r="F21" s="37"/>
      <c r="G21" s="37"/>
      <c r="H21" s="37"/>
      <c r="I21" s="31" t="s">
        <v>26</v>
      </c>
      <c r="J21" s="26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">
        <v>1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674</v>
      </c>
      <c r="F24" s="37"/>
      <c r="G24" s="37"/>
      <c r="H24" s="37"/>
      <c r="I24" s="31" t="s">
        <v>26</v>
      </c>
      <c r="J24" s="26" t="s">
        <v>1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36</v>
      </c>
      <c r="E30" s="37"/>
      <c r="F30" s="37"/>
      <c r="G30" s="37"/>
      <c r="H30" s="37"/>
      <c r="I30" s="37"/>
      <c r="J30" s="100">
        <f>ROUND(J128,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40</v>
      </c>
      <c r="E33" s="44" t="s">
        <v>41</v>
      </c>
      <c r="F33" s="131">
        <f>ROUND((SUM(BE128:BE239)),  2)</f>
        <v>0</v>
      </c>
      <c r="G33" s="132"/>
      <c r="H33" s="132"/>
      <c r="I33" s="133">
        <v>0.20000000000000001</v>
      </c>
      <c r="J33" s="131">
        <f>ROUND(((SUM(BE128:BE239))*I33),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42</v>
      </c>
      <c r="F34" s="131">
        <f>ROUND((SUM(BF128:BF239)),  2)</f>
        <v>0</v>
      </c>
      <c r="G34" s="132"/>
      <c r="H34" s="132"/>
      <c r="I34" s="133">
        <v>0.20000000000000001</v>
      </c>
      <c r="J34" s="131">
        <f>ROUND(((SUM(BF128:BF239))*I34),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34">
        <f>ROUND((SUM(BG128:BG239)),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34">
        <f>ROUND((SUM(BH128:BH239)),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45</v>
      </c>
      <c r="F37" s="131">
        <f>ROUND((SUM(BI128:BI239)),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46</v>
      </c>
      <c r="E39" s="85"/>
      <c r="F39" s="85"/>
      <c r="G39" s="138" t="s">
        <v>47</v>
      </c>
      <c r="H39" s="139" t="s">
        <v>48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49</v>
      </c>
      <c r="E50" s="61"/>
      <c r="F50" s="61"/>
      <c r="G50" s="60" t="s">
        <v>50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51</v>
      </c>
      <c r="E61" s="40"/>
      <c r="F61" s="142" t="s">
        <v>52</v>
      </c>
      <c r="G61" s="62" t="s">
        <v>51</v>
      </c>
      <c r="H61" s="40"/>
      <c r="I61" s="40"/>
      <c r="J61" s="143" t="s">
        <v>52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53</v>
      </c>
      <c r="E65" s="63"/>
      <c r="F65" s="63"/>
      <c r="G65" s="60" t="s">
        <v>54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51</v>
      </c>
      <c r="E76" s="40"/>
      <c r="F76" s="142" t="s">
        <v>52</v>
      </c>
      <c r="G76" s="62" t="s">
        <v>51</v>
      </c>
      <c r="H76" s="40"/>
      <c r="I76" s="40"/>
      <c r="J76" s="143" t="s">
        <v>52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7"/>
      <c r="D85" s="37"/>
      <c r="E85" s="125" t="str">
        <f>E7</f>
        <v>Cintorín Petržalka - sociálne zariadenie, Nábrežná ul., Bratislava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105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7"/>
      <c r="D87" s="37"/>
      <c r="E87" s="71" t="str">
        <f>E9</f>
        <v>zti_01 - zdravotechnika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19</v>
      </c>
      <c r="D89" s="37"/>
      <c r="E89" s="37"/>
      <c r="F89" s="26" t="str">
        <f>F12</f>
        <v>Bratislava</v>
      </c>
      <c r="G89" s="37"/>
      <c r="H89" s="37"/>
      <c r="I89" s="31" t="s">
        <v>21</v>
      </c>
      <c r="J89" s="73" t="str">
        <f>IF(J12="","",J12)</f>
        <v>7. 7. 2022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>Marianum - pohreb. mesta Bratislavy, Bratislava</v>
      </c>
      <c r="G91" s="37"/>
      <c r="H91" s="37"/>
      <c r="I91" s="31" t="s">
        <v>29</v>
      </c>
      <c r="J91" s="35" t="str">
        <f>E21</f>
        <v>Ing.Norbert Jókay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>Ing.Norbert Jókay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44" t="s">
        <v>108</v>
      </c>
      <c r="D94" s="136"/>
      <c r="E94" s="136"/>
      <c r="F94" s="136"/>
      <c r="G94" s="136"/>
      <c r="H94" s="136"/>
      <c r="I94" s="136"/>
      <c r="J94" s="145" t="s">
        <v>109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46" t="s">
        <v>110</v>
      </c>
      <c r="D96" s="37"/>
      <c r="E96" s="37"/>
      <c r="F96" s="37"/>
      <c r="G96" s="37"/>
      <c r="H96" s="37"/>
      <c r="I96" s="37"/>
      <c r="J96" s="100">
        <f>J128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111</v>
      </c>
    </row>
    <row r="97" hidden="1" s="9" customFormat="1" ht="24.96" customHeight="1">
      <c r="A97" s="9"/>
      <c r="B97" s="147"/>
      <c r="C97" s="9"/>
      <c r="D97" s="148" t="s">
        <v>112</v>
      </c>
      <c r="E97" s="149"/>
      <c r="F97" s="149"/>
      <c r="G97" s="149"/>
      <c r="H97" s="149"/>
      <c r="I97" s="149"/>
      <c r="J97" s="150">
        <f>J129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51"/>
      <c r="C98" s="10"/>
      <c r="D98" s="152" t="s">
        <v>675</v>
      </c>
      <c r="E98" s="153"/>
      <c r="F98" s="153"/>
      <c r="G98" s="153"/>
      <c r="H98" s="153"/>
      <c r="I98" s="153"/>
      <c r="J98" s="154">
        <f>J130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51"/>
      <c r="C99" s="10"/>
      <c r="D99" s="152" t="s">
        <v>676</v>
      </c>
      <c r="E99" s="153"/>
      <c r="F99" s="153"/>
      <c r="G99" s="153"/>
      <c r="H99" s="153"/>
      <c r="I99" s="153"/>
      <c r="J99" s="154">
        <f>J140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51"/>
      <c r="C100" s="10"/>
      <c r="D100" s="152" t="s">
        <v>677</v>
      </c>
      <c r="E100" s="153"/>
      <c r="F100" s="153"/>
      <c r="G100" s="153"/>
      <c r="H100" s="153"/>
      <c r="I100" s="153"/>
      <c r="J100" s="154">
        <f>J142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1"/>
      <c r="C101" s="10"/>
      <c r="D101" s="152" t="s">
        <v>678</v>
      </c>
      <c r="E101" s="153"/>
      <c r="F101" s="153"/>
      <c r="G101" s="153"/>
      <c r="H101" s="153"/>
      <c r="I101" s="153"/>
      <c r="J101" s="154">
        <f>J155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51"/>
      <c r="C102" s="10"/>
      <c r="D102" s="152" t="s">
        <v>322</v>
      </c>
      <c r="E102" s="153"/>
      <c r="F102" s="153"/>
      <c r="G102" s="153"/>
      <c r="H102" s="153"/>
      <c r="I102" s="153"/>
      <c r="J102" s="154">
        <f>J167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47"/>
      <c r="C103" s="9"/>
      <c r="D103" s="148" t="s">
        <v>115</v>
      </c>
      <c r="E103" s="149"/>
      <c r="F103" s="149"/>
      <c r="G103" s="149"/>
      <c r="H103" s="149"/>
      <c r="I103" s="149"/>
      <c r="J103" s="150">
        <f>J169</f>
        <v>0</v>
      </c>
      <c r="K103" s="9"/>
      <c r="L103" s="14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51"/>
      <c r="C104" s="10"/>
      <c r="D104" s="152" t="s">
        <v>324</v>
      </c>
      <c r="E104" s="153"/>
      <c r="F104" s="153"/>
      <c r="G104" s="153"/>
      <c r="H104" s="153"/>
      <c r="I104" s="153"/>
      <c r="J104" s="154">
        <f>J170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51"/>
      <c r="C105" s="10"/>
      <c r="D105" s="152" t="s">
        <v>679</v>
      </c>
      <c r="E105" s="153"/>
      <c r="F105" s="153"/>
      <c r="G105" s="153"/>
      <c r="H105" s="153"/>
      <c r="I105" s="153"/>
      <c r="J105" s="154">
        <f>J177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51"/>
      <c r="C106" s="10"/>
      <c r="D106" s="152" t="s">
        <v>680</v>
      </c>
      <c r="E106" s="153"/>
      <c r="F106" s="153"/>
      <c r="G106" s="153"/>
      <c r="H106" s="153"/>
      <c r="I106" s="153"/>
      <c r="J106" s="154">
        <f>J189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51"/>
      <c r="C107" s="10"/>
      <c r="D107" s="152" t="s">
        <v>325</v>
      </c>
      <c r="E107" s="153"/>
      <c r="F107" s="153"/>
      <c r="G107" s="153"/>
      <c r="H107" s="153"/>
      <c r="I107" s="153"/>
      <c r="J107" s="154">
        <f>J207</f>
        <v>0</v>
      </c>
      <c r="K107" s="10"/>
      <c r="L107" s="15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51"/>
      <c r="C108" s="10"/>
      <c r="D108" s="152" t="s">
        <v>327</v>
      </c>
      <c r="E108" s="153"/>
      <c r="F108" s="153"/>
      <c r="G108" s="153"/>
      <c r="H108" s="153"/>
      <c r="I108" s="153"/>
      <c r="J108" s="154">
        <f>J233</f>
        <v>0</v>
      </c>
      <c r="K108" s="10"/>
      <c r="L108" s="15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2" customFormat="1" ht="21.84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59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hidden="1" s="2" customFormat="1" ht="6.96" customHeight="1">
      <c r="A110" s="37"/>
      <c r="B110" s="64"/>
      <c r="C110" s="65"/>
      <c r="D110" s="65"/>
      <c r="E110" s="65"/>
      <c r="F110" s="65"/>
      <c r="G110" s="65"/>
      <c r="H110" s="65"/>
      <c r="I110" s="65"/>
      <c r="J110" s="65"/>
      <c r="K110" s="65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hidden="1"/>
    <row r="112" hidden="1"/>
    <row r="113" hidden="1"/>
    <row r="114" s="2" customFormat="1" ht="6.96" customHeight="1">
      <c r="A114" s="37"/>
      <c r="B114" s="66"/>
      <c r="C114" s="67"/>
      <c r="D114" s="67"/>
      <c r="E114" s="67"/>
      <c r="F114" s="67"/>
      <c r="G114" s="67"/>
      <c r="H114" s="67"/>
      <c r="I114" s="67"/>
      <c r="J114" s="67"/>
      <c r="K114" s="6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4.96" customHeight="1">
      <c r="A115" s="37"/>
      <c r="B115" s="38"/>
      <c r="C115" s="22" t="s">
        <v>120</v>
      </c>
      <c r="D115" s="37"/>
      <c r="E115" s="37"/>
      <c r="F115" s="37"/>
      <c r="G115" s="37"/>
      <c r="H115" s="37"/>
      <c r="I115" s="37"/>
      <c r="J115" s="37"/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15</v>
      </c>
      <c r="D117" s="37"/>
      <c r="E117" s="37"/>
      <c r="F117" s="37"/>
      <c r="G117" s="37"/>
      <c r="H117" s="37"/>
      <c r="I117" s="37"/>
      <c r="J117" s="37"/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7"/>
      <c r="D118" s="37"/>
      <c r="E118" s="125" t="str">
        <f>E7</f>
        <v>Cintorín Petržalka - sociálne zariadenie, Nábrežná ul., Bratislava</v>
      </c>
      <c r="F118" s="31"/>
      <c r="G118" s="31"/>
      <c r="H118" s="31"/>
      <c r="I118" s="37"/>
      <c r="J118" s="37"/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105</v>
      </c>
      <c r="D119" s="37"/>
      <c r="E119" s="37"/>
      <c r="F119" s="37"/>
      <c r="G119" s="37"/>
      <c r="H119" s="37"/>
      <c r="I119" s="37"/>
      <c r="J119" s="37"/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7"/>
      <c r="D120" s="37"/>
      <c r="E120" s="71" t="str">
        <f>E9</f>
        <v>zti_01 - zdravotechnika</v>
      </c>
      <c r="F120" s="37"/>
      <c r="G120" s="37"/>
      <c r="H120" s="37"/>
      <c r="I120" s="37"/>
      <c r="J120" s="37"/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19</v>
      </c>
      <c r="D122" s="37"/>
      <c r="E122" s="37"/>
      <c r="F122" s="26" t="str">
        <f>F12</f>
        <v>Bratislava</v>
      </c>
      <c r="G122" s="37"/>
      <c r="H122" s="37"/>
      <c r="I122" s="31" t="s">
        <v>21</v>
      </c>
      <c r="J122" s="73" t="str">
        <f>IF(J12="","",J12)</f>
        <v>7. 7. 2022</v>
      </c>
      <c r="K122" s="37"/>
      <c r="L122" s="5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9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23</v>
      </c>
      <c r="D124" s="37"/>
      <c r="E124" s="37"/>
      <c r="F124" s="26" t="str">
        <f>E15</f>
        <v>Marianum - pohreb. mesta Bratislavy, Bratislava</v>
      </c>
      <c r="G124" s="37"/>
      <c r="H124" s="37"/>
      <c r="I124" s="31" t="s">
        <v>29</v>
      </c>
      <c r="J124" s="35" t="str">
        <f>E21</f>
        <v>Ing.Norbert Jókay</v>
      </c>
      <c r="K124" s="37"/>
      <c r="L124" s="59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27</v>
      </c>
      <c r="D125" s="37"/>
      <c r="E125" s="37"/>
      <c r="F125" s="26" t="str">
        <f>IF(E18="","",E18)</f>
        <v>Vyplň údaj</v>
      </c>
      <c r="G125" s="37"/>
      <c r="H125" s="37"/>
      <c r="I125" s="31" t="s">
        <v>32</v>
      </c>
      <c r="J125" s="35" t="str">
        <f>E24</f>
        <v>Ing.Norbert Jókay</v>
      </c>
      <c r="K125" s="37"/>
      <c r="L125" s="59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0.32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9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1" customFormat="1" ht="29.28" customHeight="1">
      <c r="A127" s="155"/>
      <c r="B127" s="156"/>
      <c r="C127" s="157" t="s">
        <v>121</v>
      </c>
      <c r="D127" s="158" t="s">
        <v>61</v>
      </c>
      <c r="E127" s="158" t="s">
        <v>57</v>
      </c>
      <c r="F127" s="158" t="s">
        <v>58</v>
      </c>
      <c r="G127" s="158" t="s">
        <v>122</v>
      </c>
      <c r="H127" s="158" t="s">
        <v>123</v>
      </c>
      <c r="I127" s="158" t="s">
        <v>124</v>
      </c>
      <c r="J127" s="159" t="s">
        <v>109</v>
      </c>
      <c r="K127" s="160" t="s">
        <v>125</v>
      </c>
      <c r="L127" s="161"/>
      <c r="M127" s="90" t="s">
        <v>1</v>
      </c>
      <c r="N127" s="91" t="s">
        <v>40</v>
      </c>
      <c r="O127" s="91" t="s">
        <v>126</v>
      </c>
      <c r="P127" s="91" t="s">
        <v>127</v>
      </c>
      <c r="Q127" s="91" t="s">
        <v>128</v>
      </c>
      <c r="R127" s="91" t="s">
        <v>129</v>
      </c>
      <c r="S127" s="91" t="s">
        <v>130</v>
      </c>
      <c r="T127" s="92" t="s">
        <v>131</v>
      </c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</row>
    <row r="128" s="2" customFormat="1" ht="22.8" customHeight="1">
      <c r="A128" s="37"/>
      <c r="B128" s="38"/>
      <c r="C128" s="97" t="s">
        <v>110</v>
      </c>
      <c r="D128" s="37"/>
      <c r="E128" s="37"/>
      <c r="F128" s="37"/>
      <c r="G128" s="37"/>
      <c r="H128" s="37"/>
      <c r="I128" s="37"/>
      <c r="J128" s="162">
        <f>BK128</f>
        <v>0</v>
      </c>
      <c r="K128" s="37"/>
      <c r="L128" s="38"/>
      <c r="M128" s="93"/>
      <c r="N128" s="77"/>
      <c r="O128" s="94"/>
      <c r="P128" s="163">
        <f>P129+P169</f>
        <v>0</v>
      </c>
      <c r="Q128" s="94"/>
      <c r="R128" s="163">
        <f>R129+R169</f>
        <v>2.8891974200000003</v>
      </c>
      <c r="S128" s="94"/>
      <c r="T128" s="164">
        <f>T129+T169</f>
        <v>6.9500000000000002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8" t="s">
        <v>75</v>
      </c>
      <c r="AU128" s="18" t="s">
        <v>111</v>
      </c>
      <c r="BK128" s="165">
        <f>BK129+BK169</f>
        <v>0</v>
      </c>
    </row>
    <row r="129" s="12" customFormat="1" ht="25.92" customHeight="1">
      <c r="A129" s="12"/>
      <c r="B129" s="166"/>
      <c r="C129" s="12"/>
      <c r="D129" s="167" t="s">
        <v>75</v>
      </c>
      <c r="E129" s="168" t="s">
        <v>132</v>
      </c>
      <c r="F129" s="168" t="s">
        <v>133</v>
      </c>
      <c r="G129" s="12"/>
      <c r="H129" s="12"/>
      <c r="I129" s="169"/>
      <c r="J129" s="170">
        <f>BK129</f>
        <v>0</v>
      </c>
      <c r="K129" s="12"/>
      <c r="L129" s="166"/>
      <c r="M129" s="171"/>
      <c r="N129" s="172"/>
      <c r="O129" s="172"/>
      <c r="P129" s="173">
        <f>P130+P140+P142+P155+P167</f>
        <v>0</v>
      </c>
      <c r="Q129" s="172"/>
      <c r="R129" s="173">
        <f>R130+R140+R142+R155+R167</f>
        <v>2.8529074200000002</v>
      </c>
      <c r="S129" s="172"/>
      <c r="T129" s="174">
        <f>T130+T140+T142+T155+T167</f>
        <v>6.9500000000000002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7" t="s">
        <v>84</v>
      </c>
      <c r="AT129" s="175" t="s">
        <v>75</v>
      </c>
      <c r="AU129" s="175" t="s">
        <v>76</v>
      </c>
      <c r="AY129" s="167" t="s">
        <v>134</v>
      </c>
      <c r="BK129" s="176">
        <f>BK130+BK140+BK142+BK155+BK167</f>
        <v>0</v>
      </c>
    </row>
    <row r="130" s="12" customFormat="1" ht="22.8" customHeight="1">
      <c r="A130" s="12"/>
      <c r="B130" s="166"/>
      <c r="C130" s="12"/>
      <c r="D130" s="167" t="s">
        <v>75</v>
      </c>
      <c r="E130" s="177" t="s">
        <v>84</v>
      </c>
      <c r="F130" s="177" t="s">
        <v>681</v>
      </c>
      <c r="G130" s="12"/>
      <c r="H130" s="12"/>
      <c r="I130" s="169"/>
      <c r="J130" s="178">
        <f>BK130</f>
        <v>0</v>
      </c>
      <c r="K130" s="12"/>
      <c r="L130" s="166"/>
      <c r="M130" s="171"/>
      <c r="N130" s="172"/>
      <c r="O130" s="172"/>
      <c r="P130" s="173">
        <f>SUM(P131:P139)</f>
        <v>0</v>
      </c>
      <c r="Q130" s="172"/>
      <c r="R130" s="173">
        <f>SUM(R131:R139)</f>
        <v>0</v>
      </c>
      <c r="S130" s="172"/>
      <c r="T130" s="174">
        <f>SUM(T131:T139)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7" t="s">
        <v>84</v>
      </c>
      <c r="AT130" s="175" t="s">
        <v>75</v>
      </c>
      <c r="AU130" s="175" t="s">
        <v>84</v>
      </c>
      <c r="AY130" s="167" t="s">
        <v>134</v>
      </c>
      <c r="BK130" s="176">
        <f>SUM(BK131:BK139)</f>
        <v>0</v>
      </c>
    </row>
    <row r="131" s="2" customFormat="1" ht="24.15" customHeight="1">
      <c r="A131" s="37"/>
      <c r="B131" s="179"/>
      <c r="C131" s="180" t="s">
        <v>84</v>
      </c>
      <c r="D131" s="180" t="s">
        <v>136</v>
      </c>
      <c r="E131" s="181" t="s">
        <v>337</v>
      </c>
      <c r="F131" s="182" t="s">
        <v>338</v>
      </c>
      <c r="G131" s="183" t="s">
        <v>156</v>
      </c>
      <c r="H131" s="184">
        <v>5</v>
      </c>
      <c r="I131" s="185"/>
      <c r="J131" s="186">
        <f>ROUND(I131*H131,2)</f>
        <v>0</v>
      </c>
      <c r="K131" s="187"/>
      <c r="L131" s="38"/>
      <c r="M131" s="188" t="s">
        <v>1</v>
      </c>
      <c r="N131" s="189" t="s">
        <v>42</v>
      </c>
      <c r="O131" s="81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140</v>
      </c>
      <c r="AT131" s="192" t="s">
        <v>136</v>
      </c>
      <c r="AU131" s="192" t="s">
        <v>141</v>
      </c>
      <c r="AY131" s="18" t="s">
        <v>134</v>
      </c>
      <c r="BE131" s="193">
        <f>IF(N131="základná",J131,0)</f>
        <v>0</v>
      </c>
      <c r="BF131" s="193">
        <f>IF(N131="znížená",J131,0)</f>
        <v>0</v>
      </c>
      <c r="BG131" s="193">
        <f>IF(N131="zákl. prenesená",J131,0)</f>
        <v>0</v>
      </c>
      <c r="BH131" s="193">
        <f>IF(N131="zníž. prenesená",J131,0)</f>
        <v>0</v>
      </c>
      <c r="BI131" s="193">
        <f>IF(N131="nulová",J131,0)</f>
        <v>0</v>
      </c>
      <c r="BJ131" s="18" t="s">
        <v>141</v>
      </c>
      <c r="BK131" s="193">
        <f>ROUND(I131*H131,2)</f>
        <v>0</v>
      </c>
      <c r="BL131" s="18" t="s">
        <v>140</v>
      </c>
      <c r="BM131" s="192" t="s">
        <v>682</v>
      </c>
    </row>
    <row r="132" s="2" customFormat="1" ht="24.15" customHeight="1">
      <c r="A132" s="37"/>
      <c r="B132" s="179"/>
      <c r="C132" s="180" t="s">
        <v>141</v>
      </c>
      <c r="D132" s="180" t="s">
        <v>136</v>
      </c>
      <c r="E132" s="181" t="s">
        <v>683</v>
      </c>
      <c r="F132" s="182" t="s">
        <v>684</v>
      </c>
      <c r="G132" s="183" t="s">
        <v>156</v>
      </c>
      <c r="H132" s="184">
        <v>2.5</v>
      </c>
      <c r="I132" s="185"/>
      <c r="J132" s="186">
        <f>ROUND(I132*H132,2)</f>
        <v>0</v>
      </c>
      <c r="K132" s="187"/>
      <c r="L132" s="38"/>
      <c r="M132" s="188" t="s">
        <v>1</v>
      </c>
      <c r="N132" s="189" t="s">
        <v>42</v>
      </c>
      <c r="O132" s="81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140</v>
      </c>
      <c r="AT132" s="192" t="s">
        <v>136</v>
      </c>
      <c r="AU132" s="192" t="s">
        <v>141</v>
      </c>
      <c r="AY132" s="18" t="s">
        <v>134</v>
      </c>
      <c r="BE132" s="193">
        <f>IF(N132="základná",J132,0)</f>
        <v>0</v>
      </c>
      <c r="BF132" s="193">
        <f>IF(N132="znížená",J132,0)</f>
        <v>0</v>
      </c>
      <c r="BG132" s="193">
        <f>IF(N132="zákl. prenesená",J132,0)</f>
        <v>0</v>
      </c>
      <c r="BH132" s="193">
        <f>IF(N132="zníž. prenesená",J132,0)</f>
        <v>0</v>
      </c>
      <c r="BI132" s="193">
        <f>IF(N132="nulová",J132,0)</f>
        <v>0</v>
      </c>
      <c r="BJ132" s="18" t="s">
        <v>141</v>
      </c>
      <c r="BK132" s="193">
        <f>ROUND(I132*H132,2)</f>
        <v>0</v>
      </c>
      <c r="BL132" s="18" t="s">
        <v>140</v>
      </c>
      <c r="BM132" s="192" t="s">
        <v>685</v>
      </c>
    </row>
    <row r="133" s="2" customFormat="1" ht="24.15" customHeight="1">
      <c r="A133" s="37"/>
      <c r="B133" s="179"/>
      <c r="C133" s="180" t="s">
        <v>150</v>
      </c>
      <c r="D133" s="180" t="s">
        <v>136</v>
      </c>
      <c r="E133" s="181" t="s">
        <v>686</v>
      </c>
      <c r="F133" s="182" t="s">
        <v>687</v>
      </c>
      <c r="G133" s="183" t="s">
        <v>156</v>
      </c>
      <c r="H133" s="184">
        <v>2.5</v>
      </c>
      <c r="I133" s="185"/>
      <c r="J133" s="186">
        <f>ROUND(I133*H133,2)</f>
        <v>0</v>
      </c>
      <c r="K133" s="187"/>
      <c r="L133" s="38"/>
      <c r="M133" s="188" t="s">
        <v>1</v>
      </c>
      <c r="N133" s="189" t="s">
        <v>42</v>
      </c>
      <c r="O133" s="81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140</v>
      </c>
      <c r="AT133" s="192" t="s">
        <v>136</v>
      </c>
      <c r="AU133" s="192" t="s">
        <v>141</v>
      </c>
      <c r="AY133" s="18" t="s">
        <v>134</v>
      </c>
      <c r="BE133" s="193">
        <f>IF(N133="základná",J133,0)</f>
        <v>0</v>
      </c>
      <c r="BF133" s="193">
        <f>IF(N133="znížená",J133,0)</f>
        <v>0</v>
      </c>
      <c r="BG133" s="193">
        <f>IF(N133="zákl. prenesená",J133,0)</f>
        <v>0</v>
      </c>
      <c r="BH133" s="193">
        <f>IF(N133="zníž. prenesená",J133,0)</f>
        <v>0</v>
      </c>
      <c r="BI133" s="193">
        <f>IF(N133="nulová",J133,0)</f>
        <v>0</v>
      </c>
      <c r="BJ133" s="18" t="s">
        <v>141</v>
      </c>
      <c r="BK133" s="193">
        <f>ROUND(I133*H133,2)</f>
        <v>0</v>
      </c>
      <c r="BL133" s="18" t="s">
        <v>140</v>
      </c>
      <c r="BM133" s="192" t="s">
        <v>688</v>
      </c>
    </row>
    <row r="134" s="2" customFormat="1" ht="24.15" customHeight="1">
      <c r="A134" s="37"/>
      <c r="B134" s="179"/>
      <c r="C134" s="180" t="s">
        <v>140</v>
      </c>
      <c r="D134" s="180" t="s">
        <v>136</v>
      </c>
      <c r="E134" s="181" t="s">
        <v>154</v>
      </c>
      <c r="F134" s="182" t="s">
        <v>155</v>
      </c>
      <c r="G134" s="183" t="s">
        <v>156</v>
      </c>
      <c r="H134" s="184">
        <v>5</v>
      </c>
      <c r="I134" s="185"/>
      <c r="J134" s="186">
        <f>ROUND(I134*H134,2)</f>
        <v>0</v>
      </c>
      <c r="K134" s="187"/>
      <c r="L134" s="38"/>
      <c r="M134" s="188" t="s">
        <v>1</v>
      </c>
      <c r="N134" s="189" t="s">
        <v>42</v>
      </c>
      <c r="O134" s="81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140</v>
      </c>
      <c r="AT134" s="192" t="s">
        <v>136</v>
      </c>
      <c r="AU134" s="192" t="s">
        <v>141</v>
      </c>
      <c r="AY134" s="18" t="s">
        <v>134</v>
      </c>
      <c r="BE134" s="193">
        <f>IF(N134="základná",J134,0)</f>
        <v>0</v>
      </c>
      <c r="BF134" s="193">
        <f>IF(N134="znížená",J134,0)</f>
        <v>0</v>
      </c>
      <c r="BG134" s="193">
        <f>IF(N134="zákl. prenesená",J134,0)</f>
        <v>0</v>
      </c>
      <c r="BH134" s="193">
        <f>IF(N134="zníž. prenesená",J134,0)</f>
        <v>0</v>
      </c>
      <c r="BI134" s="193">
        <f>IF(N134="nulová",J134,0)</f>
        <v>0</v>
      </c>
      <c r="BJ134" s="18" t="s">
        <v>141</v>
      </c>
      <c r="BK134" s="193">
        <f>ROUND(I134*H134,2)</f>
        <v>0</v>
      </c>
      <c r="BL134" s="18" t="s">
        <v>140</v>
      </c>
      <c r="BM134" s="192" t="s">
        <v>689</v>
      </c>
    </row>
    <row r="135" s="2" customFormat="1" ht="33" customHeight="1">
      <c r="A135" s="37"/>
      <c r="B135" s="179"/>
      <c r="C135" s="180" t="s">
        <v>159</v>
      </c>
      <c r="D135" s="180" t="s">
        <v>136</v>
      </c>
      <c r="E135" s="181" t="s">
        <v>690</v>
      </c>
      <c r="F135" s="182" t="s">
        <v>691</v>
      </c>
      <c r="G135" s="183" t="s">
        <v>156</v>
      </c>
      <c r="H135" s="184">
        <v>2.5</v>
      </c>
      <c r="I135" s="185"/>
      <c r="J135" s="186">
        <f>ROUND(I135*H135,2)</f>
        <v>0</v>
      </c>
      <c r="K135" s="187"/>
      <c r="L135" s="38"/>
      <c r="M135" s="188" t="s">
        <v>1</v>
      </c>
      <c r="N135" s="189" t="s">
        <v>42</v>
      </c>
      <c r="O135" s="81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140</v>
      </c>
      <c r="AT135" s="192" t="s">
        <v>136</v>
      </c>
      <c r="AU135" s="192" t="s">
        <v>141</v>
      </c>
      <c r="AY135" s="18" t="s">
        <v>134</v>
      </c>
      <c r="BE135" s="193">
        <f>IF(N135="základná",J135,0)</f>
        <v>0</v>
      </c>
      <c r="BF135" s="193">
        <f>IF(N135="znížená",J135,0)</f>
        <v>0</v>
      </c>
      <c r="BG135" s="193">
        <f>IF(N135="zákl. prenesená",J135,0)</f>
        <v>0</v>
      </c>
      <c r="BH135" s="193">
        <f>IF(N135="zníž. prenesená",J135,0)</f>
        <v>0</v>
      </c>
      <c r="BI135" s="193">
        <f>IF(N135="nulová",J135,0)</f>
        <v>0</v>
      </c>
      <c r="BJ135" s="18" t="s">
        <v>141</v>
      </c>
      <c r="BK135" s="193">
        <f>ROUND(I135*H135,2)</f>
        <v>0</v>
      </c>
      <c r="BL135" s="18" t="s">
        <v>140</v>
      </c>
      <c r="BM135" s="192" t="s">
        <v>692</v>
      </c>
    </row>
    <row r="136" s="2" customFormat="1" ht="24.15" customHeight="1">
      <c r="A136" s="37"/>
      <c r="B136" s="179"/>
      <c r="C136" s="180" t="s">
        <v>163</v>
      </c>
      <c r="D136" s="180" t="s">
        <v>136</v>
      </c>
      <c r="E136" s="181" t="s">
        <v>346</v>
      </c>
      <c r="F136" s="182" t="s">
        <v>347</v>
      </c>
      <c r="G136" s="183" t="s">
        <v>156</v>
      </c>
      <c r="H136" s="184">
        <v>5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42</v>
      </c>
      <c r="O136" s="81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140</v>
      </c>
      <c r="AT136" s="192" t="s">
        <v>136</v>
      </c>
      <c r="AU136" s="192" t="s">
        <v>141</v>
      </c>
      <c r="AY136" s="18" t="s">
        <v>134</v>
      </c>
      <c r="BE136" s="193">
        <f>IF(N136="základná",J136,0)</f>
        <v>0</v>
      </c>
      <c r="BF136" s="193">
        <f>IF(N136="znížená",J136,0)</f>
        <v>0</v>
      </c>
      <c r="BG136" s="193">
        <f>IF(N136="zákl. prenesená",J136,0)</f>
        <v>0</v>
      </c>
      <c r="BH136" s="193">
        <f>IF(N136="zníž. prenesená",J136,0)</f>
        <v>0</v>
      </c>
      <c r="BI136" s="193">
        <f>IF(N136="nulová",J136,0)</f>
        <v>0</v>
      </c>
      <c r="BJ136" s="18" t="s">
        <v>141</v>
      </c>
      <c r="BK136" s="193">
        <f>ROUND(I136*H136,2)</f>
        <v>0</v>
      </c>
      <c r="BL136" s="18" t="s">
        <v>140</v>
      </c>
      <c r="BM136" s="192" t="s">
        <v>693</v>
      </c>
    </row>
    <row r="137" s="2" customFormat="1" ht="16.5" customHeight="1">
      <c r="A137" s="37"/>
      <c r="B137" s="179"/>
      <c r="C137" s="180" t="s">
        <v>167</v>
      </c>
      <c r="D137" s="180" t="s">
        <v>136</v>
      </c>
      <c r="E137" s="181" t="s">
        <v>168</v>
      </c>
      <c r="F137" s="182" t="s">
        <v>169</v>
      </c>
      <c r="G137" s="183" t="s">
        <v>156</v>
      </c>
      <c r="H137" s="184">
        <v>5</v>
      </c>
      <c r="I137" s="185"/>
      <c r="J137" s="186">
        <f>ROUND(I137*H137,2)</f>
        <v>0</v>
      </c>
      <c r="K137" s="187"/>
      <c r="L137" s="38"/>
      <c r="M137" s="188" t="s">
        <v>1</v>
      </c>
      <c r="N137" s="189" t="s">
        <v>42</v>
      </c>
      <c r="O137" s="81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140</v>
      </c>
      <c r="AT137" s="192" t="s">
        <v>136</v>
      </c>
      <c r="AU137" s="192" t="s">
        <v>141</v>
      </c>
      <c r="AY137" s="18" t="s">
        <v>134</v>
      </c>
      <c r="BE137" s="193">
        <f>IF(N137="základná",J137,0)</f>
        <v>0</v>
      </c>
      <c r="BF137" s="193">
        <f>IF(N137="znížená",J137,0)</f>
        <v>0</v>
      </c>
      <c r="BG137" s="193">
        <f>IF(N137="zákl. prenesená",J137,0)</f>
        <v>0</v>
      </c>
      <c r="BH137" s="193">
        <f>IF(N137="zníž. prenesená",J137,0)</f>
        <v>0</v>
      </c>
      <c r="BI137" s="193">
        <f>IF(N137="nulová",J137,0)</f>
        <v>0</v>
      </c>
      <c r="BJ137" s="18" t="s">
        <v>141</v>
      </c>
      <c r="BK137" s="193">
        <f>ROUND(I137*H137,2)</f>
        <v>0</v>
      </c>
      <c r="BL137" s="18" t="s">
        <v>140</v>
      </c>
      <c r="BM137" s="192" t="s">
        <v>694</v>
      </c>
    </row>
    <row r="138" s="2" customFormat="1" ht="24.15" customHeight="1">
      <c r="A138" s="37"/>
      <c r="B138" s="179"/>
      <c r="C138" s="180" t="s">
        <v>171</v>
      </c>
      <c r="D138" s="180" t="s">
        <v>136</v>
      </c>
      <c r="E138" s="181" t="s">
        <v>695</v>
      </c>
      <c r="F138" s="182" t="s">
        <v>696</v>
      </c>
      <c r="G138" s="183" t="s">
        <v>236</v>
      </c>
      <c r="H138" s="184">
        <v>2</v>
      </c>
      <c r="I138" s="185"/>
      <c r="J138" s="186">
        <f>ROUND(I138*H138,2)</f>
        <v>0</v>
      </c>
      <c r="K138" s="187"/>
      <c r="L138" s="38"/>
      <c r="M138" s="188" t="s">
        <v>1</v>
      </c>
      <c r="N138" s="189" t="s">
        <v>42</v>
      </c>
      <c r="O138" s="81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140</v>
      </c>
      <c r="AT138" s="192" t="s">
        <v>136</v>
      </c>
      <c r="AU138" s="192" t="s">
        <v>141</v>
      </c>
      <c r="AY138" s="18" t="s">
        <v>134</v>
      </c>
      <c r="BE138" s="193">
        <f>IF(N138="základná",J138,0)</f>
        <v>0</v>
      </c>
      <c r="BF138" s="193">
        <f>IF(N138="znížená",J138,0)</f>
        <v>0</v>
      </c>
      <c r="BG138" s="193">
        <f>IF(N138="zákl. prenesená",J138,0)</f>
        <v>0</v>
      </c>
      <c r="BH138" s="193">
        <f>IF(N138="zníž. prenesená",J138,0)</f>
        <v>0</v>
      </c>
      <c r="BI138" s="193">
        <f>IF(N138="nulová",J138,0)</f>
        <v>0</v>
      </c>
      <c r="BJ138" s="18" t="s">
        <v>141</v>
      </c>
      <c r="BK138" s="193">
        <f>ROUND(I138*H138,2)</f>
        <v>0</v>
      </c>
      <c r="BL138" s="18" t="s">
        <v>140</v>
      </c>
      <c r="BM138" s="192" t="s">
        <v>697</v>
      </c>
    </row>
    <row r="139" s="2" customFormat="1" ht="24.15" customHeight="1">
      <c r="A139" s="37"/>
      <c r="B139" s="179"/>
      <c r="C139" s="180" t="s">
        <v>177</v>
      </c>
      <c r="D139" s="180" t="s">
        <v>136</v>
      </c>
      <c r="E139" s="181" t="s">
        <v>698</v>
      </c>
      <c r="F139" s="182" t="s">
        <v>699</v>
      </c>
      <c r="G139" s="183" t="s">
        <v>156</v>
      </c>
      <c r="H139" s="184">
        <v>1.5</v>
      </c>
      <c r="I139" s="185"/>
      <c r="J139" s="186">
        <f>ROUND(I139*H139,2)</f>
        <v>0</v>
      </c>
      <c r="K139" s="187"/>
      <c r="L139" s="38"/>
      <c r="M139" s="188" t="s">
        <v>1</v>
      </c>
      <c r="N139" s="189" t="s">
        <v>42</v>
      </c>
      <c r="O139" s="81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140</v>
      </c>
      <c r="AT139" s="192" t="s">
        <v>136</v>
      </c>
      <c r="AU139" s="192" t="s">
        <v>141</v>
      </c>
      <c r="AY139" s="18" t="s">
        <v>134</v>
      </c>
      <c r="BE139" s="193">
        <f>IF(N139="základná",J139,0)</f>
        <v>0</v>
      </c>
      <c r="BF139" s="193">
        <f>IF(N139="znížená",J139,0)</f>
        <v>0</v>
      </c>
      <c r="BG139" s="193">
        <f>IF(N139="zákl. prenesená",J139,0)</f>
        <v>0</v>
      </c>
      <c r="BH139" s="193">
        <f>IF(N139="zníž. prenesená",J139,0)</f>
        <v>0</v>
      </c>
      <c r="BI139" s="193">
        <f>IF(N139="nulová",J139,0)</f>
        <v>0</v>
      </c>
      <c r="BJ139" s="18" t="s">
        <v>141</v>
      </c>
      <c r="BK139" s="193">
        <f>ROUND(I139*H139,2)</f>
        <v>0</v>
      </c>
      <c r="BL139" s="18" t="s">
        <v>140</v>
      </c>
      <c r="BM139" s="192" t="s">
        <v>700</v>
      </c>
    </row>
    <row r="140" s="12" customFormat="1" ht="22.8" customHeight="1">
      <c r="A140" s="12"/>
      <c r="B140" s="166"/>
      <c r="C140" s="12"/>
      <c r="D140" s="167" t="s">
        <v>75</v>
      </c>
      <c r="E140" s="177" t="s">
        <v>140</v>
      </c>
      <c r="F140" s="177" t="s">
        <v>701</v>
      </c>
      <c r="G140" s="12"/>
      <c r="H140" s="12"/>
      <c r="I140" s="169"/>
      <c r="J140" s="178">
        <f>BK140</f>
        <v>0</v>
      </c>
      <c r="K140" s="12"/>
      <c r="L140" s="166"/>
      <c r="M140" s="171"/>
      <c r="N140" s="172"/>
      <c r="O140" s="172"/>
      <c r="P140" s="173">
        <f>P141</f>
        <v>0</v>
      </c>
      <c r="Q140" s="172"/>
      <c r="R140" s="173">
        <f>R141</f>
        <v>2.8361550000000002</v>
      </c>
      <c r="S140" s="172"/>
      <c r="T140" s="174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7" t="s">
        <v>84</v>
      </c>
      <c r="AT140" s="175" t="s">
        <v>75</v>
      </c>
      <c r="AU140" s="175" t="s">
        <v>84</v>
      </c>
      <c r="AY140" s="167" t="s">
        <v>134</v>
      </c>
      <c r="BK140" s="176">
        <f>BK141</f>
        <v>0</v>
      </c>
    </row>
    <row r="141" s="2" customFormat="1" ht="37.8" customHeight="1">
      <c r="A141" s="37"/>
      <c r="B141" s="179"/>
      <c r="C141" s="180" t="s">
        <v>183</v>
      </c>
      <c r="D141" s="180" t="s">
        <v>136</v>
      </c>
      <c r="E141" s="181" t="s">
        <v>702</v>
      </c>
      <c r="F141" s="182" t="s">
        <v>703</v>
      </c>
      <c r="G141" s="183" t="s">
        <v>156</v>
      </c>
      <c r="H141" s="184">
        <v>1.5</v>
      </c>
      <c r="I141" s="185"/>
      <c r="J141" s="186">
        <f>ROUND(I141*H141,2)</f>
        <v>0</v>
      </c>
      <c r="K141" s="187"/>
      <c r="L141" s="38"/>
      <c r="M141" s="188" t="s">
        <v>1</v>
      </c>
      <c r="N141" s="189" t="s">
        <v>42</v>
      </c>
      <c r="O141" s="81"/>
      <c r="P141" s="190">
        <f>O141*H141</f>
        <v>0</v>
      </c>
      <c r="Q141" s="190">
        <v>1.8907700000000001</v>
      </c>
      <c r="R141" s="190">
        <f>Q141*H141</f>
        <v>2.8361550000000002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140</v>
      </c>
      <c r="AT141" s="192" t="s">
        <v>136</v>
      </c>
      <c r="AU141" s="192" t="s">
        <v>141</v>
      </c>
      <c r="AY141" s="18" t="s">
        <v>134</v>
      </c>
      <c r="BE141" s="193">
        <f>IF(N141="základná",J141,0)</f>
        <v>0</v>
      </c>
      <c r="BF141" s="193">
        <f>IF(N141="znížená",J141,0)</f>
        <v>0</v>
      </c>
      <c r="BG141" s="193">
        <f>IF(N141="zákl. prenesená",J141,0)</f>
        <v>0</v>
      </c>
      <c r="BH141" s="193">
        <f>IF(N141="zníž. prenesená",J141,0)</f>
        <v>0</v>
      </c>
      <c r="BI141" s="193">
        <f>IF(N141="nulová",J141,0)</f>
        <v>0</v>
      </c>
      <c r="BJ141" s="18" t="s">
        <v>141</v>
      </c>
      <c r="BK141" s="193">
        <f>ROUND(I141*H141,2)</f>
        <v>0</v>
      </c>
      <c r="BL141" s="18" t="s">
        <v>140</v>
      </c>
      <c r="BM141" s="192" t="s">
        <v>704</v>
      </c>
    </row>
    <row r="142" s="12" customFormat="1" ht="22.8" customHeight="1">
      <c r="A142" s="12"/>
      <c r="B142" s="166"/>
      <c r="C142" s="12"/>
      <c r="D142" s="167" t="s">
        <v>75</v>
      </c>
      <c r="E142" s="177" t="s">
        <v>171</v>
      </c>
      <c r="F142" s="177" t="s">
        <v>705</v>
      </c>
      <c r="G142" s="12"/>
      <c r="H142" s="12"/>
      <c r="I142" s="169"/>
      <c r="J142" s="178">
        <f>BK142</f>
        <v>0</v>
      </c>
      <c r="K142" s="12"/>
      <c r="L142" s="166"/>
      <c r="M142" s="171"/>
      <c r="N142" s="172"/>
      <c r="O142" s="172"/>
      <c r="P142" s="173">
        <f>SUM(P143:P154)</f>
        <v>0</v>
      </c>
      <c r="Q142" s="172"/>
      <c r="R142" s="173">
        <f>SUM(R143:R154)</f>
        <v>0.016732419999999998</v>
      </c>
      <c r="S142" s="172"/>
      <c r="T142" s="174">
        <f>SUM(T143:T154)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67" t="s">
        <v>84</v>
      </c>
      <c r="AT142" s="175" t="s">
        <v>75</v>
      </c>
      <c r="AU142" s="175" t="s">
        <v>84</v>
      </c>
      <c r="AY142" s="167" t="s">
        <v>134</v>
      </c>
      <c r="BK142" s="176">
        <f>SUM(BK143:BK154)</f>
        <v>0</v>
      </c>
    </row>
    <row r="143" s="2" customFormat="1" ht="16.5" customHeight="1">
      <c r="A143" s="37"/>
      <c r="B143" s="179"/>
      <c r="C143" s="180" t="s">
        <v>188</v>
      </c>
      <c r="D143" s="180" t="s">
        <v>136</v>
      </c>
      <c r="E143" s="181" t="s">
        <v>706</v>
      </c>
      <c r="F143" s="182" t="s">
        <v>707</v>
      </c>
      <c r="G143" s="183" t="s">
        <v>205</v>
      </c>
      <c r="H143" s="184">
        <v>100</v>
      </c>
      <c r="I143" s="185"/>
      <c r="J143" s="186">
        <f>ROUND(I143*H143,2)</f>
        <v>0</v>
      </c>
      <c r="K143" s="187"/>
      <c r="L143" s="38"/>
      <c r="M143" s="188" t="s">
        <v>1</v>
      </c>
      <c r="N143" s="189" t="s">
        <v>42</v>
      </c>
      <c r="O143" s="81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140</v>
      </c>
      <c r="AT143" s="192" t="s">
        <v>136</v>
      </c>
      <c r="AU143" s="192" t="s">
        <v>141</v>
      </c>
      <c r="AY143" s="18" t="s">
        <v>134</v>
      </c>
      <c r="BE143" s="193">
        <f>IF(N143="základná",J143,0)</f>
        <v>0</v>
      </c>
      <c r="BF143" s="193">
        <f>IF(N143="znížená",J143,0)</f>
        <v>0</v>
      </c>
      <c r="BG143" s="193">
        <f>IF(N143="zákl. prenesená",J143,0)</f>
        <v>0</v>
      </c>
      <c r="BH143" s="193">
        <f>IF(N143="zníž. prenesená",J143,0)</f>
        <v>0</v>
      </c>
      <c r="BI143" s="193">
        <f>IF(N143="nulová",J143,0)</f>
        <v>0</v>
      </c>
      <c r="BJ143" s="18" t="s">
        <v>141</v>
      </c>
      <c r="BK143" s="193">
        <f>ROUND(I143*H143,2)</f>
        <v>0</v>
      </c>
      <c r="BL143" s="18" t="s">
        <v>140</v>
      </c>
      <c r="BM143" s="192" t="s">
        <v>708</v>
      </c>
    </row>
    <row r="144" s="2" customFormat="1" ht="24.15" customHeight="1">
      <c r="A144" s="37"/>
      <c r="B144" s="179"/>
      <c r="C144" s="221" t="s">
        <v>192</v>
      </c>
      <c r="D144" s="221" t="s">
        <v>367</v>
      </c>
      <c r="E144" s="222" t="s">
        <v>709</v>
      </c>
      <c r="F144" s="223" t="s">
        <v>710</v>
      </c>
      <c r="G144" s="224" t="s">
        <v>147</v>
      </c>
      <c r="H144" s="225">
        <v>21</v>
      </c>
      <c r="I144" s="226"/>
      <c r="J144" s="227">
        <f>ROUND(I144*H144,2)</f>
        <v>0</v>
      </c>
      <c r="K144" s="228"/>
      <c r="L144" s="229"/>
      <c r="M144" s="230" t="s">
        <v>1</v>
      </c>
      <c r="N144" s="231" t="s">
        <v>42</v>
      </c>
      <c r="O144" s="81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171</v>
      </c>
      <c r="AT144" s="192" t="s">
        <v>367</v>
      </c>
      <c r="AU144" s="192" t="s">
        <v>141</v>
      </c>
      <c r="AY144" s="18" t="s">
        <v>134</v>
      </c>
      <c r="BE144" s="193">
        <f>IF(N144="základná",J144,0)</f>
        <v>0</v>
      </c>
      <c r="BF144" s="193">
        <f>IF(N144="znížená",J144,0)</f>
        <v>0</v>
      </c>
      <c r="BG144" s="193">
        <f>IF(N144="zákl. prenesená",J144,0)</f>
        <v>0</v>
      </c>
      <c r="BH144" s="193">
        <f>IF(N144="zníž. prenesená",J144,0)</f>
        <v>0</v>
      </c>
      <c r="BI144" s="193">
        <f>IF(N144="nulová",J144,0)</f>
        <v>0</v>
      </c>
      <c r="BJ144" s="18" t="s">
        <v>141</v>
      </c>
      <c r="BK144" s="193">
        <f>ROUND(I144*H144,2)</f>
        <v>0</v>
      </c>
      <c r="BL144" s="18" t="s">
        <v>140</v>
      </c>
      <c r="BM144" s="192" t="s">
        <v>711</v>
      </c>
    </row>
    <row r="145" s="2" customFormat="1" ht="33" customHeight="1">
      <c r="A145" s="37"/>
      <c r="B145" s="179"/>
      <c r="C145" s="180" t="s">
        <v>197</v>
      </c>
      <c r="D145" s="180" t="s">
        <v>136</v>
      </c>
      <c r="E145" s="181" t="s">
        <v>712</v>
      </c>
      <c r="F145" s="182" t="s">
        <v>713</v>
      </c>
      <c r="G145" s="183" t="s">
        <v>147</v>
      </c>
      <c r="H145" s="184">
        <v>21</v>
      </c>
      <c r="I145" s="185"/>
      <c r="J145" s="186">
        <f>ROUND(I145*H145,2)</f>
        <v>0</v>
      </c>
      <c r="K145" s="187"/>
      <c r="L145" s="38"/>
      <c r="M145" s="188" t="s">
        <v>1</v>
      </c>
      <c r="N145" s="189" t="s">
        <v>42</v>
      </c>
      <c r="O145" s="81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140</v>
      </c>
      <c r="AT145" s="192" t="s">
        <v>136</v>
      </c>
      <c r="AU145" s="192" t="s">
        <v>141</v>
      </c>
      <c r="AY145" s="18" t="s">
        <v>134</v>
      </c>
      <c r="BE145" s="193">
        <f>IF(N145="základná",J145,0)</f>
        <v>0</v>
      </c>
      <c r="BF145" s="193">
        <f>IF(N145="znížená",J145,0)</f>
        <v>0</v>
      </c>
      <c r="BG145" s="193">
        <f>IF(N145="zákl. prenesená",J145,0)</f>
        <v>0</v>
      </c>
      <c r="BH145" s="193">
        <f>IF(N145="zníž. prenesená",J145,0)</f>
        <v>0</v>
      </c>
      <c r="BI145" s="193">
        <f>IF(N145="nulová",J145,0)</f>
        <v>0</v>
      </c>
      <c r="BJ145" s="18" t="s">
        <v>141</v>
      </c>
      <c r="BK145" s="193">
        <f>ROUND(I145*H145,2)</f>
        <v>0</v>
      </c>
      <c r="BL145" s="18" t="s">
        <v>140</v>
      </c>
      <c r="BM145" s="192" t="s">
        <v>714</v>
      </c>
    </row>
    <row r="146" s="2" customFormat="1" ht="24.15" customHeight="1">
      <c r="A146" s="37"/>
      <c r="B146" s="179"/>
      <c r="C146" s="221" t="s">
        <v>202</v>
      </c>
      <c r="D146" s="221" t="s">
        <v>367</v>
      </c>
      <c r="E146" s="222" t="s">
        <v>715</v>
      </c>
      <c r="F146" s="223" t="s">
        <v>716</v>
      </c>
      <c r="G146" s="224" t="s">
        <v>147</v>
      </c>
      <c r="H146" s="225">
        <v>21</v>
      </c>
      <c r="I146" s="226"/>
      <c r="J146" s="227">
        <f>ROUND(I146*H146,2)</f>
        <v>0</v>
      </c>
      <c r="K146" s="228"/>
      <c r="L146" s="229"/>
      <c r="M146" s="230" t="s">
        <v>1</v>
      </c>
      <c r="N146" s="231" t="s">
        <v>42</v>
      </c>
      <c r="O146" s="81"/>
      <c r="P146" s="190">
        <f>O146*H146</f>
        <v>0</v>
      </c>
      <c r="Q146" s="190">
        <v>0.00027999999999999998</v>
      </c>
      <c r="R146" s="190">
        <f>Q146*H146</f>
        <v>0.0058799999999999998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171</v>
      </c>
      <c r="AT146" s="192" t="s">
        <v>367</v>
      </c>
      <c r="AU146" s="192" t="s">
        <v>141</v>
      </c>
      <c r="AY146" s="18" t="s">
        <v>134</v>
      </c>
      <c r="BE146" s="193">
        <f>IF(N146="základná",J146,0)</f>
        <v>0</v>
      </c>
      <c r="BF146" s="193">
        <f>IF(N146="znížená",J146,0)</f>
        <v>0</v>
      </c>
      <c r="BG146" s="193">
        <f>IF(N146="zákl. prenesená",J146,0)</f>
        <v>0</v>
      </c>
      <c r="BH146" s="193">
        <f>IF(N146="zníž. prenesená",J146,0)</f>
        <v>0</v>
      </c>
      <c r="BI146" s="193">
        <f>IF(N146="nulová",J146,0)</f>
        <v>0</v>
      </c>
      <c r="BJ146" s="18" t="s">
        <v>141</v>
      </c>
      <c r="BK146" s="193">
        <f>ROUND(I146*H146,2)</f>
        <v>0</v>
      </c>
      <c r="BL146" s="18" t="s">
        <v>140</v>
      </c>
      <c r="BM146" s="192" t="s">
        <v>717</v>
      </c>
    </row>
    <row r="147" s="2" customFormat="1" ht="24.15" customHeight="1">
      <c r="A147" s="37"/>
      <c r="B147" s="179"/>
      <c r="C147" s="221" t="s">
        <v>207</v>
      </c>
      <c r="D147" s="221" t="s">
        <v>367</v>
      </c>
      <c r="E147" s="222" t="s">
        <v>718</v>
      </c>
      <c r="F147" s="223" t="s">
        <v>719</v>
      </c>
      <c r="G147" s="224" t="s">
        <v>205</v>
      </c>
      <c r="H147" s="225">
        <v>1.407</v>
      </c>
      <c r="I147" s="226"/>
      <c r="J147" s="227">
        <f>ROUND(I147*H147,2)</f>
        <v>0</v>
      </c>
      <c r="K147" s="228"/>
      <c r="L147" s="229"/>
      <c r="M147" s="230" t="s">
        <v>1</v>
      </c>
      <c r="N147" s="231" t="s">
        <v>42</v>
      </c>
      <c r="O147" s="81"/>
      <c r="P147" s="190">
        <f>O147*H147</f>
        <v>0</v>
      </c>
      <c r="Q147" s="190">
        <v>6.0000000000000002E-05</v>
      </c>
      <c r="R147" s="190">
        <f>Q147*H147</f>
        <v>8.4420000000000008E-05</v>
      </c>
      <c r="S147" s="190">
        <v>0</v>
      </c>
      <c r="T147" s="19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171</v>
      </c>
      <c r="AT147" s="192" t="s">
        <v>367</v>
      </c>
      <c r="AU147" s="192" t="s">
        <v>141</v>
      </c>
      <c r="AY147" s="18" t="s">
        <v>134</v>
      </c>
      <c r="BE147" s="193">
        <f>IF(N147="základná",J147,0)</f>
        <v>0</v>
      </c>
      <c r="BF147" s="193">
        <f>IF(N147="znížená",J147,0)</f>
        <v>0</v>
      </c>
      <c r="BG147" s="193">
        <f>IF(N147="zákl. prenesená",J147,0)</f>
        <v>0</v>
      </c>
      <c r="BH147" s="193">
        <f>IF(N147="zníž. prenesená",J147,0)</f>
        <v>0</v>
      </c>
      <c r="BI147" s="193">
        <f>IF(N147="nulová",J147,0)</f>
        <v>0</v>
      </c>
      <c r="BJ147" s="18" t="s">
        <v>141</v>
      </c>
      <c r="BK147" s="193">
        <f>ROUND(I147*H147,2)</f>
        <v>0</v>
      </c>
      <c r="BL147" s="18" t="s">
        <v>140</v>
      </c>
      <c r="BM147" s="192" t="s">
        <v>720</v>
      </c>
    </row>
    <row r="148" s="2" customFormat="1" ht="24.15" customHeight="1">
      <c r="A148" s="37"/>
      <c r="B148" s="179"/>
      <c r="C148" s="180" t="s">
        <v>211</v>
      </c>
      <c r="D148" s="180" t="s">
        <v>136</v>
      </c>
      <c r="E148" s="181" t="s">
        <v>721</v>
      </c>
      <c r="F148" s="182" t="s">
        <v>722</v>
      </c>
      <c r="G148" s="183" t="s">
        <v>147</v>
      </c>
      <c r="H148" s="184">
        <v>4</v>
      </c>
      <c r="I148" s="185"/>
      <c r="J148" s="186">
        <f>ROUND(I148*H148,2)</f>
        <v>0</v>
      </c>
      <c r="K148" s="187"/>
      <c r="L148" s="38"/>
      <c r="M148" s="188" t="s">
        <v>1</v>
      </c>
      <c r="N148" s="189" t="s">
        <v>42</v>
      </c>
      <c r="O148" s="81"/>
      <c r="P148" s="190">
        <f>O148*H148</f>
        <v>0</v>
      </c>
      <c r="Q148" s="190">
        <v>1.0000000000000001E-05</v>
      </c>
      <c r="R148" s="190">
        <f>Q148*H148</f>
        <v>4.0000000000000003E-05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140</v>
      </c>
      <c r="AT148" s="192" t="s">
        <v>136</v>
      </c>
      <c r="AU148" s="192" t="s">
        <v>141</v>
      </c>
      <c r="AY148" s="18" t="s">
        <v>134</v>
      </c>
      <c r="BE148" s="193">
        <f>IF(N148="základná",J148,0)</f>
        <v>0</v>
      </c>
      <c r="BF148" s="193">
        <f>IF(N148="znížená",J148,0)</f>
        <v>0</v>
      </c>
      <c r="BG148" s="193">
        <f>IF(N148="zákl. prenesená",J148,0)</f>
        <v>0</v>
      </c>
      <c r="BH148" s="193">
        <f>IF(N148="zníž. prenesená",J148,0)</f>
        <v>0</v>
      </c>
      <c r="BI148" s="193">
        <f>IF(N148="nulová",J148,0)</f>
        <v>0</v>
      </c>
      <c r="BJ148" s="18" t="s">
        <v>141</v>
      </c>
      <c r="BK148" s="193">
        <f>ROUND(I148*H148,2)</f>
        <v>0</v>
      </c>
      <c r="BL148" s="18" t="s">
        <v>140</v>
      </c>
      <c r="BM148" s="192" t="s">
        <v>723</v>
      </c>
    </row>
    <row r="149" s="2" customFormat="1" ht="33" customHeight="1">
      <c r="A149" s="37"/>
      <c r="B149" s="179"/>
      <c r="C149" s="221" t="s">
        <v>215</v>
      </c>
      <c r="D149" s="221" t="s">
        <v>367</v>
      </c>
      <c r="E149" s="222" t="s">
        <v>724</v>
      </c>
      <c r="F149" s="223" t="s">
        <v>725</v>
      </c>
      <c r="G149" s="224" t="s">
        <v>205</v>
      </c>
      <c r="H149" s="225">
        <v>0.80000000000000004</v>
      </c>
      <c r="I149" s="226"/>
      <c r="J149" s="227">
        <f>ROUND(I149*H149,2)</f>
        <v>0</v>
      </c>
      <c r="K149" s="228"/>
      <c r="L149" s="229"/>
      <c r="M149" s="230" t="s">
        <v>1</v>
      </c>
      <c r="N149" s="231" t="s">
        <v>42</v>
      </c>
      <c r="O149" s="81"/>
      <c r="P149" s="190">
        <f>O149*H149</f>
        <v>0</v>
      </c>
      <c r="Q149" s="190">
        <v>0.0064999999999999997</v>
      </c>
      <c r="R149" s="190">
        <f>Q149*H149</f>
        <v>0.0051999999999999998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171</v>
      </c>
      <c r="AT149" s="192" t="s">
        <v>367</v>
      </c>
      <c r="AU149" s="192" t="s">
        <v>141</v>
      </c>
      <c r="AY149" s="18" t="s">
        <v>134</v>
      </c>
      <c r="BE149" s="193">
        <f>IF(N149="základná",J149,0)</f>
        <v>0</v>
      </c>
      <c r="BF149" s="193">
        <f>IF(N149="znížená",J149,0)</f>
        <v>0</v>
      </c>
      <c r="BG149" s="193">
        <f>IF(N149="zákl. prenesená",J149,0)</f>
        <v>0</v>
      </c>
      <c r="BH149" s="193">
        <f>IF(N149="zníž. prenesená",J149,0)</f>
        <v>0</v>
      </c>
      <c r="BI149" s="193">
        <f>IF(N149="nulová",J149,0)</f>
        <v>0</v>
      </c>
      <c r="BJ149" s="18" t="s">
        <v>141</v>
      </c>
      <c r="BK149" s="193">
        <f>ROUND(I149*H149,2)</f>
        <v>0</v>
      </c>
      <c r="BL149" s="18" t="s">
        <v>140</v>
      </c>
      <c r="BM149" s="192" t="s">
        <v>726</v>
      </c>
    </row>
    <row r="150" s="2" customFormat="1" ht="24.15" customHeight="1">
      <c r="A150" s="37"/>
      <c r="B150" s="179"/>
      <c r="C150" s="180" t="s">
        <v>220</v>
      </c>
      <c r="D150" s="180" t="s">
        <v>136</v>
      </c>
      <c r="E150" s="181" t="s">
        <v>727</v>
      </c>
      <c r="F150" s="182" t="s">
        <v>728</v>
      </c>
      <c r="G150" s="183" t="s">
        <v>147</v>
      </c>
      <c r="H150" s="184">
        <v>4</v>
      </c>
      <c r="I150" s="185"/>
      <c r="J150" s="186">
        <f>ROUND(I150*H150,2)</f>
        <v>0</v>
      </c>
      <c r="K150" s="187"/>
      <c r="L150" s="38"/>
      <c r="M150" s="188" t="s">
        <v>1</v>
      </c>
      <c r="N150" s="189" t="s">
        <v>42</v>
      </c>
      <c r="O150" s="81"/>
      <c r="P150" s="190">
        <f>O150*H150</f>
        <v>0</v>
      </c>
      <c r="Q150" s="190">
        <v>1.0000000000000001E-05</v>
      </c>
      <c r="R150" s="190">
        <f>Q150*H150</f>
        <v>4.0000000000000003E-05</v>
      </c>
      <c r="S150" s="190">
        <v>0</v>
      </c>
      <c r="T150" s="19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140</v>
      </c>
      <c r="AT150" s="192" t="s">
        <v>136</v>
      </c>
      <c r="AU150" s="192" t="s">
        <v>141</v>
      </c>
      <c r="AY150" s="18" t="s">
        <v>134</v>
      </c>
      <c r="BE150" s="193">
        <f>IF(N150="základná",J150,0)</f>
        <v>0</v>
      </c>
      <c r="BF150" s="193">
        <f>IF(N150="znížená",J150,0)</f>
        <v>0</v>
      </c>
      <c r="BG150" s="193">
        <f>IF(N150="zákl. prenesená",J150,0)</f>
        <v>0</v>
      </c>
      <c r="BH150" s="193">
        <f>IF(N150="zníž. prenesená",J150,0)</f>
        <v>0</v>
      </c>
      <c r="BI150" s="193">
        <f>IF(N150="nulová",J150,0)</f>
        <v>0</v>
      </c>
      <c r="BJ150" s="18" t="s">
        <v>141</v>
      </c>
      <c r="BK150" s="193">
        <f>ROUND(I150*H150,2)</f>
        <v>0</v>
      </c>
      <c r="BL150" s="18" t="s">
        <v>140</v>
      </c>
      <c r="BM150" s="192" t="s">
        <v>729</v>
      </c>
    </row>
    <row r="151" s="2" customFormat="1" ht="33" customHeight="1">
      <c r="A151" s="37"/>
      <c r="B151" s="179"/>
      <c r="C151" s="221" t="s">
        <v>224</v>
      </c>
      <c r="D151" s="221" t="s">
        <v>367</v>
      </c>
      <c r="E151" s="222" t="s">
        <v>730</v>
      </c>
      <c r="F151" s="223" t="s">
        <v>731</v>
      </c>
      <c r="G151" s="224" t="s">
        <v>205</v>
      </c>
      <c r="H151" s="225">
        <v>0.80000000000000004</v>
      </c>
      <c r="I151" s="226"/>
      <c r="J151" s="227">
        <f>ROUND(I151*H151,2)</f>
        <v>0</v>
      </c>
      <c r="K151" s="228"/>
      <c r="L151" s="229"/>
      <c r="M151" s="230" t="s">
        <v>1</v>
      </c>
      <c r="N151" s="231" t="s">
        <v>42</v>
      </c>
      <c r="O151" s="81"/>
      <c r="P151" s="190">
        <f>O151*H151</f>
        <v>0</v>
      </c>
      <c r="Q151" s="190">
        <v>0.0068599999999999998</v>
      </c>
      <c r="R151" s="190">
        <f>Q151*H151</f>
        <v>0.0054879999999999998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171</v>
      </c>
      <c r="AT151" s="192" t="s">
        <v>367</v>
      </c>
      <c r="AU151" s="192" t="s">
        <v>141</v>
      </c>
      <c r="AY151" s="18" t="s">
        <v>134</v>
      </c>
      <c r="BE151" s="193">
        <f>IF(N151="základná",J151,0)</f>
        <v>0</v>
      </c>
      <c r="BF151" s="193">
        <f>IF(N151="znížená",J151,0)</f>
        <v>0</v>
      </c>
      <c r="BG151" s="193">
        <f>IF(N151="zákl. prenesená",J151,0)</f>
        <v>0</v>
      </c>
      <c r="BH151" s="193">
        <f>IF(N151="zníž. prenesená",J151,0)</f>
        <v>0</v>
      </c>
      <c r="BI151" s="193">
        <f>IF(N151="nulová",J151,0)</f>
        <v>0</v>
      </c>
      <c r="BJ151" s="18" t="s">
        <v>141</v>
      </c>
      <c r="BK151" s="193">
        <f>ROUND(I151*H151,2)</f>
        <v>0</v>
      </c>
      <c r="BL151" s="18" t="s">
        <v>140</v>
      </c>
      <c r="BM151" s="192" t="s">
        <v>732</v>
      </c>
    </row>
    <row r="152" s="2" customFormat="1" ht="24.15" customHeight="1">
      <c r="A152" s="37"/>
      <c r="B152" s="179"/>
      <c r="C152" s="180" t="s">
        <v>7</v>
      </c>
      <c r="D152" s="180" t="s">
        <v>136</v>
      </c>
      <c r="E152" s="181" t="s">
        <v>733</v>
      </c>
      <c r="F152" s="182" t="s">
        <v>734</v>
      </c>
      <c r="G152" s="183" t="s">
        <v>147</v>
      </c>
      <c r="H152" s="184">
        <v>21</v>
      </c>
      <c r="I152" s="185"/>
      <c r="J152" s="186">
        <f>ROUND(I152*H152,2)</f>
        <v>0</v>
      </c>
      <c r="K152" s="187"/>
      <c r="L152" s="38"/>
      <c r="M152" s="188" t="s">
        <v>1</v>
      </c>
      <c r="N152" s="189" t="s">
        <v>42</v>
      </c>
      <c r="O152" s="81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140</v>
      </c>
      <c r="AT152" s="192" t="s">
        <v>136</v>
      </c>
      <c r="AU152" s="192" t="s">
        <v>141</v>
      </c>
      <c r="AY152" s="18" t="s">
        <v>134</v>
      </c>
      <c r="BE152" s="193">
        <f>IF(N152="základná",J152,0)</f>
        <v>0</v>
      </c>
      <c r="BF152" s="193">
        <f>IF(N152="znížená",J152,0)</f>
        <v>0</v>
      </c>
      <c r="BG152" s="193">
        <f>IF(N152="zákl. prenesená",J152,0)</f>
        <v>0</v>
      </c>
      <c r="BH152" s="193">
        <f>IF(N152="zníž. prenesená",J152,0)</f>
        <v>0</v>
      </c>
      <c r="BI152" s="193">
        <f>IF(N152="nulová",J152,0)</f>
        <v>0</v>
      </c>
      <c r="BJ152" s="18" t="s">
        <v>141</v>
      </c>
      <c r="BK152" s="193">
        <f>ROUND(I152*H152,2)</f>
        <v>0</v>
      </c>
      <c r="BL152" s="18" t="s">
        <v>140</v>
      </c>
      <c r="BM152" s="192" t="s">
        <v>735</v>
      </c>
    </row>
    <row r="153" s="2" customFormat="1" ht="24.15" customHeight="1">
      <c r="A153" s="37"/>
      <c r="B153" s="179"/>
      <c r="C153" s="180" t="s">
        <v>233</v>
      </c>
      <c r="D153" s="180" t="s">
        <v>136</v>
      </c>
      <c r="E153" s="181" t="s">
        <v>736</v>
      </c>
      <c r="F153" s="182" t="s">
        <v>737</v>
      </c>
      <c r="G153" s="183" t="s">
        <v>147</v>
      </c>
      <c r="H153" s="184">
        <v>21</v>
      </c>
      <c r="I153" s="185"/>
      <c r="J153" s="186">
        <f>ROUND(I153*H153,2)</f>
        <v>0</v>
      </c>
      <c r="K153" s="187"/>
      <c r="L153" s="38"/>
      <c r="M153" s="188" t="s">
        <v>1</v>
      </c>
      <c r="N153" s="189" t="s">
        <v>42</v>
      </c>
      <c r="O153" s="81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2" t="s">
        <v>140</v>
      </c>
      <c r="AT153" s="192" t="s">
        <v>136</v>
      </c>
      <c r="AU153" s="192" t="s">
        <v>141</v>
      </c>
      <c r="AY153" s="18" t="s">
        <v>134</v>
      </c>
      <c r="BE153" s="193">
        <f>IF(N153="základná",J153,0)</f>
        <v>0</v>
      </c>
      <c r="BF153" s="193">
        <f>IF(N153="znížená",J153,0)</f>
        <v>0</v>
      </c>
      <c r="BG153" s="193">
        <f>IF(N153="zákl. prenesená",J153,0)</f>
        <v>0</v>
      </c>
      <c r="BH153" s="193">
        <f>IF(N153="zníž. prenesená",J153,0)</f>
        <v>0</v>
      </c>
      <c r="BI153" s="193">
        <f>IF(N153="nulová",J153,0)</f>
        <v>0</v>
      </c>
      <c r="BJ153" s="18" t="s">
        <v>141</v>
      </c>
      <c r="BK153" s="193">
        <f>ROUND(I153*H153,2)</f>
        <v>0</v>
      </c>
      <c r="BL153" s="18" t="s">
        <v>140</v>
      </c>
      <c r="BM153" s="192" t="s">
        <v>738</v>
      </c>
    </row>
    <row r="154" s="2" customFormat="1" ht="24.15" customHeight="1">
      <c r="A154" s="37"/>
      <c r="B154" s="179"/>
      <c r="C154" s="180" t="s">
        <v>244</v>
      </c>
      <c r="D154" s="180" t="s">
        <v>136</v>
      </c>
      <c r="E154" s="181" t="s">
        <v>739</v>
      </c>
      <c r="F154" s="182" t="s">
        <v>740</v>
      </c>
      <c r="G154" s="183" t="s">
        <v>205</v>
      </c>
      <c r="H154" s="184">
        <v>2</v>
      </c>
      <c r="I154" s="185"/>
      <c r="J154" s="186">
        <f>ROUND(I154*H154,2)</f>
        <v>0</v>
      </c>
      <c r="K154" s="187"/>
      <c r="L154" s="38"/>
      <c r="M154" s="188" t="s">
        <v>1</v>
      </c>
      <c r="N154" s="189" t="s">
        <v>42</v>
      </c>
      <c r="O154" s="81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140</v>
      </c>
      <c r="AT154" s="192" t="s">
        <v>136</v>
      </c>
      <c r="AU154" s="192" t="s">
        <v>141</v>
      </c>
      <c r="AY154" s="18" t="s">
        <v>134</v>
      </c>
      <c r="BE154" s="193">
        <f>IF(N154="základná",J154,0)</f>
        <v>0</v>
      </c>
      <c r="BF154" s="193">
        <f>IF(N154="znížená",J154,0)</f>
        <v>0</v>
      </c>
      <c r="BG154" s="193">
        <f>IF(N154="zákl. prenesená",J154,0)</f>
        <v>0</v>
      </c>
      <c r="BH154" s="193">
        <f>IF(N154="zníž. prenesená",J154,0)</f>
        <v>0</v>
      </c>
      <c r="BI154" s="193">
        <f>IF(N154="nulová",J154,0)</f>
        <v>0</v>
      </c>
      <c r="BJ154" s="18" t="s">
        <v>141</v>
      </c>
      <c r="BK154" s="193">
        <f>ROUND(I154*H154,2)</f>
        <v>0</v>
      </c>
      <c r="BL154" s="18" t="s">
        <v>140</v>
      </c>
      <c r="BM154" s="192" t="s">
        <v>741</v>
      </c>
    </row>
    <row r="155" s="12" customFormat="1" ht="22.8" customHeight="1">
      <c r="A155" s="12"/>
      <c r="B155" s="166"/>
      <c r="C155" s="12"/>
      <c r="D155" s="167" t="s">
        <v>75</v>
      </c>
      <c r="E155" s="177" t="s">
        <v>177</v>
      </c>
      <c r="F155" s="177" t="s">
        <v>742</v>
      </c>
      <c r="G155" s="12"/>
      <c r="H155" s="12"/>
      <c r="I155" s="169"/>
      <c r="J155" s="178">
        <f>BK155</f>
        <v>0</v>
      </c>
      <c r="K155" s="12"/>
      <c r="L155" s="166"/>
      <c r="M155" s="171"/>
      <c r="N155" s="172"/>
      <c r="O155" s="172"/>
      <c r="P155" s="173">
        <f>SUM(P156:P166)</f>
        <v>0</v>
      </c>
      <c r="Q155" s="172"/>
      <c r="R155" s="173">
        <f>SUM(R156:R166)</f>
        <v>2.0000000000000002E-05</v>
      </c>
      <c r="S155" s="172"/>
      <c r="T155" s="174">
        <f>SUM(T156:T166)</f>
        <v>6.9500000000000002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67" t="s">
        <v>84</v>
      </c>
      <c r="AT155" s="175" t="s">
        <v>75</v>
      </c>
      <c r="AU155" s="175" t="s">
        <v>84</v>
      </c>
      <c r="AY155" s="167" t="s">
        <v>134</v>
      </c>
      <c r="BK155" s="176">
        <f>SUM(BK156:BK166)</f>
        <v>0</v>
      </c>
    </row>
    <row r="156" s="2" customFormat="1" ht="24.15" customHeight="1">
      <c r="A156" s="37"/>
      <c r="B156" s="179"/>
      <c r="C156" s="180" t="s">
        <v>249</v>
      </c>
      <c r="D156" s="180" t="s">
        <v>136</v>
      </c>
      <c r="E156" s="181" t="s">
        <v>743</v>
      </c>
      <c r="F156" s="182" t="s">
        <v>744</v>
      </c>
      <c r="G156" s="183" t="s">
        <v>139</v>
      </c>
      <c r="H156" s="184">
        <v>30</v>
      </c>
      <c r="I156" s="185"/>
      <c r="J156" s="186">
        <f>ROUND(I156*H156,2)</f>
        <v>0</v>
      </c>
      <c r="K156" s="187"/>
      <c r="L156" s="38"/>
      <c r="M156" s="188" t="s">
        <v>1</v>
      </c>
      <c r="N156" s="189" t="s">
        <v>42</v>
      </c>
      <c r="O156" s="81"/>
      <c r="P156" s="190">
        <f>O156*H156</f>
        <v>0</v>
      </c>
      <c r="Q156" s="190">
        <v>0</v>
      </c>
      <c r="R156" s="190">
        <f>Q156*H156</f>
        <v>0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140</v>
      </c>
      <c r="AT156" s="192" t="s">
        <v>136</v>
      </c>
      <c r="AU156" s="192" t="s">
        <v>141</v>
      </c>
      <c r="AY156" s="18" t="s">
        <v>134</v>
      </c>
      <c r="BE156" s="193">
        <f>IF(N156="základná",J156,0)</f>
        <v>0</v>
      </c>
      <c r="BF156" s="193">
        <f>IF(N156="znížená",J156,0)</f>
        <v>0</v>
      </c>
      <c r="BG156" s="193">
        <f>IF(N156="zákl. prenesená",J156,0)</f>
        <v>0</v>
      </c>
      <c r="BH156" s="193">
        <f>IF(N156="zníž. prenesená",J156,0)</f>
        <v>0</v>
      </c>
      <c r="BI156" s="193">
        <f>IF(N156="nulová",J156,0)</f>
        <v>0</v>
      </c>
      <c r="BJ156" s="18" t="s">
        <v>141</v>
      </c>
      <c r="BK156" s="193">
        <f>ROUND(I156*H156,2)</f>
        <v>0</v>
      </c>
      <c r="BL156" s="18" t="s">
        <v>140</v>
      </c>
      <c r="BM156" s="192" t="s">
        <v>745</v>
      </c>
    </row>
    <row r="157" s="2" customFormat="1" ht="24.15" customHeight="1">
      <c r="A157" s="37"/>
      <c r="B157" s="179"/>
      <c r="C157" s="180" t="s">
        <v>253</v>
      </c>
      <c r="D157" s="180" t="s">
        <v>136</v>
      </c>
      <c r="E157" s="181" t="s">
        <v>746</v>
      </c>
      <c r="F157" s="182" t="s">
        <v>747</v>
      </c>
      <c r="G157" s="183" t="s">
        <v>156</v>
      </c>
      <c r="H157" s="184">
        <v>1.5</v>
      </c>
      <c r="I157" s="185"/>
      <c r="J157" s="186">
        <f>ROUND(I157*H157,2)</f>
        <v>0</v>
      </c>
      <c r="K157" s="187"/>
      <c r="L157" s="38"/>
      <c r="M157" s="188" t="s">
        <v>1</v>
      </c>
      <c r="N157" s="189" t="s">
        <v>42</v>
      </c>
      <c r="O157" s="81"/>
      <c r="P157" s="190">
        <f>O157*H157</f>
        <v>0</v>
      </c>
      <c r="Q157" s="190">
        <v>0</v>
      </c>
      <c r="R157" s="190">
        <f>Q157*H157</f>
        <v>0</v>
      </c>
      <c r="S157" s="190">
        <v>2.3999999999999999</v>
      </c>
      <c r="T157" s="191">
        <f>S157*H157</f>
        <v>3.5999999999999996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140</v>
      </c>
      <c r="AT157" s="192" t="s">
        <v>136</v>
      </c>
      <c r="AU157" s="192" t="s">
        <v>141</v>
      </c>
      <c r="AY157" s="18" t="s">
        <v>134</v>
      </c>
      <c r="BE157" s="193">
        <f>IF(N157="základná",J157,0)</f>
        <v>0</v>
      </c>
      <c r="BF157" s="193">
        <f>IF(N157="znížená",J157,0)</f>
        <v>0</v>
      </c>
      <c r="BG157" s="193">
        <f>IF(N157="zákl. prenesená",J157,0)</f>
        <v>0</v>
      </c>
      <c r="BH157" s="193">
        <f>IF(N157="zníž. prenesená",J157,0)</f>
        <v>0</v>
      </c>
      <c r="BI157" s="193">
        <f>IF(N157="nulová",J157,0)</f>
        <v>0</v>
      </c>
      <c r="BJ157" s="18" t="s">
        <v>141</v>
      </c>
      <c r="BK157" s="193">
        <f>ROUND(I157*H157,2)</f>
        <v>0</v>
      </c>
      <c r="BL157" s="18" t="s">
        <v>140</v>
      </c>
      <c r="BM157" s="192" t="s">
        <v>748</v>
      </c>
    </row>
    <row r="158" s="2" customFormat="1" ht="24.15" customHeight="1">
      <c r="A158" s="37"/>
      <c r="B158" s="179"/>
      <c r="C158" s="180" t="s">
        <v>257</v>
      </c>
      <c r="D158" s="180" t="s">
        <v>136</v>
      </c>
      <c r="E158" s="181" t="s">
        <v>749</v>
      </c>
      <c r="F158" s="182" t="s">
        <v>750</v>
      </c>
      <c r="G158" s="183" t="s">
        <v>156</v>
      </c>
      <c r="H158" s="184">
        <v>1.5</v>
      </c>
      <c r="I158" s="185"/>
      <c r="J158" s="186">
        <f>ROUND(I158*H158,2)</f>
        <v>0</v>
      </c>
      <c r="K158" s="187"/>
      <c r="L158" s="38"/>
      <c r="M158" s="188" t="s">
        <v>1</v>
      </c>
      <c r="N158" s="189" t="s">
        <v>42</v>
      </c>
      <c r="O158" s="81"/>
      <c r="P158" s="190">
        <f>O158*H158</f>
        <v>0</v>
      </c>
      <c r="Q158" s="190">
        <v>0</v>
      </c>
      <c r="R158" s="190">
        <f>Q158*H158</f>
        <v>0</v>
      </c>
      <c r="S158" s="190">
        <v>2.2000000000000002</v>
      </c>
      <c r="T158" s="191">
        <f>S158*H158</f>
        <v>3.3000000000000003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140</v>
      </c>
      <c r="AT158" s="192" t="s">
        <v>136</v>
      </c>
      <c r="AU158" s="192" t="s">
        <v>141</v>
      </c>
      <c r="AY158" s="18" t="s">
        <v>134</v>
      </c>
      <c r="BE158" s="193">
        <f>IF(N158="základná",J158,0)</f>
        <v>0</v>
      </c>
      <c r="BF158" s="193">
        <f>IF(N158="znížená",J158,0)</f>
        <v>0</v>
      </c>
      <c r="BG158" s="193">
        <f>IF(N158="zákl. prenesená",J158,0)</f>
        <v>0</v>
      </c>
      <c r="BH158" s="193">
        <f>IF(N158="zníž. prenesená",J158,0)</f>
        <v>0</v>
      </c>
      <c r="BI158" s="193">
        <f>IF(N158="nulová",J158,0)</f>
        <v>0</v>
      </c>
      <c r="BJ158" s="18" t="s">
        <v>141</v>
      </c>
      <c r="BK158" s="193">
        <f>ROUND(I158*H158,2)</f>
        <v>0</v>
      </c>
      <c r="BL158" s="18" t="s">
        <v>140</v>
      </c>
      <c r="BM158" s="192" t="s">
        <v>751</v>
      </c>
    </row>
    <row r="159" s="2" customFormat="1" ht="37.8" customHeight="1">
      <c r="A159" s="37"/>
      <c r="B159" s="179"/>
      <c r="C159" s="180" t="s">
        <v>261</v>
      </c>
      <c r="D159" s="180" t="s">
        <v>136</v>
      </c>
      <c r="E159" s="181" t="s">
        <v>752</v>
      </c>
      <c r="F159" s="182" t="s">
        <v>753</v>
      </c>
      <c r="G159" s="183" t="s">
        <v>147</v>
      </c>
      <c r="H159" s="184">
        <v>2</v>
      </c>
      <c r="I159" s="185"/>
      <c r="J159" s="186">
        <f>ROUND(I159*H159,2)</f>
        <v>0</v>
      </c>
      <c r="K159" s="187"/>
      <c r="L159" s="38"/>
      <c r="M159" s="188" t="s">
        <v>1</v>
      </c>
      <c r="N159" s="189" t="s">
        <v>42</v>
      </c>
      <c r="O159" s="81"/>
      <c r="P159" s="190">
        <f>O159*H159</f>
        <v>0</v>
      </c>
      <c r="Q159" s="190">
        <v>0</v>
      </c>
      <c r="R159" s="190">
        <f>Q159*H159</f>
        <v>0</v>
      </c>
      <c r="S159" s="190">
        <v>0.025000000000000001</v>
      </c>
      <c r="T159" s="191">
        <f>S159*H159</f>
        <v>0.050000000000000003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140</v>
      </c>
      <c r="AT159" s="192" t="s">
        <v>136</v>
      </c>
      <c r="AU159" s="192" t="s">
        <v>141</v>
      </c>
      <c r="AY159" s="18" t="s">
        <v>134</v>
      </c>
      <c r="BE159" s="193">
        <f>IF(N159="základná",J159,0)</f>
        <v>0</v>
      </c>
      <c r="BF159" s="193">
        <f>IF(N159="znížená",J159,0)</f>
        <v>0</v>
      </c>
      <c r="BG159" s="193">
        <f>IF(N159="zákl. prenesená",J159,0)</f>
        <v>0</v>
      </c>
      <c r="BH159" s="193">
        <f>IF(N159="zníž. prenesená",J159,0)</f>
        <v>0</v>
      </c>
      <c r="BI159" s="193">
        <f>IF(N159="nulová",J159,0)</f>
        <v>0</v>
      </c>
      <c r="BJ159" s="18" t="s">
        <v>141</v>
      </c>
      <c r="BK159" s="193">
        <f>ROUND(I159*H159,2)</f>
        <v>0</v>
      </c>
      <c r="BL159" s="18" t="s">
        <v>140</v>
      </c>
      <c r="BM159" s="192" t="s">
        <v>754</v>
      </c>
    </row>
    <row r="160" s="2" customFormat="1" ht="24.15" customHeight="1">
      <c r="A160" s="37"/>
      <c r="B160" s="179"/>
      <c r="C160" s="180" t="s">
        <v>265</v>
      </c>
      <c r="D160" s="180" t="s">
        <v>136</v>
      </c>
      <c r="E160" s="181" t="s">
        <v>755</v>
      </c>
      <c r="F160" s="182" t="s">
        <v>756</v>
      </c>
      <c r="G160" s="183" t="s">
        <v>147</v>
      </c>
      <c r="H160" s="184">
        <v>2</v>
      </c>
      <c r="I160" s="185"/>
      <c r="J160" s="186">
        <f>ROUND(I160*H160,2)</f>
        <v>0</v>
      </c>
      <c r="K160" s="187"/>
      <c r="L160" s="38"/>
      <c r="M160" s="188" t="s">
        <v>1</v>
      </c>
      <c r="N160" s="189" t="s">
        <v>42</v>
      </c>
      <c r="O160" s="81"/>
      <c r="P160" s="190">
        <f>O160*H160</f>
        <v>0</v>
      </c>
      <c r="Q160" s="190">
        <v>1.0000000000000001E-05</v>
      </c>
      <c r="R160" s="190">
        <f>Q160*H160</f>
        <v>2.0000000000000002E-05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140</v>
      </c>
      <c r="AT160" s="192" t="s">
        <v>136</v>
      </c>
      <c r="AU160" s="192" t="s">
        <v>141</v>
      </c>
      <c r="AY160" s="18" t="s">
        <v>134</v>
      </c>
      <c r="BE160" s="193">
        <f>IF(N160="základná",J160,0)</f>
        <v>0</v>
      </c>
      <c r="BF160" s="193">
        <f>IF(N160="znížená",J160,0)</f>
        <v>0</v>
      </c>
      <c r="BG160" s="193">
        <f>IF(N160="zákl. prenesená",J160,0)</f>
        <v>0</v>
      </c>
      <c r="BH160" s="193">
        <f>IF(N160="zníž. prenesená",J160,0)</f>
        <v>0</v>
      </c>
      <c r="BI160" s="193">
        <f>IF(N160="nulová",J160,0)</f>
        <v>0</v>
      </c>
      <c r="BJ160" s="18" t="s">
        <v>141</v>
      </c>
      <c r="BK160" s="193">
        <f>ROUND(I160*H160,2)</f>
        <v>0</v>
      </c>
      <c r="BL160" s="18" t="s">
        <v>140</v>
      </c>
      <c r="BM160" s="192" t="s">
        <v>757</v>
      </c>
    </row>
    <row r="161" s="2" customFormat="1" ht="21.75" customHeight="1">
      <c r="A161" s="37"/>
      <c r="B161" s="179"/>
      <c r="C161" s="180" t="s">
        <v>269</v>
      </c>
      <c r="D161" s="180" t="s">
        <v>136</v>
      </c>
      <c r="E161" s="181" t="s">
        <v>758</v>
      </c>
      <c r="F161" s="182" t="s">
        <v>759</v>
      </c>
      <c r="G161" s="183" t="s">
        <v>236</v>
      </c>
      <c r="H161" s="184">
        <v>2</v>
      </c>
      <c r="I161" s="185"/>
      <c r="J161" s="186">
        <f>ROUND(I161*H161,2)</f>
        <v>0</v>
      </c>
      <c r="K161" s="187"/>
      <c r="L161" s="38"/>
      <c r="M161" s="188" t="s">
        <v>1</v>
      </c>
      <c r="N161" s="189" t="s">
        <v>42</v>
      </c>
      <c r="O161" s="81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140</v>
      </c>
      <c r="AT161" s="192" t="s">
        <v>136</v>
      </c>
      <c r="AU161" s="192" t="s">
        <v>141</v>
      </c>
      <c r="AY161" s="18" t="s">
        <v>134</v>
      </c>
      <c r="BE161" s="193">
        <f>IF(N161="základná",J161,0)</f>
        <v>0</v>
      </c>
      <c r="BF161" s="193">
        <f>IF(N161="znížená",J161,0)</f>
        <v>0</v>
      </c>
      <c r="BG161" s="193">
        <f>IF(N161="zákl. prenesená",J161,0)</f>
        <v>0</v>
      </c>
      <c r="BH161" s="193">
        <f>IF(N161="zníž. prenesená",J161,0)</f>
        <v>0</v>
      </c>
      <c r="BI161" s="193">
        <f>IF(N161="nulová",J161,0)</f>
        <v>0</v>
      </c>
      <c r="BJ161" s="18" t="s">
        <v>141</v>
      </c>
      <c r="BK161" s="193">
        <f>ROUND(I161*H161,2)</f>
        <v>0</v>
      </c>
      <c r="BL161" s="18" t="s">
        <v>140</v>
      </c>
      <c r="BM161" s="192" t="s">
        <v>760</v>
      </c>
    </row>
    <row r="162" s="2" customFormat="1" ht="21.75" customHeight="1">
      <c r="A162" s="37"/>
      <c r="B162" s="179"/>
      <c r="C162" s="180" t="s">
        <v>273</v>
      </c>
      <c r="D162" s="180" t="s">
        <v>136</v>
      </c>
      <c r="E162" s="181" t="s">
        <v>234</v>
      </c>
      <c r="F162" s="182" t="s">
        <v>235</v>
      </c>
      <c r="G162" s="183" t="s">
        <v>236</v>
      </c>
      <c r="H162" s="184">
        <v>2</v>
      </c>
      <c r="I162" s="185"/>
      <c r="J162" s="186">
        <f>ROUND(I162*H162,2)</f>
        <v>0</v>
      </c>
      <c r="K162" s="187"/>
      <c r="L162" s="38"/>
      <c r="M162" s="188" t="s">
        <v>1</v>
      </c>
      <c r="N162" s="189" t="s">
        <v>42</v>
      </c>
      <c r="O162" s="81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140</v>
      </c>
      <c r="AT162" s="192" t="s">
        <v>136</v>
      </c>
      <c r="AU162" s="192" t="s">
        <v>141</v>
      </c>
      <c r="AY162" s="18" t="s">
        <v>134</v>
      </c>
      <c r="BE162" s="193">
        <f>IF(N162="základná",J162,0)</f>
        <v>0</v>
      </c>
      <c r="BF162" s="193">
        <f>IF(N162="znížená",J162,0)</f>
        <v>0</v>
      </c>
      <c r="BG162" s="193">
        <f>IF(N162="zákl. prenesená",J162,0)</f>
        <v>0</v>
      </c>
      <c r="BH162" s="193">
        <f>IF(N162="zníž. prenesená",J162,0)</f>
        <v>0</v>
      </c>
      <c r="BI162" s="193">
        <f>IF(N162="nulová",J162,0)</f>
        <v>0</v>
      </c>
      <c r="BJ162" s="18" t="s">
        <v>141</v>
      </c>
      <c r="BK162" s="193">
        <f>ROUND(I162*H162,2)</f>
        <v>0</v>
      </c>
      <c r="BL162" s="18" t="s">
        <v>140</v>
      </c>
      <c r="BM162" s="192" t="s">
        <v>761</v>
      </c>
    </row>
    <row r="163" s="2" customFormat="1" ht="24.15" customHeight="1">
      <c r="A163" s="37"/>
      <c r="B163" s="179"/>
      <c r="C163" s="180" t="s">
        <v>281</v>
      </c>
      <c r="D163" s="180" t="s">
        <v>136</v>
      </c>
      <c r="E163" s="181" t="s">
        <v>245</v>
      </c>
      <c r="F163" s="182" t="s">
        <v>246</v>
      </c>
      <c r="G163" s="183" t="s">
        <v>236</v>
      </c>
      <c r="H163" s="184">
        <v>2</v>
      </c>
      <c r="I163" s="185"/>
      <c r="J163" s="186">
        <f>ROUND(I163*H163,2)</f>
        <v>0</v>
      </c>
      <c r="K163" s="187"/>
      <c r="L163" s="38"/>
      <c r="M163" s="188" t="s">
        <v>1</v>
      </c>
      <c r="N163" s="189" t="s">
        <v>42</v>
      </c>
      <c r="O163" s="81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140</v>
      </c>
      <c r="AT163" s="192" t="s">
        <v>136</v>
      </c>
      <c r="AU163" s="192" t="s">
        <v>141</v>
      </c>
      <c r="AY163" s="18" t="s">
        <v>134</v>
      </c>
      <c r="BE163" s="193">
        <f>IF(N163="základná",J163,0)</f>
        <v>0</v>
      </c>
      <c r="BF163" s="193">
        <f>IF(N163="znížená",J163,0)</f>
        <v>0</v>
      </c>
      <c r="BG163" s="193">
        <f>IF(N163="zákl. prenesená",J163,0)</f>
        <v>0</v>
      </c>
      <c r="BH163" s="193">
        <f>IF(N163="zníž. prenesená",J163,0)</f>
        <v>0</v>
      </c>
      <c r="BI163" s="193">
        <f>IF(N163="nulová",J163,0)</f>
        <v>0</v>
      </c>
      <c r="BJ163" s="18" t="s">
        <v>141</v>
      </c>
      <c r="BK163" s="193">
        <f>ROUND(I163*H163,2)</f>
        <v>0</v>
      </c>
      <c r="BL163" s="18" t="s">
        <v>140</v>
      </c>
      <c r="BM163" s="192" t="s">
        <v>762</v>
      </c>
    </row>
    <row r="164" s="2" customFormat="1" ht="24.15" customHeight="1">
      <c r="A164" s="37"/>
      <c r="B164" s="179"/>
      <c r="C164" s="180" t="s">
        <v>286</v>
      </c>
      <c r="D164" s="180" t="s">
        <v>136</v>
      </c>
      <c r="E164" s="181" t="s">
        <v>250</v>
      </c>
      <c r="F164" s="182" t="s">
        <v>251</v>
      </c>
      <c r="G164" s="183" t="s">
        <v>236</v>
      </c>
      <c r="H164" s="184">
        <v>2</v>
      </c>
      <c r="I164" s="185"/>
      <c r="J164" s="186">
        <f>ROUND(I164*H164,2)</f>
        <v>0</v>
      </c>
      <c r="K164" s="187"/>
      <c r="L164" s="38"/>
      <c r="M164" s="188" t="s">
        <v>1</v>
      </c>
      <c r="N164" s="189" t="s">
        <v>42</v>
      </c>
      <c r="O164" s="81"/>
      <c r="P164" s="190">
        <f>O164*H164</f>
        <v>0</v>
      </c>
      <c r="Q164" s="190">
        <v>0</v>
      </c>
      <c r="R164" s="190">
        <f>Q164*H164</f>
        <v>0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140</v>
      </c>
      <c r="AT164" s="192" t="s">
        <v>136</v>
      </c>
      <c r="AU164" s="192" t="s">
        <v>141</v>
      </c>
      <c r="AY164" s="18" t="s">
        <v>134</v>
      </c>
      <c r="BE164" s="193">
        <f>IF(N164="základná",J164,0)</f>
        <v>0</v>
      </c>
      <c r="BF164" s="193">
        <f>IF(N164="znížená",J164,0)</f>
        <v>0</v>
      </c>
      <c r="BG164" s="193">
        <f>IF(N164="zákl. prenesená",J164,0)</f>
        <v>0</v>
      </c>
      <c r="BH164" s="193">
        <f>IF(N164="zníž. prenesená",J164,0)</f>
        <v>0</v>
      </c>
      <c r="BI164" s="193">
        <f>IF(N164="nulová",J164,0)</f>
        <v>0</v>
      </c>
      <c r="BJ164" s="18" t="s">
        <v>141</v>
      </c>
      <c r="BK164" s="193">
        <f>ROUND(I164*H164,2)</f>
        <v>0</v>
      </c>
      <c r="BL164" s="18" t="s">
        <v>140</v>
      </c>
      <c r="BM164" s="192" t="s">
        <v>763</v>
      </c>
    </row>
    <row r="165" s="2" customFormat="1" ht="24.15" customHeight="1">
      <c r="A165" s="37"/>
      <c r="B165" s="179"/>
      <c r="C165" s="180" t="s">
        <v>290</v>
      </c>
      <c r="D165" s="180" t="s">
        <v>136</v>
      </c>
      <c r="E165" s="181" t="s">
        <v>254</v>
      </c>
      <c r="F165" s="182" t="s">
        <v>255</v>
      </c>
      <c r="G165" s="183" t="s">
        <v>236</v>
      </c>
      <c r="H165" s="184">
        <v>2</v>
      </c>
      <c r="I165" s="185"/>
      <c r="J165" s="186">
        <f>ROUND(I165*H165,2)</f>
        <v>0</v>
      </c>
      <c r="K165" s="187"/>
      <c r="L165" s="38"/>
      <c r="M165" s="188" t="s">
        <v>1</v>
      </c>
      <c r="N165" s="189" t="s">
        <v>42</v>
      </c>
      <c r="O165" s="81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140</v>
      </c>
      <c r="AT165" s="192" t="s">
        <v>136</v>
      </c>
      <c r="AU165" s="192" t="s">
        <v>141</v>
      </c>
      <c r="AY165" s="18" t="s">
        <v>134</v>
      </c>
      <c r="BE165" s="193">
        <f>IF(N165="základná",J165,0)</f>
        <v>0</v>
      </c>
      <c r="BF165" s="193">
        <f>IF(N165="znížená",J165,0)</f>
        <v>0</v>
      </c>
      <c r="BG165" s="193">
        <f>IF(N165="zákl. prenesená",J165,0)</f>
        <v>0</v>
      </c>
      <c r="BH165" s="193">
        <f>IF(N165="zníž. prenesená",J165,0)</f>
        <v>0</v>
      </c>
      <c r="BI165" s="193">
        <f>IF(N165="nulová",J165,0)</f>
        <v>0</v>
      </c>
      <c r="BJ165" s="18" t="s">
        <v>141</v>
      </c>
      <c r="BK165" s="193">
        <f>ROUND(I165*H165,2)</f>
        <v>0</v>
      </c>
      <c r="BL165" s="18" t="s">
        <v>140</v>
      </c>
      <c r="BM165" s="192" t="s">
        <v>764</v>
      </c>
    </row>
    <row r="166" s="2" customFormat="1" ht="24.15" customHeight="1">
      <c r="A166" s="37"/>
      <c r="B166" s="179"/>
      <c r="C166" s="180" t="s">
        <v>296</v>
      </c>
      <c r="D166" s="180" t="s">
        <v>136</v>
      </c>
      <c r="E166" s="181" t="s">
        <v>765</v>
      </c>
      <c r="F166" s="182" t="s">
        <v>766</v>
      </c>
      <c r="G166" s="183" t="s">
        <v>236</v>
      </c>
      <c r="H166" s="184">
        <v>2</v>
      </c>
      <c r="I166" s="185"/>
      <c r="J166" s="186">
        <f>ROUND(I166*H166,2)</f>
        <v>0</v>
      </c>
      <c r="K166" s="187"/>
      <c r="L166" s="38"/>
      <c r="M166" s="188" t="s">
        <v>1</v>
      </c>
      <c r="N166" s="189" t="s">
        <v>42</v>
      </c>
      <c r="O166" s="81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140</v>
      </c>
      <c r="AT166" s="192" t="s">
        <v>136</v>
      </c>
      <c r="AU166" s="192" t="s">
        <v>141</v>
      </c>
      <c r="AY166" s="18" t="s">
        <v>134</v>
      </c>
      <c r="BE166" s="193">
        <f>IF(N166="základná",J166,0)</f>
        <v>0</v>
      </c>
      <c r="BF166" s="193">
        <f>IF(N166="znížená",J166,0)</f>
        <v>0</v>
      </c>
      <c r="BG166" s="193">
        <f>IF(N166="zákl. prenesená",J166,0)</f>
        <v>0</v>
      </c>
      <c r="BH166" s="193">
        <f>IF(N166="zníž. prenesená",J166,0)</f>
        <v>0</v>
      </c>
      <c r="BI166" s="193">
        <f>IF(N166="nulová",J166,0)</f>
        <v>0</v>
      </c>
      <c r="BJ166" s="18" t="s">
        <v>141</v>
      </c>
      <c r="BK166" s="193">
        <f>ROUND(I166*H166,2)</f>
        <v>0</v>
      </c>
      <c r="BL166" s="18" t="s">
        <v>140</v>
      </c>
      <c r="BM166" s="192" t="s">
        <v>767</v>
      </c>
    </row>
    <row r="167" s="12" customFormat="1" ht="22.8" customHeight="1">
      <c r="A167" s="12"/>
      <c r="B167" s="166"/>
      <c r="C167" s="12"/>
      <c r="D167" s="167" t="s">
        <v>75</v>
      </c>
      <c r="E167" s="177" t="s">
        <v>415</v>
      </c>
      <c r="F167" s="177" t="s">
        <v>416</v>
      </c>
      <c r="G167" s="12"/>
      <c r="H167" s="12"/>
      <c r="I167" s="169"/>
      <c r="J167" s="178">
        <f>BK167</f>
        <v>0</v>
      </c>
      <c r="K167" s="12"/>
      <c r="L167" s="166"/>
      <c r="M167" s="171"/>
      <c r="N167" s="172"/>
      <c r="O167" s="172"/>
      <c r="P167" s="173">
        <f>P168</f>
        <v>0</v>
      </c>
      <c r="Q167" s="172"/>
      <c r="R167" s="173">
        <f>R168</f>
        <v>0</v>
      </c>
      <c r="S167" s="172"/>
      <c r="T167" s="174">
        <f>T168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67" t="s">
        <v>84</v>
      </c>
      <c r="AT167" s="175" t="s">
        <v>75</v>
      </c>
      <c r="AU167" s="175" t="s">
        <v>84</v>
      </c>
      <c r="AY167" s="167" t="s">
        <v>134</v>
      </c>
      <c r="BK167" s="176">
        <f>BK168</f>
        <v>0</v>
      </c>
    </row>
    <row r="168" s="2" customFormat="1" ht="24.15" customHeight="1">
      <c r="A168" s="37"/>
      <c r="B168" s="179"/>
      <c r="C168" s="180" t="s">
        <v>303</v>
      </c>
      <c r="D168" s="180" t="s">
        <v>136</v>
      </c>
      <c r="E168" s="181" t="s">
        <v>768</v>
      </c>
      <c r="F168" s="182" t="s">
        <v>418</v>
      </c>
      <c r="G168" s="183" t="s">
        <v>236</v>
      </c>
      <c r="H168" s="184">
        <v>0.94599999999999995</v>
      </c>
      <c r="I168" s="185"/>
      <c r="J168" s="186">
        <f>ROUND(I168*H168,2)</f>
        <v>0</v>
      </c>
      <c r="K168" s="187"/>
      <c r="L168" s="38"/>
      <c r="M168" s="188" t="s">
        <v>1</v>
      </c>
      <c r="N168" s="189" t="s">
        <v>42</v>
      </c>
      <c r="O168" s="81"/>
      <c r="P168" s="190">
        <f>O168*H168</f>
        <v>0</v>
      </c>
      <c r="Q168" s="190">
        <v>0</v>
      </c>
      <c r="R168" s="190">
        <f>Q168*H168</f>
        <v>0</v>
      </c>
      <c r="S168" s="190">
        <v>0</v>
      </c>
      <c r="T168" s="19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2" t="s">
        <v>140</v>
      </c>
      <c r="AT168" s="192" t="s">
        <v>136</v>
      </c>
      <c r="AU168" s="192" t="s">
        <v>141</v>
      </c>
      <c r="AY168" s="18" t="s">
        <v>134</v>
      </c>
      <c r="BE168" s="193">
        <f>IF(N168="základná",J168,0)</f>
        <v>0</v>
      </c>
      <c r="BF168" s="193">
        <f>IF(N168="znížená",J168,0)</f>
        <v>0</v>
      </c>
      <c r="BG168" s="193">
        <f>IF(N168="zákl. prenesená",J168,0)</f>
        <v>0</v>
      </c>
      <c r="BH168" s="193">
        <f>IF(N168="zníž. prenesená",J168,0)</f>
        <v>0</v>
      </c>
      <c r="BI168" s="193">
        <f>IF(N168="nulová",J168,0)</f>
        <v>0</v>
      </c>
      <c r="BJ168" s="18" t="s">
        <v>141</v>
      </c>
      <c r="BK168" s="193">
        <f>ROUND(I168*H168,2)</f>
        <v>0</v>
      </c>
      <c r="BL168" s="18" t="s">
        <v>140</v>
      </c>
      <c r="BM168" s="192" t="s">
        <v>769</v>
      </c>
    </row>
    <row r="169" s="12" customFormat="1" ht="25.92" customHeight="1">
      <c r="A169" s="12"/>
      <c r="B169" s="166"/>
      <c r="C169" s="12"/>
      <c r="D169" s="167" t="s">
        <v>75</v>
      </c>
      <c r="E169" s="168" t="s">
        <v>277</v>
      </c>
      <c r="F169" s="168" t="s">
        <v>278</v>
      </c>
      <c r="G169" s="12"/>
      <c r="H169" s="12"/>
      <c r="I169" s="169"/>
      <c r="J169" s="170">
        <f>BK169</f>
        <v>0</v>
      </c>
      <c r="K169" s="12"/>
      <c r="L169" s="166"/>
      <c r="M169" s="171"/>
      <c r="N169" s="172"/>
      <c r="O169" s="172"/>
      <c r="P169" s="173">
        <f>P170+P177+P189+P207+P233</f>
        <v>0</v>
      </c>
      <c r="Q169" s="172"/>
      <c r="R169" s="173">
        <f>R170+R177+R189+R207+R233</f>
        <v>0.03629000000000001</v>
      </c>
      <c r="S169" s="172"/>
      <c r="T169" s="174">
        <f>T170+T177+T189+T207+T233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67" t="s">
        <v>141</v>
      </c>
      <c r="AT169" s="175" t="s">
        <v>75</v>
      </c>
      <c r="AU169" s="175" t="s">
        <v>76</v>
      </c>
      <c r="AY169" s="167" t="s">
        <v>134</v>
      </c>
      <c r="BK169" s="176">
        <f>BK170+BK177+BK189+BK207+BK233</f>
        <v>0</v>
      </c>
    </row>
    <row r="170" s="12" customFormat="1" ht="22.8" customHeight="1">
      <c r="A170" s="12"/>
      <c r="B170" s="166"/>
      <c r="C170" s="12"/>
      <c r="D170" s="167" t="s">
        <v>75</v>
      </c>
      <c r="E170" s="177" t="s">
        <v>448</v>
      </c>
      <c r="F170" s="177" t="s">
        <v>449</v>
      </c>
      <c r="G170" s="12"/>
      <c r="H170" s="12"/>
      <c r="I170" s="169"/>
      <c r="J170" s="178">
        <f>BK170</f>
        <v>0</v>
      </c>
      <c r="K170" s="12"/>
      <c r="L170" s="166"/>
      <c r="M170" s="171"/>
      <c r="N170" s="172"/>
      <c r="O170" s="172"/>
      <c r="P170" s="173">
        <f>SUM(P171:P176)</f>
        <v>0</v>
      </c>
      <c r="Q170" s="172"/>
      <c r="R170" s="173">
        <f>SUM(R171:R176)</f>
        <v>0.00020000000000000001</v>
      </c>
      <c r="S170" s="172"/>
      <c r="T170" s="174">
        <f>SUM(T171:T176)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67" t="s">
        <v>141</v>
      </c>
      <c r="AT170" s="175" t="s">
        <v>75</v>
      </c>
      <c r="AU170" s="175" t="s">
        <v>84</v>
      </c>
      <c r="AY170" s="167" t="s">
        <v>134</v>
      </c>
      <c r="BK170" s="176">
        <f>SUM(BK171:BK176)</f>
        <v>0</v>
      </c>
    </row>
    <row r="171" s="2" customFormat="1" ht="24.15" customHeight="1">
      <c r="A171" s="37"/>
      <c r="B171" s="179"/>
      <c r="C171" s="180" t="s">
        <v>309</v>
      </c>
      <c r="D171" s="180" t="s">
        <v>136</v>
      </c>
      <c r="E171" s="181" t="s">
        <v>770</v>
      </c>
      <c r="F171" s="182" t="s">
        <v>771</v>
      </c>
      <c r="G171" s="183" t="s">
        <v>147</v>
      </c>
      <c r="H171" s="184">
        <v>25</v>
      </c>
      <c r="I171" s="185"/>
      <c r="J171" s="186">
        <f>ROUND(I171*H171,2)</f>
        <v>0</v>
      </c>
      <c r="K171" s="187"/>
      <c r="L171" s="38"/>
      <c r="M171" s="188" t="s">
        <v>1</v>
      </c>
      <c r="N171" s="189" t="s">
        <v>42</v>
      </c>
      <c r="O171" s="81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211</v>
      </c>
      <c r="AT171" s="192" t="s">
        <v>136</v>
      </c>
      <c r="AU171" s="192" t="s">
        <v>141</v>
      </c>
      <c r="AY171" s="18" t="s">
        <v>134</v>
      </c>
      <c r="BE171" s="193">
        <f>IF(N171="základná",J171,0)</f>
        <v>0</v>
      </c>
      <c r="BF171" s="193">
        <f>IF(N171="znížená",J171,0)</f>
        <v>0</v>
      </c>
      <c r="BG171" s="193">
        <f>IF(N171="zákl. prenesená",J171,0)</f>
        <v>0</v>
      </c>
      <c r="BH171" s="193">
        <f>IF(N171="zníž. prenesená",J171,0)</f>
        <v>0</v>
      </c>
      <c r="BI171" s="193">
        <f>IF(N171="nulová",J171,0)</f>
        <v>0</v>
      </c>
      <c r="BJ171" s="18" t="s">
        <v>141</v>
      </c>
      <c r="BK171" s="193">
        <f>ROUND(I171*H171,2)</f>
        <v>0</v>
      </c>
      <c r="BL171" s="18" t="s">
        <v>211</v>
      </c>
      <c r="BM171" s="192" t="s">
        <v>772</v>
      </c>
    </row>
    <row r="172" s="2" customFormat="1" ht="37.8" customHeight="1">
      <c r="A172" s="37"/>
      <c r="B172" s="179"/>
      <c r="C172" s="221" t="s">
        <v>314</v>
      </c>
      <c r="D172" s="221" t="s">
        <v>367</v>
      </c>
      <c r="E172" s="222" t="s">
        <v>773</v>
      </c>
      <c r="F172" s="223" t="s">
        <v>774</v>
      </c>
      <c r="G172" s="224" t="s">
        <v>147</v>
      </c>
      <c r="H172" s="225">
        <v>2</v>
      </c>
      <c r="I172" s="226"/>
      <c r="J172" s="227">
        <f>ROUND(I172*H172,2)</f>
        <v>0</v>
      </c>
      <c r="K172" s="228"/>
      <c r="L172" s="229"/>
      <c r="M172" s="230" t="s">
        <v>1</v>
      </c>
      <c r="N172" s="231" t="s">
        <v>42</v>
      </c>
      <c r="O172" s="81"/>
      <c r="P172" s="190">
        <f>O172*H172</f>
        <v>0</v>
      </c>
      <c r="Q172" s="190">
        <v>0</v>
      </c>
      <c r="R172" s="190">
        <f>Q172*H172</f>
        <v>0</v>
      </c>
      <c r="S172" s="190">
        <v>0</v>
      </c>
      <c r="T172" s="19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2" t="s">
        <v>290</v>
      </c>
      <c r="AT172" s="192" t="s">
        <v>367</v>
      </c>
      <c r="AU172" s="192" t="s">
        <v>141</v>
      </c>
      <c r="AY172" s="18" t="s">
        <v>134</v>
      </c>
      <c r="BE172" s="193">
        <f>IF(N172="základná",J172,0)</f>
        <v>0</v>
      </c>
      <c r="BF172" s="193">
        <f>IF(N172="znížená",J172,0)</f>
        <v>0</v>
      </c>
      <c r="BG172" s="193">
        <f>IF(N172="zákl. prenesená",J172,0)</f>
        <v>0</v>
      </c>
      <c r="BH172" s="193">
        <f>IF(N172="zníž. prenesená",J172,0)</f>
        <v>0</v>
      </c>
      <c r="BI172" s="193">
        <f>IF(N172="nulová",J172,0)</f>
        <v>0</v>
      </c>
      <c r="BJ172" s="18" t="s">
        <v>141</v>
      </c>
      <c r="BK172" s="193">
        <f>ROUND(I172*H172,2)</f>
        <v>0</v>
      </c>
      <c r="BL172" s="18" t="s">
        <v>211</v>
      </c>
      <c r="BM172" s="192" t="s">
        <v>775</v>
      </c>
    </row>
    <row r="173" s="2" customFormat="1" ht="37.8" customHeight="1">
      <c r="A173" s="37"/>
      <c r="B173" s="179"/>
      <c r="C173" s="221" t="s">
        <v>463</v>
      </c>
      <c r="D173" s="221" t="s">
        <v>367</v>
      </c>
      <c r="E173" s="222" t="s">
        <v>776</v>
      </c>
      <c r="F173" s="223" t="s">
        <v>777</v>
      </c>
      <c r="G173" s="224" t="s">
        <v>147</v>
      </c>
      <c r="H173" s="225">
        <v>11</v>
      </c>
      <c r="I173" s="226"/>
      <c r="J173" s="227">
        <f>ROUND(I173*H173,2)</f>
        <v>0</v>
      </c>
      <c r="K173" s="228"/>
      <c r="L173" s="229"/>
      <c r="M173" s="230" t="s">
        <v>1</v>
      </c>
      <c r="N173" s="231" t="s">
        <v>42</v>
      </c>
      <c r="O173" s="81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290</v>
      </c>
      <c r="AT173" s="192" t="s">
        <v>367</v>
      </c>
      <c r="AU173" s="192" t="s">
        <v>141</v>
      </c>
      <c r="AY173" s="18" t="s">
        <v>134</v>
      </c>
      <c r="BE173" s="193">
        <f>IF(N173="základná",J173,0)</f>
        <v>0</v>
      </c>
      <c r="BF173" s="193">
        <f>IF(N173="znížená",J173,0)</f>
        <v>0</v>
      </c>
      <c r="BG173" s="193">
        <f>IF(N173="zákl. prenesená",J173,0)</f>
        <v>0</v>
      </c>
      <c r="BH173" s="193">
        <f>IF(N173="zníž. prenesená",J173,0)</f>
        <v>0</v>
      </c>
      <c r="BI173" s="193">
        <f>IF(N173="nulová",J173,0)</f>
        <v>0</v>
      </c>
      <c r="BJ173" s="18" t="s">
        <v>141</v>
      </c>
      <c r="BK173" s="193">
        <f>ROUND(I173*H173,2)</f>
        <v>0</v>
      </c>
      <c r="BL173" s="18" t="s">
        <v>211</v>
      </c>
      <c r="BM173" s="192" t="s">
        <v>778</v>
      </c>
    </row>
    <row r="174" s="2" customFormat="1" ht="37.8" customHeight="1">
      <c r="A174" s="37"/>
      <c r="B174" s="179"/>
      <c r="C174" s="221" t="s">
        <v>468</v>
      </c>
      <c r="D174" s="221" t="s">
        <v>367</v>
      </c>
      <c r="E174" s="222" t="s">
        <v>779</v>
      </c>
      <c r="F174" s="223" t="s">
        <v>780</v>
      </c>
      <c r="G174" s="224" t="s">
        <v>147</v>
      </c>
      <c r="H174" s="225">
        <v>2</v>
      </c>
      <c r="I174" s="226"/>
      <c r="J174" s="227">
        <f>ROUND(I174*H174,2)</f>
        <v>0</v>
      </c>
      <c r="K174" s="228"/>
      <c r="L174" s="229"/>
      <c r="M174" s="230" t="s">
        <v>1</v>
      </c>
      <c r="N174" s="231" t="s">
        <v>42</v>
      </c>
      <c r="O174" s="81"/>
      <c r="P174" s="190">
        <f>O174*H174</f>
        <v>0</v>
      </c>
      <c r="Q174" s="190">
        <v>0</v>
      </c>
      <c r="R174" s="190">
        <f>Q174*H174</f>
        <v>0</v>
      </c>
      <c r="S174" s="190">
        <v>0</v>
      </c>
      <c r="T174" s="19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2" t="s">
        <v>290</v>
      </c>
      <c r="AT174" s="192" t="s">
        <v>367</v>
      </c>
      <c r="AU174" s="192" t="s">
        <v>141</v>
      </c>
      <c r="AY174" s="18" t="s">
        <v>134</v>
      </c>
      <c r="BE174" s="193">
        <f>IF(N174="základná",J174,0)</f>
        <v>0</v>
      </c>
      <c r="BF174" s="193">
        <f>IF(N174="znížená",J174,0)</f>
        <v>0</v>
      </c>
      <c r="BG174" s="193">
        <f>IF(N174="zákl. prenesená",J174,0)</f>
        <v>0</v>
      </c>
      <c r="BH174" s="193">
        <f>IF(N174="zníž. prenesená",J174,0)</f>
        <v>0</v>
      </c>
      <c r="BI174" s="193">
        <f>IF(N174="nulová",J174,0)</f>
        <v>0</v>
      </c>
      <c r="BJ174" s="18" t="s">
        <v>141</v>
      </c>
      <c r="BK174" s="193">
        <f>ROUND(I174*H174,2)</f>
        <v>0</v>
      </c>
      <c r="BL174" s="18" t="s">
        <v>211</v>
      </c>
      <c r="BM174" s="192" t="s">
        <v>781</v>
      </c>
    </row>
    <row r="175" s="2" customFormat="1" ht="33" customHeight="1">
      <c r="A175" s="37"/>
      <c r="B175" s="179"/>
      <c r="C175" s="221" t="s">
        <v>472</v>
      </c>
      <c r="D175" s="221" t="s">
        <v>367</v>
      </c>
      <c r="E175" s="222" t="s">
        <v>782</v>
      </c>
      <c r="F175" s="223" t="s">
        <v>783</v>
      </c>
      <c r="G175" s="224" t="s">
        <v>147</v>
      </c>
      <c r="H175" s="225">
        <v>10</v>
      </c>
      <c r="I175" s="226"/>
      <c r="J175" s="227">
        <f>ROUND(I175*H175,2)</f>
        <v>0</v>
      </c>
      <c r="K175" s="228"/>
      <c r="L175" s="229"/>
      <c r="M175" s="230" t="s">
        <v>1</v>
      </c>
      <c r="N175" s="231" t="s">
        <v>42</v>
      </c>
      <c r="O175" s="81"/>
      <c r="P175" s="190">
        <f>O175*H175</f>
        <v>0</v>
      </c>
      <c r="Q175" s="190">
        <v>2.0000000000000002E-05</v>
      </c>
      <c r="R175" s="190">
        <f>Q175*H175</f>
        <v>0.00020000000000000001</v>
      </c>
      <c r="S175" s="190">
        <v>0</v>
      </c>
      <c r="T175" s="19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2" t="s">
        <v>290</v>
      </c>
      <c r="AT175" s="192" t="s">
        <v>367</v>
      </c>
      <c r="AU175" s="192" t="s">
        <v>141</v>
      </c>
      <c r="AY175" s="18" t="s">
        <v>134</v>
      </c>
      <c r="BE175" s="193">
        <f>IF(N175="základná",J175,0)</f>
        <v>0</v>
      </c>
      <c r="BF175" s="193">
        <f>IF(N175="znížená",J175,0)</f>
        <v>0</v>
      </c>
      <c r="BG175" s="193">
        <f>IF(N175="zákl. prenesená",J175,0)</f>
        <v>0</v>
      </c>
      <c r="BH175" s="193">
        <f>IF(N175="zníž. prenesená",J175,0)</f>
        <v>0</v>
      </c>
      <c r="BI175" s="193">
        <f>IF(N175="nulová",J175,0)</f>
        <v>0</v>
      </c>
      <c r="BJ175" s="18" t="s">
        <v>141</v>
      </c>
      <c r="BK175" s="193">
        <f>ROUND(I175*H175,2)</f>
        <v>0</v>
      </c>
      <c r="BL175" s="18" t="s">
        <v>211</v>
      </c>
      <c r="BM175" s="192" t="s">
        <v>784</v>
      </c>
    </row>
    <row r="176" s="2" customFormat="1" ht="24.15" customHeight="1">
      <c r="A176" s="37"/>
      <c r="B176" s="179"/>
      <c r="C176" s="180" t="s">
        <v>476</v>
      </c>
      <c r="D176" s="180" t="s">
        <v>136</v>
      </c>
      <c r="E176" s="181" t="s">
        <v>464</v>
      </c>
      <c r="F176" s="182" t="s">
        <v>465</v>
      </c>
      <c r="G176" s="183" t="s">
        <v>446</v>
      </c>
      <c r="H176" s="232"/>
      <c r="I176" s="185"/>
      <c r="J176" s="186">
        <f>ROUND(I176*H176,2)</f>
        <v>0</v>
      </c>
      <c r="K176" s="187"/>
      <c r="L176" s="38"/>
      <c r="M176" s="188" t="s">
        <v>1</v>
      </c>
      <c r="N176" s="189" t="s">
        <v>42</v>
      </c>
      <c r="O176" s="81"/>
      <c r="P176" s="190">
        <f>O176*H176</f>
        <v>0</v>
      </c>
      <c r="Q176" s="190">
        <v>0</v>
      </c>
      <c r="R176" s="190">
        <f>Q176*H176</f>
        <v>0</v>
      </c>
      <c r="S176" s="190">
        <v>0</v>
      </c>
      <c r="T176" s="19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2" t="s">
        <v>211</v>
      </c>
      <c r="AT176" s="192" t="s">
        <v>136</v>
      </c>
      <c r="AU176" s="192" t="s">
        <v>141</v>
      </c>
      <c r="AY176" s="18" t="s">
        <v>134</v>
      </c>
      <c r="BE176" s="193">
        <f>IF(N176="základná",J176,0)</f>
        <v>0</v>
      </c>
      <c r="BF176" s="193">
        <f>IF(N176="znížená",J176,0)</f>
        <v>0</v>
      </c>
      <c r="BG176" s="193">
        <f>IF(N176="zákl. prenesená",J176,0)</f>
        <v>0</v>
      </c>
      <c r="BH176" s="193">
        <f>IF(N176="zníž. prenesená",J176,0)</f>
        <v>0</v>
      </c>
      <c r="BI176" s="193">
        <f>IF(N176="nulová",J176,0)</f>
        <v>0</v>
      </c>
      <c r="BJ176" s="18" t="s">
        <v>141</v>
      </c>
      <c r="BK176" s="193">
        <f>ROUND(I176*H176,2)</f>
        <v>0</v>
      </c>
      <c r="BL176" s="18" t="s">
        <v>211</v>
      </c>
      <c r="BM176" s="192" t="s">
        <v>785</v>
      </c>
    </row>
    <row r="177" s="12" customFormat="1" ht="22.8" customHeight="1">
      <c r="A177" s="12"/>
      <c r="B177" s="166"/>
      <c r="C177" s="12"/>
      <c r="D177" s="167" t="s">
        <v>75</v>
      </c>
      <c r="E177" s="177" t="s">
        <v>786</v>
      </c>
      <c r="F177" s="177" t="s">
        <v>787</v>
      </c>
      <c r="G177" s="12"/>
      <c r="H177" s="12"/>
      <c r="I177" s="169"/>
      <c r="J177" s="178">
        <f>BK177</f>
        <v>0</v>
      </c>
      <c r="K177" s="12"/>
      <c r="L177" s="166"/>
      <c r="M177" s="171"/>
      <c r="N177" s="172"/>
      <c r="O177" s="172"/>
      <c r="P177" s="173">
        <f>SUM(P178:P188)</f>
        <v>0</v>
      </c>
      <c r="Q177" s="172"/>
      <c r="R177" s="173">
        <f>SUM(R178:R188)</f>
        <v>0.012950000000000001</v>
      </c>
      <c r="S177" s="172"/>
      <c r="T177" s="174">
        <f>SUM(T178:T188)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67" t="s">
        <v>141</v>
      </c>
      <c r="AT177" s="175" t="s">
        <v>75</v>
      </c>
      <c r="AU177" s="175" t="s">
        <v>84</v>
      </c>
      <c r="AY177" s="167" t="s">
        <v>134</v>
      </c>
      <c r="BK177" s="176">
        <f>SUM(BK178:BK188)</f>
        <v>0</v>
      </c>
    </row>
    <row r="178" s="2" customFormat="1" ht="21.75" customHeight="1">
      <c r="A178" s="37"/>
      <c r="B178" s="179"/>
      <c r="C178" s="180" t="s">
        <v>482</v>
      </c>
      <c r="D178" s="180" t="s">
        <v>136</v>
      </c>
      <c r="E178" s="181" t="s">
        <v>788</v>
      </c>
      <c r="F178" s="182" t="s">
        <v>789</v>
      </c>
      <c r="G178" s="183" t="s">
        <v>147</v>
      </c>
      <c r="H178" s="184">
        <v>5</v>
      </c>
      <c r="I178" s="185"/>
      <c r="J178" s="186">
        <f>ROUND(I178*H178,2)</f>
        <v>0</v>
      </c>
      <c r="K178" s="187"/>
      <c r="L178" s="38"/>
      <c r="M178" s="188" t="s">
        <v>1</v>
      </c>
      <c r="N178" s="189" t="s">
        <v>42</v>
      </c>
      <c r="O178" s="81"/>
      <c r="P178" s="190">
        <f>O178*H178</f>
        <v>0</v>
      </c>
      <c r="Q178" s="190">
        <v>0.00020000000000000001</v>
      </c>
      <c r="R178" s="190">
        <f>Q178*H178</f>
        <v>0.001</v>
      </c>
      <c r="S178" s="190">
        <v>0</v>
      </c>
      <c r="T178" s="19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211</v>
      </c>
      <c r="AT178" s="192" t="s">
        <v>136</v>
      </c>
      <c r="AU178" s="192" t="s">
        <v>141</v>
      </c>
      <c r="AY178" s="18" t="s">
        <v>134</v>
      </c>
      <c r="BE178" s="193">
        <f>IF(N178="základná",J178,0)</f>
        <v>0</v>
      </c>
      <c r="BF178" s="193">
        <f>IF(N178="znížená",J178,0)</f>
        <v>0</v>
      </c>
      <c r="BG178" s="193">
        <f>IF(N178="zákl. prenesená",J178,0)</f>
        <v>0</v>
      </c>
      <c r="BH178" s="193">
        <f>IF(N178="zníž. prenesená",J178,0)</f>
        <v>0</v>
      </c>
      <c r="BI178" s="193">
        <f>IF(N178="nulová",J178,0)</f>
        <v>0</v>
      </c>
      <c r="BJ178" s="18" t="s">
        <v>141</v>
      </c>
      <c r="BK178" s="193">
        <f>ROUND(I178*H178,2)</f>
        <v>0</v>
      </c>
      <c r="BL178" s="18" t="s">
        <v>211</v>
      </c>
      <c r="BM178" s="192" t="s">
        <v>790</v>
      </c>
    </row>
    <row r="179" s="2" customFormat="1" ht="24.15" customHeight="1">
      <c r="A179" s="37"/>
      <c r="B179" s="179"/>
      <c r="C179" s="221" t="s">
        <v>486</v>
      </c>
      <c r="D179" s="221" t="s">
        <v>367</v>
      </c>
      <c r="E179" s="222" t="s">
        <v>791</v>
      </c>
      <c r="F179" s="223" t="s">
        <v>792</v>
      </c>
      <c r="G179" s="224" t="s">
        <v>205</v>
      </c>
      <c r="H179" s="225">
        <v>5</v>
      </c>
      <c r="I179" s="226"/>
      <c r="J179" s="227">
        <f>ROUND(I179*H179,2)</f>
        <v>0</v>
      </c>
      <c r="K179" s="228"/>
      <c r="L179" s="229"/>
      <c r="M179" s="230" t="s">
        <v>1</v>
      </c>
      <c r="N179" s="231" t="s">
        <v>42</v>
      </c>
      <c r="O179" s="81"/>
      <c r="P179" s="190">
        <f>O179*H179</f>
        <v>0</v>
      </c>
      <c r="Q179" s="190">
        <v>0.00031</v>
      </c>
      <c r="R179" s="190">
        <f>Q179*H179</f>
        <v>0.00155</v>
      </c>
      <c r="S179" s="190">
        <v>0</v>
      </c>
      <c r="T179" s="191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2" t="s">
        <v>290</v>
      </c>
      <c r="AT179" s="192" t="s">
        <v>367</v>
      </c>
      <c r="AU179" s="192" t="s">
        <v>141</v>
      </c>
      <c r="AY179" s="18" t="s">
        <v>134</v>
      </c>
      <c r="BE179" s="193">
        <f>IF(N179="základná",J179,0)</f>
        <v>0</v>
      </c>
      <c r="BF179" s="193">
        <f>IF(N179="znížená",J179,0)</f>
        <v>0</v>
      </c>
      <c r="BG179" s="193">
        <f>IF(N179="zákl. prenesená",J179,0)</f>
        <v>0</v>
      </c>
      <c r="BH179" s="193">
        <f>IF(N179="zníž. prenesená",J179,0)</f>
        <v>0</v>
      </c>
      <c r="BI179" s="193">
        <f>IF(N179="nulová",J179,0)</f>
        <v>0</v>
      </c>
      <c r="BJ179" s="18" t="s">
        <v>141</v>
      </c>
      <c r="BK179" s="193">
        <f>ROUND(I179*H179,2)</f>
        <v>0</v>
      </c>
      <c r="BL179" s="18" t="s">
        <v>211</v>
      </c>
      <c r="BM179" s="192" t="s">
        <v>793</v>
      </c>
    </row>
    <row r="180" s="2" customFormat="1" ht="21.75" customHeight="1">
      <c r="A180" s="37"/>
      <c r="B180" s="179"/>
      <c r="C180" s="180" t="s">
        <v>491</v>
      </c>
      <c r="D180" s="180" t="s">
        <v>136</v>
      </c>
      <c r="E180" s="181" t="s">
        <v>794</v>
      </c>
      <c r="F180" s="182" t="s">
        <v>795</v>
      </c>
      <c r="G180" s="183" t="s">
        <v>147</v>
      </c>
      <c r="H180" s="184">
        <v>8</v>
      </c>
      <c r="I180" s="185"/>
      <c r="J180" s="186">
        <f>ROUND(I180*H180,2)</f>
        <v>0</v>
      </c>
      <c r="K180" s="187"/>
      <c r="L180" s="38"/>
      <c r="M180" s="188" t="s">
        <v>1</v>
      </c>
      <c r="N180" s="189" t="s">
        <v>42</v>
      </c>
      <c r="O180" s="81"/>
      <c r="P180" s="190">
        <f>O180*H180</f>
        <v>0</v>
      </c>
      <c r="Q180" s="190">
        <v>0.00019000000000000001</v>
      </c>
      <c r="R180" s="190">
        <f>Q180*H180</f>
        <v>0.0015200000000000001</v>
      </c>
      <c r="S180" s="190">
        <v>0</v>
      </c>
      <c r="T180" s="191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2" t="s">
        <v>211</v>
      </c>
      <c r="AT180" s="192" t="s">
        <v>136</v>
      </c>
      <c r="AU180" s="192" t="s">
        <v>141</v>
      </c>
      <c r="AY180" s="18" t="s">
        <v>134</v>
      </c>
      <c r="BE180" s="193">
        <f>IF(N180="základná",J180,0)</f>
        <v>0</v>
      </c>
      <c r="BF180" s="193">
        <f>IF(N180="znížená",J180,0)</f>
        <v>0</v>
      </c>
      <c r="BG180" s="193">
        <f>IF(N180="zákl. prenesená",J180,0)</f>
        <v>0</v>
      </c>
      <c r="BH180" s="193">
        <f>IF(N180="zníž. prenesená",J180,0)</f>
        <v>0</v>
      </c>
      <c r="BI180" s="193">
        <f>IF(N180="nulová",J180,0)</f>
        <v>0</v>
      </c>
      <c r="BJ180" s="18" t="s">
        <v>141</v>
      </c>
      <c r="BK180" s="193">
        <f>ROUND(I180*H180,2)</f>
        <v>0</v>
      </c>
      <c r="BL180" s="18" t="s">
        <v>211</v>
      </c>
      <c r="BM180" s="192" t="s">
        <v>796</v>
      </c>
    </row>
    <row r="181" s="2" customFormat="1" ht="24.15" customHeight="1">
      <c r="A181" s="37"/>
      <c r="B181" s="179"/>
      <c r="C181" s="221" t="s">
        <v>496</v>
      </c>
      <c r="D181" s="221" t="s">
        <v>367</v>
      </c>
      <c r="E181" s="222" t="s">
        <v>797</v>
      </c>
      <c r="F181" s="223" t="s">
        <v>798</v>
      </c>
      <c r="G181" s="224" t="s">
        <v>205</v>
      </c>
      <c r="H181" s="225">
        <v>8</v>
      </c>
      <c r="I181" s="226"/>
      <c r="J181" s="227">
        <f>ROUND(I181*H181,2)</f>
        <v>0</v>
      </c>
      <c r="K181" s="228"/>
      <c r="L181" s="229"/>
      <c r="M181" s="230" t="s">
        <v>1</v>
      </c>
      <c r="N181" s="231" t="s">
        <v>42</v>
      </c>
      <c r="O181" s="81"/>
      <c r="P181" s="190">
        <f>O181*H181</f>
        <v>0</v>
      </c>
      <c r="Q181" s="190">
        <v>0.0010300000000000001</v>
      </c>
      <c r="R181" s="190">
        <f>Q181*H181</f>
        <v>0.0082400000000000008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290</v>
      </c>
      <c r="AT181" s="192" t="s">
        <v>367</v>
      </c>
      <c r="AU181" s="192" t="s">
        <v>141</v>
      </c>
      <c r="AY181" s="18" t="s">
        <v>134</v>
      </c>
      <c r="BE181" s="193">
        <f>IF(N181="základná",J181,0)</f>
        <v>0</v>
      </c>
      <c r="BF181" s="193">
        <f>IF(N181="znížená",J181,0)</f>
        <v>0</v>
      </c>
      <c r="BG181" s="193">
        <f>IF(N181="zákl. prenesená",J181,0)</f>
        <v>0</v>
      </c>
      <c r="BH181" s="193">
        <f>IF(N181="zníž. prenesená",J181,0)</f>
        <v>0</v>
      </c>
      <c r="BI181" s="193">
        <f>IF(N181="nulová",J181,0)</f>
        <v>0</v>
      </c>
      <c r="BJ181" s="18" t="s">
        <v>141</v>
      </c>
      <c r="BK181" s="193">
        <f>ROUND(I181*H181,2)</f>
        <v>0</v>
      </c>
      <c r="BL181" s="18" t="s">
        <v>211</v>
      </c>
      <c r="BM181" s="192" t="s">
        <v>799</v>
      </c>
    </row>
    <row r="182" s="2" customFormat="1" ht="21.75" customHeight="1">
      <c r="A182" s="37"/>
      <c r="B182" s="179"/>
      <c r="C182" s="180" t="s">
        <v>500</v>
      </c>
      <c r="D182" s="180" t="s">
        <v>136</v>
      </c>
      <c r="E182" s="181" t="s">
        <v>800</v>
      </c>
      <c r="F182" s="182" t="s">
        <v>801</v>
      </c>
      <c r="G182" s="183" t="s">
        <v>205</v>
      </c>
      <c r="H182" s="184">
        <v>1</v>
      </c>
      <c r="I182" s="185"/>
      <c r="J182" s="186">
        <f>ROUND(I182*H182,2)</f>
        <v>0</v>
      </c>
      <c r="K182" s="187"/>
      <c r="L182" s="38"/>
      <c r="M182" s="188" t="s">
        <v>1</v>
      </c>
      <c r="N182" s="189" t="s">
        <v>42</v>
      </c>
      <c r="O182" s="81"/>
      <c r="P182" s="190">
        <f>O182*H182</f>
        <v>0</v>
      </c>
      <c r="Q182" s="190">
        <v>0</v>
      </c>
      <c r="R182" s="190">
        <f>Q182*H182</f>
        <v>0</v>
      </c>
      <c r="S182" s="190">
        <v>0</v>
      </c>
      <c r="T182" s="19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2" t="s">
        <v>211</v>
      </c>
      <c r="AT182" s="192" t="s">
        <v>136</v>
      </c>
      <c r="AU182" s="192" t="s">
        <v>141</v>
      </c>
      <c r="AY182" s="18" t="s">
        <v>134</v>
      </c>
      <c r="BE182" s="193">
        <f>IF(N182="základná",J182,0)</f>
        <v>0</v>
      </c>
      <c r="BF182" s="193">
        <f>IF(N182="znížená",J182,0)</f>
        <v>0</v>
      </c>
      <c r="BG182" s="193">
        <f>IF(N182="zákl. prenesená",J182,0)</f>
        <v>0</v>
      </c>
      <c r="BH182" s="193">
        <f>IF(N182="zníž. prenesená",J182,0)</f>
        <v>0</v>
      </c>
      <c r="BI182" s="193">
        <f>IF(N182="nulová",J182,0)</f>
        <v>0</v>
      </c>
      <c r="BJ182" s="18" t="s">
        <v>141</v>
      </c>
      <c r="BK182" s="193">
        <f>ROUND(I182*H182,2)</f>
        <v>0</v>
      </c>
      <c r="BL182" s="18" t="s">
        <v>211</v>
      </c>
      <c r="BM182" s="192" t="s">
        <v>802</v>
      </c>
    </row>
    <row r="183" s="2" customFormat="1" ht="37.8" customHeight="1">
      <c r="A183" s="37"/>
      <c r="B183" s="179"/>
      <c r="C183" s="221" t="s">
        <v>505</v>
      </c>
      <c r="D183" s="221" t="s">
        <v>367</v>
      </c>
      <c r="E183" s="222" t="s">
        <v>803</v>
      </c>
      <c r="F183" s="223" t="s">
        <v>804</v>
      </c>
      <c r="G183" s="224" t="s">
        <v>205</v>
      </c>
      <c r="H183" s="225">
        <v>1</v>
      </c>
      <c r="I183" s="226"/>
      <c r="J183" s="227">
        <f>ROUND(I183*H183,2)</f>
        <v>0</v>
      </c>
      <c r="K183" s="228"/>
      <c r="L183" s="229"/>
      <c r="M183" s="230" t="s">
        <v>1</v>
      </c>
      <c r="N183" s="231" t="s">
        <v>42</v>
      </c>
      <c r="O183" s="81"/>
      <c r="P183" s="190">
        <f>O183*H183</f>
        <v>0</v>
      </c>
      <c r="Q183" s="190">
        <v>0</v>
      </c>
      <c r="R183" s="190">
        <f>Q183*H183</f>
        <v>0</v>
      </c>
      <c r="S183" s="190">
        <v>0</v>
      </c>
      <c r="T183" s="19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2" t="s">
        <v>290</v>
      </c>
      <c r="AT183" s="192" t="s">
        <v>367</v>
      </c>
      <c r="AU183" s="192" t="s">
        <v>141</v>
      </c>
      <c r="AY183" s="18" t="s">
        <v>134</v>
      </c>
      <c r="BE183" s="193">
        <f>IF(N183="základná",J183,0)</f>
        <v>0</v>
      </c>
      <c r="BF183" s="193">
        <f>IF(N183="znížená",J183,0)</f>
        <v>0</v>
      </c>
      <c r="BG183" s="193">
        <f>IF(N183="zákl. prenesená",J183,0)</f>
        <v>0</v>
      </c>
      <c r="BH183" s="193">
        <f>IF(N183="zníž. prenesená",J183,0)</f>
        <v>0</v>
      </c>
      <c r="BI183" s="193">
        <f>IF(N183="nulová",J183,0)</f>
        <v>0</v>
      </c>
      <c r="BJ183" s="18" t="s">
        <v>141</v>
      </c>
      <c r="BK183" s="193">
        <f>ROUND(I183*H183,2)</f>
        <v>0</v>
      </c>
      <c r="BL183" s="18" t="s">
        <v>211</v>
      </c>
      <c r="BM183" s="192" t="s">
        <v>805</v>
      </c>
    </row>
    <row r="184" s="2" customFormat="1" ht="16.5" customHeight="1">
      <c r="A184" s="37"/>
      <c r="B184" s="179"/>
      <c r="C184" s="180" t="s">
        <v>509</v>
      </c>
      <c r="D184" s="180" t="s">
        <v>136</v>
      </c>
      <c r="E184" s="181" t="s">
        <v>806</v>
      </c>
      <c r="F184" s="182" t="s">
        <v>807</v>
      </c>
      <c r="G184" s="183" t="s">
        <v>205</v>
      </c>
      <c r="H184" s="184">
        <v>1</v>
      </c>
      <c r="I184" s="185"/>
      <c r="J184" s="186">
        <f>ROUND(I184*H184,2)</f>
        <v>0</v>
      </c>
      <c r="K184" s="187"/>
      <c r="L184" s="38"/>
      <c r="M184" s="188" t="s">
        <v>1</v>
      </c>
      <c r="N184" s="189" t="s">
        <v>42</v>
      </c>
      <c r="O184" s="81"/>
      <c r="P184" s="190">
        <f>O184*H184</f>
        <v>0</v>
      </c>
      <c r="Q184" s="190">
        <v>3.0000000000000001E-05</v>
      </c>
      <c r="R184" s="190">
        <f>Q184*H184</f>
        <v>3.0000000000000001E-05</v>
      </c>
      <c r="S184" s="190">
        <v>0</v>
      </c>
      <c r="T184" s="19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211</v>
      </c>
      <c r="AT184" s="192" t="s">
        <v>136</v>
      </c>
      <c r="AU184" s="192" t="s">
        <v>141</v>
      </c>
      <c r="AY184" s="18" t="s">
        <v>134</v>
      </c>
      <c r="BE184" s="193">
        <f>IF(N184="základná",J184,0)</f>
        <v>0</v>
      </c>
      <c r="BF184" s="193">
        <f>IF(N184="znížená",J184,0)</f>
        <v>0</v>
      </c>
      <c r="BG184" s="193">
        <f>IF(N184="zákl. prenesená",J184,0)</f>
        <v>0</v>
      </c>
      <c r="BH184" s="193">
        <f>IF(N184="zníž. prenesená",J184,0)</f>
        <v>0</v>
      </c>
      <c r="BI184" s="193">
        <f>IF(N184="nulová",J184,0)</f>
        <v>0</v>
      </c>
      <c r="BJ184" s="18" t="s">
        <v>141</v>
      </c>
      <c r="BK184" s="193">
        <f>ROUND(I184*H184,2)</f>
        <v>0</v>
      </c>
      <c r="BL184" s="18" t="s">
        <v>211</v>
      </c>
      <c r="BM184" s="192" t="s">
        <v>808</v>
      </c>
    </row>
    <row r="185" s="2" customFormat="1" ht="37.8" customHeight="1">
      <c r="A185" s="37"/>
      <c r="B185" s="179"/>
      <c r="C185" s="221" t="s">
        <v>514</v>
      </c>
      <c r="D185" s="221" t="s">
        <v>367</v>
      </c>
      <c r="E185" s="222" t="s">
        <v>809</v>
      </c>
      <c r="F185" s="223" t="s">
        <v>810</v>
      </c>
      <c r="G185" s="224" t="s">
        <v>205</v>
      </c>
      <c r="H185" s="225">
        <v>1</v>
      </c>
      <c r="I185" s="226"/>
      <c r="J185" s="227">
        <f>ROUND(I185*H185,2)</f>
        <v>0</v>
      </c>
      <c r="K185" s="228"/>
      <c r="L185" s="229"/>
      <c r="M185" s="230" t="s">
        <v>1</v>
      </c>
      <c r="N185" s="231" t="s">
        <v>42</v>
      </c>
      <c r="O185" s="81"/>
      <c r="P185" s="190">
        <f>O185*H185</f>
        <v>0</v>
      </c>
      <c r="Q185" s="190">
        <v>0.00060999999999999997</v>
      </c>
      <c r="R185" s="190">
        <f>Q185*H185</f>
        <v>0.00060999999999999997</v>
      </c>
      <c r="S185" s="190">
        <v>0</v>
      </c>
      <c r="T185" s="19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290</v>
      </c>
      <c r="AT185" s="192" t="s">
        <v>367</v>
      </c>
      <c r="AU185" s="192" t="s">
        <v>141</v>
      </c>
      <c r="AY185" s="18" t="s">
        <v>134</v>
      </c>
      <c r="BE185" s="193">
        <f>IF(N185="základná",J185,0)</f>
        <v>0</v>
      </c>
      <c r="BF185" s="193">
        <f>IF(N185="znížená",J185,0)</f>
        <v>0</v>
      </c>
      <c r="BG185" s="193">
        <f>IF(N185="zákl. prenesená",J185,0)</f>
        <v>0</v>
      </c>
      <c r="BH185" s="193">
        <f>IF(N185="zníž. prenesená",J185,0)</f>
        <v>0</v>
      </c>
      <c r="BI185" s="193">
        <f>IF(N185="nulová",J185,0)</f>
        <v>0</v>
      </c>
      <c r="BJ185" s="18" t="s">
        <v>141</v>
      </c>
      <c r="BK185" s="193">
        <f>ROUND(I185*H185,2)</f>
        <v>0</v>
      </c>
      <c r="BL185" s="18" t="s">
        <v>211</v>
      </c>
      <c r="BM185" s="192" t="s">
        <v>811</v>
      </c>
    </row>
    <row r="186" s="2" customFormat="1" ht="24.15" customHeight="1">
      <c r="A186" s="37"/>
      <c r="B186" s="179"/>
      <c r="C186" s="180" t="s">
        <v>518</v>
      </c>
      <c r="D186" s="180" t="s">
        <v>136</v>
      </c>
      <c r="E186" s="181" t="s">
        <v>812</v>
      </c>
      <c r="F186" s="182" t="s">
        <v>813</v>
      </c>
      <c r="G186" s="183" t="s">
        <v>147</v>
      </c>
      <c r="H186" s="184">
        <v>21</v>
      </c>
      <c r="I186" s="185"/>
      <c r="J186" s="186">
        <f>ROUND(I186*H186,2)</f>
        <v>0</v>
      </c>
      <c r="K186" s="187"/>
      <c r="L186" s="38"/>
      <c r="M186" s="188" t="s">
        <v>1</v>
      </c>
      <c r="N186" s="189" t="s">
        <v>42</v>
      </c>
      <c r="O186" s="81"/>
      <c r="P186" s="190">
        <f>O186*H186</f>
        <v>0</v>
      </c>
      <c r="Q186" s="190">
        <v>0</v>
      </c>
      <c r="R186" s="190">
        <f>Q186*H186</f>
        <v>0</v>
      </c>
      <c r="S186" s="190">
        <v>0</v>
      </c>
      <c r="T186" s="19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2" t="s">
        <v>211</v>
      </c>
      <c r="AT186" s="192" t="s">
        <v>136</v>
      </c>
      <c r="AU186" s="192" t="s">
        <v>141</v>
      </c>
      <c r="AY186" s="18" t="s">
        <v>134</v>
      </c>
      <c r="BE186" s="193">
        <f>IF(N186="základná",J186,0)</f>
        <v>0</v>
      </c>
      <c r="BF186" s="193">
        <f>IF(N186="znížená",J186,0)</f>
        <v>0</v>
      </c>
      <c r="BG186" s="193">
        <f>IF(N186="zákl. prenesená",J186,0)</f>
        <v>0</v>
      </c>
      <c r="BH186" s="193">
        <f>IF(N186="zníž. prenesená",J186,0)</f>
        <v>0</v>
      </c>
      <c r="BI186" s="193">
        <f>IF(N186="nulová",J186,0)</f>
        <v>0</v>
      </c>
      <c r="BJ186" s="18" t="s">
        <v>141</v>
      </c>
      <c r="BK186" s="193">
        <f>ROUND(I186*H186,2)</f>
        <v>0</v>
      </c>
      <c r="BL186" s="18" t="s">
        <v>211</v>
      </c>
      <c r="BM186" s="192" t="s">
        <v>814</v>
      </c>
    </row>
    <row r="187" s="2" customFormat="1" ht="33" customHeight="1">
      <c r="A187" s="37"/>
      <c r="B187" s="179"/>
      <c r="C187" s="180" t="s">
        <v>522</v>
      </c>
      <c r="D187" s="180" t="s">
        <v>136</v>
      </c>
      <c r="E187" s="181" t="s">
        <v>815</v>
      </c>
      <c r="F187" s="182" t="s">
        <v>816</v>
      </c>
      <c r="G187" s="183" t="s">
        <v>236</v>
      </c>
      <c r="H187" s="184">
        <v>0.10100000000000001</v>
      </c>
      <c r="I187" s="185"/>
      <c r="J187" s="186">
        <f>ROUND(I187*H187,2)</f>
        <v>0</v>
      </c>
      <c r="K187" s="187"/>
      <c r="L187" s="38"/>
      <c r="M187" s="188" t="s">
        <v>1</v>
      </c>
      <c r="N187" s="189" t="s">
        <v>42</v>
      </c>
      <c r="O187" s="81"/>
      <c r="P187" s="190">
        <f>O187*H187</f>
        <v>0</v>
      </c>
      <c r="Q187" s="190">
        <v>0</v>
      </c>
      <c r="R187" s="190">
        <f>Q187*H187</f>
        <v>0</v>
      </c>
      <c r="S187" s="190">
        <v>0</v>
      </c>
      <c r="T187" s="191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2" t="s">
        <v>211</v>
      </c>
      <c r="AT187" s="192" t="s">
        <v>136</v>
      </c>
      <c r="AU187" s="192" t="s">
        <v>141</v>
      </c>
      <c r="AY187" s="18" t="s">
        <v>134</v>
      </c>
      <c r="BE187" s="193">
        <f>IF(N187="základná",J187,0)</f>
        <v>0</v>
      </c>
      <c r="BF187" s="193">
        <f>IF(N187="znížená",J187,0)</f>
        <v>0</v>
      </c>
      <c r="BG187" s="193">
        <f>IF(N187="zákl. prenesená",J187,0)</f>
        <v>0</v>
      </c>
      <c r="BH187" s="193">
        <f>IF(N187="zníž. prenesená",J187,0)</f>
        <v>0</v>
      </c>
      <c r="BI187" s="193">
        <f>IF(N187="nulová",J187,0)</f>
        <v>0</v>
      </c>
      <c r="BJ187" s="18" t="s">
        <v>141</v>
      </c>
      <c r="BK187" s="193">
        <f>ROUND(I187*H187,2)</f>
        <v>0</v>
      </c>
      <c r="BL187" s="18" t="s">
        <v>211</v>
      </c>
      <c r="BM187" s="192" t="s">
        <v>817</v>
      </c>
    </row>
    <row r="188" s="2" customFormat="1" ht="24.15" customHeight="1">
      <c r="A188" s="37"/>
      <c r="B188" s="179"/>
      <c r="C188" s="180" t="s">
        <v>527</v>
      </c>
      <c r="D188" s="180" t="s">
        <v>136</v>
      </c>
      <c r="E188" s="181" t="s">
        <v>818</v>
      </c>
      <c r="F188" s="182" t="s">
        <v>819</v>
      </c>
      <c r="G188" s="183" t="s">
        <v>446</v>
      </c>
      <c r="H188" s="232"/>
      <c r="I188" s="185"/>
      <c r="J188" s="186">
        <f>ROUND(I188*H188,2)</f>
        <v>0</v>
      </c>
      <c r="K188" s="187"/>
      <c r="L188" s="38"/>
      <c r="M188" s="188" t="s">
        <v>1</v>
      </c>
      <c r="N188" s="189" t="s">
        <v>42</v>
      </c>
      <c r="O188" s="81"/>
      <c r="P188" s="190">
        <f>O188*H188</f>
        <v>0</v>
      </c>
      <c r="Q188" s="190">
        <v>0</v>
      </c>
      <c r="R188" s="190">
        <f>Q188*H188</f>
        <v>0</v>
      </c>
      <c r="S188" s="190">
        <v>0</v>
      </c>
      <c r="T188" s="19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2" t="s">
        <v>211</v>
      </c>
      <c r="AT188" s="192" t="s">
        <v>136</v>
      </c>
      <c r="AU188" s="192" t="s">
        <v>141</v>
      </c>
      <c r="AY188" s="18" t="s">
        <v>134</v>
      </c>
      <c r="BE188" s="193">
        <f>IF(N188="základná",J188,0)</f>
        <v>0</v>
      </c>
      <c r="BF188" s="193">
        <f>IF(N188="znížená",J188,0)</f>
        <v>0</v>
      </c>
      <c r="BG188" s="193">
        <f>IF(N188="zákl. prenesená",J188,0)</f>
        <v>0</v>
      </c>
      <c r="BH188" s="193">
        <f>IF(N188="zníž. prenesená",J188,0)</f>
        <v>0</v>
      </c>
      <c r="BI188" s="193">
        <f>IF(N188="nulová",J188,0)</f>
        <v>0</v>
      </c>
      <c r="BJ188" s="18" t="s">
        <v>141</v>
      </c>
      <c r="BK188" s="193">
        <f>ROUND(I188*H188,2)</f>
        <v>0</v>
      </c>
      <c r="BL188" s="18" t="s">
        <v>211</v>
      </c>
      <c r="BM188" s="192" t="s">
        <v>820</v>
      </c>
    </row>
    <row r="189" s="12" customFormat="1" ht="22.8" customHeight="1">
      <c r="A189" s="12"/>
      <c r="B189" s="166"/>
      <c r="C189" s="12"/>
      <c r="D189" s="167" t="s">
        <v>75</v>
      </c>
      <c r="E189" s="177" t="s">
        <v>821</v>
      </c>
      <c r="F189" s="177" t="s">
        <v>822</v>
      </c>
      <c r="G189" s="12"/>
      <c r="H189" s="12"/>
      <c r="I189" s="169"/>
      <c r="J189" s="178">
        <f>BK189</f>
        <v>0</v>
      </c>
      <c r="K189" s="12"/>
      <c r="L189" s="166"/>
      <c r="M189" s="171"/>
      <c r="N189" s="172"/>
      <c r="O189" s="172"/>
      <c r="P189" s="173">
        <f>SUM(P190:P206)</f>
        <v>0</v>
      </c>
      <c r="Q189" s="172"/>
      <c r="R189" s="173">
        <f>SUM(R190:R206)</f>
        <v>0.014510000000000002</v>
      </c>
      <c r="S189" s="172"/>
      <c r="T189" s="174">
        <f>SUM(T190:T206)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67" t="s">
        <v>141</v>
      </c>
      <c r="AT189" s="175" t="s">
        <v>75</v>
      </c>
      <c r="AU189" s="175" t="s">
        <v>84</v>
      </c>
      <c r="AY189" s="167" t="s">
        <v>134</v>
      </c>
      <c r="BK189" s="176">
        <f>SUM(BK190:BK206)</f>
        <v>0</v>
      </c>
    </row>
    <row r="190" s="2" customFormat="1" ht="37.8" customHeight="1">
      <c r="A190" s="37"/>
      <c r="B190" s="179"/>
      <c r="C190" s="180" t="s">
        <v>533</v>
      </c>
      <c r="D190" s="180" t="s">
        <v>136</v>
      </c>
      <c r="E190" s="181" t="s">
        <v>823</v>
      </c>
      <c r="F190" s="182" t="s">
        <v>824</v>
      </c>
      <c r="G190" s="183" t="s">
        <v>147</v>
      </c>
      <c r="H190" s="184">
        <v>4</v>
      </c>
      <c r="I190" s="185"/>
      <c r="J190" s="186">
        <f>ROUND(I190*H190,2)</f>
        <v>0</v>
      </c>
      <c r="K190" s="187"/>
      <c r="L190" s="38"/>
      <c r="M190" s="188" t="s">
        <v>1</v>
      </c>
      <c r="N190" s="189" t="s">
        <v>42</v>
      </c>
      <c r="O190" s="81"/>
      <c r="P190" s="190">
        <f>O190*H190</f>
        <v>0</v>
      </c>
      <c r="Q190" s="190">
        <v>0.00036999999999999999</v>
      </c>
      <c r="R190" s="190">
        <f>Q190*H190</f>
        <v>0.00148</v>
      </c>
      <c r="S190" s="190">
        <v>0</v>
      </c>
      <c r="T190" s="19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2" t="s">
        <v>211</v>
      </c>
      <c r="AT190" s="192" t="s">
        <v>136</v>
      </c>
      <c r="AU190" s="192" t="s">
        <v>141</v>
      </c>
      <c r="AY190" s="18" t="s">
        <v>134</v>
      </c>
      <c r="BE190" s="193">
        <f>IF(N190="základná",J190,0)</f>
        <v>0</v>
      </c>
      <c r="BF190" s="193">
        <f>IF(N190="znížená",J190,0)</f>
        <v>0</v>
      </c>
      <c r="BG190" s="193">
        <f>IF(N190="zákl. prenesená",J190,0)</f>
        <v>0</v>
      </c>
      <c r="BH190" s="193">
        <f>IF(N190="zníž. prenesená",J190,0)</f>
        <v>0</v>
      </c>
      <c r="BI190" s="193">
        <f>IF(N190="nulová",J190,0)</f>
        <v>0</v>
      </c>
      <c r="BJ190" s="18" t="s">
        <v>141</v>
      </c>
      <c r="BK190" s="193">
        <f>ROUND(I190*H190,2)</f>
        <v>0</v>
      </c>
      <c r="BL190" s="18" t="s">
        <v>211</v>
      </c>
      <c r="BM190" s="192" t="s">
        <v>825</v>
      </c>
    </row>
    <row r="191" s="2" customFormat="1" ht="37.8" customHeight="1">
      <c r="A191" s="37"/>
      <c r="B191" s="179"/>
      <c r="C191" s="180" t="s">
        <v>537</v>
      </c>
      <c r="D191" s="180" t="s">
        <v>136</v>
      </c>
      <c r="E191" s="181" t="s">
        <v>826</v>
      </c>
      <c r="F191" s="182" t="s">
        <v>827</v>
      </c>
      <c r="G191" s="183" t="s">
        <v>147</v>
      </c>
      <c r="H191" s="184">
        <v>21</v>
      </c>
      <c r="I191" s="185"/>
      <c r="J191" s="186">
        <f>ROUND(I191*H191,2)</f>
        <v>0</v>
      </c>
      <c r="K191" s="187"/>
      <c r="L191" s="38"/>
      <c r="M191" s="188" t="s">
        <v>1</v>
      </c>
      <c r="N191" s="189" t="s">
        <v>42</v>
      </c>
      <c r="O191" s="81"/>
      <c r="P191" s="190">
        <f>O191*H191</f>
        <v>0</v>
      </c>
      <c r="Q191" s="190">
        <v>0.00050000000000000001</v>
      </c>
      <c r="R191" s="190">
        <f>Q191*H191</f>
        <v>0.010500000000000001</v>
      </c>
      <c r="S191" s="190">
        <v>0</v>
      </c>
      <c r="T191" s="19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2" t="s">
        <v>211</v>
      </c>
      <c r="AT191" s="192" t="s">
        <v>136</v>
      </c>
      <c r="AU191" s="192" t="s">
        <v>141</v>
      </c>
      <c r="AY191" s="18" t="s">
        <v>134</v>
      </c>
      <c r="BE191" s="193">
        <f>IF(N191="základná",J191,0)</f>
        <v>0</v>
      </c>
      <c r="BF191" s="193">
        <f>IF(N191="znížená",J191,0)</f>
        <v>0</v>
      </c>
      <c r="BG191" s="193">
        <f>IF(N191="zákl. prenesená",J191,0)</f>
        <v>0</v>
      </c>
      <c r="BH191" s="193">
        <f>IF(N191="zníž. prenesená",J191,0)</f>
        <v>0</v>
      </c>
      <c r="BI191" s="193">
        <f>IF(N191="nulová",J191,0)</f>
        <v>0</v>
      </c>
      <c r="BJ191" s="18" t="s">
        <v>141</v>
      </c>
      <c r="BK191" s="193">
        <f>ROUND(I191*H191,2)</f>
        <v>0</v>
      </c>
      <c r="BL191" s="18" t="s">
        <v>211</v>
      </c>
      <c r="BM191" s="192" t="s">
        <v>828</v>
      </c>
    </row>
    <row r="192" s="2" customFormat="1" ht="24.15" customHeight="1">
      <c r="A192" s="37"/>
      <c r="B192" s="179"/>
      <c r="C192" s="180" t="s">
        <v>543</v>
      </c>
      <c r="D192" s="180" t="s">
        <v>136</v>
      </c>
      <c r="E192" s="181" t="s">
        <v>829</v>
      </c>
      <c r="F192" s="182" t="s">
        <v>830</v>
      </c>
      <c r="G192" s="183" t="s">
        <v>147</v>
      </c>
      <c r="H192" s="184">
        <v>4</v>
      </c>
      <c r="I192" s="185"/>
      <c r="J192" s="186">
        <f>ROUND(I192*H192,2)</f>
        <v>0</v>
      </c>
      <c r="K192" s="187"/>
      <c r="L192" s="38"/>
      <c r="M192" s="188" t="s">
        <v>1</v>
      </c>
      <c r="N192" s="189" t="s">
        <v>42</v>
      </c>
      <c r="O192" s="81"/>
      <c r="P192" s="190">
        <f>O192*H192</f>
        <v>0</v>
      </c>
      <c r="Q192" s="190">
        <v>8.0000000000000007E-05</v>
      </c>
      <c r="R192" s="190">
        <f>Q192*H192</f>
        <v>0.00032000000000000003</v>
      </c>
      <c r="S192" s="190">
        <v>0</v>
      </c>
      <c r="T192" s="19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2" t="s">
        <v>211</v>
      </c>
      <c r="AT192" s="192" t="s">
        <v>136</v>
      </c>
      <c r="AU192" s="192" t="s">
        <v>141</v>
      </c>
      <c r="AY192" s="18" t="s">
        <v>134</v>
      </c>
      <c r="BE192" s="193">
        <f>IF(N192="základná",J192,0)</f>
        <v>0</v>
      </c>
      <c r="BF192" s="193">
        <f>IF(N192="znížená",J192,0)</f>
        <v>0</v>
      </c>
      <c r="BG192" s="193">
        <f>IF(N192="zákl. prenesená",J192,0)</f>
        <v>0</v>
      </c>
      <c r="BH192" s="193">
        <f>IF(N192="zníž. prenesená",J192,0)</f>
        <v>0</v>
      </c>
      <c r="BI192" s="193">
        <f>IF(N192="nulová",J192,0)</f>
        <v>0</v>
      </c>
      <c r="BJ192" s="18" t="s">
        <v>141</v>
      </c>
      <c r="BK192" s="193">
        <f>ROUND(I192*H192,2)</f>
        <v>0</v>
      </c>
      <c r="BL192" s="18" t="s">
        <v>211</v>
      </c>
      <c r="BM192" s="192" t="s">
        <v>831</v>
      </c>
    </row>
    <row r="193" s="2" customFormat="1" ht="24.15" customHeight="1">
      <c r="A193" s="37"/>
      <c r="B193" s="179"/>
      <c r="C193" s="180" t="s">
        <v>551</v>
      </c>
      <c r="D193" s="180" t="s">
        <v>136</v>
      </c>
      <c r="E193" s="181" t="s">
        <v>832</v>
      </c>
      <c r="F193" s="182" t="s">
        <v>833</v>
      </c>
      <c r="G193" s="183" t="s">
        <v>147</v>
      </c>
      <c r="H193" s="184">
        <v>21</v>
      </c>
      <c r="I193" s="185"/>
      <c r="J193" s="186">
        <f>ROUND(I193*H193,2)</f>
        <v>0</v>
      </c>
      <c r="K193" s="187"/>
      <c r="L193" s="38"/>
      <c r="M193" s="188" t="s">
        <v>1</v>
      </c>
      <c r="N193" s="189" t="s">
        <v>42</v>
      </c>
      <c r="O193" s="81"/>
      <c r="P193" s="190">
        <f>O193*H193</f>
        <v>0</v>
      </c>
      <c r="Q193" s="190">
        <v>8.0000000000000007E-05</v>
      </c>
      <c r="R193" s="190">
        <f>Q193*H193</f>
        <v>0.0016800000000000001</v>
      </c>
      <c r="S193" s="190">
        <v>0</v>
      </c>
      <c r="T193" s="19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2" t="s">
        <v>211</v>
      </c>
      <c r="AT193" s="192" t="s">
        <v>136</v>
      </c>
      <c r="AU193" s="192" t="s">
        <v>141</v>
      </c>
      <c r="AY193" s="18" t="s">
        <v>134</v>
      </c>
      <c r="BE193" s="193">
        <f>IF(N193="základná",J193,0)</f>
        <v>0</v>
      </c>
      <c r="BF193" s="193">
        <f>IF(N193="znížená",J193,0)</f>
        <v>0</v>
      </c>
      <c r="BG193" s="193">
        <f>IF(N193="zákl. prenesená",J193,0)</f>
        <v>0</v>
      </c>
      <c r="BH193" s="193">
        <f>IF(N193="zníž. prenesená",J193,0)</f>
        <v>0</v>
      </c>
      <c r="BI193" s="193">
        <f>IF(N193="nulová",J193,0)</f>
        <v>0</v>
      </c>
      <c r="BJ193" s="18" t="s">
        <v>141</v>
      </c>
      <c r="BK193" s="193">
        <f>ROUND(I193*H193,2)</f>
        <v>0</v>
      </c>
      <c r="BL193" s="18" t="s">
        <v>211</v>
      </c>
      <c r="BM193" s="192" t="s">
        <v>834</v>
      </c>
    </row>
    <row r="194" s="2" customFormat="1" ht="24.15" customHeight="1">
      <c r="A194" s="37"/>
      <c r="B194" s="179"/>
      <c r="C194" s="180" t="s">
        <v>555</v>
      </c>
      <c r="D194" s="180" t="s">
        <v>136</v>
      </c>
      <c r="E194" s="181" t="s">
        <v>835</v>
      </c>
      <c r="F194" s="182" t="s">
        <v>836</v>
      </c>
      <c r="G194" s="183" t="s">
        <v>205</v>
      </c>
      <c r="H194" s="184">
        <v>2</v>
      </c>
      <c r="I194" s="185"/>
      <c r="J194" s="186">
        <f>ROUND(I194*H194,2)</f>
        <v>0</v>
      </c>
      <c r="K194" s="187"/>
      <c r="L194" s="38"/>
      <c r="M194" s="188" t="s">
        <v>1</v>
      </c>
      <c r="N194" s="189" t="s">
        <v>42</v>
      </c>
      <c r="O194" s="81"/>
      <c r="P194" s="190">
        <f>O194*H194</f>
        <v>0</v>
      </c>
      <c r="Q194" s="190">
        <v>0</v>
      </c>
      <c r="R194" s="190">
        <f>Q194*H194</f>
        <v>0</v>
      </c>
      <c r="S194" s="190">
        <v>0</v>
      </c>
      <c r="T194" s="19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2" t="s">
        <v>211</v>
      </c>
      <c r="AT194" s="192" t="s">
        <v>136</v>
      </c>
      <c r="AU194" s="192" t="s">
        <v>141</v>
      </c>
      <c r="AY194" s="18" t="s">
        <v>134</v>
      </c>
      <c r="BE194" s="193">
        <f>IF(N194="základná",J194,0)</f>
        <v>0</v>
      </c>
      <c r="BF194" s="193">
        <f>IF(N194="znížená",J194,0)</f>
        <v>0</v>
      </c>
      <c r="BG194" s="193">
        <f>IF(N194="zákl. prenesená",J194,0)</f>
        <v>0</v>
      </c>
      <c r="BH194" s="193">
        <f>IF(N194="zníž. prenesená",J194,0)</f>
        <v>0</v>
      </c>
      <c r="BI194" s="193">
        <f>IF(N194="nulová",J194,0)</f>
        <v>0</v>
      </c>
      <c r="BJ194" s="18" t="s">
        <v>141</v>
      </c>
      <c r="BK194" s="193">
        <f>ROUND(I194*H194,2)</f>
        <v>0</v>
      </c>
      <c r="BL194" s="18" t="s">
        <v>211</v>
      </c>
      <c r="BM194" s="192" t="s">
        <v>837</v>
      </c>
    </row>
    <row r="195" s="2" customFormat="1" ht="37.8" customHeight="1">
      <c r="A195" s="37"/>
      <c r="B195" s="179"/>
      <c r="C195" s="221" t="s">
        <v>559</v>
      </c>
      <c r="D195" s="221" t="s">
        <v>367</v>
      </c>
      <c r="E195" s="222" t="s">
        <v>838</v>
      </c>
      <c r="F195" s="223" t="s">
        <v>839</v>
      </c>
      <c r="G195" s="224" t="s">
        <v>205</v>
      </c>
      <c r="H195" s="225">
        <v>2</v>
      </c>
      <c r="I195" s="226"/>
      <c r="J195" s="227">
        <f>ROUND(I195*H195,2)</f>
        <v>0</v>
      </c>
      <c r="K195" s="228"/>
      <c r="L195" s="229"/>
      <c r="M195" s="230" t="s">
        <v>1</v>
      </c>
      <c r="N195" s="231" t="s">
        <v>42</v>
      </c>
      <c r="O195" s="81"/>
      <c r="P195" s="190">
        <f>O195*H195</f>
        <v>0</v>
      </c>
      <c r="Q195" s="190">
        <v>0</v>
      </c>
      <c r="R195" s="190">
        <f>Q195*H195</f>
        <v>0</v>
      </c>
      <c r="S195" s="190">
        <v>0</v>
      </c>
      <c r="T195" s="19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2" t="s">
        <v>290</v>
      </c>
      <c r="AT195" s="192" t="s">
        <v>367</v>
      </c>
      <c r="AU195" s="192" t="s">
        <v>141</v>
      </c>
      <c r="AY195" s="18" t="s">
        <v>134</v>
      </c>
      <c r="BE195" s="193">
        <f>IF(N195="základná",J195,0)</f>
        <v>0</v>
      </c>
      <c r="BF195" s="193">
        <f>IF(N195="znížená",J195,0)</f>
        <v>0</v>
      </c>
      <c r="BG195" s="193">
        <f>IF(N195="zákl. prenesená",J195,0)</f>
        <v>0</v>
      </c>
      <c r="BH195" s="193">
        <f>IF(N195="zníž. prenesená",J195,0)</f>
        <v>0</v>
      </c>
      <c r="BI195" s="193">
        <f>IF(N195="nulová",J195,0)</f>
        <v>0</v>
      </c>
      <c r="BJ195" s="18" t="s">
        <v>141</v>
      </c>
      <c r="BK195" s="193">
        <f>ROUND(I195*H195,2)</f>
        <v>0</v>
      </c>
      <c r="BL195" s="18" t="s">
        <v>211</v>
      </c>
      <c r="BM195" s="192" t="s">
        <v>840</v>
      </c>
    </row>
    <row r="196" s="2" customFormat="1" ht="21.75" customHeight="1">
      <c r="A196" s="37"/>
      <c r="B196" s="179"/>
      <c r="C196" s="180" t="s">
        <v>563</v>
      </c>
      <c r="D196" s="180" t="s">
        <v>136</v>
      </c>
      <c r="E196" s="181" t="s">
        <v>841</v>
      </c>
      <c r="F196" s="182" t="s">
        <v>842</v>
      </c>
      <c r="G196" s="183" t="s">
        <v>205</v>
      </c>
      <c r="H196" s="184">
        <v>1</v>
      </c>
      <c r="I196" s="185"/>
      <c r="J196" s="186">
        <f>ROUND(I196*H196,2)</f>
        <v>0</v>
      </c>
      <c r="K196" s="187"/>
      <c r="L196" s="38"/>
      <c r="M196" s="188" t="s">
        <v>1</v>
      </c>
      <c r="N196" s="189" t="s">
        <v>42</v>
      </c>
      <c r="O196" s="81"/>
      <c r="P196" s="190">
        <f>O196*H196</f>
        <v>0</v>
      </c>
      <c r="Q196" s="190">
        <v>0</v>
      </c>
      <c r="R196" s="190">
        <f>Q196*H196</f>
        <v>0</v>
      </c>
      <c r="S196" s="190">
        <v>0</v>
      </c>
      <c r="T196" s="191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2" t="s">
        <v>211</v>
      </c>
      <c r="AT196" s="192" t="s">
        <v>136</v>
      </c>
      <c r="AU196" s="192" t="s">
        <v>141</v>
      </c>
      <c r="AY196" s="18" t="s">
        <v>134</v>
      </c>
      <c r="BE196" s="193">
        <f>IF(N196="základná",J196,0)</f>
        <v>0</v>
      </c>
      <c r="BF196" s="193">
        <f>IF(N196="znížená",J196,0)</f>
        <v>0</v>
      </c>
      <c r="BG196" s="193">
        <f>IF(N196="zákl. prenesená",J196,0)</f>
        <v>0</v>
      </c>
      <c r="BH196" s="193">
        <f>IF(N196="zníž. prenesená",J196,0)</f>
        <v>0</v>
      </c>
      <c r="BI196" s="193">
        <f>IF(N196="nulová",J196,0)</f>
        <v>0</v>
      </c>
      <c r="BJ196" s="18" t="s">
        <v>141</v>
      </c>
      <c r="BK196" s="193">
        <f>ROUND(I196*H196,2)</f>
        <v>0</v>
      </c>
      <c r="BL196" s="18" t="s">
        <v>211</v>
      </c>
      <c r="BM196" s="192" t="s">
        <v>843</v>
      </c>
    </row>
    <row r="197" s="2" customFormat="1" ht="33" customHeight="1">
      <c r="A197" s="37"/>
      <c r="B197" s="179"/>
      <c r="C197" s="221" t="s">
        <v>567</v>
      </c>
      <c r="D197" s="221" t="s">
        <v>367</v>
      </c>
      <c r="E197" s="222" t="s">
        <v>844</v>
      </c>
      <c r="F197" s="223" t="s">
        <v>845</v>
      </c>
      <c r="G197" s="224" t="s">
        <v>205</v>
      </c>
      <c r="H197" s="225">
        <v>1</v>
      </c>
      <c r="I197" s="226"/>
      <c r="J197" s="227">
        <f>ROUND(I197*H197,2)</f>
        <v>0</v>
      </c>
      <c r="K197" s="228"/>
      <c r="L197" s="229"/>
      <c r="M197" s="230" t="s">
        <v>1</v>
      </c>
      <c r="N197" s="231" t="s">
        <v>42</v>
      </c>
      <c r="O197" s="81"/>
      <c r="P197" s="190">
        <f>O197*H197</f>
        <v>0</v>
      </c>
      <c r="Q197" s="190">
        <v>0</v>
      </c>
      <c r="R197" s="190">
        <f>Q197*H197</f>
        <v>0</v>
      </c>
      <c r="S197" s="190">
        <v>0</v>
      </c>
      <c r="T197" s="19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2" t="s">
        <v>290</v>
      </c>
      <c r="AT197" s="192" t="s">
        <v>367</v>
      </c>
      <c r="AU197" s="192" t="s">
        <v>141</v>
      </c>
      <c r="AY197" s="18" t="s">
        <v>134</v>
      </c>
      <c r="BE197" s="193">
        <f>IF(N197="základná",J197,0)</f>
        <v>0</v>
      </c>
      <c r="BF197" s="193">
        <f>IF(N197="znížená",J197,0)</f>
        <v>0</v>
      </c>
      <c r="BG197" s="193">
        <f>IF(N197="zákl. prenesená",J197,0)</f>
        <v>0</v>
      </c>
      <c r="BH197" s="193">
        <f>IF(N197="zníž. prenesená",J197,0)</f>
        <v>0</v>
      </c>
      <c r="BI197" s="193">
        <f>IF(N197="nulová",J197,0)</f>
        <v>0</v>
      </c>
      <c r="BJ197" s="18" t="s">
        <v>141</v>
      </c>
      <c r="BK197" s="193">
        <f>ROUND(I197*H197,2)</f>
        <v>0</v>
      </c>
      <c r="BL197" s="18" t="s">
        <v>211</v>
      </c>
      <c r="BM197" s="192" t="s">
        <v>846</v>
      </c>
    </row>
    <row r="198" s="2" customFormat="1" ht="21.75" customHeight="1">
      <c r="A198" s="37"/>
      <c r="B198" s="179"/>
      <c r="C198" s="180" t="s">
        <v>571</v>
      </c>
      <c r="D198" s="180" t="s">
        <v>136</v>
      </c>
      <c r="E198" s="181" t="s">
        <v>847</v>
      </c>
      <c r="F198" s="182" t="s">
        <v>848</v>
      </c>
      <c r="G198" s="183" t="s">
        <v>205</v>
      </c>
      <c r="H198" s="184">
        <v>1</v>
      </c>
      <c r="I198" s="185"/>
      <c r="J198" s="186">
        <f>ROUND(I198*H198,2)</f>
        <v>0</v>
      </c>
      <c r="K198" s="187"/>
      <c r="L198" s="38"/>
      <c r="M198" s="188" t="s">
        <v>1</v>
      </c>
      <c r="N198" s="189" t="s">
        <v>42</v>
      </c>
      <c r="O198" s="81"/>
      <c r="P198" s="190">
        <f>O198*H198</f>
        <v>0</v>
      </c>
      <c r="Q198" s="190">
        <v>0</v>
      </c>
      <c r="R198" s="190">
        <f>Q198*H198</f>
        <v>0</v>
      </c>
      <c r="S198" s="190">
        <v>0</v>
      </c>
      <c r="T198" s="19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2" t="s">
        <v>211</v>
      </c>
      <c r="AT198" s="192" t="s">
        <v>136</v>
      </c>
      <c r="AU198" s="192" t="s">
        <v>141</v>
      </c>
      <c r="AY198" s="18" t="s">
        <v>134</v>
      </c>
      <c r="BE198" s="193">
        <f>IF(N198="základná",J198,0)</f>
        <v>0</v>
      </c>
      <c r="BF198" s="193">
        <f>IF(N198="znížená",J198,0)</f>
        <v>0</v>
      </c>
      <c r="BG198" s="193">
        <f>IF(N198="zákl. prenesená",J198,0)</f>
        <v>0</v>
      </c>
      <c r="BH198" s="193">
        <f>IF(N198="zníž. prenesená",J198,0)</f>
        <v>0</v>
      </c>
      <c r="BI198" s="193">
        <f>IF(N198="nulová",J198,0)</f>
        <v>0</v>
      </c>
      <c r="BJ198" s="18" t="s">
        <v>141</v>
      </c>
      <c r="BK198" s="193">
        <f>ROUND(I198*H198,2)</f>
        <v>0</v>
      </c>
      <c r="BL198" s="18" t="s">
        <v>211</v>
      </c>
      <c r="BM198" s="192" t="s">
        <v>849</v>
      </c>
    </row>
    <row r="199" s="2" customFormat="1" ht="37.8" customHeight="1">
      <c r="A199" s="37"/>
      <c r="B199" s="179"/>
      <c r="C199" s="221" t="s">
        <v>575</v>
      </c>
      <c r="D199" s="221" t="s">
        <v>367</v>
      </c>
      <c r="E199" s="222" t="s">
        <v>850</v>
      </c>
      <c r="F199" s="223" t="s">
        <v>851</v>
      </c>
      <c r="G199" s="224" t="s">
        <v>205</v>
      </c>
      <c r="H199" s="225">
        <v>1</v>
      </c>
      <c r="I199" s="226"/>
      <c r="J199" s="227">
        <f>ROUND(I199*H199,2)</f>
        <v>0</v>
      </c>
      <c r="K199" s="228"/>
      <c r="L199" s="229"/>
      <c r="M199" s="230" t="s">
        <v>1</v>
      </c>
      <c r="N199" s="231" t="s">
        <v>42</v>
      </c>
      <c r="O199" s="81"/>
      <c r="P199" s="190">
        <f>O199*H199</f>
        <v>0</v>
      </c>
      <c r="Q199" s="190">
        <v>0</v>
      </c>
      <c r="R199" s="190">
        <f>Q199*H199</f>
        <v>0</v>
      </c>
      <c r="S199" s="190">
        <v>0</v>
      </c>
      <c r="T199" s="19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2" t="s">
        <v>290</v>
      </c>
      <c r="AT199" s="192" t="s">
        <v>367</v>
      </c>
      <c r="AU199" s="192" t="s">
        <v>141</v>
      </c>
      <c r="AY199" s="18" t="s">
        <v>134</v>
      </c>
      <c r="BE199" s="193">
        <f>IF(N199="základná",J199,0)</f>
        <v>0</v>
      </c>
      <c r="BF199" s="193">
        <f>IF(N199="znížená",J199,0)</f>
        <v>0</v>
      </c>
      <c r="BG199" s="193">
        <f>IF(N199="zákl. prenesená",J199,0)</f>
        <v>0</v>
      </c>
      <c r="BH199" s="193">
        <f>IF(N199="zníž. prenesená",J199,0)</f>
        <v>0</v>
      </c>
      <c r="BI199" s="193">
        <f>IF(N199="nulová",J199,0)</f>
        <v>0</v>
      </c>
      <c r="BJ199" s="18" t="s">
        <v>141</v>
      </c>
      <c r="BK199" s="193">
        <f>ROUND(I199*H199,2)</f>
        <v>0</v>
      </c>
      <c r="BL199" s="18" t="s">
        <v>211</v>
      </c>
      <c r="BM199" s="192" t="s">
        <v>852</v>
      </c>
    </row>
    <row r="200" s="2" customFormat="1" ht="16.5" customHeight="1">
      <c r="A200" s="37"/>
      <c r="B200" s="179"/>
      <c r="C200" s="180" t="s">
        <v>579</v>
      </c>
      <c r="D200" s="180" t="s">
        <v>136</v>
      </c>
      <c r="E200" s="181" t="s">
        <v>853</v>
      </c>
      <c r="F200" s="182" t="s">
        <v>854</v>
      </c>
      <c r="G200" s="183" t="s">
        <v>205</v>
      </c>
      <c r="H200" s="184">
        <v>1</v>
      </c>
      <c r="I200" s="185"/>
      <c r="J200" s="186">
        <f>ROUND(I200*H200,2)</f>
        <v>0</v>
      </c>
      <c r="K200" s="187"/>
      <c r="L200" s="38"/>
      <c r="M200" s="188" t="s">
        <v>1</v>
      </c>
      <c r="N200" s="189" t="s">
        <v>42</v>
      </c>
      <c r="O200" s="81"/>
      <c r="P200" s="190">
        <f>O200*H200</f>
        <v>0</v>
      </c>
      <c r="Q200" s="190">
        <v>0</v>
      </c>
      <c r="R200" s="190">
        <f>Q200*H200</f>
        <v>0</v>
      </c>
      <c r="S200" s="190">
        <v>0</v>
      </c>
      <c r="T200" s="19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2" t="s">
        <v>211</v>
      </c>
      <c r="AT200" s="192" t="s">
        <v>136</v>
      </c>
      <c r="AU200" s="192" t="s">
        <v>141</v>
      </c>
      <c r="AY200" s="18" t="s">
        <v>134</v>
      </c>
      <c r="BE200" s="193">
        <f>IF(N200="základná",J200,0)</f>
        <v>0</v>
      </c>
      <c r="BF200" s="193">
        <f>IF(N200="znížená",J200,0)</f>
        <v>0</v>
      </c>
      <c r="BG200" s="193">
        <f>IF(N200="zákl. prenesená",J200,0)</f>
        <v>0</v>
      </c>
      <c r="BH200" s="193">
        <f>IF(N200="zníž. prenesená",J200,0)</f>
        <v>0</v>
      </c>
      <c r="BI200" s="193">
        <f>IF(N200="nulová",J200,0)</f>
        <v>0</v>
      </c>
      <c r="BJ200" s="18" t="s">
        <v>141</v>
      </c>
      <c r="BK200" s="193">
        <f>ROUND(I200*H200,2)</f>
        <v>0</v>
      </c>
      <c r="BL200" s="18" t="s">
        <v>211</v>
      </c>
      <c r="BM200" s="192" t="s">
        <v>855</v>
      </c>
    </row>
    <row r="201" s="2" customFormat="1" ht="33" customHeight="1">
      <c r="A201" s="37"/>
      <c r="B201" s="179"/>
      <c r="C201" s="221" t="s">
        <v>583</v>
      </c>
      <c r="D201" s="221" t="s">
        <v>367</v>
      </c>
      <c r="E201" s="222" t="s">
        <v>856</v>
      </c>
      <c r="F201" s="223" t="s">
        <v>857</v>
      </c>
      <c r="G201" s="224" t="s">
        <v>205</v>
      </c>
      <c r="H201" s="225">
        <v>1</v>
      </c>
      <c r="I201" s="226"/>
      <c r="J201" s="227">
        <f>ROUND(I201*H201,2)</f>
        <v>0</v>
      </c>
      <c r="K201" s="228"/>
      <c r="L201" s="229"/>
      <c r="M201" s="230" t="s">
        <v>1</v>
      </c>
      <c r="N201" s="231" t="s">
        <v>42</v>
      </c>
      <c r="O201" s="81"/>
      <c r="P201" s="190">
        <f>O201*H201</f>
        <v>0</v>
      </c>
      <c r="Q201" s="190">
        <v>0</v>
      </c>
      <c r="R201" s="190">
        <f>Q201*H201</f>
        <v>0</v>
      </c>
      <c r="S201" s="190">
        <v>0</v>
      </c>
      <c r="T201" s="19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2" t="s">
        <v>290</v>
      </c>
      <c r="AT201" s="192" t="s">
        <v>367</v>
      </c>
      <c r="AU201" s="192" t="s">
        <v>141</v>
      </c>
      <c r="AY201" s="18" t="s">
        <v>134</v>
      </c>
      <c r="BE201" s="193">
        <f>IF(N201="základná",J201,0)</f>
        <v>0</v>
      </c>
      <c r="BF201" s="193">
        <f>IF(N201="znížená",J201,0)</f>
        <v>0</v>
      </c>
      <c r="BG201" s="193">
        <f>IF(N201="zákl. prenesená",J201,0)</f>
        <v>0</v>
      </c>
      <c r="BH201" s="193">
        <f>IF(N201="zníž. prenesená",J201,0)</f>
        <v>0</v>
      </c>
      <c r="BI201" s="193">
        <f>IF(N201="nulová",J201,0)</f>
        <v>0</v>
      </c>
      <c r="BJ201" s="18" t="s">
        <v>141</v>
      </c>
      <c r="BK201" s="193">
        <f>ROUND(I201*H201,2)</f>
        <v>0</v>
      </c>
      <c r="BL201" s="18" t="s">
        <v>211</v>
      </c>
      <c r="BM201" s="192" t="s">
        <v>858</v>
      </c>
    </row>
    <row r="202" s="2" customFormat="1" ht="16.5" customHeight="1">
      <c r="A202" s="37"/>
      <c r="B202" s="179"/>
      <c r="C202" s="180" t="s">
        <v>589</v>
      </c>
      <c r="D202" s="180" t="s">
        <v>136</v>
      </c>
      <c r="E202" s="181" t="s">
        <v>859</v>
      </c>
      <c r="F202" s="182" t="s">
        <v>860</v>
      </c>
      <c r="G202" s="183" t="s">
        <v>205</v>
      </c>
      <c r="H202" s="184">
        <v>1</v>
      </c>
      <c r="I202" s="185"/>
      <c r="J202" s="186">
        <f>ROUND(I202*H202,2)</f>
        <v>0</v>
      </c>
      <c r="K202" s="187"/>
      <c r="L202" s="38"/>
      <c r="M202" s="188" t="s">
        <v>1</v>
      </c>
      <c r="N202" s="189" t="s">
        <v>42</v>
      </c>
      <c r="O202" s="81"/>
      <c r="P202" s="190">
        <f>O202*H202</f>
        <v>0</v>
      </c>
      <c r="Q202" s="190">
        <v>4.0000000000000003E-05</v>
      </c>
      <c r="R202" s="190">
        <f>Q202*H202</f>
        <v>4.0000000000000003E-05</v>
      </c>
      <c r="S202" s="190">
        <v>0</v>
      </c>
      <c r="T202" s="19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2" t="s">
        <v>211</v>
      </c>
      <c r="AT202" s="192" t="s">
        <v>136</v>
      </c>
      <c r="AU202" s="192" t="s">
        <v>141</v>
      </c>
      <c r="AY202" s="18" t="s">
        <v>134</v>
      </c>
      <c r="BE202" s="193">
        <f>IF(N202="základná",J202,0)</f>
        <v>0</v>
      </c>
      <c r="BF202" s="193">
        <f>IF(N202="znížená",J202,0)</f>
        <v>0</v>
      </c>
      <c r="BG202" s="193">
        <f>IF(N202="zákl. prenesená",J202,0)</f>
        <v>0</v>
      </c>
      <c r="BH202" s="193">
        <f>IF(N202="zníž. prenesená",J202,0)</f>
        <v>0</v>
      </c>
      <c r="BI202" s="193">
        <f>IF(N202="nulová",J202,0)</f>
        <v>0</v>
      </c>
      <c r="BJ202" s="18" t="s">
        <v>141</v>
      </c>
      <c r="BK202" s="193">
        <f>ROUND(I202*H202,2)</f>
        <v>0</v>
      </c>
      <c r="BL202" s="18" t="s">
        <v>211</v>
      </c>
      <c r="BM202" s="192" t="s">
        <v>861</v>
      </c>
    </row>
    <row r="203" s="2" customFormat="1" ht="16.5" customHeight="1">
      <c r="A203" s="37"/>
      <c r="B203" s="179"/>
      <c r="C203" s="221" t="s">
        <v>594</v>
      </c>
      <c r="D203" s="221" t="s">
        <v>367</v>
      </c>
      <c r="E203" s="222" t="s">
        <v>862</v>
      </c>
      <c r="F203" s="223" t="s">
        <v>863</v>
      </c>
      <c r="G203" s="224" t="s">
        <v>205</v>
      </c>
      <c r="H203" s="225">
        <v>1</v>
      </c>
      <c r="I203" s="226"/>
      <c r="J203" s="227">
        <f>ROUND(I203*H203,2)</f>
        <v>0</v>
      </c>
      <c r="K203" s="228"/>
      <c r="L203" s="229"/>
      <c r="M203" s="230" t="s">
        <v>1</v>
      </c>
      <c r="N203" s="231" t="s">
        <v>42</v>
      </c>
      <c r="O203" s="81"/>
      <c r="P203" s="190">
        <f>O203*H203</f>
        <v>0</v>
      </c>
      <c r="Q203" s="190">
        <v>0.00048999999999999998</v>
      </c>
      <c r="R203" s="190">
        <f>Q203*H203</f>
        <v>0.00048999999999999998</v>
      </c>
      <c r="S203" s="190">
        <v>0</v>
      </c>
      <c r="T203" s="191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92" t="s">
        <v>290</v>
      </c>
      <c r="AT203" s="192" t="s">
        <v>367</v>
      </c>
      <c r="AU203" s="192" t="s">
        <v>141</v>
      </c>
      <c r="AY203" s="18" t="s">
        <v>134</v>
      </c>
      <c r="BE203" s="193">
        <f>IF(N203="základná",J203,0)</f>
        <v>0</v>
      </c>
      <c r="BF203" s="193">
        <f>IF(N203="znížená",J203,0)</f>
        <v>0</v>
      </c>
      <c r="BG203" s="193">
        <f>IF(N203="zákl. prenesená",J203,0)</f>
        <v>0</v>
      </c>
      <c r="BH203" s="193">
        <f>IF(N203="zníž. prenesená",J203,0)</f>
        <v>0</v>
      </c>
      <c r="BI203" s="193">
        <f>IF(N203="nulová",J203,0)</f>
        <v>0</v>
      </c>
      <c r="BJ203" s="18" t="s">
        <v>141</v>
      </c>
      <c r="BK203" s="193">
        <f>ROUND(I203*H203,2)</f>
        <v>0</v>
      </c>
      <c r="BL203" s="18" t="s">
        <v>211</v>
      </c>
      <c r="BM203" s="192" t="s">
        <v>864</v>
      </c>
    </row>
    <row r="204" s="2" customFormat="1" ht="24.15" customHeight="1">
      <c r="A204" s="37"/>
      <c r="B204" s="179"/>
      <c r="C204" s="180" t="s">
        <v>600</v>
      </c>
      <c r="D204" s="180" t="s">
        <v>136</v>
      </c>
      <c r="E204" s="181" t="s">
        <v>865</v>
      </c>
      <c r="F204" s="182" t="s">
        <v>866</v>
      </c>
      <c r="G204" s="183" t="s">
        <v>147</v>
      </c>
      <c r="H204" s="184">
        <v>25</v>
      </c>
      <c r="I204" s="185"/>
      <c r="J204" s="186">
        <f>ROUND(I204*H204,2)</f>
        <v>0</v>
      </c>
      <c r="K204" s="187"/>
      <c r="L204" s="38"/>
      <c r="M204" s="188" t="s">
        <v>1</v>
      </c>
      <c r="N204" s="189" t="s">
        <v>42</v>
      </c>
      <c r="O204" s="81"/>
      <c r="P204" s="190">
        <f>O204*H204</f>
        <v>0</v>
      </c>
      <c r="Q204" s="190">
        <v>0</v>
      </c>
      <c r="R204" s="190">
        <f>Q204*H204</f>
        <v>0</v>
      </c>
      <c r="S204" s="190">
        <v>0</v>
      </c>
      <c r="T204" s="19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2" t="s">
        <v>211</v>
      </c>
      <c r="AT204" s="192" t="s">
        <v>136</v>
      </c>
      <c r="AU204" s="192" t="s">
        <v>141</v>
      </c>
      <c r="AY204" s="18" t="s">
        <v>134</v>
      </c>
      <c r="BE204" s="193">
        <f>IF(N204="základná",J204,0)</f>
        <v>0</v>
      </c>
      <c r="BF204" s="193">
        <f>IF(N204="znížená",J204,0)</f>
        <v>0</v>
      </c>
      <c r="BG204" s="193">
        <f>IF(N204="zákl. prenesená",J204,0)</f>
        <v>0</v>
      </c>
      <c r="BH204" s="193">
        <f>IF(N204="zníž. prenesená",J204,0)</f>
        <v>0</v>
      </c>
      <c r="BI204" s="193">
        <f>IF(N204="nulová",J204,0)</f>
        <v>0</v>
      </c>
      <c r="BJ204" s="18" t="s">
        <v>141</v>
      </c>
      <c r="BK204" s="193">
        <f>ROUND(I204*H204,2)</f>
        <v>0</v>
      </c>
      <c r="BL204" s="18" t="s">
        <v>211</v>
      </c>
      <c r="BM204" s="192" t="s">
        <v>867</v>
      </c>
    </row>
    <row r="205" s="2" customFormat="1" ht="33" customHeight="1">
      <c r="A205" s="37"/>
      <c r="B205" s="179"/>
      <c r="C205" s="180" t="s">
        <v>604</v>
      </c>
      <c r="D205" s="180" t="s">
        <v>136</v>
      </c>
      <c r="E205" s="181" t="s">
        <v>868</v>
      </c>
      <c r="F205" s="182" t="s">
        <v>869</v>
      </c>
      <c r="G205" s="183" t="s">
        <v>236</v>
      </c>
      <c r="H205" s="184">
        <v>0.155</v>
      </c>
      <c r="I205" s="185"/>
      <c r="J205" s="186">
        <f>ROUND(I205*H205,2)</f>
        <v>0</v>
      </c>
      <c r="K205" s="187"/>
      <c r="L205" s="38"/>
      <c r="M205" s="188" t="s">
        <v>1</v>
      </c>
      <c r="N205" s="189" t="s">
        <v>42</v>
      </c>
      <c r="O205" s="81"/>
      <c r="P205" s="190">
        <f>O205*H205</f>
        <v>0</v>
      </c>
      <c r="Q205" s="190">
        <v>0</v>
      </c>
      <c r="R205" s="190">
        <f>Q205*H205</f>
        <v>0</v>
      </c>
      <c r="S205" s="190">
        <v>0</v>
      </c>
      <c r="T205" s="191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92" t="s">
        <v>211</v>
      </c>
      <c r="AT205" s="192" t="s">
        <v>136</v>
      </c>
      <c r="AU205" s="192" t="s">
        <v>141</v>
      </c>
      <c r="AY205" s="18" t="s">
        <v>134</v>
      </c>
      <c r="BE205" s="193">
        <f>IF(N205="základná",J205,0)</f>
        <v>0</v>
      </c>
      <c r="BF205" s="193">
        <f>IF(N205="znížená",J205,0)</f>
        <v>0</v>
      </c>
      <c r="BG205" s="193">
        <f>IF(N205="zákl. prenesená",J205,0)</f>
        <v>0</v>
      </c>
      <c r="BH205" s="193">
        <f>IF(N205="zníž. prenesená",J205,0)</f>
        <v>0</v>
      </c>
      <c r="BI205" s="193">
        <f>IF(N205="nulová",J205,0)</f>
        <v>0</v>
      </c>
      <c r="BJ205" s="18" t="s">
        <v>141</v>
      </c>
      <c r="BK205" s="193">
        <f>ROUND(I205*H205,2)</f>
        <v>0</v>
      </c>
      <c r="BL205" s="18" t="s">
        <v>211</v>
      </c>
      <c r="BM205" s="192" t="s">
        <v>870</v>
      </c>
    </row>
    <row r="206" s="2" customFormat="1" ht="24.15" customHeight="1">
      <c r="A206" s="37"/>
      <c r="B206" s="179"/>
      <c r="C206" s="180" t="s">
        <v>611</v>
      </c>
      <c r="D206" s="180" t="s">
        <v>136</v>
      </c>
      <c r="E206" s="181" t="s">
        <v>871</v>
      </c>
      <c r="F206" s="182" t="s">
        <v>872</v>
      </c>
      <c r="G206" s="183" t="s">
        <v>446</v>
      </c>
      <c r="H206" s="232"/>
      <c r="I206" s="185"/>
      <c r="J206" s="186">
        <f>ROUND(I206*H206,2)</f>
        <v>0</v>
      </c>
      <c r="K206" s="187"/>
      <c r="L206" s="38"/>
      <c r="M206" s="188" t="s">
        <v>1</v>
      </c>
      <c r="N206" s="189" t="s">
        <v>42</v>
      </c>
      <c r="O206" s="81"/>
      <c r="P206" s="190">
        <f>O206*H206</f>
        <v>0</v>
      </c>
      <c r="Q206" s="190">
        <v>0</v>
      </c>
      <c r="R206" s="190">
        <f>Q206*H206</f>
        <v>0</v>
      </c>
      <c r="S206" s="190">
        <v>0</v>
      </c>
      <c r="T206" s="19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92" t="s">
        <v>211</v>
      </c>
      <c r="AT206" s="192" t="s">
        <v>136</v>
      </c>
      <c r="AU206" s="192" t="s">
        <v>141</v>
      </c>
      <c r="AY206" s="18" t="s">
        <v>134</v>
      </c>
      <c r="BE206" s="193">
        <f>IF(N206="základná",J206,0)</f>
        <v>0</v>
      </c>
      <c r="BF206" s="193">
        <f>IF(N206="znížená",J206,0)</f>
        <v>0</v>
      </c>
      <c r="BG206" s="193">
        <f>IF(N206="zákl. prenesená",J206,0)</f>
        <v>0</v>
      </c>
      <c r="BH206" s="193">
        <f>IF(N206="zníž. prenesená",J206,0)</f>
        <v>0</v>
      </c>
      <c r="BI206" s="193">
        <f>IF(N206="nulová",J206,0)</f>
        <v>0</v>
      </c>
      <c r="BJ206" s="18" t="s">
        <v>141</v>
      </c>
      <c r="BK206" s="193">
        <f>ROUND(I206*H206,2)</f>
        <v>0</v>
      </c>
      <c r="BL206" s="18" t="s">
        <v>211</v>
      </c>
      <c r="BM206" s="192" t="s">
        <v>873</v>
      </c>
    </row>
    <row r="207" s="12" customFormat="1" ht="22.8" customHeight="1">
      <c r="A207" s="12"/>
      <c r="B207" s="166"/>
      <c r="C207" s="12"/>
      <c r="D207" s="167" t="s">
        <v>75</v>
      </c>
      <c r="E207" s="177" t="s">
        <v>279</v>
      </c>
      <c r="F207" s="177" t="s">
        <v>467</v>
      </c>
      <c r="G207" s="12"/>
      <c r="H207" s="12"/>
      <c r="I207" s="169"/>
      <c r="J207" s="178">
        <f>BK207</f>
        <v>0</v>
      </c>
      <c r="K207" s="12"/>
      <c r="L207" s="166"/>
      <c r="M207" s="171"/>
      <c r="N207" s="172"/>
      <c r="O207" s="172"/>
      <c r="P207" s="173">
        <f>SUM(P208:P232)</f>
        <v>0</v>
      </c>
      <c r="Q207" s="172"/>
      <c r="R207" s="173">
        <f>SUM(R208:R232)</f>
        <v>0.0083700000000000007</v>
      </c>
      <c r="S207" s="172"/>
      <c r="T207" s="174">
        <f>SUM(T208:T232)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67" t="s">
        <v>141</v>
      </c>
      <c r="AT207" s="175" t="s">
        <v>75</v>
      </c>
      <c r="AU207" s="175" t="s">
        <v>84</v>
      </c>
      <c r="AY207" s="167" t="s">
        <v>134</v>
      </c>
      <c r="BK207" s="176">
        <f>SUM(BK208:BK232)</f>
        <v>0</v>
      </c>
    </row>
    <row r="208" s="2" customFormat="1" ht="24.15" customHeight="1">
      <c r="A208" s="37"/>
      <c r="B208" s="179"/>
      <c r="C208" s="180" t="s">
        <v>617</v>
      </c>
      <c r="D208" s="180" t="s">
        <v>136</v>
      </c>
      <c r="E208" s="181" t="s">
        <v>874</v>
      </c>
      <c r="F208" s="182" t="s">
        <v>875</v>
      </c>
      <c r="G208" s="183" t="s">
        <v>876</v>
      </c>
      <c r="H208" s="184">
        <v>3</v>
      </c>
      <c r="I208" s="185"/>
      <c r="J208" s="186">
        <f>ROUND(I208*H208,2)</f>
        <v>0</v>
      </c>
      <c r="K208" s="187"/>
      <c r="L208" s="38"/>
      <c r="M208" s="188" t="s">
        <v>1</v>
      </c>
      <c r="N208" s="189" t="s">
        <v>42</v>
      </c>
      <c r="O208" s="81"/>
      <c r="P208" s="190">
        <f>O208*H208</f>
        <v>0</v>
      </c>
      <c r="Q208" s="190">
        <v>0</v>
      </c>
      <c r="R208" s="190">
        <f>Q208*H208</f>
        <v>0</v>
      </c>
      <c r="S208" s="190">
        <v>0</v>
      </c>
      <c r="T208" s="191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92" t="s">
        <v>211</v>
      </c>
      <c r="AT208" s="192" t="s">
        <v>136</v>
      </c>
      <c r="AU208" s="192" t="s">
        <v>141</v>
      </c>
      <c r="AY208" s="18" t="s">
        <v>134</v>
      </c>
      <c r="BE208" s="193">
        <f>IF(N208="základná",J208,0)</f>
        <v>0</v>
      </c>
      <c r="BF208" s="193">
        <f>IF(N208="znížená",J208,0)</f>
        <v>0</v>
      </c>
      <c r="BG208" s="193">
        <f>IF(N208="zákl. prenesená",J208,0)</f>
        <v>0</v>
      </c>
      <c r="BH208" s="193">
        <f>IF(N208="zníž. prenesená",J208,0)</f>
        <v>0</v>
      </c>
      <c r="BI208" s="193">
        <f>IF(N208="nulová",J208,0)</f>
        <v>0</v>
      </c>
      <c r="BJ208" s="18" t="s">
        <v>141</v>
      </c>
      <c r="BK208" s="193">
        <f>ROUND(I208*H208,2)</f>
        <v>0</v>
      </c>
      <c r="BL208" s="18" t="s">
        <v>211</v>
      </c>
      <c r="BM208" s="192" t="s">
        <v>877</v>
      </c>
    </row>
    <row r="209" s="2" customFormat="1" ht="16.5" customHeight="1">
      <c r="A209" s="37"/>
      <c r="B209" s="179"/>
      <c r="C209" s="221" t="s">
        <v>626</v>
      </c>
      <c r="D209" s="221" t="s">
        <v>367</v>
      </c>
      <c r="E209" s="222" t="s">
        <v>878</v>
      </c>
      <c r="F209" s="223" t="s">
        <v>879</v>
      </c>
      <c r="G209" s="224" t="s">
        <v>205</v>
      </c>
      <c r="H209" s="225">
        <v>6</v>
      </c>
      <c r="I209" s="226"/>
      <c r="J209" s="227">
        <f>ROUND(I209*H209,2)</f>
        <v>0</v>
      </c>
      <c r="K209" s="228"/>
      <c r="L209" s="229"/>
      <c r="M209" s="230" t="s">
        <v>1</v>
      </c>
      <c r="N209" s="231" t="s">
        <v>42</v>
      </c>
      <c r="O209" s="81"/>
      <c r="P209" s="190">
        <f>O209*H209</f>
        <v>0</v>
      </c>
      <c r="Q209" s="190">
        <v>0</v>
      </c>
      <c r="R209" s="190">
        <f>Q209*H209</f>
        <v>0</v>
      </c>
      <c r="S209" s="190">
        <v>0</v>
      </c>
      <c r="T209" s="191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92" t="s">
        <v>290</v>
      </c>
      <c r="AT209" s="192" t="s">
        <v>367</v>
      </c>
      <c r="AU209" s="192" t="s">
        <v>141</v>
      </c>
      <c r="AY209" s="18" t="s">
        <v>134</v>
      </c>
      <c r="BE209" s="193">
        <f>IF(N209="základná",J209,0)</f>
        <v>0</v>
      </c>
      <c r="BF209" s="193">
        <f>IF(N209="znížená",J209,0)</f>
        <v>0</v>
      </c>
      <c r="BG209" s="193">
        <f>IF(N209="zákl. prenesená",J209,0)</f>
        <v>0</v>
      </c>
      <c r="BH209" s="193">
        <f>IF(N209="zníž. prenesená",J209,0)</f>
        <v>0</v>
      </c>
      <c r="BI209" s="193">
        <f>IF(N209="nulová",J209,0)</f>
        <v>0</v>
      </c>
      <c r="BJ209" s="18" t="s">
        <v>141</v>
      </c>
      <c r="BK209" s="193">
        <f>ROUND(I209*H209,2)</f>
        <v>0</v>
      </c>
      <c r="BL209" s="18" t="s">
        <v>211</v>
      </c>
      <c r="BM209" s="192" t="s">
        <v>880</v>
      </c>
    </row>
    <row r="210" s="2" customFormat="1" ht="16.5" customHeight="1">
      <c r="A210" s="37"/>
      <c r="B210" s="179"/>
      <c r="C210" s="180" t="s">
        <v>631</v>
      </c>
      <c r="D210" s="180" t="s">
        <v>136</v>
      </c>
      <c r="E210" s="181" t="s">
        <v>881</v>
      </c>
      <c r="F210" s="182" t="s">
        <v>882</v>
      </c>
      <c r="G210" s="183" t="s">
        <v>205</v>
      </c>
      <c r="H210" s="184">
        <v>2</v>
      </c>
      <c r="I210" s="185"/>
      <c r="J210" s="186">
        <f>ROUND(I210*H210,2)</f>
        <v>0</v>
      </c>
      <c r="K210" s="187"/>
      <c r="L210" s="38"/>
      <c r="M210" s="188" t="s">
        <v>1</v>
      </c>
      <c r="N210" s="189" t="s">
        <v>42</v>
      </c>
      <c r="O210" s="81"/>
      <c r="P210" s="190">
        <f>O210*H210</f>
        <v>0</v>
      </c>
      <c r="Q210" s="190">
        <v>0</v>
      </c>
      <c r="R210" s="190">
        <f>Q210*H210</f>
        <v>0</v>
      </c>
      <c r="S210" s="190">
        <v>0</v>
      </c>
      <c r="T210" s="191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92" t="s">
        <v>211</v>
      </c>
      <c r="AT210" s="192" t="s">
        <v>136</v>
      </c>
      <c r="AU210" s="192" t="s">
        <v>141</v>
      </c>
      <c r="AY210" s="18" t="s">
        <v>134</v>
      </c>
      <c r="BE210" s="193">
        <f>IF(N210="základná",J210,0)</f>
        <v>0</v>
      </c>
      <c r="BF210" s="193">
        <f>IF(N210="znížená",J210,0)</f>
        <v>0</v>
      </c>
      <c r="BG210" s="193">
        <f>IF(N210="zákl. prenesená",J210,0)</f>
        <v>0</v>
      </c>
      <c r="BH210" s="193">
        <f>IF(N210="zníž. prenesená",J210,0)</f>
        <v>0</v>
      </c>
      <c r="BI210" s="193">
        <f>IF(N210="nulová",J210,0)</f>
        <v>0</v>
      </c>
      <c r="BJ210" s="18" t="s">
        <v>141</v>
      </c>
      <c r="BK210" s="193">
        <f>ROUND(I210*H210,2)</f>
        <v>0</v>
      </c>
      <c r="BL210" s="18" t="s">
        <v>211</v>
      </c>
      <c r="BM210" s="192" t="s">
        <v>883</v>
      </c>
    </row>
    <row r="211" s="2" customFormat="1" ht="24.15" customHeight="1">
      <c r="A211" s="37"/>
      <c r="B211" s="179"/>
      <c r="C211" s="221" t="s">
        <v>636</v>
      </c>
      <c r="D211" s="221" t="s">
        <v>367</v>
      </c>
      <c r="E211" s="222" t="s">
        <v>884</v>
      </c>
      <c r="F211" s="223" t="s">
        <v>885</v>
      </c>
      <c r="G211" s="224" t="s">
        <v>205</v>
      </c>
      <c r="H211" s="225">
        <v>2</v>
      </c>
      <c r="I211" s="226"/>
      <c r="J211" s="227">
        <f>ROUND(I211*H211,2)</f>
        <v>0</v>
      </c>
      <c r="K211" s="228"/>
      <c r="L211" s="229"/>
      <c r="M211" s="230" t="s">
        <v>1</v>
      </c>
      <c r="N211" s="231" t="s">
        <v>42</v>
      </c>
      <c r="O211" s="81"/>
      <c r="P211" s="190">
        <f>O211*H211</f>
        <v>0</v>
      </c>
      <c r="Q211" s="190">
        <v>0</v>
      </c>
      <c r="R211" s="190">
        <f>Q211*H211</f>
        <v>0</v>
      </c>
      <c r="S211" s="190">
        <v>0</v>
      </c>
      <c r="T211" s="19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92" t="s">
        <v>290</v>
      </c>
      <c r="AT211" s="192" t="s">
        <v>367</v>
      </c>
      <c r="AU211" s="192" t="s">
        <v>141</v>
      </c>
      <c r="AY211" s="18" t="s">
        <v>134</v>
      </c>
      <c r="BE211" s="193">
        <f>IF(N211="základná",J211,0)</f>
        <v>0</v>
      </c>
      <c r="BF211" s="193">
        <f>IF(N211="znížená",J211,0)</f>
        <v>0</v>
      </c>
      <c r="BG211" s="193">
        <f>IF(N211="zákl. prenesená",J211,0)</f>
        <v>0</v>
      </c>
      <c r="BH211" s="193">
        <f>IF(N211="zníž. prenesená",J211,0)</f>
        <v>0</v>
      </c>
      <c r="BI211" s="193">
        <f>IF(N211="nulová",J211,0)</f>
        <v>0</v>
      </c>
      <c r="BJ211" s="18" t="s">
        <v>141</v>
      </c>
      <c r="BK211" s="193">
        <f>ROUND(I211*H211,2)</f>
        <v>0</v>
      </c>
      <c r="BL211" s="18" t="s">
        <v>211</v>
      </c>
      <c r="BM211" s="192" t="s">
        <v>886</v>
      </c>
    </row>
    <row r="212" s="2" customFormat="1" ht="24.15" customHeight="1">
      <c r="A212" s="37"/>
      <c r="B212" s="179"/>
      <c r="C212" s="180" t="s">
        <v>641</v>
      </c>
      <c r="D212" s="180" t="s">
        <v>136</v>
      </c>
      <c r="E212" s="181" t="s">
        <v>887</v>
      </c>
      <c r="F212" s="182" t="s">
        <v>888</v>
      </c>
      <c r="G212" s="183" t="s">
        <v>284</v>
      </c>
      <c r="H212" s="184">
        <v>2</v>
      </c>
      <c r="I212" s="185"/>
      <c r="J212" s="186">
        <f>ROUND(I212*H212,2)</f>
        <v>0</v>
      </c>
      <c r="K212" s="187"/>
      <c r="L212" s="38"/>
      <c r="M212" s="188" t="s">
        <v>1</v>
      </c>
      <c r="N212" s="189" t="s">
        <v>42</v>
      </c>
      <c r="O212" s="81"/>
      <c r="P212" s="190">
        <f>O212*H212</f>
        <v>0</v>
      </c>
      <c r="Q212" s="190">
        <v>0</v>
      </c>
      <c r="R212" s="190">
        <f>Q212*H212</f>
        <v>0</v>
      </c>
      <c r="S212" s="190">
        <v>0</v>
      </c>
      <c r="T212" s="191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92" t="s">
        <v>211</v>
      </c>
      <c r="AT212" s="192" t="s">
        <v>136</v>
      </c>
      <c r="AU212" s="192" t="s">
        <v>141</v>
      </c>
      <c r="AY212" s="18" t="s">
        <v>134</v>
      </c>
      <c r="BE212" s="193">
        <f>IF(N212="základná",J212,0)</f>
        <v>0</v>
      </c>
      <c r="BF212" s="193">
        <f>IF(N212="znížená",J212,0)</f>
        <v>0</v>
      </c>
      <c r="BG212" s="193">
        <f>IF(N212="zákl. prenesená",J212,0)</f>
        <v>0</v>
      </c>
      <c r="BH212" s="193">
        <f>IF(N212="zníž. prenesená",J212,0)</f>
        <v>0</v>
      </c>
      <c r="BI212" s="193">
        <f>IF(N212="nulová",J212,0)</f>
        <v>0</v>
      </c>
      <c r="BJ212" s="18" t="s">
        <v>141</v>
      </c>
      <c r="BK212" s="193">
        <f>ROUND(I212*H212,2)</f>
        <v>0</v>
      </c>
      <c r="BL212" s="18" t="s">
        <v>211</v>
      </c>
      <c r="BM212" s="192" t="s">
        <v>889</v>
      </c>
    </row>
    <row r="213" s="2" customFormat="1" ht="37.8" customHeight="1">
      <c r="A213" s="37"/>
      <c r="B213" s="179"/>
      <c r="C213" s="221" t="s">
        <v>647</v>
      </c>
      <c r="D213" s="221" t="s">
        <v>367</v>
      </c>
      <c r="E213" s="222" t="s">
        <v>890</v>
      </c>
      <c r="F213" s="223" t="s">
        <v>891</v>
      </c>
      <c r="G213" s="224" t="s">
        <v>205</v>
      </c>
      <c r="H213" s="225">
        <v>2</v>
      </c>
      <c r="I213" s="226"/>
      <c r="J213" s="227">
        <f>ROUND(I213*H213,2)</f>
        <v>0</v>
      </c>
      <c r="K213" s="228"/>
      <c r="L213" s="229"/>
      <c r="M213" s="230" t="s">
        <v>1</v>
      </c>
      <c r="N213" s="231" t="s">
        <v>42</v>
      </c>
      <c r="O213" s="81"/>
      <c r="P213" s="190">
        <f>O213*H213</f>
        <v>0</v>
      </c>
      <c r="Q213" s="190">
        <v>0</v>
      </c>
      <c r="R213" s="190">
        <f>Q213*H213</f>
        <v>0</v>
      </c>
      <c r="S213" s="190">
        <v>0</v>
      </c>
      <c r="T213" s="19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92" t="s">
        <v>290</v>
      </c>
      <c r="AT213" s="192" t="s">
        <v>367</v>
      </c>
      <c r="AU213" s="192" t="s">
        <v>141</v>
      </c>
      <c r="AY213" s="18" t="s">
        <v>134</v>
      </c>
      <c r="BE213" s="193">
        <f>IF(N213="základná",J213,0)</f>
        <v>0</v>
      </c>
      <c r="BF213" s="193">
        <f>IF(N213="znížená",J213,0)</f>
        <v>0</v>
      </c>
      <c r="BG213" s="193">
        <f>IF(N213="zákl. prenesená",J213,0)</f>
        <v>0</v>
      </c>
      <c r="BH213" s="193">
        <f>IF(N213="zníž. prenesená",J213,0)</f>
        <v>0</v>
      </c>
      <c r="BI213" s="193">
        <f>IF(N213="nulová",J213,0)</f>
        <v>0</v>
      </c>
      <c r="BJ213" s="18" t="s">
        <v>141</v>
      </c>
      <c r="BK213" s="193">
        <f>ROUND(I213*H213,2)</f>
        <v>0</v>
      </c>
      <c r="BL213" s="18" t="s">
        <v>211</v>
      </c>
      <c r="BM213" s="192" t="s">
        <v>892</v>
      </c>
    </row>
    <row r="214" s="2" customFormat="1" ht="16.5" customHeight="1">
      <c r="A214" s="37"/>
      <c r="B214" s="179"/>
      <c r="C214" s="180" t="s">
        <v>651</v>
      </c>
      <c r="D214" s="180" t="s">
        <v>136</v>
      </c>
      <c r="E214" s="181" t="s">
        <v>893</v>
      </c>
      <c r="F214" s="182" t="s">
        <v>894</v>
      </c>
      <c r="G214" s="183" t="s">
        <v>205</v>
      </c>
      <c r="H214" s="184">
        <v>2</v>
      </c>
      <c r="I214" s="185"/>
      <c r="J214" s="186">
        <f>ROUND(I214*H214,2)</f>
        <v>0</v>
      </c>
      <c r="K214" s="187"/>
      <c r="L214" s="38"/>
      <c r="M214" s="188" t="s">
        <v>1</v>
      </c>
      <c r="N214" s="189" t="s">
        <v>42</v>
      </c>
      <c r="O214" s="81"/>
      <c r="P214" s="190">
        <f>O214*H214</f>
        <v>0</v>
      </c>
      <c r="Q214" s="190">
        <v>0</v>
      </c>
      <c r="R214" s="190">
        <f>Q214*H214</f>
        <v>0</v>
      </c>
      <c r="S214" s="190">
        <v>0</v>
      </c>
      <c r="T214" s="191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92" t="s">
        <v>211</v>
      </c>
      <c r="AT214" s="192" t="s">
        <v>136</v>
      </c>
      <c r="AU214" s="192" t="s">
        <v>141</v>
      </c>
      <c r="AY214" s="18" t="s">
        <v>134</v>
      </c>
      <c r="BE214" s="193">
        <f>IF(N214="základná",J214,0)</f>
        <v>0</v>
      </c>
      <c r="BF214" s="193">
        <f>IF(N214="znížená",J214,0)</f>
        <v>0</v>
      </c>
      <c r="BG214" s="193">
        <f>IF(N214="zákl. prenesená",J214,0)</f>
        <v>0</v>
      </c>
      <c r="BH214" s="193">
        <f>IF(N214="zníž. prenesená",J214,0)</f>
        <v>0</v>
      </c>
      <c r="BI214" s="193">
        <f>IF(N214="nulová",J214,0)</f>
        <v>0</v>
      </c>
      <c r="BJ214" s="18" t="s">
        <v>141</v>
      </c>
      <c r="BK214" s="193">
        <f>ROUND(I214*H214,2)</f>
        <v>0</v>
      </c>
      <c r="BL214" s="18" t="s">
        <v>211</v>
      </c>
      <c r="BM214" s="192" t="s">
        <v>895</v>
      </c>
    </row>
    <row r="215" s="2" customFormat="1" ht="24.15" customHeight="1">
      <c r="A215" s="37"/>
      <c r="B215" s="179"/>
      <c r="C215" s="221" t="s">
        <v>655</v>
      </c>
      <c r="D215" s="221" t="s">
        <v>367</v>
      </c>
      <c r="E215" s="222" t="s">
        <v>896</v>
      </c>
      <c r="F215" s="223" t="s">
        <v>897</v>
      </c>
      <c r="G215" s="224" t="s">
        <v>205</v>
      </c>
      <c r="H215" s="225">
        <v>2</v>
      </c>
      <c r="I215" s="226"/>
      <c r="J215" s="227">
        <f>ROUND(I215*H215,2)</f>
        <v>0</v>
      </c>
      <c r="K215" s="228"/>
      <c r="L215" s="229"/>
      <c r="M215" s="230" t="s">
        <v>1</v>
      </c>
      <c r="N215" s="231" t="s">
        <v>42</v>
      </c>
      <c r="O215" s="81"/>
      <c r="P215" s="190">
        <f>O215*H215</f>
        <v>0</v>
      </c>
      <c r="Q215" s="190">
        <v>0</v>
      </c>
      <c r="R215" s="190">
        <f>Q215*H215</f>
        <v>0</v>
      </c>
      <c r="S215" s="190">
        <v>0</v>
      </c>
      <c r="T215" s="19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2" t="s">
        <v>290</v>
      </c>
      <c r="AT215" s="192" t="s">
        <v>367</v>
      </c>
      <c r="AU215" s="192" t="s">
        <v>141</v>
      </c>
      <c r="AY215" s="18" t="s">
        <v>134</v>
      </c>
      <c r="BE215" s="193">
        <f>IF(N215="základná",J215,0)</f>
        <v>0</v>
      </c>
      <c r="BF215" s="193">
        <f>IF(N215="znížená",J215,0)</f>
        <v>0</v>
      </c>
      <c r="BG215" s="193">
        <f>IF(N215="zákl. prenesená",J215,0)</f>
        <v>0</v>
      </c>
      <c r="BH215" s="193">
        <f>IF(N215="zníž. prenesená",J215,0)</f>
        <v>0</v>
      </c>
      <c r="BI215" s="193">
        <f>IF(N215="nulová",J215,0)</f>
        <v>0</v>
      </c>
      <c r="BJ215" s="18" t="s">
        <v>141</v>
      </c>
      <c r="BK215" s="193">
        <f>ROUND(I215*H215,2)</f>
        <v>0</v>
      </c>
      <c r="BL215" s="18" t="s">
        <v>211</v>
      </c>
      <c r="BM215" s="192" t="s">
        <v>898</v>
      </c>
    </row>
    <row r="216" s="2" customFormat="1" ht="24.15" customHeight="1">
      <c r="A216" s="37"/>
      <c r="B216" s="179"/>
      <c r="C216" s="221" t="s">
        <v>659</v>
      </c>
      <c r="D216" s="221" t="s">
        <v>367</v>
      </c>
      <c r="E216" s="222" t="s">
        <v>899</v>
      </c>
      <c r="F216" s="223" t="s">
        <v>900</v>
      </c>
      <c r="G216" s="224" t="s">
        <v>205</v>
      </c>
      <c r="H216" s="225">
        <v>2</v>
      </c>
      <c r="I216" s="226"/>
      <c r="J216" s="227">
        <f>ROUND(I216*H216,2)</f>
        <v>0</v>
      </c>
      <c r="K216" s="228"/>
      <c r="L216" s="229"/>
      <c r="M216" s="230" t="s">
        <v>1</v>
      </c>
      <c r="N216" s="231" t="s">
        <v>42</v>
      </c>
      <c r="O216" s="81"/>
      <c r="P216" s="190">
        <f>O216*H216</f>
        <v>0</v>
      </c>
      <c r="Q216" s="190">
        <v>0</v>
      </c>
      <c r="R216" s="190">
        <f>Q216*H216</f>
        <v>0</v>
      </c>
      <c r="S216" s="190">
        <v>0</v>
      </c>
      <c r="T216" s="191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92" t="s">
        <v>290</v>
      </c>
      <c r="AT216" s="192" t="s">
        <v>367</v>
      </c>
      <c r="AU216" s="192" t="s">
        <v>141</v>
      </c>
      <c r="AY216" s="18" t="s">
        <v>134</v>
      </c>
      <c r="BE216" s="193">
        <f>IF(N216="základná",J216,0)</f>
        <v>0</v>
      </c>
      <c r="BF216" s="193">
        <f>IF(N216="znížená",J216,0)</f>
        <v>0</v>
      </c>
      <c r="BG216" s="193">
        <f>IF(N216="zákl. prenesená",J216,0)</f>
        <v>0</v>
      </c>
      <c r="BH216" s="193">
        <f>IF(N216="zníž. prenesená",J216,0)</f>
        <v>0</v>
      </c>
      <c r="BI216" s="193">
        <f>IF(N216="nulová",J216,0)</f>
        <v>0</v>
      </c>
      <c r="BJ216" s="18" t="s">
        <v>141</v>
      </c>
      <c r="BK216" s="193">
        <f>ROUND(I216*H216,2)</f>
        <v>0</v>
      </c>
      <c r="BL216" s="18" t="s">
        <v>211</v>
      </c>
      <c r="BM216" s="192" t="s">
        <v>901</v>
      </c>
    </row>
    <row r="217" s="2" customFormat="1" ht="24.15" customHeight="1">
      <c r="A217" s="37"/>
      <c r="B217" s="179"/>
      <c r="C217" s="180" t="s">
        <v>663</v>
      </c>
      <c r="D217" s="180" t="s">
        <v>136</v>
      </c>
      <c r="E217" s="181" t="s">
        <v>902</v>
      </c>
      <c r="F217" s="182" t="s">
        <v>903</v>
      </c>
      <c r="G217" s="183" t="s">
        <v>284</v>
      </c>
      <c r="H217" s="184">
        <v>2</v>
      </c>
      <c r="I217" s="185"/>
      <c r="J217" s="186">
        <f>ROUND(I217*H217,2)</f>
        <v>0</v>
      </c>
      <c r="K217" s="187"/>
      <c r="L217" s="38"/>
      <c r="M217" s="188" t="s">
        <v>1</v>
      </c>
      <c r="N217" s="189" t="s">
        <v>42</v>
      </c>
      <c r="O217" s="81"/>
      <c r="P217" s="190">
        <f>O217*H217</f>
        <v>0</v>
      </c>
      <c r="Q217" s="190">
        <v>0</v>
      </c>
      <c r="R217" s="190">
        <f>Q217*H217</f>
        <v>0</v>
      </c>
      <c r="S217" s="190">
        <v>0</v>
      </c>
      <c r="T217" s="19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92" t="s">
        <v>211</v>
      </c>
      <c r="AT217" s="192" t="s">
        <v>136</v>
      </c>
      <c r="AU217" s="192" t="s">
        <v>141</v>
      </c>
      <c r="AY217" s="18" t="s">
        <v>134</v>
      </c>
      <c r="BE217" s="193">
        <f>IF(N217="základná",J217,0)</f>
        <v>0</v>
      </c>
      <c r="BF217" s="193">
        <f>IF(N217="znížená",J217,0)</f>
        <v>0</v>
      </c>
      <c r="BG217" s="193">
        <f>IF(N217="zákl. prenesená",J217,0)</f>
        <v>0</v>
      </c>
      <c r="BH217" s="193">
        <f>IF(N217="zníž. prenesená",J217,0)</f>
        <v>0</v>
      </c>
      <c r="BI217" s="193">
        <f>IF(N217="nulová",J217,0)</f>
        <v>0</v>
      </c>
      <c r="BJ217" s="18" t="s">
        <v>141</v>
      </c>
      <c r="BK217" s="193">
        <f>ROUND(I217*H217,2)</f>
        <v>0</v>
      </c>
      <c r="BL217" s="18" t="s">
        <v>211</v>
      </c>
      <c r="BM217" s="192" t="s">
        <v>904</v>
      </c>
    </row>
    <row r="218" s="2" customFormat="1" ht="33" customHeight="1">
      <c r="A218" s="37"/>
      <c r="B218" s="179"/>
      <c r="C218" s="221" t="s">
        <v>905</v>
      </c>
      <c r="D218" s="221" t="s">
        <v>367</v>
      </c>
      <c r="E218" s="222" t="s">
        <v>906</v>
      </c>
      <c r="F218" s="223" t="s">
        <v>907</v>
      </c>
      <c r="G218" s="224" t="s">
        <v>205</v>
      </c>
      <c r="H218" s="225">
        <v>2</v>
      </c>
      <c r="I218" s="226"/>
      <c r="J218" s="227">
        <f>ROUND(I218*H218,2)</f>
        <v>0</v>
      </c>
      <c r="K218" s="228"/>
      <c r="L218" s="229"/>
      <c r="M218" s="230" t="s">
        <v>1</v>
      </c>
      <c r="N218" s="231" t="s">
        <v>42</v>
      </c>
      <c r="O218" s="81"/>
      <c r="P218" s="190">
        <f>O218*H218</f>
        <v>0</v>
      </c>
      <c r="Q218" s="190">
        <v>0</v>
      </c>
      <c r="R218" s="190">
        <f>Q218*H218</f>
        <v>0</v>
      </c>
      <c r="S218" s="190">
        <v>0</v>
      </c>
      <c r="T218" s="19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92" t="s">
        <v>290</v>
      </c>
      <c r="AT218" s="192" t="s">
        <v>367</v>
      </c>
      <c r="AU218" s="192" t="s">
        <v>141</v>
      </c>
      <c r="AY218" s="18" t="s">
        <v>134</v>
      </c>
      <c r="BE218" s="193">
        <f>IF(N218="základná",J218,0)</f>
        <v>0</v>
      </c>
      <c r="BF218" s="193">
        <f>IF(N218="znížená",J218,0)</f>
        <v>0</v>
      </c>
      <c r="BG218" s="193">
        <f>IF(N218="zákl. prenesená",J218,0)</f>
        <v>0</v>
      </c>
      <c r="BH218" s="193">
        <f>IF(N218="zníž. prenesená",J218,0)</f>
        <v>0</v>
      </c>
      <c r="BI218" s="193">
        <f>IF(N218="nulová",J218,0)</f>
        <v>0</v>
      </c>
      <c r="BJ218" s="18" t="s">
        <v>141</v>
      </c>
      <c r="BK218" s="193">
        <f>ROUND(I218*H218,2)</f>
        <v>0</v>
      </c>
      <c r="BL218" s="18" t="s">
        <v>211</v>
      </c>
      <c r="BM218" s="192" t="s">
        <v>908</v>
      </c>
    </row>
    <row r="219" s="2" customFormat="1" ht="33" customHeight="1">
      <c r="A219" s="37"/>
      <c r="B219" s="179"/>
      <c r="C219" s="180" t="s">
        <v>909</v>
      </c>
      <c r="D219" s="180" t="s">
        <v>136</v>
      </c>
      <c r="E219" s="181" t="s">
        <v>910</v>
      </c>
      <c r="F219" s="182" t="s">
        <v>911</v>
      </c>
      <c r="G219" s="183" t="s">
        <v>284</v>
      </c>
      <c r="H219" s="184">
        <v>1</v>
      </c>
      <c r="I219" s="185"/>
      <c r="J219" s="186">
        <f>ROUND(I219*H219,2)</f>
        <v>0</v>
      </c>
      <c r="K219" s="187"/>
      <c r="L219" s="38"/>
      <c r="M219" s="188" t="s">
        <v>1</v>
      </c>
      <c r="N219" s="189" t="s">
        <v>42</v>
      </c>
      <c r="O219" s="81"/>
      <c r="P219" s="190">
        <f>O219*H219</f>
        <v>0</v>
      </c>
      <c r="Q219" s="190">
        <v>0</v>
      </c>
      <c r="R219" s="190">
        <f>Q219*H219</f>
        <v>0</v>
      </c>
      <c r="S219" s="190">
        <v>0</v>
      </c>
      <c r="T219" s="19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92" t="s">
        <v>211</v>
      </c>
      <c r="AT219" s="192" t="s">
        <v>136</v>
      </c>
      <c r="AU219" s="192" t="s">
        <v>141</v>
      </c>
      <c r="AY219" s="18" t="s">
        <v>134</v>
      </c>
      <c r="BE219" s="193">
        <f>IF(N219="základná",J219,0)</f>
        <v>0</v>
      </c>
      <c r="BF219" s="193">
        <f>IF(N219="znížená",J219,0)</f>
        <v>0</v>
      </c>
      <c r="BG219" s="193">
        <f>IF(N219="zákl. prenesená",J219,0)</f>
        <v>0</v>
      </c>
      <c r="BH219" s="193">
        <f>IF(N219="zníž. prenesená",J219,0)</f>
        <v>0</v>
      </c>
      <c r="BI219" s="193">
        <f>IF(N219="nulová",J219,0)</f>
        <v>0</v>
      </c>
      <c r="BJ219" s="18" t="s">
        <v>141</v>
      </c>
      <c r="BK219" s="193">
        <f>ROUND(I219*H219,2)</f>
        <v>0</v>
      </c>
      <c r="BL219" s="18" t="s">
        <v>211</v>
      </c>
      <c r="BM219" s="192" t="s">
        <v>912</v>
      </c>
    </row>
    <row r="220" s="2" customFormat="1" ht="24.15" customHeight="1">
      <c r="A220" s="37"/>
      <c r="B220" s="179"/>
      <c r="C220" s="221" t="s">
        <v>913</v>
      </c>
      <c r="D220" s="221" t="s">
        <v>367</v>
      </c>
      <c r="E220" s="222" t="s">
        <v>914</v>
      </c>
      <c r="F220" s="223" t="s">
        <v>915</v>
      </c>
      <c r="G220" s="224" t="s">
        <v>205</v>
      </c>
      <c r="H220" s="225">
        <v>1</v>
      </c>
      <c r="I220" s="226"/>
      <c r="J220" s="227">
        <f>ROUND(I220*H220,2)</f>
        <v>0</v>
      </c>
      <c r="K220" s="228"/>
      <c r="L220" s="229"/>
      <c r="M220" s="230" t="s">
        <v>1</v>
      </c>
      <c r="N220" s="231" t="s">
        <v>42</v>
      </c>
      <c r="O220" s="81"/>
      <c r="P220" s="190">
        <f>O220*H220</f>
        <v>0</v>
      </c>
      <c r="Q220" s="190">
        <v>0</v>
      </c>
      <c r="R220" s="190">
        <f>Q220*H220</f>
        <v>0</v>
      </c>
      <c r="S220" s="190">
        <v>0</v>
      </c>
      <c r="T220" s="191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92" t="s">
        <v>290</v>
      </c>
      <c r="AT220" s="192" t="s">
        <v>367</v>
      </c>
      <c r="AU220" s="192" t="s">
        <v>141</v>
      </c>
      <c r="AY220" s="18" t="s">
        <v>134</v>
      </c>
      <c r="BE220" s="193">
        <f>IF(N220="základná",J220,0)</f>
        <v>0</v>
      </c>
      <c r="BF220" s="193">
        <f>IF(N220="znížená",J220,0)</f>
        <v>0</v>
      </c>
      <c r="BG220" s="193">
        <f>IF(N220="zákl. prenesená",J220,0)</f>
        <v>0</v>
      </c>
      <c r="BH220" s="193">
        <f>IF(N220="zníž. prenesená",J220,0)</f>
        <v>0</v>
      </c>
      <c r="BI220" s="193">
        <f>IF(N220="nulová",J220,0)</f>
        <v>0</v>
      </c>
      <c r="BJ220" s="18" t="s">
        <v>141</v>
      </c>
      <c r="BK220" s="193">
        <f>ROUND(I220*H220,2)</f>
        <v>0</v>
      </c>
      <c r="BL220" s="18" t="s">
        <v>211</v>
      </c>
      <c r="BM220" s="192" t="s">
        <v>916</v>
      </c>
    </row>
    <row r="221" s="2" customFormat="1" ht="24.15" customHeight="1">
      <c r="A221" s="37"/>
      <c r="B221" s="179"/>
      <c r="C221" s="180" t="s">
        <v>917</v>
      </c>
      <c r="D221" s="180" t="s">
        <v>136</v>
      </c>
      <c r="E221" s="181" t="s">
        <v>918</v>
      </c>
      <c r="F221" s="182" t="s">
        <v>919</v>
      </c>
      <c r="G221" s="183" t="s">
        <v>205</v>
      </c>
      <c r="H221" s="184">
        <v>1</v>
      </c>
      <c r="I221" s="185"/>
      <c r="J221" s="186">
        <f>ROUND(I221*H221,2)</f>
        <v>0</v>
      </c>
      <c r="K221" s="187"/>
      <c r="L221" s="38"/>
      <c r="M221" s="188" t="s">
        <v>1</v>
      </c>
      <c r="N221" s="189" t="s">
        <v>42</v>
      </c>
      <c r="O221" s="81"/>
      <c r="P221" s="190">
        <f>O221*H221</f>
        <v>0</v>
      </c>
      <c r="Q221" s="190">
        <v>0.00036999999999999999</v>
      </c>
      <c r="R221" s="190">
        <f>Q221*H221</f>
        <v>0.00036999999999999999</v>
      </c>
      <c r="S221" s="190">
        <v>0</v>
      </c>
      <c r="T221" s="191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92" t="s">
        <v>211</v>
      </c>
      <c r="AT221" s="192" t="s">
        <v>136</v>
      </c>
      <c r="AU221" s="192" t="s">
        <v>141</v>
      </c>
      <c r="AY221" s="18" t="s">
        <v>134</v>
      </c>
      <c r="BE221" s="193">
        <f>IF(N221="základná",J221,0)</f>
        <v>0</v>
      </c>
      <c r="BF221" s="193">
        <f>IF(N221="znížená",J221,0)</f>
        <v>0</v>
      </c>
      <c r="BG221" s="193">
        <f>IF(N221="zákl. prenesená",J221,0)</f>
        <v>0</v>
      </c>
      <c r="BH221" s="193">
        <f>IF(N221="zníž. prenesená",J221,0)</f>
        <v>0</v>
      </c>
      <c r="BI221" s="193">
        <f>IF(N221="nulová",J221,0)</f>
        <v>0</v>
      </c>
      <c r="BJ221" s="18" t="s">
        <v>141</v>
      </c>
      <c r="BK221" s="193">
        <f>ROUND(I221*H221,2)</f>
        <v>0</v>
      </c>
      <c r="BL221" s="18" t="s">
        <v>211</v>
      </c>
      <c r="BM221" s="192" t="s">
        <v>920</v>
      </c>
    </row>
    <row r="222" s="2" customFormat="1" ht="44.25" customHeight="1">
      <c r="A222" s="37"/>
      <c r="B222" s="179"/>
      <c r="C222" s="221" t="s">
        <v>921</v>
      </c>
      <c r="D222" s="221" t="s">
        <v>367</v>
      </c>
      <c r="E222" s="222" t="s">
        <v>922</v>
      </c>
      <c r="F222" s="223" t="s">
        <v>923</v>
      </c>
      <c r="G222" s="224" t="s">
        <v>205</v>
      </c>
      <c r="H222" s="225">
        <v>1</v>
      </c>
      <c r="I222" s="226"/>
      <c r="J222" s="227">
        <f>ROUND(I222*H222,2)</f>
        <v>0</v>
      </c>
      <c r="K222" s="228"/>
      <c r="L222" s="229"/>
      <c r="M222" s="230" t="s">
        <v>1</v>
      </c>
      <c r="N222" s="231" t="s">
        <v>42</v>
      </c>
      <c r="O222" s="81"/>
      <c r="P222" s="190">
        <f>O222*H222</f>
        <v>0</v>
      </c>
      <c r="Q222" s="190">
        <v>0.0080000000000000002</v>
      </c>
      <c r="R222" s="190">
        <f>Q222*H222</f>
        <v>0.0080000000000000002</v>
      </c>
      <c r="S222" s="190">
        <v>0</v>
      </c>
      <c r="T222" s="19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92" t="s">
        <v>290</v>
      </c>
      <c r="AT222" s="192" t="s">
        <v>367</v>
      </c>
      <c r="AU222" s="192" t="s">
        <v>141</v>
      </c>
      <c r="AY222" s="18" t="s">
        <v>134</v>
      </c>
      <c r="BE222" s="193">
        <f>IF(N222="základná",J222,0)</f>
        <v>0</v>
      </c>
      <c r="BF222" s="193">
        <f>IF(N222="znížená",J222,0)</f>
        <v>0</v>
      </c>
      <c r="BG222" s="193">
        <f>IF(N222="zákl. prenesená",J222,0)</f>
        <v>0</v>
      </c>
      <c r="BH222" s="193">
        <f>IF(N222="zníž. prenesená",J222,0)</f>
        <v>0</v>
      </c>
      <c r="BI222" s="193">
        <f>IF(N222="nulová",J222,0)</f>
        <v>0</v>
      </c>
      <c r="BJ222" s="18" t="s">
        <v>141</v>
      </c>
      <c r="BK222" s="193">
        <f>ROUND(I222*H222,2)</f>
        <v>0</v>
      </c>
      <c r="BL222" s="18" t="s">
        <v>211</v>
      </c>
      <c r="BM222" s="192" t="s">
        <v>924</v>
      </c>
    </row>
    <row r="223" s="2" customFormat="1" ht="24.15" customHeight="1">
      <c r="A223" s="37"/>
      <c r="B223" s="179"/>
      <c r="C223" s="180" t="s">
        <v>925</v>
      </c>
      <c r="D223" s="180" t="s">
        <v>136</v>
      </c>
      <c r="E223" s="181" t="s">
        <v>926</v>
      </c>
      <c r="F223" s="182" t="s">
        <v>927</v>
      </c>
      <c r="G223" s="183" t="s">
        <v>205</v>
      </c>
      <c r="H223" s="184">
        <v>2</v>
      </c>
      <c r="I223" s="185"/>
      <c r="J223" s="186">
        <f>ROUND(I223*H223,2)</f>
        <v>0</v>
      </c>
      <c r="K223" s="187"/>
      <c r="L223" s="38"/>
      <c r="M223" s="188" t="s">
        <v>1</v>
      </c>
      <c r="N223" s="189" t="s">
        <v>42</v>
      </c>
      <c r="O223" s="81"/>
      <c r="P223" s="190">
        <f>O223*H223</f>
        <v>0</v>
      </c>
      <c r="Q223" s="190">
        <v>0</v>
      </c>
      <c r="R223" s="190">
        <f>Q223*H223</f>
        <v>0</v>
      </c>
      <c r="S223" s="190">
        <v>0</v>
      </c>
      <c r="T223" s="191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92" t="s">
        <v>211</v>
      </c>
      <c r="AT223" s="192" t="s">
        <v>136</v>
      </c>
      <c r="AU223" s="192" t="s">
        <v>141</v>
      </c>
      <c r="AY223" s="18" t="s">
        <v>134</v>
      </c>
      <c r="BE223" s="193">
        <f>IF(N223="základná",J223,0)</f>
        <v>0</v>
      </c>
      <c r="BF223" s="193">
        <f>IF(N223="znížená",J223,0)</f>
        <v>0</v>
      </c>
      <c r="BG223" s="193">
        <f>IF(N223="zákl. prenesená",J223,0)</f>
        <v>0</v>
      </c>
      <c r="BH223" s="193">
        <f>IF(N223="zníž. prenesená",J223,0)</f>
        <v>0</v>
      </c>
      <c r="BI223" s="193">
        <f>IF(N223="nulová",J223,0)</f>
        <v>0</v>
      </c>
      <c r="BJ223" s="18" t="s">
        <v>141</v>
      </c>
      <c r="BK223" s="193">
        <f>ROUND(I223*H223,2)</f>
        <v>0</v>
      </c>
      <c r="BL223" s="18" t="s">
        <v>211</v>
      </c>
      <c r="BM223" s="192" t="s">
        <v>928</v>
      </c>
    </row>
    <row r="224" s="2" customFormat="1" ht="33" customHeight="1">
      <c r="A224" s="37"/>
      <c r="B224" s="179"/>
      <c r="C224" s="221" t="s">
        <v>929</v>
      </c>
      <c r="D224" s="221" t="s">
        <v>367</v>
      </c>
      <c r="E224" s="222" t="s">
        <v>930</v>
      </c>
      <c r="F224" s="223" t="s">
        <v>931</v>
      </c>
      <c r="G224" s="224" t="s">
        <v>205</v>
      </c>
      <c r="H224" s="225">
        <v>1</v>
      </c>
      <c r="I224" s="226"/>
      <c r="J224" s="227">
        <f>ROUND(I224*H224,2)</f>
        <v>0</v>
      </c>
      <c r="K224" s="228"/>
      <c r="L224" s="229"/>
      <c r="M224" s="230" t="s">
        <v>1</v>
      </c>
      <c r="N224" s="231" t="s">
        <v>42</v>
      </c>
      <c r="O224" s="81"/>
      <c r="P224" s="190">
        <f>O224*H224</f>
        <v>0</v>
      </c>
      <c r="Q224" s="190">
        <v>0</v>
      </c>
      <c r="R224" s="190">
        <f>Q224*H224</f>
        <v>0</v>
      </c>
      <c r="S224" s="190">
        <v>0</v>
      </c>
      <c r="T224" s="19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92" t="s">
        <v>290</v>
      </c>
      <c r="AT224" s="192" t="s">
        <v>367</v>
      </c>
      <c r="AU224" s="192" t="s">
        <v>141</v>
      </c>
      <c r="AY224" s="18" t="s">
        <v>134</v>
      </c>
      <c r="BE224" s="193">
        <f>IF(N224="základná",J224,0)</f>
        <v>0</v>
      </c>
      <c r="BF224" s="193">
        <f>IF(N224="znížená",J224,0)</f>
        <v>0</v>
      </c>
      <c r="BG224" s="193">
        <f>IF(N224="zákl. prenesená",J224,0)</f>
        <v>0</v>
      </c>
      <c r="BH224" s="193">
        <f>IF(N224="zníž. prenesená",J224,0)</f>
        <v>0</v>
      </c>
      <c r="BI224" s="193">
        <f>IF(N224="nulová",J224,0)</f>
        <v>0</v>
      </c>
      <c r="BJ224" s="18" t="s">
        <v>141</v>
      </c>
      <c r="BK224" s="193">
        <f>ROUND(I224*H224,2)</f>
        <v>0</v>
      </c>
      <c r="BL224" s="18" t="s">
        <v>211</v>
      </c>
      <c r="BM224" s="192" t="s">
        <v>932</v>
      </c>
    </row>
    <row r="225" s="2" customFormat="1" ht="33" customHeight="1">
      <c r="A225" s="37"/>
      <c r="B225" s="179"/>
      <c r="C225" s="180" t="s">
        <v>933</v>
      </c>
      <c r="D225" s="180" t="s">
        <v>136</v>
      </c>
      <c r="E225" s="181" t="s">
        <v>934</v>
      </c>
      <c r="F225" s="182" t="s">
        <v>935</v>
      </c>
      <c r="G225" s="183" t="s">
        <v>205</v>
      </c>
      <c r="H225" s="184">
        <v>1</v>
      </c>
      <c r="I225" s="185"/>
      <c r="J225" s="186">
        <f>ROUND(I225*H225,2)</f>
        <v>0</v>
      </c>
      <c r="K225" s="187"/>
      <c r="L225" s="38"/>
      <c r="M225" s="188" t="s">
        <v>1</v>
      </c>
      <c r="N225" s="189" t="s">
        <v>42</v>
      </c>
      <c r="O225" s="81"/>
      <c r="P225" s="190">
        <f>O225*H225</f>
        <v>0</v>
      </c>
      <c r="Q225" s="190">
        <v>0</v>
      </c>
      <c r="R225" s="190">
        <f>Q225*H225</f>
        <v>0</v>
      </c>
      <c r="S225" s="190">
        <v>0</v>
      </c>
      <c r="T225" s="191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92" t="s">
        <v>211</v>
      </c>
      <c r="AT225" s="192" t="s">
        <v>136</v>
      </c>
      <c r="AU225" s="192" t="s">
        <v>141</v>
      </c>
      <c r="AY225" s="18" t="s">
        <v>134</v>
      </c>
      <c r="BE225" s="193">
        <f>IF(N225="základná",J225,0)</f>
        <v>0</v>
      </c>
      <c r="BF225" s="193">
        <f>IF(N225="znížená",J225,0)</f>
        <v>0</v>
      </c>
      <c r="BG225" s="193">
        <f>IF(N225="zákl. prenesená",J225,0)</f>
        <v>0</v>
      </c>
      <c r="BH225" s="193">
        <f>IF(N225="zníž. prenesená",J225,0)</f>
        <v>0</v>
      </c>
      <c r="BI225" s="193">
        <f>IF(N225="nulová",J225,0)</f>
        <v>0</v>
      </c>
      <c r="BJ225" s="18" t="s">
        <v>141</v>
      </c>
      <c r="BK225" s="193">
        <f>ROUND(I225*H225,2)</f>
        <v>0</v>
      </c>
      <c r="BL225" s="18" t="s">
        <v>211</v>
      </c>
      <c r="BM225" s="192" t="s">
        <v>936</v>
      </c>
    </row>
    <row r="226" s="2" customFormat="1" ht="37.8" customHeight="1">
      <c r="A226" s="37"/>
      <c r="B226" s="179"/>
      <c r="C226" s="221" t="s">
        <v>937</v>
      </c>
      <c r="D226" s="221" t="s">
        <v>367</v>
      </c>
      <c r="E226" s="222" t="s">
        <v>938</v>
      </c>
      <c r="F226" s="223" t="s">
        <v>939</v>
      </c>
      <c r="G226" s="224" t="s">
        <v>205</v>
      </c>
      <c r="H226" s="225">
        <v>1</v>
      </c>
      <c r="I226" s="226"/>
      <c r="J226" s="227">
        <f>ROUND(I226*H226,2)</f>
        <v>0</v>
      </c>
      <c r="K226" s="228"/>
      <c r="L226" s="229"/>
      <c r="M226" s="230" t="s">
        <v>1</v>
      </c>
      <c r="N226" s="231" t="s">
        <v>42</v>
      </c>
      <c r="O226" s="81"/>
      <c r="P226" s="190">
        <f>O226*H226</f>
        <v>0</v>
      </c>
      <c r="Q226" s="190">
        <v>0</v>
      </c>
      <c r="R226" s="190">
        <f>Q226*H226</f>
        <v>0</v>
      </c>
      <c r="S226" s="190">
        <v>0</v>
      </c>
      <c r="T226" s="191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92" t="s">
        <v>290</v>
      </c>
      <c r="AT226" s="192" t="s">
        <v>367</v>
      </c>
      <c r="AU226" s="192" t="s">
        <v>141</v>
      </c>
      <c r="AY226" s="18" t="s">
        <v>134</v>
      </c>
      <c r="BE226" s="193">
        <f>IF(N226="základná",J226,0)</f>
        <v>0</v>
      </c>
      <c r="BF226" s="193">
        <f>IF(N226="znížená",J226,0)</f>
        <v>0</v>
      </c>
      <c r="BG226" s="193">
        <f>IF(N226="zákl. prenesená",J226,0)</f>
        <v>0</v>
      </c>
      <c r="BH226" s="193">
        <f>IF(N226="zníž. prenesená",J226,0)</f>
        <v>0</v>
      </c>
      <c r="BI226" s="193">
        <f>IF(N226="nulová",J226,0)</f>
        <v>0</v>
      </c>
      <c r="BJ226" s="18" t="s">
        <v>141</v>
      </c>
      <c r="BK226" s="193">
        <f>ROUND(I226*H226,2)</f>
        <v>0</v>
      </c>
      <c r="BL226" s="18" t="s">
        <v>211</v>
      </c>
      <c r="BM226" s="192" t="s">
        <v>940</v>
      </c>
    </row>
    <row r="227" s="2" customFormat="1" ht="37.8" customHeight="1">
      <c r="A227" s="37"/>
      <c r="B227" s="179"/>
      <c r="C227" s="221" t="s">
        <v>941</v>
      </c>
      <c r="D227" s="221" t="s">
        <v>367</v>
      </c>
      <c r="E227" s="222" t="s">
        <v>942</v>
      </c>
      <c r="F227" s="223" t="s">
        <v>943</v>
      </c>
      <c r="G227" s="224" t="s">
        <v>205</v>
      </c>
      <c r="H227" s="225">
        <v>2</v>
      </c>
      <c r="I227" s="226"/>
      <c r="J227" s="227">
        <f>ROUND(I227*H227,2)</f>
        <v>0</v>
      </c>
      <c r="K227" s="228"/>
      <c r="L227" s="229"/>
      <c r="M227" s="230" t="s">
        <v>1</v>
      </c>
      <c r="N227" s="231" t="s">
        <v>42</v>
      </c>
      <c r="O227" s="81"/>
      <c r="P227" s="190">
        <f>O227*H227</f>
        <v>0</v>
      </c>
      <c r="Q227" s="190">
        <v>0</v>
      </c>
      <c r="R227" s="190">
        <f>Q227*H227</f>
        <v>0</v>
      </c>
      <c r="S227" s="190">
        <v>0</v>
      </c>
      <c r="T227" s="191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92" t="s">
        <v>290</v>
      </c>
      <c r="AT227" s="192" t="s">
        <v>367</v>
      </c>
      <c r="AU227" s="192" t="s">
        <v>141</v>
      </c>
      <c r="AY227" s="18" t="s">
        <v>134</v>
      </c>
      <c r="BE227" s="193">
        <f>IF(N227="základná",J227,0)</f>
        <v>0</v>
      </c>
      <c r="BF227" s="193">
        <f>IF(N227="znížená",J227,0)</f>
        <v>0</v>
      </c>
      <c r="BG227" s="193">
        <f>IF(N227="zákl. prenesená",J227,0)</f>
        <v>0</v>
      </c>
      <c r="BH227" s="193">
        <f>IF(N227="zníž. prenesená",J227,0)</f>
        <v>0</v>
      </c>
      <c r="BI227" s="193">
        <f>IF(N227="nulová",J227,0)</f>
        <v>0</v>
      </c>
      <c r="BJ227" s="18" t="s">
        <v>141</v>
      </c>
      <c r="BK227" s="193">
        <f>ROUND(I227*H227,2)</f>
        <v>0</v>
      </c>
      <c r="BL227" s="18" t="s">
        <v>211</v>
      </c>
      <c r="BM227" s="192" t="s">
        <v>944</v>
      </c>
    </row>
    <row r="228" s="2" customFormat="1" ht="24.15" customHeight="1">
      <c r="A228" s="37"/>
      <c r="B228" s="179"/>
      <c r="C228" s="180" t="s">
        <v>945</v>
      </c>
      <c r="D228" s="180" t="s">
        <v>136</v>
      </c>
      <c r="E228" s="181" t="s">
        <v>946</v>
      </c>
      <c r="F228" s="182" t="s">
        <v>947</v>
      </c>
      <c r="G228" s="183" t="s">
        <v>205</v>
      </c>
      <c r="H228" s="184">
        <v>2</v>
      </c>
      <c r="I228" s="185"/>
      <c r="J228" s="186">
        <f>ROUND(I228*H228,2)</f>
        <v>0</v>
      </c>
      <c r="K228" s="187"/>
      <c r="L228" s="38"/>
      <c r="M228" s="188" t="s">
        <v>1</v>
      </c>
      <c r="N228" s="189" t="s">
        <v>42</v>
      </c>
      <c r="O228" s="81"/>
      <c r="P228" s="190">
        <f>O228*H228</f>
        <v>0</v>
      </c>
      <c r="Q228" s="190">
        <v>0</v>
      </c>
      <c r="R228" s="190">
        <f>Q228*H228</f>
        <v>0</v>
      </c>
      <c r="S228" s="190">
        <v>0</v>
      </c>
      <c r="T228" s="191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92" t="s">
        <v>211</v>
      </c>
      <c r="AT228" s="192" t="s">
        <v>136</v>
      </c>
      <c r="AU228" s="192" t="s">
        <v>141</v>
      </c>
      <c r="AY228" s="18" t="s">
        <v>134</v>
      </c>
      <c r="BE228" s="193">
        <f>IF(N228="základná",J228,0)</f>
        <v>0</v>
      </c>
      <c r="BF228" s="193">
        <f>IF(N228="znížená",J228,0)</f>
        <v>0</v>
      </c>
      <c r="BG228" s="193">
        <f>IF(N228="zákl. prenesená",J228,0)</f>
        <v>0</v>
      </c>
      <c r="BH228" s="193">
        <f>IF(N228="zníž. prenesená",J228,0)</f>
        <v>0</v>
      </c>
      <c r="BI228" s="193">
        <f>IF(N228="nulová",J228,0)</f>
        <v>0</v>
      </c>
      <c r="BJ228" s="18" t="s">
        <v>141</v>
      </c>
      <c r="BK228" s="193">
        <f>ROUND(I228*H228,2)</f>
        <v>0</v>
      </c>
      <c r="BL228" s="18" t="s">
        <v>211</v>
      </c>
      <c r="BM228" s="192" t="s">
        <v>948</v>
      </c>
    </row>
    <row r="229" s="2" customFormat="1" ht="37.8" customHeight="1">
      <c r="A229" s="37"/>
      <c r="B229" s="179"/>
      <c r="C229" s="221" t="s">
        <v>949</v>
      </c>
      <c r="D229" s="221" t="s">
        <v>367</v>
      </c>
      <c r="E229" s="222" t="s">
        <v>950</v>
      </c>
      <c r="F229" s="223" t="s">
        <v>951</v>
      </c>
      <c r="G229" s="224" t="s">
        <v>205</v>
      </c>
      <c r="H229" s="225">
        <v>2</v>
      </c>
      <c r="I229" s="226"/>
      <c r="J229" s="227">
        <f>ROUND(I229*H229,2)</f>
        <v>0</v>
      </c>
      <c r="K229" s="228"/>
      <c r="L229" s="229"/>
      <c r="M229" s="230" t="s">
        <v>1</v>
      </c>
      <c r="N229" s="231" t="s">
        <v>42</v>
      </c>
      <c r="O229" s="81"/>
      <c r="P229" s="190">
        <f>O229*H229</f>
        <v>0</v>
      </c>
      <c r="Q229" s="190">
        <v>0</v>
      </c>
      <c r="R229" s="190">
        <f>Q229*H229</f>
        <v>0</v>
      </c>
      <c r="S229" s="190">
        <v>0</v>
      </c>
      <c r="T229" s="191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92" t="s">
        <v>290</v>
      </c>
      <c r="AT229" s="192" t="s">
        <v>367</v>
      </c>
      <c r="AU229" s="192" t="s">
        <v>141</v>
      </c>
      <c r="AY229" s="18" t="s">
        <v>134</v>
      </c>
      <c r="BE229" s="193">
        <f>IF(N229="základná",J229,0)</f>
        <v>0</v>
      </c>
      <c r="BF229" s="193">
        <f>IF(N229="znížená",J229,0)</f>
        <v>0</v>
      </c>
      <c r="BG229" s="193">
        <f>IF(N229="zákl. prenesená",J229,0)</f>
        <v>0</v>
      </c>
      <c r="BH229" s="193">
        <f>IF(N229="zníž. prenesená",J229,0)</f>
        <v>0</v>
      </c>
      <c r="BI229" s="193">
        <f>IF(N229="nulová",J229,0)</f>
        <v>0</v>
      </c>
      <c r="BJ229" s="18" t="s">
        <v>141</v>
      </c>
      <c r="BK229" s="193">
        <f>ROUND(I229*H229,2)</f>
        <v>0</v>
      </c>
      <c r="BL229" s="18" t="s">
        <v>211</v>
      </c>
      <c r="BM229" s="192" t="s">
        <v>952</v>
      </c>
    </row>
    <row r="230" s="2" customFormat="1" ht="24.15" customHeight="1">
      <c r="A230" s="37"/>
      <c r="B230" s="179"/>
      <c r="C230" s="180" t="s">
        <v>953</v>
      </c>
      <c r="D230" s="180" t="s">
        <v>136</v>
      </c>
      <c r="E230" s="181" t="s">
        <v>954</v>
      </c>
      <c r="F230" s="182" t="s">
        <v>955</v>
      </c>
      <c r="G230" s="183" t="s">
        <v>205</v>
      </c>
      <c r="H230" s="184">
        <v>1</v>
      </c>
      <c r="I230" s="185"/>
      <c r="J230" s="186">
        <f>ROUND(I230*H230,2)</f>
        <v>0</v>
      </c>
      <c r="K230" s="187"/>
      <c r="L230" s="38"/>
      <c r="M230" s="188" t="s">
        <v>1</v>
      </c>
      <c r="N230" s="189" t="s">
        <v>42</v>
      </c>
      <c r="O230" s="81"/>
      <c r="P230" s="190">
        <f>O230*H230</f>
        <v>0</v>
      </c>
      <c r="Q230" s="190">
        <v>0</v>
      </c>
      <c r="R230" s="190">
        <f>Q230*H230</f>
        <v>0</v>
      </c>
      <c r="S230" s="190">
        <v>0</v>
      </c>
      <c r="T230" s="19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92" t="s">
        <v>211</v>
      </c>
      <c r="AT230" s="192" t="s">
        <v>136</v>
      </c>
      <c r="AU230" s="192" t="s">
        <v>141</v>
      </c>
      <c r="AY230" s="18" t="s">
        <v>134</v>
      </c>
      <c r="BE230" s="193">
        <f>IF(N230="základná",J230,0)</f>
        <v>0</v>
      </c>
      <c r="BF230" s="193">
        <f>IF(N230="znížená",J230,0)</f>
        <v>0</v>
      </c>
      <c r="BG230" s="193">
        <f>IF(N230="zákl. prenesená",J230,0)</f>
        <v>0</v>
      </c>
      <c r="BH230" s="193">
        <f>IF(N230="zníž. prenesená",J230,0)</f>
        <v>0</v>
      </c>
      <c r="BI230" s="193">
        <f>IF(N230="nulová",J230,0)</f>
        <v>0</v>
      </c>
      <c r="BJ230" s="18" t="s">
        <v>141</v>
      </c>
      <c r="BK230" s="193">
        <f>ROUND(I230*H230,2)</f>
        <v>0</v>
      </c>
      <c r="BL230" s="18" t="s">
        <v>211</v>
      </c>
      <c r="BM230" s="192" t="s">
        <v>956</v>
      </c>
    </row>
    <row r="231" s="2" customFormat="1" ht="37.8" customHeight="1">
      <c r="A231" s="37"/>
      <c r="B231" s="179"/>
      <c r="C231" s="221" t="s">
        <v>957</v>
      </c>
      <c r="D231" s="221" t="s">
        <v>367</v>
      </c>
      <c r="E231" s="222" t="s">
        <v>958</v>
      </c>
      <c r="F231" s="223" t="s">
        <v>959</v>
      </c>
      <c r="G231" s="224" t="s">
        <v>205</v>
      </c>
      <c r="H231" s="225">
        <v>1</v>
      </c>
      <c r="I231" s="226"/>
      <c r="J231" s="227">
        <f>ROUND(I231*H231,2)</f>
        <v>0</v>
      </c>
      <c r="K231" s="228"/>
      <c r="L231" s="229"/>
      <c r="M231" s="230" t="s">
        <v>1</v>
      </c>
      <c r="N231" s="231" t="s">
        <v>42</v>
      </c>
      <c r="O231" s="81"/>
      <c r="P231" s="190">
        <f>O231*H231</f>
        <v>0</v>
      </c>
      <c r="Q231" s="190">
        <v>0</v>
      </c>
      <c r="R231" s="190">
        <f>Q231*H231</f>
        <v>0</v>
      </c>
      <c r="S231" s="190">
        <v>0</v>
      </c>
      <c r="T231" s="191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92" t="s">
        <v>290</v>
      </c>
      <c r="AT231" s="192" t="s">
        <v>367</v>
      </c>
      <c r="AU231" s="192" t="s">
        <v>141</v>
      </c>
      <c r="AY231" s="18" t="s">
        <v>134</v>
      </c>
      <c r="BE231" s="193">
        <f>IF(N231="základná",J231,0)</f>
        <v>0</v>
      </c>
      <c r="BF231" s="193">
        <f>IF(N231="znížená",J231,0)</f>
        <v>0</v>
      </c>
      <c r="BG231" s="193">
        <f>IF(N231="zákl. prenesená",J231,0)</f>
        <v>0</v>
      </c>
      <c r="BH231" s="193">
        <f>IF(N231="zníž. prenesená",J231,0)</f>
        <v>0</v>
      </c>
      <c r="BI231" s="193">
        <f>IF(N231="nulová",J231,0)</f>
        <v>0</v>
      </c>
      <c r="BJ231" s="18" t="s">
        <v>141</v>
      </c>
      <c r="BK231" s="193">
        <f>ROUND(I231*H231,2)</f>
        <v>0</v>
      </c>
      <c r="BL231" s="18" t="s">
        <v>211</v>
      </c>
      <c r="BM231" s="192" t="s">
        <v>960</v>
      </c>
    </row>
    <row r="232" s="2" customFormat="1" ht="24.15" customHeight="1">
      <c r="A232" s="37"/>
      <c r="B232" s="179"/>
      <c r="C232" s="180" t="s">
        <v>961</v>
      </c>
      <c r="D232" s="180" t="s">
        <v>136</v>
      </c>
      <c r="E232" s="181" t="s">
        <v>477</v>
      </c>
      <c r="F232" s="182" t="s">
        <v>478</v>
      </c>
      <c r="G232" s="183" t="s">
        <v>446</v>
      </c>
      <c r="H232" s="232"/>
      <c r="I232" s="185"/>
      <c r="J232" s="186">
        <f>ROUND(I232*H232,2)</f>
        <v>0</v>
      </c>
      <c r="K232" s="187"/>
      <c r="L232" s="38"/>
      <c r="M232" s="188" t="s">
        <v>1</v>
      </c>
      <c r="N232" s="189" t="s">
        <v>42</v>
      </c>
      <c r="O232" s="81"/>
      <c r="P232" s="190">
        <f>O232*H232</f>
        <v>0</v>
      </c>
      <c r="Q232" s="190">
        <v>0</v>
      </c>
      <c r="R232" s="190">
        <f>Q232*H232</f>
        <v>0</v>
      </c>
      <c r="S232" s="190">
        <v>0</v>
      </c>
      <c r="T232" s="191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92" t="s">
        <v>211</v>
      </c>
      <c r="AT232" s="192" t="s">
        <v>136</v>
      </c>
      <c r="AU232" s="192" t="s">
        <v>141</v>
      </c>
      <c r="AY232" s="18" t="s">
        <v>134</v>
      </c>
      <c r="BE232" s="193">
        <f>IF(N232="základná",J232,0)</f>
        <v>0</v>
      </c>
      <c r="BF232" s="193">
        <f>IF(N232="znížená",J232,0)</f>
        <v>0</v>
      </c>
      <c r="BG232" s="193">
        <f>IF(N232="zákl. prenesená",J232,0)</f>
        <v>0</v>
      </c>
      <c r="BH232" s="193">
        <f>IF(N232="zníž. prenesená",J232,0)</f>
        <v>0</v>
      </c>
      <c r="BI232" s="193">
        <f>IF(N232="nulová",J232,0)</f>
        <v>0</v>
      </c>
      <c r="BJ232" s="18" t="s">
        <v>141</v>
      </c>
      <c r="BK232" s="193">
        <f>ROUND(I232*H232,2)</f>
        <v>0</v>
      </c>
      <c r="BL232" s="18" t="s">
        <v>211</v>
      </c>
      <c r="BM232" s="192" t="s">
        <v>962</v>
      </c>
    </row>
    <row r="233" s="12" customFormat="1" ht="22.8" customHeight="1">
      <c r="A233" s="12"/>
      <c r="B233" s="166"/>
      <c r="C233" s="12"/>
      <c r="D233" s="167" t="s">
        <v>75</v>
      </c>
      <c r="E233" s="177" t="s">
        <v>531</v>
      </c>
      <c r="F233" s="177" t="s">
        <v>532</v>
      </c>
      <c r="G233" s="12"/>
      <c r="H233" s="12"/>
      <c r="I233" s="169"/>
      <c r="J233" s="178">
        <f>BK233</f>
        <v>0</v>
      </c>
      <c r="K233" s="12"/>
      <c r="L233" s="166"/>
      <c r="M233" s="171"/>
      <c r="N233" s="172"/>
      <c r="O233" s="172"/>
      <c r="P233" s="173">
        <f>SUM(P234:P239)</f>
        <v>0</v>
      </c>
      <c r="Q233" s="172"/>
      <c r="R233" s="173">
        <f>SUM(R234:R239)</f>
        <v>0.00025999999999999998</v>
      </c>
      <c r="S233" s="172"/>
      <c r="T233" s="174">
        <f>SUM(T234:T239)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167" t="s">
        <v>141</v>
      </c>
      <c r="AT233" s="175" t="s">
        <v>75</v>
      </c>
      <c r="AU233" s="175" t="s">
        <v>84</v>
      </c>
      <c r="AY233" s="167" t="s">
        <v>134</v>
      </c>
      <c r="BK233" s="176">
        <f>SUM(BK234:BK239)</f>
        <v>0</v>
      </c>
    </row>
    <row r="234" s="2" customFormat="1" ht="21.75" customHeight="1">
      <c r="A234" s="37"/>
      <c r="B234" s="179"/>
      <c r="C234" s="180" t="s">
        <v>963</v>
      </c>
      <c r="D234" s="180" t="s">
        <v>136</v>
      </c>
      <c r="E234" s="181" t="s">
        <v>964</v>
      </c>
      <c r="F234" s="182" t="s">
        <v>965</v>
      </c>
      <c r="G234" s="183" t="s">
        <v>427</v>
      </c>
      <c r="H234" s="184">
        <v>3</v>
      </c>
      <c r="I234" s="185"/>
      <c r="J234" s="186">
        <f>ROUND(I234*H234,2)</f>
        <v>0</v>
      </c>
      <c r="K234" s="187"/>
      <c r="L234" s="38"/>
      <c r="M234" s="188" t="s">
        <v>1</v>
      </c>
      <c r="N234" s="189" t="s">
        <v>42</v>
      </c>
      <c r="O234" s="81"/>
      <c r="P234" s="190">
        <f>O234*H234</f>
        <v>0</v>
      </c>
      <c r="Q234" s="190">
        <v>0</v>
      </c>
      <c r="R234" s="190">
        <f>Q234*H234</f>
        <v>0</v>
      </c>
      <c r="S234" s="190">
        <v>0</v>
      </c>
      <c r="T234" s="19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92" t="s">
        <v>211</v>
      </c>
      <c r="AT234" s="192" t="s">
        <v>136</v>
      </c>
      <c r="AU234" s="192" t="s">
        <v>141</v>
      </c>
      <c r="AY234" s="18" t="s">
        <v>134</v>
      </c>
      <c r="BE234" s="193">
        <f>IF(N234="základná",J234,0)</f>
        <v>0</v>
      </c>
      <c r="BF234" s="193">
        <f>IF(N234="znížená",J234,0)</f>
        <v>0</v>
      </c>
      <c r="BG234" s="193">
        <f>IF(N234="zákl. prenesená",J234,0)</f>
        <v>0</v>
      </c>
      <c r="BH234" s="193">
        <f>IF(N234="zníž. prenesená",J234,0)</f>
        <v>0</v>
      </c>
      <c r="BI234" s="193">
        <f>IF(N234="nulová",J234,0)</f>
        <v>0</v>
      </c>
      <c r="BJ234" s="18" t="s">
        <v>141</v>
      </c>
      <c r="BK234" s="193">
        <f>ROUND(I234*H234,2)</f>
        <v>0</v>
      </c>
      <c r="BL234" s="18" t="s">
        <v>211</v>
      </c>
      <c r="BM234" s="192" t="s">
        <v>966</v>
      </c>
    </row>
    <row r="235" s="2" customFormat="1" ht="37.8" customHeight="1">
      <c r="A235" s="37"/>
      <c r="B235" s="179"/>
      <c r="C235" s="221" t="s">
        <v>967</v>
      </c>
      <c r="D235" s="221" t="s">
        <v>367</v>
      </c>
      <c r="E235" s="222" t="s">
        <v>968</v>
      </c>
      <c r="F235" s="223" t="s">
        <v>969</v>
      </c>
      <c r="G235" s="224" t="s">
        <v>205</v>
      </c>
      <c r="H235" s="225">
        <v>10</v>
      </c>
      <c r="I235" s="226"/>
      <c r="J235" s="227">
        <f>ROUND(I235*H235,2)</f>
        <v>0</v>
      </c>
      <c r="K235" s="228"/>
      <c r="L235" s="229"/>
      <c r="M235" s="230" t="s">
        <v>1</v>
      </c>
      <c r="N235" s="231" t="s">
        <v>42</v>
      </c>
      <c r="O235" s="81"/>
      <c r="P235" s="190">
        <f>O235*H235</f>
        <v>0</v>
      </c>
      <c r="Q235" s="190">
        <v>0</v>
      </c>
      <c r="R235" s="190">
        <f>Q235*H235</f>
        <v>0</v>
      </c>
      <c r="S235" s="190">
        <v>0</v>
      </c>
      <c r="T235" s="191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92" t="s">
        <v>290</v>
      </c>
      <c r="AT235" s="192" t="s">
        <v>367</v>
      </c>
      <c r="AU235" s="192" t="s">
        <v>141</v>
      </c>
      <c r="AY235" s="18" t="s">
        <v>134</v>
      </c>
      <c r="BE235" s="193">
        <f>IF(N235="základná",J235,0)</f>
        <v>0</v>
      </c>
      <c r="BF235" s="193">
        <f>IF(N235="znížená",J235,0)</f>
        <v>0</v>
      </c>
      <c r="BG235" s="193">
        <f>IF(N235="zákl. prenesená",J235,0)</f>
        <v>0</v>
      </c>
      <c r="BH235" s="193">
        <f>IF(N235="zníž. prenesená",J235,0)</f>
        <v>0</v>
      </c>
      <c r="BI235" s="193">
        <f>IF(N235="nulová",J235,0)</f>
        <v>0</v>
      </c>
      <c r="BJ235" s="18" t="s">
        <v>141</v>
      </c>
      <c r="BK235" s="193">
        <f>ROUND(I235*H235,2)</f>
        <v>0</v>
      </c>
      <c r="BL235" s="18" t="s">
        <v>211</v>
      </c>
      <c r="BM235" s="192" t="s">
        <v>970</v>
      </c>
    </row>
    <row r="236" s="2" customFormat="1" ht="21.75" customHeight="1">
      <c r="A236" s="37"/>
      <c r="B236" s="179"/>
      <c r="C236" s="180" t="s">
        <v>971</v>
      </c>
      <c r="D236" s="180" t="s">
        <v>136</v>
      </c>
      <c r="E236" s="181" t="s">
        <v>972</v>
      </c>
      <c r="F236" s="182" t="s">
        <v>973</v>
      </c>
      <c r="G236" s="183" t="s">
        <v>427</v>
      </c>
      <c r="H236" s="184">
        <v>1</v>
      </c>
      <c r="I236" s="185"/>
      <c r="J236" s="186">
        <f>ROUND(I236*H236,2)</f>
        <v>0</v>
      </c>
      <c r="K236" s="187"/>
      <c r="L236" s="38"/>
      <c r="M236" s="188" t="s">
        <v>1</v>
      </c>
      <c r="N236" s="189" t="s">
        <v>42</v>
      </c>
      <c r="O236" s="81"/>
      <c r="P236" s="190">
        <f>O236*H236</f>
        <v>0</v>
      </c>
      <c r="Q236" s="190">
        <v>0</v>
      </c>
      <c r="R236" s="190">
        <f>Q236*H236</f>
        <v>0</v>
      </c>
      <c r="S236" s="190">
        <v>0</v>
      </c>
      <c r="T236" s="191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92" t="s">
        <v>211</v>
      </c>
      <c r="AT236" s="192" t="s">
        <v>136</v>
      </c>
      <c r="AU236" s="192" t="s">
        <v>141</v>
      </c>
      <c r="AY236" s="18" t="s">
        <v>134</v>
      </c>
      <c r="BE236" s="193">
        <f>IF(N236="základná",J236,0)</f>
        <v>0</v>
      </c>
      <c r="BF236" s="193">
        <f>IF(N236="znížená",J236,0)</f>
        <v>0</v>
      </c>
      <c r="BG236" s="193">
        <f>IF(N236="zákl. prenesená",J236,0)</f>
        <v>0</v>
      </c>
      <c r="BH236" s="193">
        <f>IF(N236="zníž. prenesená",J236,0)</f>
        <v>0</v>
      </c>
      <c r="BI236" s="193">
        <f>IF(N236="nulová",J236,0)</f>
        <v>0</v>
      </c>
      <c r="BJ236" s="18" t="s">
        <v>141</v>
      </c>
      <c r="BK236" s="193">
        <f>ROUND(I236*H236,2)</f>
        <v>0</v>
      </c>
      <c r="BL236" s="18" t="s">
        <v>211</v>
      </c>
      <c r="BM236" s="192" t="s">
        <v>974</v>
      </c>
    </row>
    <row r="237" s="2" customFormat="1" ht="44.25" customHeight="1">
      <c r="A237" s="37"/>
      <c r="B237" s="179"/>
      <c r="C237" s="221" t="s">
        <v>975</v>
      </c>
      <c r="D237" s="221" t="s">
        <v>367</v>
      </c>
      <c r="E237" s="222" t="s">
        <v>976</v>
      </c>
      <c r="F237" s="223" t="s">
        <v>977</v>
      </c>
      <c r="G237" s="224" t="s">
        <v>205</v>
      </c>
      <c r="H237" s="225">
        <v>10</v>
      </c>
      <c r="I237" s="226"/>
      <c r="J237" s="227">
        <f>ROUND(I237*H237,2)</f>
        <v>0</v>
      </c>
      <c r="K237" s="228"/>
      <c r="L237" s="229"/>
      <c r="M237" s="230" t="s">
        <v>1</v>
      </c>
      <c r="N237" s="231" t="s">
        <v>42</v>
      </c>
      <c r="O237" s="81"/>
      <c r="P237" s="190">
        <f>O237*H237</f>
        <v>0</v>
      </c>
      <c r="Q237" s="190">
        <v>0</v>
      </c>
      <c r="R237" s="190">
        <f>Q237*H237</f>
        <v>0</v>
      </c>
      <c r="S237" s="190">
        <v>0</v>
      </c>
      <c r="T237" s="191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92" t="s">
        <v>290</v>
      </c>
      <c r="AT237" s="192" t="s">
        <v>367</v>
      </c>
      <c r="AU237" s="192" t="s">
        <v>141</v>
      </c>
      <c r="AY237" s="18" t="s">
        <v>134</v>
      </c>
      <c r="BE237" s="193">
        <f>IF(N237="základná",J237,0)</f>
        <v>0</v>
      </c>
      <c r="BF237" s="193">
        <f>IF(N237="znížená",J237,0)</f>
        <v>0</v>
      </c>
      <c r="BG237" s="193">
        <f>IF(N237="zákl. prenesená",J237,0)</f>
        <v>0</v>
      </c>
      <c r="BH237" s="193">
        <f>IF(N237="zníž. prenesená",J237,0)</f>
        <v>0</v>
      </c>
      <c r="BI237" s="193">
        <f>IF(N237="nulová",J237,0)</f>
        <v>0</v>
      </c>
      <c r="BJ237" s="18" t="s">
        <v>141</v>
      </c>
      <c r="BK237" s="193">
        <f>ROUND(I237*H237,2)</f>
        <v>0</v>
      </c>
      <c r="BL237" s="18" t="s">
        <v>211</v>
      </c>
      <c r="BM237" s="192" t="s">
        <v>978</v>
      </c>
    </row>
    <row r="238" s="2" customFormat="1" ht="16.5" customHeight="1">
      <c r="A238" s="37"/>
      <c r="B238" s="179"/>
      <c r="C238" s="221" t="s">
        <v>979</v>
      </c>
      <c r="D238" s="221" t="s">
        <v>367</v>
      </c>
      <c r="E238" s="222" t="s">
        <v>980</v>
      </c>
      <c r="F238" s="223" t="s">
        <v>981</v>
      </c>
      <c r="G238" s="224" t="s">
        <v>205</v>
      </c>
      <c r="H238" s="225">
        <v>1</v>
      </c>
      <c r="I238" s="226"/>
      <c r="J238" s="227">
        <f>ROUND(I238*H238,2)</f>
        <v>0</v>
      </c>
      <c r="K238" s="228"/>
      <c r="L238" s="229"/>
      <c r="M238" s="230" t="s">
        <v>1</v>
      </c>
      <c r="N238" s="231" t="s">
        <v>42</v>
      </c>
      <c r="O238" s="81"/>
      <c r="P238" s="190">
        <f>O238*H238</f>
        <v>0</v>
      </c>
      <c r="Q238" s="190">
        <v>0.00025999999999999998</v>
      </c>
      <c r="R238" s="190">
        <f>Q238*H238</f>
        <v>0.00025999999999999998</v>
      </c>
      <c r="S238" s="190">
        <v>0</v>
      </c>
      <c r="T238" s="191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92" t="s">
        <v>290</v>
      </c>
      <c r="AT238" s="192" t="s">
        <v>367</v>
      </c>
      <c r="AU238" s="192" t="s">
        <v>141</v>
      </c>
      <c r="AY238" s="18" t="s">
        <v>134</v>
      </c>
      <c r="BE238" s="193">
        <f>IF(N238="základná",J238,0)</f>
        <v>0</v>
      </c>
      <c r="BF238" s="193">
        <f>IF(N238="znížená",J238,0)</f>
        <v>0</v>
      </c>
      <c r="BG238" s="193">
        <f>IF(N238="zákl. prenesená",J238,0)</f>
        <v>0</v>
      </c>
      <c r="BH238" s="193">
        <f>IF(N238="zníž. prenesená",J238,0)</f>
        <v>0</v>
      </c>
      <c r="BI238" s="193">
        <f>IF(N238="nulová",J238,0)</f>
        <v>0</v>
      </c>
      <c r="BJ238" s="18" t="s">
        <v>141</v>
      </c>
      <c r="BK238" s="193">
        <f>ROUND(I238*H238,2)</f>
        <v>0</v>
      </c>
      <c r="BL238" s="18" t="s">
        <v>211</v>
      </c>
      <c r="BM238" s="192" t="s">
        <v>982</v>
      </c>
    </row>
    <row r="239" s="2" customFormat="1" ht="24.15" customHeight="1">
      <c r="A239" s="37"/>
      <c r="B239" s="179"/>
      <c r="C239" s="180" t="s">
        <v>415</v>
      </c>
      <c r="D239" s="180" t="s">
        <v>136</v>
      </c>
      <c r="E239" s="181" t="s">
        <v>584</v>
      </c>
      <c r="F239" s="182" t="s">
        <v>585</v>
      </c>
      <c r="G239" s="183" t="s">
        <v>446</v>
      </c>
      <c r="H239" s="232"/>
      <c r="I239" s="185"/>
      <c r="J239" s="186">
        <f>ROUND(I239*H239,2)</f>
        <v>0</v>
      </c>
      <c r="K239" s="187"/>
      <c r="L239" s="38"/>
      <c r="M239" s="236" t="s">
        <v>1</v>
      </c>
      <c r="N239" s="237" t="s">
        <v>42</v>
      </c>
      <c r="O239" s="238"/>
      <c r="P239" s="239">
        <f>O239*H239</f>
        <v>0</v>
      </c>
      <c r="Q239" s="239">
        <v>0</v>
      </c>
      <c r="R239" s="239">
        <f>Q239*H239</f>
        <v>0</v>
      </c>
      <c r="S239" s="239">
        <v>0</v>
      </c>
      <c r="T239" s="240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92" t="s">
        <v>211</v>
      </c>
      <c r="AT239" s="192" t="s">
        <v>136</v>
      </c>
      <c r="AU239" s="192" t="s">
        <v>141</v>
      </c>
      <c r="AY239" s="18" t="s">
        <v>134</v>
      </c>
      <c r="BE239" s="193">
        <f>IF(N239="základná",J239,0)</f>
        <v>0</v>
      </c>
      <c r="BF239" s="193">
        <f>IF(N239="znížená",J239,0)</f>
        <v>0</v>
      </c>
      <c r="BG239" s="193">
        <f>IF(N239="zákl. prenesená",J239,0)</f>
        <v>0</v>
      </c>
      <c r="BH239" s="193">
        <f>IF(N239="zníž. prenesená",J239,0)</f>
        <v>0</v>
      </c>
      <c r="BI239" s="193">
        <f>IF(N239="nulová",J239,0)</f>
        <v>0</v>
      </c>
      <c r="BJ239" s="18" t="s">
        <v>141</v>
      </c>
      <c r="BK239" s="193">
        <f>ROUND(I239*H239,2)</f>
        <v>0</v>
      </c>
      <c r="BL239" s="18" t="s">
        <v>211</v>
      </c>
      <c r="BM239" s="192" t="s">
        <v>983</v>
      </c>
    </row>
    <row r="240" s="2" customFormat="1" ht="6.96" customHeight="1">
      <c r="A240" s="37"/>
      <c r="B240" s="64"/>
      <c r="C240" s="65"/>
      <c r="D240" s="65"/>
      <c r="E240" s="65"/>
      <c r="F240" s="65"/>
      <c r="G240" s="65"/>
      <c r="H240" s="65"/>
      <c r="I240" s="65"/>
      <c r="J240" s="65"/>
      <c r="K240" s="65"/>
      <c r="L240" s="38"/>
      <c r="M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</row>
  </sheetData>
  <autoFilter ref="C127:K239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104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16.5" customHeight="1">
      <c r="B7" s="21"/>
      <c r="E7" s="125" t="str">
        <f>'Rekapitulácia stavby'!K6</f>
        <v>Cintorín Petržalka - sociálne zariadenie, Nábrežná ul., Bratislava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105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984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673</v>
      </c>
      <c r="G12" s="37"/>
      <c r="H12" s="37"/>
      <c r="I12" s="31" t="s">
        <v>21</v>
      </c>
      <c r="J12" s="73" t="str">
        <f>'Rekapitulácia stavby'!AN8</f>
        <v>7. 7. 2022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985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674</v>
      </c>
      <c r="F21" s="37"/>
      <c r="G21" s="37"/>
      <c r="H21" s="37"/>
      <c r="I21" s="31" t="s">
        <v>26</v>
      </c>
      <c r="J21" s="26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">
        <v>1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674</v>
      </c>
      <c r="F24" s="37"/>
      <c r="G24" s="37"/>
      <c r="H24" s="37"/>
      <c r="I24" s="31" t="s">
        <v>26</v>
      </c>
      <c r="J24" s="26" t="s">
        <v>1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36</v>
      </c>
      <c r="E30" s="37"/>
      <c r="F30" s="37"/>
      <c r="G30" s="37"/>
      <c r="H30" s="37"/>
      <c r="I30" s="37"/>
      <c r="J30" s="100">
        <f>ROUND(J124,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40</v>
      </c>
      <c r="E33" s="44" t="s">
        <v>41</v>
      </c>
      <c r="F33" s="131">
        <f>ROUND((SUM(BE124:BE177)),  2)</f>
        <v>0</v>
      </c>
      <c r="G33" s="132"/>
      <c r="H33" s="132"/>
      <c r="I33" s="133">
        <v>0.20000000000000001</v>
      </c>
      <c r="J33" s="131">
        <f>ROUND(((SUM(BE124:BE177))*I33),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42</v>
      </c>
      <c r="F34" s="131">
        <f>ROUND((SUM(BF124:BF177)),  2)</f>
        <v>0</v>
      </c>
      <c r="G34" s="132"/>
      <c r="H34" s="132"/>
      <c r="I34" s="133">
        <v>0.20000000000000001</v>
      </c>
      <c r="J34" s="131">
        <f>ROUND(((SUM(BF124:BF177))*I34),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34">
        <f>ROUND((SUM(BG124:BG177)),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34">
        <f>ROUND((SUM(BH124:BH177)),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45</v>
      </c>
      <c r="F37" s="131">
        <f>ROUND((SUM(BI124:BI177)),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46</v>
      </c>
      <c r="E39" s="85"/>
      <c r="F39" s="85"/>
      <c r="G39" s="138" t="s">
        <v>47</v>
      </c>
      <c r="H39" s="139" t="s">
        <v>48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49</v>
      </c>
      <c r="E50" s="61"/>
      <c r="F50" s="61"/>
      <c r="G50" s="60" t="s">
        <v>50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51</v>
      </c>
      <c r="E61" s="40"/>
      <c r="F61" s="142" t="s">
        <v>52</v>
      </c>
      <c r="G61" s="62" t="s">
        <v>51</v>
      </c>
      <c r="H61" s="40"/>
      <c r="I61" s="40"/>
      <c r="J61" s="143" t="s">
        <v>52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53</v>
      </c>
      <c r="E65" s="63"/>
      <c r="F65" s="63"/>
      <c r="G65" s="60" t="s">
        <v>54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51</v>
      </c>
      <c r="E76" s="40"/>
      <c r="F76" s="142" t="s">
        <v>52</v>
      </c>
      <c r="G76" s="62" t="s">
        <v>51</v>
      </c>
      <c r="H76" s="40"/>
      <c r="I76" s="40"/>
      <c r="J76" s="143" t="s">
        <v>52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7"/>
      <c r="D85" s="37"/>
      <c r="E85" s="125" t="str">
        <f>E7</f>
        <v>Cintorín Petržalka - sociálne zariadenie, Nábrežná ul., Bratislava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105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7"/>
      <c r="D87" s="37"/>
      <c r="E87" s="71" t="str">
        <f>E9</f>
        <v>zti_02 - AREÁLOVÁ SPLAŠKOVÁ KANALIZÁCIA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19</v>
      </c>
      <c r="D89" s="37"/>
      <c r="E89" s="37"/>
      <c r="F89" s="26" t="str">
        <f>F12</f>
        <v>Bratislava</v>
      </c>
      <c r="G89" s="37"/>
      <c r="H89" s="37"/>
      <c r="I89" s="31" t="s">
        <v>21</v>
      </c>
      <c r="J89" s="73" t="str">
        <f>IF(J12="","",J12)</f>
        <v>7. 7. 2022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 xml:space="preserve">Marianum - pohreb. mesta Bratislavy, Bratislava </v>
      </c>
      <c r="G91" s="37"/>
      <c r="H91" s="37"/>
      <c r="I91" s="31" t="s">
        <v>29</v>
      </c>
      <c r="J91" s="35" t="str">
        <f>E21</f>
        <v>Ing.Norbert Jókay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>Ing.Norbert Jókay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44" t="s">
        <v>108</v>
      </c>
      <c r="D94" s="136"/>
      <c r="E94" s="136"/>
      <c r="F94" s="136"/>
      <c r="G94" s="136"/>
      <c r="H94" s="136"/>
      <c r="I94" s="136"/>
      <c r="J94" s="145" t="s">
        <v>109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46" t="s">
        <v>110</v>
      </c>
      <c r="D96" s="37"/>
      <c r="E96" s="37"/>
      <c r="F96" s="37"/>
      <c r="G96" s="37"/>
      <c r="H96" s="37"/>
      <c r="I96" s="37"/>
      <c r="J96" s="100">
        <f>J124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111</v>
      </c>
    </row>
    <row r="97" hidden="1" s="9" customFormat="1" ht="24.96" customHeight="1">
      <c r="A97" s="9"/>
      <c r="B97" s="147"/>
      <c r="C97" s="9"/>
      <c r="D97" s="148" t="s">
        <v>112</v>
      </c>
      <c r="E97" s="149"/>
      <c r="F97" s="149"/>
      <c r="G97" s="149"/>
      <c r="H97" s="149"/>
      <c r="I97" s="149"/>
      <c r="J97" s="150">
        <f>J125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51"/>
      <c r="C98" s="10"/>
      <c r="D98" s="152" t="s">
        <v>675</v>
      </c>
      <c r="E98" s="153"/>
      <c r="F98" s="153"/>
      <c r="G98" s="153"/>
      <c r="H98" s="153"/>
      <c r="I98" s="153"/>
      <c r="J98" s="154">
        <f>J126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51"/>
      <c r="C99" s="10"/>
      <c r="D99" s="152" t="s">
        <v>986</v>
      </c>
      <c r="E99" s="153"/>
      <c r="F99" s="153"/>
      <c r="G99" s="153"/>
      <c r="H99" s="153"/>
      <c r="I99" s="153"/>
      <c r="J99" s="154">
        <f>J141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51"/>
      <c r="C100" s="10"/>
      <c r="D100" s="152" t="s">
        <v>319</v>
      </c>
      <c r="E100" s="153"/>
      <c r="F100" s="153"/>
      <c r="G100" s="153"/>
      <c r="H100" s="153"/>
      <c r="I100" s="153"/>
      <c r="J100" s="154">
        <f>J143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1"/>
      <c r="C101" s="10"/>
      <c r="D101" s="152" t="s">
        <v>676</v>
      </c>
      <c r="E101" s="153"/>
      <c r="F101" s="153"/>
      <c r="G101" s="153"/>
      <c r="H101" s="153"/>
      <c r="I101" s="153"/>
      <c r="J101" s="154">
        <f>J145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51"/>
      <c r="C102" s="10"/>
      <c r="D102" s="152" t="s">
        <v>320</v>
      </c>
      <c r="E102" s="153"/>
      <c r="F102" s="153"/>
      <c r="G102" s="153"/>
      <c r="H102" s="153"/>
      <c r="I102" s="153"/>
      <c r="J102" s="154">
        <f>J149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51"/>
      <c r="C103" s="10"/>
      <c r="D103" s="152" t="s">
        <v>677</v>
      </c>
      <c r="E103" s="153"/>
      <c r="F103" s="153"/>
      <c r="G103" s="153"/>
      <c r="H103" s="153"/>
      <c r="I103" s="153"/>
      <c r="J103" s="154">
        <f>J155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51"/>
      <c r="C104" s="10"/>
      <c r="D104" s="152" t="s">
        <v>322</v>
      </c>
      <c r="E104" s="153"/>
      <c r="F104" s="153"/>
      <c r="G104" s="153"/>
      <c r="H104" s="153"/>
      <c r="I104" s="153"/>
      <c r="J104" s="154">
        <f>J176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9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hidden="1" s="2" customFormat="1" ht="6.96" customHeight="1">
      <c r="A106" s="37"/>
      <c r="B106" s="64"/>
      <c r="C106" s="65"/>
      <c r="D106" s="65"/>
      <c r="E106" s="65"/>
      <c r="F106" s="65"/>
      <c r="G106" s="65"/>
      <c r="H106" s="65"/>
      <c r="I106" s="65"/>
      <c r="J106" s="65"/>
      <c r="K106" s="65"/>
      <c r="L106" s="59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hidden="1"/>
    <row r="108" hidden="1"/>
    <row r="109" hidden="1"/>
    <row r="110" s="2" customFormat="1" ht="6.96" customHeight="1">
      <c r="A110" s="37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120</v>
      </c>
      <c r="D111" s="37"/>
      <c r="E111" s="37"/>
      <c r="F111" s="37"/>
      <c r="G111" s="37"/>
      <c r="H111" s="37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15</v>
      </c>
      <c r="D113" s="37"/>
      <c r="E113" s="37"/>
      <c r="F113" s="37"/>
      <c r="G113" s="37"/>
      <c r="H113" s="37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125" t="str">
        <f>E7</f>
        <v>Cintorín Petržalka - sociálne zariadenie, Nábrežná ul., Bratislava</v>
      </c>
      <c r="F114" s="31"/>
      <c r="G114" s="31"/>
      <c r="H114" s="31"/>
      <c r="I114" s="37"/>
      <c r="J114" s="37"/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105</v>
      </c>
      <c r="D115" s="37"/>
      <c r="E115" s="37"/>
      <c r="F115" s="37"/>
      <c r="G115" s="37"/>
      <c r="H115" s="37"/>
      <c r="I115" s="37"/>
      <c r="J115" s="37"/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7"/>
      <c r="D116" s="37"/>
      <c r="E116" s="71" t="str">
        <f>E9</f>
        <v>zti_02 - AREÁLOVÁ SPLAŠKOVÁ KANALIZÁCIA</v>
      </c>
      <c r="F116" s="37"/>
      <c r="G116" s="37"/>
      <c r="H116" s="37"/>
      <c r="I116" s="37"/>
      <c r="J116" s="37"/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19</v>
      </c>
      <c r="D118" s="37"/>
      <c r="E118" s="37"/>
      <c r="F118" s="26" t="str">
        <f>F12</f>
        <v>Bratislava</v>
      </c>
      <c r="G118" s="37"/>
      <c r="H118" s="37"/>
      <c r="I118" s="31" t="s">
        <v>21</v>
      </c>
      <c r="J118" s="73" t="str">
        <f>IF(J12="","",J12)</f>
        <v>7. 7. 2022</v>
      </c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23</v>
      </c>
      <c r="D120" s="37"/>
      <c r="E120" s="37"/>
      <c r="F120" s="26" t="str">
        <f>E15</f>
        <v xml:space="preserve">Marianum - pohreb. mesta Bratislavy, Bratislava </v>
      </c>
      <c r="G120" s="37"/>
      <c r="H120" s="37"/>
      <c r="I120" s="31" t="s">
        <v>29</v>
      </c>
      <c r="J120" s="35" t="str">
        <f>E21</f>
        <v>Ing.Norbert Jókay</v>
      </c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27</v>
      </c>
      <c r="D121" s="37"/>
      <c r="E121" s="37"/>
      <c r="F121" s="26" t="str">
        <f>IF(E18="","",E18)</f>
        <v>Vyplň údaj</v>
      </c>
      <c r="G121" s="37"/>
      <c r="H121" s="37"/>
      <c r="I121" s="31" t="s">
        <v>32</v>
      </c>
      <c r="J121" s="35" t="str">
        <f>E24</f>
        <v>Ing.Norbert Jókay</v>
      </c>
      <c r="K121" s="37"/>
      <c r="L121" s="5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55"/>
      <c r="B123" s="156"/>
      <c r="C123" s="157" t="s">
        <v>121</v>
      </c>
      <c r="D123" s="158" t="s">
        <v>61</v>
      </c>
      <c r="E123" s="158" t="s">
        <v>57</v>
      </c>
      <c r="F123" s="158" t="s">
        <v>58</v>
      </c>
      <c r="G123" s="158" t="s">
        <v>122</v>
      </c>
      <c r="H123" s="158" t="s">
        <v>123</v>
      </c>
      <c r="I123" s="158" t="s">
        <v>124</v>
      </c>
      <c r="J123" s="159" t="s">
        <v>109</v>
      </c>
      <c r="K123" s="160" t="s">
        <v>125</v>
      </c>
      <c r="L123" s="161"/>
      <c r="M123" s="90" t="s">
        <v>1</v>
      </c>
      <c r="N123" s="91" t="s">
        <v>40</v>
      </c>
      <c r="O123" s="91" t="s">
        <v>126</v>
      </c>
      <c r="P123" s="91" t="s">
        <v>127</v>
      </c>
      <c r="Q123" s="91" t="s">
        <v>128</v>
      </c>
      <c r="R123" s="91" t="s">
        <v>129</v>
      </c>
      <c r="S123" s="91" t="s">
        <v>130</v>
      </c>
      <c r="T123" s="92" t="s">
        <v>131</v>
      </c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</row>
    <row r="124" s="2" customFormat="1" ht="22.8" customHeight="1">
      <c r="A124" s="37"/>
      <c r="B124" s="38"/>
      <c r="C124" s="97" t="s">
        <v>110</v>
      </c>
      <c r="D124" s="37"/>
      <c r="E124" s="37"/>
      <c r="F124" s="37"/>
      <c r="G124" s="37"/>
      <c r="H124" s="37"/>
      <c r="I124" s="37"/>
      <c r="J124" s="162">
        <f>BK124</f>
        <v>0</v>
      </c>
      <c r="K124" s="37"/>
      <c r="L124" s="38"/>
      <c r="M124" s="93"/>
      <c r="N124" s="77"/>
      <c r="O124" s="94"/>
      <c r="P124" s="163">
        <f>P125</f>
        <v>0</v>
      </c>
      <c r="Q124" s="94"/>
      <c r="R124" s="163">
        <f>R125</f>
        <v>0.049989999999999993</v>
      </c>
      <c r="S124" s="94"/>
      <c r="T124" s="164">
        <f>T125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8" t="s">
        <v>75</v>
      </c>
      <c r="AU124" s="18" t="s">
        <v>111</v>
      </c>
      <c r="BK124" s="165">
        <f>BK125</f>
        <v>0</v>
      </c>
    </row>
    <row r="125" s="12" customFormat="1" ht="25.92" customHeight="1">
      <c r="A125" s="12"/>
      <c r="B125" s="166"/>
      <c r="C125" s="12"/>
      <c r="D125" s="167" t="s">
        <v>75</v>
      </c>
      <c r="E125" s="168" t="s">
        <v>132</v>
      </c>
      <c r="F125" s="168" t="s">
        <v>133</v>
      </c>
      <c r="G125" s="12"/>
      <c r="H125" s="12"/>
      <c r="I125" s="169"/>
      <c r="J125" s="170">
        <f>BK125</f>
        <v>0</v>
      </c>
      <c r="K125" s="12"/>
      <c r="L125" s="166"/>
      <c r="M125" s="171"/>
      <c r="N125" s="172"/>
      <c r="O125" s="172"/>
      <c r="P125" s="173">
        <f>P126+P141+P143+P145+P149+P155+P176</f>
        <v>0</v>
      </c>
      <c r="Q125" s="172"/>
      <c r="R125" s="173">
        <f>R126+R141+R143+R145+R149+R155+R176</f>
        <v>0.049989999999999993</v>
      </c>
      <c r="S125" s="172"/>
      <c r="T125" s="174">
        <f>T126+T141+T143+T145+T149+T155+T176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7" t="s">
        <v>84</v>
      </c>
      <c r="AT125" s="175" t="s">
        <v>75</v>
      </c>
      <c r="AU125" s="175" t="s">
        <v>76</v>
      </c>
      <c r="AY125" s="167" t="s">
        <v>134</v>
      </c>
      <c r="BK125" s="176">
        <f>BK126+BK141+BK143+BK145+BK149+BK155+BK176</f>
        <v>0</v>
      </c>
    </row>
    <row r="126" s="12" customFormat="1" ht="22.8" customHeight="1">
      <c r="A126" s="12"/>
      <c r="B126" s="166"/>
      <c r="C126" s="12"/>
      <c r="D126" s="167" t="s">
        <v>75</v>
      </c>
      <c r="E126" s="177" t="s">
        <v>84</v>
      </c>
      <c r="F126" s="177" t="s">
        <v>681</v>
      </c>
      <c r="G126" s="12"/>
      <c r="H126" s="12"/>
      <c r="I126" s="169"/>
      <c r="J126" s="178">
        <f>BK126</f>
        <v>0</v>
      </c>
      <c r="K126" s="12"/>
      <c r="L126" s="166"/>
      <c r="M126" s="171"/>
      <c r="N126" s="172"/>
      <c r="O126" s="172"/>
      <c r="P126" s="173">
        <f>SUM(P127:P140)</f>
        <v>0</v>
      </c>
      <c r="Q126" s="172"/>
      <c r="R126" s="173">
        <f>SUM(R127:R140)</f>
        <v>0</v>
      </c>
      <c r="S126" s="172"/>
      <c r="T126" s="174">
        <f>SUM(T127:T140)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7" t="s">
        <v>84</v>
      </c>
      <c r="AT126" s="175" t="s">
        <v>75</v>
      </c>
      <c r="AU126" s="175" t="s">
        <v>84</v>
      </c>
      <c r="AY126" s="167" t="s">
        <v>134</v>
      </c>
      <c r="BK126" s="176">
        <f>SUM(BK127:BK140)</f>
        <v>0</v>
      </c>
    </row>
    <row r="127" s="2" customFormat="1" ht="24.15" customHeight="1">
      <c r="A127" s="37"/>
      <c r="B127" s="179"/>
      <c r="C127" s="180" t="s">
        <v>84</v>
      </c>
      <c r="D127" s="180" t="s">
        <v>136</v>
      </c>
      <c r="E127" s="181" t="s">
        <v>987</v>
      </c>
      <c r="F127" s="182" t="s">
        <v>988</v>
      </c>
      <c r="G127" s="183" t="s">
        <v>139</v>
      </c>
      <c r="H127" s="184">
        <v>20</v>
      </c>
      <c r="I127" s="185"/>
      <c r="J127" s="186">
        <f>ROUND(I127*H127,2)</f>
        <v>0</v>
      </c>
      <c r="K127" s="187"/>
      <c r="L127" s="38"/>
      <c r="M127" s="188" t="s">
        <v>1</v>
      </c>
      <c r="N127" s="189" t="s">
        <v>42</v>
      </c>
      <c r="O127" s="81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140</v>
      </c>
      <c r="AT127" s="192" t="s">
        <v>136</v>
      </c>
      <c r="AU127" s="192" t="s">
        <v>141</v>
      </c>
      <c r="AY127" s="18" t="s">
        <v>134</v>
      </c>
      <c r="BE127" s="193">
        <f>IF(N127="základná",J127,0)</f>
        <v>0</v>
      </c>
      <c r="BF127" s="193">
        <f>IF(N127="znížená",J127,0)</f>
        <v>0</v>
      </c>
      <c r="BG127" s="193">
        <f>IF(N127="zákl. prenesená",J127,0)</f>
        <v>0</v>
      </c>
      <c r="BH127" s="193">
        <f>IF(N127="zníž. prenesená",J127,0)</f>
        <v>0</v>
      </c>
      <c r="BI127" s="193">
        <f>IF(N127="nulová",J127,0)</f>
        <v>0</v>
      </c>
      <c r="BJ127" s="18" t="s">
        <v>141</v>
      </c>
      <c r="BK127" s="193">
        <f>ROUND(I127*H127,2)</f>
        <v>0</v>
      </c>
      <c r="BL127" s="18" t="s">
        <v>140</v>
      </c>
      <c r="BM127" s="192" t="s">
        <v>989</v>
      </c>
    </row>
    <row r="128" s="2" customFormat="1" ht="24.15" customHeight="1">
      <c r="A128" s="37"/>
      <c r="B128" s="179"/>
      <c r="C128" s="180" t="s">
        <v>141</v>
      </c>
      <c r="D128" s="180" t="s">
        <v>136</v>
      </c>
      <c r="E128" s="181" t="s">
        <v>990</v>
      </c>
      <c r="F128" s="182" t="s">
        <v>991</v>
      </c>
      <c r="G128" s="183" t="s">
        <v>139</v>
      </c>
      <c r="H128" s="184">
        <v>20</v>
      </c>
      <c r="I128" s="185"/>
      <c r="J128" s="186">
        <f>ROUND(I128*H128,2)</f>
        <v>0</v>
      </c>
      <c r="K128" s="187"/>
      <c r="L128" s="38"/>
      <c r="M128" s="188" t="s">
        <v>1</v>
      </c>
      <c r="N128" s="189" t="s">
        <v>42</v>
      </c>
      <c r="O128" s="81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140</v>
      </c>
      <c r="AT128" s="192" t="s">
        <v>136</v>
      </c>
      <c r="AU128" s="192" t="s">
        <v>141</v>
      </c>
      <c r="AY128" s="18" t="s">
        <v>134</v>
      </c>
      <c r="BE128" s="193">
        <f>IF(N128="základná",J128,0)</f>
        <v>0</v>
      </c>
      <c r="BF128" s="193">
        <f>IF(N128="znížená",J128,0)</f>
        <v>0</v>
      </c>
      <c r="BG128" s="193">
        <f>IF(N128="zákl. prenesená",J128,0)</f>
        <v>0</v>
      </c>
      <c r="BH128" s="193">
        <f>IF(N128="zníž. prenesená",J128,0)</f>
        <v>0</v>
      </c>
      <c r="BI128" s="193">
        <f>IF(N128="nulová",J128,0)</f>
        <v>0</v>
      </c>
      <c r="BJ128" s="18" t="s">
        <v>141</v>
      </c>
      <c r="BK128" s="193">
        <f>ROUND(I128*H128,2)</f>
        <v>0</v>
      </c>
      <c r="BL128" s="18" t="s">
        <v>140</v>
      </c>
      <c r="BM128" s="192" t="s">
        <v>992</v>
      </c>
    </row>
    <row r="129" s="2" customFormat="1" ht="24.15" customHeight="1">
      <c r="A129" s="37"/>
      <c r="B129" s="179"/>
      <c r="C129" s="180" t="s">
        <v>150</v>
      </c>
      <c r="D129" s="180" t="s">
        <v>136</v>
      </c>
      <c r="E129" s="181" t="s">
        <v>993</v>
      </c>
      <c r="F129" s="182" t="s">
        <v>994</v>
      </c>
      <c r="G129" s="183" t="s">
        <v>147</v>
      </c>
      <c r="H129" s="184">
        <v>20</v>
      </c>
      <c r="I129" s="185"/>
      <c r="J129" s="186">
        <f>ROUND(I129*H129,2)</f>
        <v>0</v>
      </c>
      <c r="K129" s="187"/>
      <c r="L129" s="38"/>
      <c r="M129" s="188" t="s">
        <v>1</v>
      </c>
      <c r="N129" s="189" t="s">
        <v>42</v>
      </c>
      <c r="O129" s="81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140</v>
      </c>
      <c r="AT129" s="192" t="s">
        <v>136</v>
      </c>
      <c r="AU129" s="192" t="s">
        <v>141</v>
      </c>
      <c r="AY129" s="18" t="s">
        <v>134</v>
      </c>
      <c r="BE129" s="193">
        <f>IF(N129="základná",J129,0)</f>
        <v>0</v>
      </c>
      <c r="BF129" s="193">
        <f>IF(N129="znížená",J129,0)</f>
        <v>0</v>
      </c>
      <c r="BG129" s="193">
        <f>IF(N129="zákl. prenesená",J129,0)</f>
        <v>0</v>
      </c>
      <c r="BH129" s="193">
        <f>IF(N129="zníž. prenesená",J129,0)</f>
        <v>0</v>
      </c>
      <c r="BI129" s="193">
        <f>IF(N129="nulová",J129,0)</f>
        <v>0</v>
      </c>
      <c r="BJ129" s="18" t="s">
        <v>141</v>
      </c>
      <c r="BK129" s="193">
        <f>ROUND(I129*H129,2)</f>
        <v>0</v>
      </c>
      <c r="BL129" s="18" t="s">
        <v>140</v>
      </c>
      <c r="BM129" s="192" t="s">
        <v>995</v>
      </c>
    </row>
    <row r="130" s="2" customFormat="1" ht="16.5" customHeight="1">
      <c r="A130" s="37"/>
      <c r="B130" s="179"/>
      <c r="C130" s="180" t="s">
        <v>140</v>
      </c>
      <c r="D130" s="180" t="s">
        <v>136</v>
      </c>
      <c r="E130" s="181" t="s">
        <v>996</v>
      </c>
      <c r="F130" s="182" t="s">
        <v>997</v>
      </c>
      <c r="G130" s="183" t="s">
        <v>156</v>
      </c>
      <c r="H130" s="184">
        <v>30</v>
      </c>
      <c r="I130" s="185"/>
      <c r="J130" s="186">
        <f>ROUND(I130*H130,2)</f>
        <v>0</v>
      </c>
      <c r="K130" s="187"/>
      <c r="L130" s="38"/>
      <c r="M130" s="188" t="s">
        <v>1</v>
      </c>
      <c r="N130" s="189" t="s">
        <v>42</v>
      </c>
      <c r="O130" s="81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140</v>
      </c>
      <c r="AT130" s="192" t="s">
        <v>136</v>
      </c>
      <c r="AU130" s="192" t="s">
        <v>141</v>
      </c>
      <c r="AY130" s="18" t="s">
        <v>134</v>
      </c>
      <c r="BE130" s="193">
        <f>IF(N130="základná",J130,0)</f>
        <v>0</v>
      </c>
      <c r="BF130" s="193">
        <f>IF(N130="znížená",J130,0)</f>
        <v>0</v>
      </c>
      <c r="BG130" s="193">
        <f>IF(N130="zákl. prenesená",J130,0)</f>
        <v>0</v>
      </c>
      <c r="BH130" s="193">
        <f>IF(N130="zníž. prenesená",J130,0)</f>
        <v>0</v>
      </c>
      <c r="BI130" s="193">
        <f>IF(N130="nulová",J130,0)</f>
        <v>0</v>
      </c>
      <c r="BJ130" s="18" t="s">
        <v>141</v>
      </c>
      <c r="BK130" s="193">
        <f>ROUND(I130*H130,2)</f>
        <v>0</v>
      </c>
      <c r="BL130" s="18" t="s">
        <v>140</v>
      </c>
      <c r="BM130" s="192" t="s">
        <v>998</v>
      </c>
    </row>
    <row r="131" s="2" customFormat="1" ht="37.8" customHeight="1">
      <c r="A131" s="37"/>
      <c r="B131" s="179"/>
      <c r="C131" s="180" t="s">
        <v>159</v>
      </c>
      <c r="D131" s="180" t="s">
        <v>136</v>
      </c>
      <c r="E131" s="181" t="s">
        <v>999</v>
      </c>
      <c r="F131" s="182" t="s">
        <v>1000</v>
      </c>
      <c r="G131" s="183" t="s">
        <v>156</v>
      </c>
      <c r="H131" s="184">
        <v>15</v>
      </c>
      <c r="I131" s="185"/>
      <c r="J131" s="186">
        <f>ROUND(I131*H131,2)</f>
        <v>0</v>
      </c>
      <c r="K131" s="187"/>
      <c r="L131" s="38"/>
      <c r="M131" s="188" t="s">
        <v>1</v>
      </c>
      <c r="N131" s="189" t="s">
        <v>42</v>
      </c>
      <c r="O131" s="81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140</v>
      </c>
      <c r="AT131" s="192" t="s">
        <v>136</v>
      </c>
      <c r="AU131" s="192" t="s">
        <v>141</v>
      </c>
      <c r="AY131" s="18" t="s">
        <v>134</v>
      </c>
      <c r="BE131" s="193">
        <f>IF(N131="základná",J131,0)</f>
        <v>0</v>
      </c>
      <c r="BF131" s="193">
        <f>IF(N131="znížená",J131,0)</f>
        <v>0</v>
      </c>
      <c r="BG131" s="193">
        <f>IF(N131="zákl. prenesená",J131,0)</f>
        <v>0</v>
      </c>
      <c r="BH131" s="193">
        <f>IF(N131="zníž. prenesená",J131,0)</f>
        <v>0</v>
      </c>
      <c r="BI131" s="193">
        <f>IF(N131="nulová",J131,0)</f>
        <v>0</v>
      </c>
      <c r="BJ131" s="18" t="s">
        <v>141</v>
      </c>
      <c r="BK131" s="193">
        <f>ROUND(I131*H131,2)</f>
        <v>0</v>
      </c>
      <c r="BL131" s="18" t="s">
        <v>140</v>
      </c>
      <c r="BM131" s="192" t="s">
        <v>1001</v>
      </c>
    </row>
    <row r="132" s="2" customFormat="1" ht="24.15" customHeight="1">
      <c r="A132" s="37"/>
      <c r="B132" s="179"/>
      <c r="C132" s="180" t="s">
        <v>163</v>
      </c>
      <c r="D132" s="180" t="s">
        <v>136</v>
      </c>
      <c r="E132" s="181" t="s">
        <v>1002</v>
      </c>
      <c r="F132" s="182" t="s">
        <v>1003</v>
      </c>
      <c r="G132" s="183" t="s">
        <v>139</v>
      </c>
      <c r="H132" s="184">
        <v>10</v>
      </c>
      <c r="I132" s="185"/>
      <c r="J132" s="186">
        <f>ROUND(I132*H132,2)</f>
        <v>0</v>
      </c>
      <c r="K132" s="187"/>
      <c r="L132" s="38"/>
      <c r="M132" s="188" t="s">
        <v>1</v>
      </c>
      <c r="N132" s="189" t="s">
        <v>42</v>
      </c>
      <c r="O132" s="81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140</v>
      </c>
      <c r="AT132" s="192" t="s">
        <v>136</v>
      </c>
      <c r="AU132" s="192" t="s">
        <v>141</v>
      </c>
      <c r="AY132" s="18" t="s">
        <v>134</v>
      </c>
      <c r="BE132" s="193">
        <f>IF(N132="základná",J132,0)</f>
        <v>0</v>
      </c>
      <c r="BF132" s="193">
        <f>IF(N132="znížená",J132,0)</f>
        <v>0</v>
      </c>
      <c r="BG132" s="193">
        <f>IF(N132="zákl. prenesená",J132,0)</f>
        <v>0</v>
      </c>
      <c r="BH132" s="193">
        <f>IF(N132="zníž. prenesená",J132,0)</f>
        <v>0</v>
      </c>
      <c r="BI132" s="193">
        <f>IF(N132="nulová",J132,0)</f>
        <v>0</v>
      </c>
      <c r="BJ132" s="18" t="s">
        <v>141</v>
      </c>
      <c r="BK132" s="193">
        <f>ROUND(I132*H132,2)</f>
        <v>0</v>
      </c>
      <c r="BL132" s="18" t="s">
        <v>140</v>
      </c>
      <c r="BM132" s="192" t="s">
        <v>1004</v>
      </c>
    </row>
    <row r="133" s="2" customFormat="1" ht="24.15" customHeight="1">
      <c r="A133" s="37"/>
      <c r="B133" s="179"/>
      <c r="C133" s="180" t="s">
        <v>167</v>
      </c>
      <c r="D133" s="180" t="s">
        <v>136</v>
      </c>
      <c r="E133" s="181" t="s">
        <v>1005</v>
      </c>
      <c r="F133" s="182" t="s">
        <v>1006</v>
      </c>
      <c r="G133" s="183" t="s">
        <v>139</v>
      </c>
      <c r="H133" s="184">
        <v>10</v>
      </c>
      <c r="I133" s="185"/>
      <c r="J133" s="186">
        <f>ROUND(I133*H133,2)</f>
        <v>0</v>
      </c>
      <c r="K133" s="187"/>
      <c r="L133" s="38"/>
      <c r="M133" s="188" t="s">
        <v>1</v>
      </c>
      <c r="N133" s="189" t="s">
        <v>42</v>
      </c>
      <c r="O133" s="81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140</v>
      </c>
      <c r="AT133" s="192" t="s">
        <v>136</v>
      </c>
      <c r="AU133" s="192" t="s">
        <v>141</v>
      </c>
      <c r="AY133" s="18" t="s">
        <v>134</v>
      </c>
      <c r="BE133" s="193">
        <f>IF(N133="základná",J133,0)</f>
        <v>0</v>
      </c>
      <c r="BF133" s="193">
        <f>IF(N133="znížená",J133,0)</f>
        <v>0</v>
      </c>
      <c r="BG133" s="193">
        <f>IF(N133="zákl. prenesená",J133,0)</f>
        <v>0</v>
      </c>
      <c r="BH133" s="193">
        <f>IF(N133="zníž. prenesená",J133,0)</f>
        <v>0</v>
      </c>
      <c r="BI133" s="193">
        <f>IF(N133="nulová",J133,0)</f>
        <v>0</v>
      </c>
      <c r="BJ133" s="18" t="s">
        <v>141</v>
      </c>
      <c r="BK133" s="193">
        <f>ROUND(I133*H133,2)</f>
        <v>0</v>
      </c>
      <c r="BL133" s="18" t="s">
        <v>140</v>
      </c>
      <c r="BM133" s="192" t="s">
        <v>1007</v>
      </c>
    </row>
    <row r="134" s="2" customFormat="1" ht="24.15" customHeight="1">
      <c r="A134" s="37"/>
      <c r="B134" s="179"/>
      <c r="C134" s="180" t="s">
        <v>171</v>
      </c>
      <c r="D134" s="180" t="s">
        <v>136</v>
      </c>
      <c r="E134" s="181" t="s">
        <v>154</v>
      </c>
      <c r="F134" s="182" t="s">
        <v>155</v>
      </c>
      <c r="G134" s="183" t="s">
        <v>156</v>
      </c>
      <c r="H134" s="184">
        <v>20</v>
      </c>
      <c r="I134" s="185"/>
      <c r="J134" s="186">
        <f>ROUND(I134*H134,2)</f>
        <v>0</v>
      </c>
      <c r="K134" s="187"/>
      <c r="L134" s="38"/>
      <c r="M134" s="188" t="s">
        <v>1</v>
      </c>
      <c r="N134" s="189" t="s">
        <v>42</v>
      </c>
      <c r="O134" s="81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140</v>
      </c>
      <c r="AT134" s="192" t="s">
        <v>136</v>
      </c>
      <c r="AU134" s="192" t="s">
        <v>141</v>
      </c>
      <c r="AY134" s="18" t="s">
        <v>134</v>
      </c>
      <c r="BE134" s="193">
        <f>IF(N134="základná",J134,0)</f>
        <v>0</v>
      </c>
      <c r="BF134" s="193">
        <f>IF(N134="znížená",J134,0)</f>
        <v>0</v>
      </c>
      <c r="BG134" s="193">
        <f>IF(N134="zákl. prenesená",J134,0)</f>
        <v>0</v>
      </c>
      <c r="BH134" s="193">
        <f>IF(N134="zníž. prenesená",J134,0)</f>
        <v>0</v>
      </c>
      <c r="BI134" s="193">
        <f>IF(N134="nulová",J134,0)</f>
        <v>0</v>
      </c>
      <c r="BJ134" s="18" t="s">
        <v>141</v>
      </c>
      <c r="BK134" s="193">
        <f>ROUND(I134*H134,2)</f>
        <v>0</v>
      </c>
      <c r="BL134" s="18" t="s">
        <v>140</v>
      </c>
      <c r="BM134" s="192" t="s">
        <v>1008</v>
      </c>
    </row>
    <row r="135" s="2" customFormat="1" ht="33" customHeight="1">
      <c r="A135" s="37"/>
      <c r="B135" s="179"/>
      <c r="C135" s="180" t="s">
        <v>177</v>
      </c>
      <c r="D135" s="180" t="s">
        <v>136</v>
      </c>
      <c r="E135" s="181" t="s">
        <v>690</v>
      </c>
      <c r="F135" s="182" t="s">
        <v>691</v>
      </c>
      <c r="G135" s="183" t="s">
        <v>156</v>
      </c>
      <c r="H135" s="184">
        <v>20</v>
      </c>
      <c r="I135" s="185"/>
      <c r="J135" s="186">
        <f>ROUND(I135*H135,2)</f>
        <v>0</v>
      </c>
      <c r="K135" s="187"/>
      <c r="L135" s="38"/>
      <c r="M135" s="188" t="s">
        <v>1</v>
      </c>
      <c r="N135" s="189" t="s">
        <v>42</v>
      </c>
      <c r="O135" s="81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140</v>
      </c>
      <c r="AT135" s="192" t="s">
        <v>136</v>
      </c>
      <c r="AU135" s="192" t="s">
        <v>141</v>
      </c>
      <c r="AY135" s="18" t="s">
        <v>134</v>
      </c>
      <c r="BE135" s="193">
        <f>IF(N135="základná",J135,0)</f>
        <v>0</v>
      </c>
      <c r="BF135" s="193">
        <f>IF(N135="znížená",J135,0)</f>
        <v>0</v>
      </c>
      <c r="BG135" s="193">
        <f>IF(N135="zákl. prenesená",J135,0)</f>
        <v>0</v>
      </c>
      <c r="BH135" s="193">
        <f>IF(N135="zníž. prenesená",J135,0)</f>
        <v>0</v>
      </c>
      <c r="BI135" s="193">
        <f>IF(N135="nulová",J135,0)</f>
        <v>0</v>
      </c>
      <c r="BJ135" s="18" t="s">
        <v>141</v>
      </c>
      <c r="BK135" s="193">
        <f>ROUND(I135*H135,2)</f>
        <v>0</v>
      </c>
      <c r="BL135" s="18" t="s">
        <v>140</v>
      </c>
      <c r="BM135" s="192" t="s">
        <v>1009</v>
      </c>
    </row>
    <row r="136" s="2" customFormat="1" ht="24.15" customHeight="1">
      <c r="A136" s="37"/>
      <c r="B136" s="179"/>
      <c r="C136" s="180" t="s">
        <v>183</v>
      </c>
      <c r="D136" s="180" t="s">
        <v>136</v>
      </c>
      <c r="E136" s="181" t="s">
        <v>346</v>
      </c>
      <c r="F136" s="182" t="s">
        <v>347</v>
      </c>
      <c r="G136" s="183" t="s">
        <v>156</v>
      </c>
      <c r="H136" s="184">
        <v>20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42</v>
      </c>
      <c r="O136" s="81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140</v>
      </c>
      <c r="AT136" s="192" t="s">
        <v>136</v>
      </c>
      <c r="AU136" s="192" t="s">
        <v>141</v>
      </c>
      <c r="AY136" s="18" t="s">
        <v>134</v>
      </c>
      <c r="BE136" s="193">
        <f>IF(N136="základná",J136,0)</f>
        <v>0</v>
      </c>
      <c r="BF136" s="193">
        <f>IF(N136="znížená",J136,0)</f>
        <v>0</v>
      </c>
      <c r="BG136" s="193">
        <f>IF(N136="zákl. prenesená",J136,0)</f>
        <v>0</v>
      </c>
      <c r="BH136" s="193">
        <f>IF(N136="zníž. prenesená",J136,0)</f>
        <v>0</v>
      </c>
      <c r="BI136" s="193">
        <f>IF(N136="nulová",J136,0)</f>
        <v>0</v>
      </c>
      <c r="BJ136" s="18" t="s">
        <v>141</v>
      </c>
      <c r="BK136" s="193">
        <f>ROUND(I136*H136,2)</f>
        <v>0</v>
      </c>
      <c r="BL136" s="18" t="s">
        <v>140</v>
      </c>
      <c r="BM136" s="192" t="s">
        <v>1010</v>
      </c>
    </row>
    <row r="137" s="2" customFormat="1" ht="16.5" customHeight="1">
      <c r="A137" s="37"/>
      <c r="B137" s="179"/>
      <c r="C137" s="180" t="s">
        <v>188</v>
      </c>
      <c r="D137" s="180" t="s">
        <v>136</v>
      </c>
      <c r="E137" s="181" t="s">
        <v>168</v>
      </c>
      <c r="F137" s="182" t="s">
        <v>169</v>
      </c>
      <c r="G137" s="183" t="s">
        <v>156</v>
      </c>
      <c r="H137" s="184">
        <v>20</v>
      </c>
      <c r="I137" s="185"/>
      <c r="J137" s="186">
        <f>ROUND(I137*H137,2)</f>
        <v>0</v>
      </c>
      <c r="K137" s="187"/>
      <c r="L137" s="38"/>
      <c r="M137" s="188" t="s">
        <v>1</v>
      </c>
      <c r="N137" s="189" t="s">
        <v>42</v>
      </c>
      <c r="O137" s="81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140</v>
      </c>
      <c r="AT137" s="192" t="s">
        <v>136</v>
      </c>
      <c r="AU137" s="192" t="s">
        <v>141</v>
      </c>
      <c r="AY137" s="18" t="s">
        <v>134</v>
      </c>
      <c r="BE137" s="193">
        <f>IF(N137="základná",J137,0)</f>
        <v>0</v>
      </c>
      <c r="BF137" s="193">
        <f>IF(N137="znížená",J137,0)</f>
        <v>0</v>
      </c>
      <c r="BG137" s="193">
        <f>IF(N137="zákl. prenesená",J137,0)</f>
        <v>0</v>
      </c>
      <c r="BH137" s="193">
        <f>IF(N137="zníž. prenesená",J137,0)</f>
        <v>0</v>
      </c>
      <c r="BI137" s="193">
        <f>IF(N137="nulová",J137,0)</f>
        <v>0</v>
      </c>
      <c r="BJ137" s="18" t="s">
        <v>141</v>
      </c>
      <c r="BK137" s="193">
        <f>ROUND(I137*H137,2)</f>
        <v>0</v>
      </c>
      <c r="BL137" s="18" t="s">
        <v>140</v>
      </c>
      <c r="BM137" s="192" t="s">
        <v>1011</v>
      </c>
    </row>
    <row r="138" s="2" customFormat="1" ht="24.15" customHeight="1">
      <c r="A138" s="37"/>
      <c r="B138" s="179"/>
      <c r="C138" s="180" t="s">
        <v>192</v>
      </c>
      <c r="D138" s="180" t="s">
        <v>136</v>
      </c>
      <c r="E138" s="181" t="s">
        <v>1012</v>
      </c>
      <c r="F138" s="182" t="s">
        <v>1013</v>
      </c>
      <c r="G138" s="183" t="s">
        <v>156</v>
      </c>
      <c r="H138" s="184">
        <v>10</v>
      </c>
      <c r="I138" s="185"/>
      <c r="J138" s="186">
        <f>ROUND(I138*H138,2)</f>
        <v>0</v>
      </c>
      <c r="K138" s="187"/>
      <c r="L138" s="38"/>
      <c r="M138" s="188" t="s">
        <v>1</v>
      </c>
      <c r="N138" s="189" t="s">
        <v>42</v>
      </c>
      <c r="O138" s="81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140</v>
      </c>
      <c r="AT138" s="192" t="s">
        <v>136</v>
      </c>
      <c r="AU138" s="192" t="s">
        <v>141</v>
      </c>
      <c r="AY138" s="18" t="s">
        <v>134</v>
      </c>
      <c r="BE138" s="193">
        <f>IF(N138="základná",J138,0)</f>
        <v>0</v>
      </c>
      <c r="BF138" s="193">
        <f>IF(N138="znížená",J138,0)</f>
        <v>0</v>
      </c>
      <c r="BG138" s="193">
        <f>IF(N138="zákl. prenesená",J138,0)</f>
        <v>0</v>
      </c>
      <c r="BH138" s="193">
        <f>IF(N138="zníž. prenesená",J138,0)</f>
        <v>0</v>
      </c>
      <c r="BI138" s="193">
        <f>IF(N138="nulová",J138,0)</f>
        <v>0</v>
      </c>
      <c r="BJ138" s="18" t="s">
        <v>141</v>
      </c>
      <c r="BK138" s="193">
        <f>ROUND(I138*H138,2)</f>
        <v>0</v>
      </c>
      <c r="BL138" s="18" t="s">
        <v>140</v>
      </c>
      <c r="BM138" s="192" t="s">
        <v>1014</v>
      </c>
    </row>
    <row r="139" s="2" customFormat="1" ht="24.15" customHeight="1">
      <c r="A139" s="37"/>
      <c r="B139" s="179"/>
      <c r="C139" s="180" t="s">
        <v>197</v>
      </c>
      <c r="D139" s="180" t="s">
        <v>136</v>
      </c>
      <c r="E139" s="181" t="s">
        <v>698</v>
      </c>
      <c r="F139" s="182" t="s">
        <v>699</v>
      </c>
      <c r="G139" s="183" t="s">
        <v>156</v>
      </c>
      <c r="H139" s="184">
        <v>5</v>
      </c>
      <c r="I139" s="185"/>
      <c r="J139" s="186">
        <f>ROUND(I139*H139,2)</f>
        <v>0</v>
      </c>
      <c r="K139" s="187"/>
      <c r="L139" s="38"/>
      <c r="M139" s="188" t="s">
        <v>1</v>
      </c>
      <c r="N139" s="189" t="s">
        <v>42</v>
      </c>
      <c r="O139" s="81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140</v>
      </c>
      <c r="AT139" s="192" t="s">
        <v>136</v>
      </c>
      <c r="AU139" s="192" t="s">
        <v>141</v>
      </c>
      <c r="AY139" s="18" t="s">
        <v>134</v>
      </c>
      <c r="BE139" s="193">
        <f>IF(N139="základná",J139,0)</f>
        <v>0</v>
      </c>
      <c r="BF139" s="193">
        <f>IF(N139="znížená",J139,0)</f>
        <v>0</v>
      </c>
      <c r="BG139" s="193">
        <f>IF(N139="zákl. prenesená",J139,0)</f>
        <v>0</v>
      </c>
      <c r="BH139" s="193">
        <f>IF(N139="zníž. prenesená",J139,0)</f>
        <v>0</v>
      </c>
      <c r="BI139" s="193">
        <f>IF(N139="nulová",J139,0)</f>
        <v>0</v>
      </c>
      <c r="BJ139" s="18" t="s">
        <v>141</v>
      </c>
      <c r="BK139" s="193">
        <f>ROUND(I139*H139,2)</f>
        <v>0</v>
      </c>
      <c r="BL139" s="18" t="s">
        <v>140</v>
      </c>
      <c r="BM139" s="192" t="s">
        <v>1015</v>
      </c>
    </row>
    <row r="140" s="2" customFormat="1" ht="16.5" customHeight="1">
      <c r="A140" s="37"/>
      <c r="B140" s="179"/>
      <c r="C140" s="221" t="s">
        <v>202</v>
      </c>
      <c r="D140" s="221" t="s">
        <v>367</v>
      </c>
      <c r="E140" s="222" t="s">
        <v>1016</v>
      </c>
      <c r="F140" s="223" t="s">
        <v>1017</v>
      </c>
      <c r="G140" s="224" t="s">
        <v>236</v>
      </c>
      <c r="H140" s="225">
        <v>3</v>
      </c>
      <c r="I140" s="226"/>
      <c r="J140" s="227">
        <f>ROUND(I140*H140,2)</f>
        <v>0</v>
      </c>
      <c r="K140" s="228"/>
      <c r="L140" s="229"/>
      <c r="M140" s="230" t="s">
        <v>1</v>
      </c>
      <c r="N140" s="231" t="s">
        <v>42</v>
      </c>
      <c r="O140" s="81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171</v>
      </c>
      <c r="AT140" s="192" t="s">
        <v>367</v>
      </c>
      <c r="AU140" s="192" t="s">
        <v>141</v>
      </c>
      <c r="AY140" s="18" t="s">
        <v>134</v>
      </c>
      <c r="BE140" s="193">
        <f>IF(N140="základná",J140,0)</f>
        <v>0</v>
      </c>
      <c r="BF140" s="193">
        <f>IF(N140="znížená",J140,0)</f>
        <v>0</v>
      </c>
      <c r="BG140" s="193">
        <f>IF(N140="zákl. prenesená",J140,0)</f>
        <v>0</v>
      </c>
      <c r="BH140" s="193">
        <f>IF(N140="zníž. prenesená",J140,0)</f>
        <v>0</v>
      </c>
      <c r="BI140" s="193">
        <f>IF(N140="nulová",J140,0)</f>
        <v>0</v>
      </c>
      <c r="BJ140" s="18" t="s">
        <v>141</v>
      </c>
      <c r="BK140" s="193">
        <f>ROUND(I140*H140,2)</f>
        <v>0</v>
      </c>
      <c r="BL140" s="18" t="s">
        <v>140</v>
      </c>
      <c r="BM140" s="192" t="s">
        <v>1018</v>
      </c>
    </row>
    <row r="141" s="12" customFormat="1" ht="22.8" customHeight="1">
      <c r="A141" s="12"/>
      <c r="B141" s="166"/>
      <c r="C141" s="12"/>
      <c r="D141" s="167" t="s">
        <v>75</v>
      </c>
      <c r="E141" s="177" t="s">
        <v>141</v>
      </c>
      <c r="F141" s="177" t="s">
        <v>1019</v>
      </c>
      <c r="G141" s="12"/>
      <c r="H141" s="12"/>
      <c r="I141" s="169"/>
      <c r="J141" s="178">
        <f>BK141</f>
        <v>0</v>
      </c>
      <c r="K141" s="12"/>
      <c r="L141" s="166"/>
      <c r="M141" s="171"/>
      <c r="N141" s="172"/>
      <c r="O141" s="172"/>
      <c r="P141" s="173">
        <f>P142</f>
        <v>0</v>
      </c>
      <c r="Q141" s="172"/>
      <c r="R141" s="173">
        <f>R142</f>
        <v>0</v>
      </c>
      <c r="S141" s="172"/>
      <c r="T141" s="174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67" t="s">
        <v>84</v>
      </c>
      <c r="AT141" s="175" t="s">
        <v>75</v>
      </c>
      <c r="AU141" s="175" t="s">
        <v>84</v>
      </c>
      <c r="AY141" s="167" t="s">
        <v>134</v>
      </c>
      <c r="BK141" s="176">
        <f>BK142</f>
        <v>0</v>
      </c>
    </row>
    <row r="142" s="2" customFormat="1" ht="33" customHeight="1">
      <c r="A142" s="37"/>
      <c r="B142" s="179"/>
      <c r="C142" s="180" t="s">
        <v>207</v>
      </c>
      <c r="D142" s="180" t="s">
        <v>136</v>
      </c>
      <c r="E142" s="181" t="s">
        <v>1020</v>
      </c>
      <c r="F142" s="182" t="s">
        <v>1021</v>
      </c>
      <c r="G142" s="183" t="s">
        <v>139</v>
      </c>
      <c r="H142" s="184">
        <v>20</v>
      </c>
      <c r="I142" s="185"/>
      <c r="J142" s="186">
        <f>ROUND(I142*H142,2)</f>
        <v>0</v>
      </c>
      <c r="K142" s="187"/>
      <c r="L142" s="38"/>
      <c r="M142" s="188" t="s">
        <v>1</v>
      </c>
      <c r="N142" s="189" t="s">
        <v>42</v>
      </c>
      <c r="O142" s="81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140</v>
      </c>
      <c r="AT142" s="192" t="s">
        <v>136</v>
      </c>
      <c r="AU142" s="192" t="s">
        <v>141</v>
      </c>
      <c r="AY142" s="18" t="s">
        <v>134</v>
      </c>
      <c r="BE142" s="193">
        <f>IF(N142="základná",J142,0)</f>
        <v>0</v>
      </c>
      <c r="BF142" s="193">
        <f>IF(N142="znížená",J142,0)</f>
        <v>0</v>
      </c>
      <c r="BG142" s="193">
        <f>IF(N142="zákl. prenesená",J142,0)</f>
        <v>0</v>
      </c>
      <c r="BH142" s="193">
        <f>IF(N142="zníž. prenesená",J142,0)</f>
        <v>0</v>
      </c>
      <c r="BI142" s="193">
        <f>IF(N142="nulová",J142,0)</f>
        <v>0</v>
      </c>
      <c r="BJ142" s="18" t="s">
        <v>141</v>
      </c>
      <c r="BK142" s="193">
        <f>ROUND(I142*H142,2)</f>
        <v>0</v>
      </c>
      <c r="BL142" s="18" t="s">
        <v>140</v>
      </c>
      <c r="BM142" s="192" t="s">
        <v>1022</v>
      </c>
    </row>
    <row r="143" s="12" customFormat="1" ht="22.8" customHeight="1">
      <c r="A143" s="12"/>
      <c r="B143" s="166"/>
      <c r="C143" s="12"/>
      <c r="D143" s="167" t="s">
        <v>75</v>
      </c>
      <c r="E143" s="177" t="s">
        <v>150</v>
      </c>
      <c r="F143" s="177" t="s">
        <v>350</v>
      </c>
      <c r="G143" s="12"/>
      <c r="H143" s="12"/>
      <c r="I143" s="169"/>
      <c r="J143" s="178">
        <f>BK143</f>
        <v>0</v>
      </c>
      <c r="K143" s="12"/>
      <c r="L143" s="166"/>
      <c r="M143" s="171"/>
      <c r="N143" s="172"/>
      <c r="O143" s="172"/>
      <c r="P143" s="173">
        <f>P144</f>
        <v>0</v>
      </c>
      <c r="Q143" s="172"/>
      <c r="R143" s="173">
        <f>R144</f>
        <v>0</v>
      </c>
      <c r="S143" s="172"/>
      <c r="T143" s="174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7" t="s">
        <v>84</v>
      </c>
      <c r="AT143" s="175" t="s">
        <v>75</v>
      </c>
      <c r="AU143" s="175" t="s">
        <v>84</v>
      </c>
      <c r="AY143" s="167" t="s">
        <v>134</v>
      </c>
      <c r="BK143" s="176">
        <f>BK144</f>
        <v>0</v>
      </c>
    </row>
    <row r="144" s="2" customFormat="1" ht="24.15" customHeight="1">
      <c r="A144" s="37"/>
      <c r="B144" s="179"/>
      <c r="C144" s="180" t="s">
        <v>211</v>
      </c>
      <c r="D144" s="180" t="s">
        <v>136</v>
      </c>
      <c r="E144" s="181" t="s">
        <v>1023</v>
      </c>
      <c r="F144" s="182" t="s">
        <v>1024</v>
      </c>
      <c r="G144" s="183" t="s">
        <v>205</v>
      </c>
      <c r="H144" s="184">
        <v>1</v>
      </c>
      <c r="I144" s="185"/>
      <c r="J144" s="186">
        <f>ROUND(I144*H144,2)</f>
        <v>0</v>
      </c>
      <c r="K144" s="187"/>
      <c r="L144" s="38"/>
      <c r="M144" s="188" t="s">
        <v>1</v>
      </c>
      <c r="N144" s="189" t="s">
        <v>42</v>
      </c>
      <c r="O144" s="81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140</v>
      </c>
      <c r="AT144" s="192" t="s">
        <v>136</v>
      </c>
      <c r="AU144" s="192" t="s">
        <v>141</v>
      </c>
      <c r="AY144" s="18" t="s">
        <v>134</v>
      </c>
      <c r="BE144" s="193">
        <f>IF(N144="základná",J144,0)</f>
        <v>0</v>
      </c>
      <c r="BF144" s="193">
        <f>IF(N144="znížená",J144,0)</f>
        <v>0</v>
      </c>
      <c r="BG144" s="193">
        <f>IF(N144="zákl. prenesená",J144,0)</f>
        <v>0</v>
      </c>
      <c r="BH144" s="193">
        <f>IF(N144="zníž. prenesená",J144,0)</f>
        <v>0</v>
      </c>
      <c r="BI144" s="193">
        <f>IF(N144="nulová",J144,0)</f>
        <v>0</v>
      </c>
      <c r="BJ144" s="18" t="s">
        <v>141</v>
      </c>
      <c r="BK144" s="193">
        <f>ROUND(I144*H144,2)</f>
        <v>0</v>
      </c>
      <c r="BL144" s="18" t="s">
        <v>140</v>
      </c>
      <c r="BM144" s="192" t="s">
        <v>1025</v>
      </c>
    </row>
    <row r="145" s="12" customFormat="1" ht="22.8" customHeight="1">
      <c r="A145" s="12"/>
      <c r="B145" s="166"/>
      <c r="C145" s="12"/>
      <c r="D145" s="167" t="s">
        <v>75</v>
      </c>
      <c r="E145" s="177" t="s">
        <v>140</v>
      </c>
      <c r="F145" s="177" t="s">
        <v>701</v>
      </c>
      <c r="G145" s="12"/>
      <c r="H145" s="12"/>
      <c r="I145" s="169"/>
      <c r="J145" s="178">
        <f>BK145</f>
        <v>0</v>
      </c>
      <c r="K145" s="12"/>
      <c r="L145" s="166"/>
      <c r="M145" s="171"/>
      <c r="N145" s="172"/>
      <c r="O145" s="172"/>
      <c r="P145" s="173">
        <f>SUM(P146:P148)</f>
        <v>0</v>
      </c>
      <c r="Q145" s="172"/>
      <c r="R145" s="173">
        <f>SUM(R146:R148)</f>
        <v>0</v>
      </c>
      <c r="S145" s="172"/>
      <c r="T145" s="174">
        <f>SUM(T146:T148)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7" t="s">
        <v>84</v>
      </c>
      <c r="AT145" s="175" t="s">
        <v>75</v>
      </c>
      <c r="AU145" s="175" t="s">
        <v>84</v>
      </c>
      <c r="AY145" s="167" t="s">
        <v>134</v>
      </c>
      <c r="BK145" s="176">
        <f>SUM(BK146:BK148)</f>
        <v>0</v>
      </c>
    </row>
    <row r="146" s="2" customFormat="1" ht="37.8" customHeight="1">
      <c r="A146" s="37"/>
      <c r="B146" s="179"/>
      <c r="C146" s="180" t="s">
        <v>215</v>
      </c>
      <c r="D146" s="180" t="s">
        <v>136</v>
      </c>
      <c r="E146" s="181" t="s">
        <v>702</v>
      </c>
      <c r="F146" s="182" t="s">
        <v>703</v>
      </c>
      <c r="G146" s="183" t="s">
        <v>156</v>
      </c>
      <c r="H146" s="184">
        <v>5</v>
      </c>
      <c r="I146" s="185"/>
      <c r="J146" s="186">
        <f>ROUND(I146*H146,2)</f>
        <v>0</v>
      </c>
      <c r="K146" s="187"/>
      <c r="L146" s="38"/>
      <c r="M146" s="188" t="s">
        <v>1</v>
      </c>
      <c r="N146" s="189" t="s">
        <v>42</v>
      </c>
      <c r="O146" s="81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140</v>
      </c>
      <c r="AT146" s="192" t="s">
        <v>136</v>
      </c>
      <c r="AU146" s="192" t="s">
        <v>141</v>
      </c>
      <c r="AY146" s="18" t="s">
        <v>134</v>
      </c>
      <c r="BE146" s="193">
        <f>IF(N146="základná",J146,0)</f>
        <v>0</v>
      </c>
      <c r="BF146" s="193">
        <f>IF(N146="znížená",J146,0)</f>
        <v>0</v>
      </c>
      <c r="BG146" s="193">
        <f>IF(N146="zákl. prenesená",J146,0)</f>
        <v>0</v>
      </c>
      <c r="BH146" s="193">
        <f>IF(N146="zníž. prenesená",J146,0)</f>
        <v>0</v>
      </c>
      <c r="BI146" s="193">
        <f>IF(N146="nulová",J146,0)</f>
        <v>0</v>
      </c>
      <c r="BJ146" s="18" t="s">
        <v>141</v>
      </c>
      <c r="BK146" s="193">
        <f>ROUND(I146*H146,2)</f>
        <v>0</v>
      </c>
      <c r="BL146" s="18" t="s">
        <v>140</v>
      </c>
      <c r="BM146" s="192" t="s">
        <v>1026</v>
      </c>
    </row>
    <row r="147" s="2" customFormat="1" ht="33" customHeight="1">
      <c r="A147" s="37"/>
      <c r="B147" s="179"/>
      <c r="C147" s="180" t="s">
        <v>220</v>
      </c>
      <c r="D147" s="180" t="s">
        <v>136</v>
      </c>
      <c r="E147" s="181" t="s">
        <v>1027</v>
      </c>
      <c r="F147" s="182" t="s">
        <v>1028</v>
      </c>
      <c r="G147" s="183" t="s">
        <v>156</v>
      </c>
      <c r="H147" s="184">
        <v>5</v>
      </c>
      <c r="I147" s="185"/>
      <c r="J147" s="186">
        <f>ROUND(I147*H147,2)</f>
        <v>0</v>
      </c>
      <c r="K147" s="187"/>
      <c r="L147" s="38"/>
      <c r="M147" s="188" t="s">
        <v>1</v>
      </c>
      <c r="N147" s="189" t="s">
        <v>42</v>
      </c>
      <c r="O147" s="81"/>
      <c r="P147" s="190">
        <f>O147*H147</f>
        <v>0</v>
      </c>
      <c r="Q147" s="190">
        <v>0</v>
      </c>
      <c r="R147" s="190">
        <f>Q147*H147</f>
        <v>0</v>
      </c>
      <c r="S147" s="190">
        <v>0</v>
      </c>
      <c r="T147" s="19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140</v>
      </c>
      <c r="AT147" s="192" t="s">
        <v>136</v>
      </c>
      <c r="AU147" s="192" t="s">
        <v>141</v>
      </c>
      <c r="AY147" s="18" t="s">
        <v>134</v>
      </c>
      <c r="BE147" s="193">
        <f>IF(N147="základná",J147,0)</f>
        <v>0</v>
      </c>
      <c r="BF147" s="193">
        <f>IF(N147="znížená",J147,0)</f>
        <v>0</v>
      </c>
      <c r="BG147" s="193">
        <f>IF(N147="zákl. prenesená",J147,0)</f>
        <v>0</v>
      </c>
      <c r="BH147" s="193">
        <f>IF(N147="zníž. prenesená",J147,0)</f>
        <v>0</v>
      </c>
      <c r="BI147" s="193">
        <f>IF(N147="nulová",J147,0)</f>
        <v>0</v>
      </c>
      <c r="BJ147" s="18" t="s">
        <v>141</v>
      </c>
      <c r="BK147" s="193">
        <f>ROUND(I147*H147,2)</f>
        <v>0</v>
      </c>
      <c r="BL147" s="18" t="s">
        <v>140</v>
      </c>
      <c r="BM147" s="192" t="s">
        <v>1029</v>
      </c>
    </row>
    <row r="148" s="2" customFormat="1" ht="24.15" customHeight="1">
      <c r="A148" s="37"/>
      <c r="B148" s="179"/>
      <c r="C148" s="221" t="s">
        <v>224</v>
      </c>
      <c r="D148" s="221" t="s">
        <v>367</v>
      </c>
      <c r="E148" s="222" t="s">
        <v>1030</v>
      </c>
      <c r="F148" s="223" t="s">
        <v>1031</v>
      </c>
      <c r="G148" s="224" t="s">
        <v>205</v>
      </c>
      <c r="H148" s="225">
        <v>1</v>
      </c>
      <c r="I148" s="226"/>
      <c r="J148" s="227">
        <f>ROUND(I148*H148,2)</f>
        <v>0</v>
      </c>
      <c r="K148" s="228"/>
      <c r="L148" s="229"/>
      <c r="M148" s="230" t="s">
        <v>1</v>
      </c>
      <c r="N148" s="231" t="s">
        <v>42</v>
      </c>
      <c r="O148" s="81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171</v>
      </c>
      <c r="AT148" s="192" t="s">
        <v>367</v>
      </c>
      <c r="AU148" s="192" t="s">
        <v>141</v>
      </c>
      <c r="AY148" s="18" t="s">
        <v>134</v>
      </c>
      <c r="BE148" s="193">
        <f>IF(N148="základná",J148,0)</f>
        <v>0</v>
      </c>
      <c r="BF148" s="193">
        <f>IF(N148="znížená",J148,0)</f>
        <v>0</v>
      </c>
      <c r="BG148" s="193">
        <f>IF(N148="zákl. prenesená",J148,0)</f>
        <v>0</v>
      </c>
      <c r="BH148" s="193">
        <f>IF(N148="zníž. prenesená",J148,0)</f>
        <v>0</v>
      </c>
      <c r="BI148" s="193">
        <f>IF(N148="nulová",J148,0)</f>
        <v>0</v>
      </c>
      <c r="BJ148" s="18" t="s">
        <v>141</v>
      </c>
      <c r="BK148" s="193">
        <f>ROUND(I148*H148,2)</f>
        <v>0</v>
      </c>
      <c r="BL148" s="18" t="s">
        <v>140</v>
      </c>
      <c r="BM148" s="192" t="s">
        <v>1032</v>
      </c>
    </row>
    <row r="149" s="12" customFormat="1" ht="22.8" customHeight="1">
      <c r="A149" s="12"/>
      <c r="B149" s="166"/>
      <c r="C149" s="12"/>
      <c r="D149" s="167" t="s">
        <v>75</v>
      </c>
      <c r="E149" s="177" t="s">
        <v>159</v>
      </c>
      <c r="F149" s="177" t="s">
        <v>359</v>
      </c>
      <c r="G149" s="12"/>
      <c r="H149" s="12"/>
      <c r="I149" s="169"/>
      <c r="J149" s="178">
        <f>BK149</f>
        <v>0</v>
      </c>
      <c r="K149" s="12"/>
      <c r="L149" s="166"/>
      <c r="M149" s="171"/>
      <c r="N149" s="172"/>
      <c r="O149" s="172"/>
      <c r="P149" s="173">
        <f>SUM(P150:P154)</f>
        <v>0</v>
      </c>
      <c r="Q149" s="172"/>
      <c r="R149" s="173">
        <f>SUM(R150:R154)</f>
        <v>0</v>
      </c>
      <c r="S149" s="172"/>
      <c r="T149" s="174">
        <f>SUM(T150:T154)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67" t="s">
        <v>84</v>
      </c>
      <c r="AT149" s="175" t="s">
        <v>75</v>
      </c>
      <c r="AU149" s="175" t="s">
        <v>84</v>
      </c>
      <c r="AY149" s="167" t="s">
        <v>134</v>
      </c>
      <c r="BK149" s="176">
        <f>SUM(BK150:BK154)</f>
        <v>0</v>
      </c>
    </row>
    <row r="150" s="2" customFormat="1" ht="37.8" customHeight="1">
      <c r="A150" s="37"/>
      <c r="B150" s="179"/>
      <c r="C150" s="180" t="s">
        <v>7</v>
      </c>
      <c r="D150" s="180" t="s">
        <v>136</v>
      </c>
      <c r="E150" s="181" t="s">
        <v>1033</v>
      </c>
      <c r="F150" s="182" t="s">
        <v>1034</v>
      </c>
      <c r="G150" s="183" t="s">
        <v>139</v>
      </c>
      <c r="H150" s="184">
        <v>20</v>
      </c>
      <c r="I150" s="185"/>
      <c r="J150" s="186">
        <f>ROUND(I150*H150,2)</f>
        <v>0</v>
      </c>
      <c r="K150" s="187"/>
      <c r="L150" s="38"/>
      <c r="M150" s="188" t="s">
        <v>1</v>
      </c>
      <c r="N150" s="189" t="s">
        <v>42</v>
      </c>
      <c r="O150" s="81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140</v>
      </c>
      <c r="AT150" s="192" t="s">
        <v>136</v>
      </c>
      <c r="AU150" s="192" t="s">
        <v>141</v>
      </c>
      <c r="AY150" s="18" t="s">
        <v>134</v>
      </c>
      <c r="BE150" s="193">
        <f>IF(N150="základná",J150,0)</f>
        <v>0</v>
      </c>
      <c r="BF150" s="193">
        <f>IF(N150="znížená",J150,0)</f>
        <v>0</v>
      </c>
      <c r="BG150" s="193">
        <f>IF(N150="zákl. prenesená",J150,0)</f>
        <v>0</v>
      </c>
      <c r="BH150" s="193">
        <f>IF(N150="zníž. prenesená",J150,0)</f>
        <v>0</v>
      </c>
      <c r="BI150" s="193">
        <f>IF(N150="nulová",J150,0)</f>
        <v>0</v>
      </c>
      <c r="BJ150" s="18" t="s">
        <v>141</v>
      </c>
      <c r="BK150" s="193">
        <f>ROUND(I150*H150,2)</f>
        <v>0</v>
      </c>
      <c r="BL150" s="18" t="s">
        <v>140</v>
      </c>
      <c r="BM150" s="192" t="s">
        <v>1035</v>
      </c>
    </row>
    <row r="151" s="2" customFormat="1" ht="33" customHeight="1">
      <c r="A151" s="37"/>
      <c r="B151" s="179"/>
      <c r="C151" s="180" t="s">
        <v>233</v>
      </c>
      <c r="D151" s="180" t="s">
        <v>136</v>
      </c>
      <c r="E151" s="181" t="s">
        <v>1036</v>
      </c>
      <c r="F151" s="182" t="s">
        <v>1037</v>
      </c>
      <c r="G151" s="183" t="s">
        <v>139</v>
      </c>
      <c r="H151" s="184">
        <v>20</v>
      </c>
      <c r="I151" s="185"/>
      <c r="J151" s="186">
        <f>ROUND(I151*H151,2)</f>
        <v>0</v>
      </c>
      <c r="K151" s="187"/>
      <c r="L151" s="38"/>
      <c r="M151" s="188" t="s">
        <v>1</v>
      </c>
      <c r="N151" s="189" t="s">
        <v>42</v>
      </c>
      <c r="O151" s="81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140</v>
      </c>
      <c r="AT151" s="192" t="s">
        <v>136</v>
      </c>
      <c r="AU151" s="192" t="s">
        <v>141</v>
      </c>
      <c r="AY151" s="18" t="s">
        <v>134</v>
      </c>
      <c r="BE151" s="193">
        <f>IF(N151="základná",J151,0)</f>
        <v>0</v>
      </c>
      <c r="BF151" s="193">
        <f>IF(N151="znížená",J151,0)</f>
        <v>0</v>
      </c>
      <c r="BG151" s="193">
        <f>IF(N151="zákl. prenesená",J151,0)</f>
        <v>0</v>
      </c>
      <c r="BH151" s="193">
        <f>IF(N151="zníž. prenesená",J151,0)</f>
        <v>0</v>
      </c>
      <c r="BI151" s="193">
        <f>IF(N151="nulová",J151,0)</f>
        <v>0</v>
      </c>
      <c r="BJ151" s="18" t="s">
        <v>141</v>
      </c>
      <c r="BK151" s="193">
        <f>ROUND(I151*H151,2)</f>
        <v>0</v>
      </c>
      <c r="BL151" s="18" t="s">
        <v>140</v>
      </c>
      <c r="BM151" s="192" t="s">
        <v>1038</v>
      </c>
    </row>
    <row r="152" s="2" customFormat="1" ht="37.8" customHeight="1">
      <c r="A152" s="37"/>
      <c r="B152" s="179"/>
      <c r="C152" s="180" t="s">
        <v>244</v>
      </c>
      <c r="D152" s="180" t="s">
        <v>136</v>
      </c>
      <c r="E152" s="181" t="s">
        <v>1039</v>
      </c>
      <c r="F152" s="182" t="s">
        <v>1040</v>
      </c>
      <c r="G152" s="183" t="s">
        <v>139</v>
      </c>
      <c r="H152" s="184">
        <v>20</v>
      </c>
      <c r="I152" s="185"/>
      <c r="J152" s="186">
        <f>ROUND(I152*H152,2)</f>
        <v>0</v>
      </c>
      <c r="K152" s="187"/>
      <c r="L152" s="38"/>
      <c r="M152" s="188" t="s">
        <v>1</v>
      </c>
      <c r="N152" s="189" t="s">
        <v>42</v>
      </c>
      <c r="O152" s="81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140</v>
      </c>
      <c r="AT152" s="192" t="s">
        <v>136</v>
      </c>
      <c r="AU152" s="192" t="s">
        <v>141</v>
      </c>
      <c r="AY152" s="18" t="s">
        <v>134</v>
      </c>
      <c r="BE152" s="193">
        <f>IF(N152="základná",J152,0)</f>
        <v>0</v>
      </c>
      <c r="BF152" s="193">
        <f>IF(N152="znížená",J152,0)</f>
        <v>0</v>
      </c>
      <c r="BG152" s="193">
        <f>IF(N152="zákl. prenesená",J152,0)</f>
        <v>0</v>
      </c>
      <c r="BH152" s="193">
        <f>IF(N152="zníž. prenesená",J152,0)</f>
        <v>0</v>
      </c>
      <c r="BI152" s="193">
        <f>IF(N152="nulová",J152,0)</f>
        <v>0</v>
      </c>
      <c r="BJ152" s="18" t="s">
        <v>141</v>
      </c>
      <c r="BK152" s="193">
        <f>ROUND(I152*H152,2)</f>
        <v>0</v>
      </c>
      <c r="BL152" s="18" t="s">
        <v>140</v>
      </c>
      <c r="BM152" s="192" t="s">
        <v>1041</v>
      </c>
    </row>
    <row r="153" s="2" customFormat="1" ht="37.8" customHeight="1">
      <c r="A153" s="37"/>
      <c r="B153" s="179"/>
      <c r="C153" s="180" t="s">
        <v>249</v>
      </c>
      <c r="D153" s="180" t="s">
        <v>136</v>
      </c>
      <c r="E153" s="181" t="s">
        <v>1042</v>
      </c>
      <c r="F153" s="182" t="s">
        <v>1043</v>
      </c>
      <c r="G153" s="183" t="s">
        <v>139</v>
      </c>
      <c r="H153" s="184">
        <v>20</v>
      </c>
      <c r="I153" s="185"/>
      <c r="J153" s="186">
        <f>ROUND(I153*H153,2)</f>
        <v>0</v>
      </c>
      <c r="K153" s="187"/>
      <c r="L153" s="38"/>
      <c r="M153" s="188" t="s">
        <v>1</v>
      </c>
      <c r="N153" s="189" t="s">
        <v>42</v>
      </c>
      <c r="O153" s="81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2" t="s">
        <v>140</v>
      </c>
      <c r="AT153" s="192" t="s">
        <v>136</v>
      </c>
      <c r="AU153" s="192" t="s">
        <v>141</v>
      </c>
      <c r="AY153" s="18" t="s">
        <v>134</v>
      </c>
      <c r="BE153" s="193">
        <f>IF(N153="základná",J153,0)</f>
        <v>0</v>
      </c>
      <c r="BF153" s="193">
        <f>IF(N153="znížená",J153,0)</f>
        <v>0</v>
      </c>
      <c r="BG153" s="193">
        <f>IF(N153="zákl. prenesená",J153,0)</f>
        <v>0</v>
      </c>
      <c r="BH153" s="193">
        <f>IF(N153="zníž. prenesená",J153,0)</f>
        <v>0</v>
      </c>
      <c r="BI153" s="193">
        <f>IF(N153="nulová",J153,0)</f>
        <v>0</v>
      </c>
      <c r="BJ153" s="18" t="s">
        <v>141</v>
      </c>
      <c r="BK153" s="193">
        <f>ROUND(I153*H153,2)</f>
        <v>0</v>
      </c>
      <c r="BL153" s="18" t="s">
        <v>140</v>
      </c>
      <c r="BM153" s="192" t="s">
        <v>1044</v>
      </c>
    </row>
    <row r="154" s="2" customFormat="1" ht="37.8" customHeight="1">
      <c r="A154" s="37"/>
      <c r="B154" s="179"/>
      <c r="C154" s="180" t="s">
        <v>253</v>
      </c>
      <c r="D154" s="180" t="s">
        <v>136</v>
      </c>
      <c r="E154" s="181" t="s">
        <v>1045</v>
      </c>
      <c r="F154" s="182" t="s">
        <v>1046</v>
      </c>
      <c r="G154" s="183" t="s">
        <v>139</v>
      </c>
      <c r="H154" s="184">
        <v>20</v>
      </c>
      <c r="I154" s="185"/>
      <c r="J154" s="186">
        <f>ROUND(I154*H154,2)</f>
        <v>0</v>
      </c>
      <c r="K154" s="187"/>
      <c r="L154" s="38"/>
      <c r="M154" s="188" t="s">
        <v>1</v>
      </c>
      <c r="N154" s="189" t="s">
        <v>42</v>
      </c>
      <c r="O154" s="81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140</v>
      </c>
      <c r="AT154" s="192" t="s">
        <v>136</v>
      </c>
      <c r="AU154" s="192" t="s">
        <v>141</v>
      </c>
      <c r="AY154" s="18" t="s">
        <v>134</v>
      </c>
      <c r="BE154" s="193">
        <f>IF(N154="základná",J154,0)</f>
        <v>0</v>
      </c>
      <c r="BF154" s="193">
        <f>IF(N154="znížená",J154,0)</f>
        <v>0</v>
      </c>
      <c r="BG154" s="193">
        <f>IF(N154="zákl. prenesená",J154,0)</f>
        <v>0</v>
      </c>
      <c r="BH154" s="193">
        <f>IF(N154="zníž. prenesená",J154,0)</f>
        <v>0</v>
      </c>
      <c r="BI154" s="193">
        <f>IF(N154="nulová",J154,0)</f>
        <v>0</v>
      </c>
      <c r="BJ154" s="18" t="s">
        <v>141</v>
      </c>
      <c r="BK154" s="193">
        <f>ROUND(I154*H154,2)</f>
        <v>0</v>
      </c>
      <c r="BL154" s="18" t="s">
        <v>140</v>
      </c>
      <c r="BM154" s="192" t="s">
        <v>1047</v>
      </c>
    </row>
    <row r="155" s="12" customFormat="1" ht="22.8" customHeight="1">
      <c r="A155" s="12"/>
      <c r="B155" s="166"/>
      <c r="C155" s="12"/>
      <c r="D155" s="167" t="s">
        <v>75</v>
      </c>
      <c r="E155" s="177" t="s">
        <v>171</v>
      </c>
      <c r="F155" s="177" t="s">
        <v>705</v>
      </c>
      <c r="G155" s="12"/>
      <c r="H155" s="12"/>
      <c r="I155" s="169"/>
      <c r="J155" s="178">
        <f>BK155</f>
        <v>0</v>
      </c>
      <c r="K155" s="12"/>
      <c r="L155" s="166"/>
      <c r="M155" s="171"/>
      <c r="N155" s="172"/>
      <c r="O155" s="172"/>
      <c r="P155" s="173">
        <f>SUM(P156:P175)</f>
        <v>0</v>
      </c>
      <c r="Q155" s="172"/>
      <c r="R155" s="173">
        <f>SUM(R156:R175)</f>
        <v>0.049989999999999993</v>
      </c>
      <c r="S155" s="172"/>
      <c r="T155" s="174">
        <f>SUM(T156:T175)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67" t="s">
        <v>84</v>
      </c>
      <c r="AT155" s="175" t="s">
        <v>75</v>
      </c>
      <c r="AU155" s="175" t="s">
        <v>84</v>
      </c>
      <c r="AY155" s="167" t="s">
        <v>134</v>
      </c>
      <c r="BK155" s="176">
        <f>SUM(BK156:BK175)</f>
        <v>0</v>
      </c>
    </row>
    <row r="156" s="2" customFormat="1" ht="16.5" customHeight="1">
      <c r="A156" s="37"/>
      <c r="B156" s="179"/>
      <c r="C156" s="180" t="s">
        <v>257</v>
      </c>
      <c r="D156" s="180" t="s">
        <v>136</v>
      </c>
      <c r="E156" s="181" t="s">
        <v>706</v>
      </c>
      <c r="F156" s="182" t="s">
        <v>707</v>
      </c>
      <c r="G156" s="183" t="s">
        <v>205</v>
      </c>
      <c r="H156" s="184">
        <v>10</v>
      </c>
      <c r="I156" s="185"/>
      <c r="J156" s="186">
        <f>ROUND(I156*H156,2)</f>
        <v>0</v>
      </c>
      <c r="K156" s="187"/>
      <c r="L156" s="38"/>
      <c r="M156" s="188" t="s">
        <v>1</v>
      </c>
      <c r="N156" s="189" t="s">
        <v>42</v>
      </c>
      <c r="O156" s="81"/>
      <c r="P156" s="190">
        <f>O156*H156</f>
        <v>0</v>
      </c>
      <c r="Q156" s="190">
        <v>0</v>
      </c>
      <c r="R156" s="190">
        <f>Q156*H156</f>
        <v>0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140</v>
      </c>
      <c r="AT156" s="192" t="s">
        <v>136</v>
      </c>
      <c r="AU156" s="192" t="s">
        <v>141</v>
      </c>
      <c r="AY156" s="18" t="s">
        <v>134</v>
      </c>
      <c r="BE156" s="193">
        <f>IF(N156="základná",J156,0)</f>
        <v>0</v>
      </c>
      <c r="BF156" s="193">
        <f>IF(N156="znížená",J156,0)</f>
        <v>0</v>
      </c>
      <c r="BG156" s="193">
        <f>IF(N156="zákl. prenesená",J156,0)</f>
        <v>0</v>
      </c>
      <c r="BH156" s="193">
        <f>IF(N156="zníž. prenesená",J156,0)</f>
        <v>0</v>
      </c>
      <c r="BI156" s="193">
        <f>IF(N156="nulová",J156,0)</f>
        <v>0</v>
      </c>
      <c r="BJ156" s="18" t="s">
        <v>141</v>
      </c>
      <c r="BK156" s="193">
        <f>ROUND(I156*H156,2)</f>
        <v>0</v>
      </c>
      <c r="BL156" s="18" t="s">
        <v>140</v>
      </c>
      <c r="BM156" s="192" t="s">
        <v>1048</v>
      </c>
    </row>
    <row r="157" s="2" customFormat="1" ht="24.15" customHeight="1">
      <c r="A157" s="37"/>
      <c r="B157" s="179"/>
      <c r="C157" s="221" t="s">
        <v>261</v>
      </c>
      <c r="D157" s="221" t="s">
        <v>367</v>
      </c>
      <c r="E157" s="222" t="s">
        <v>709</v>
      </c>
      <c r="F157" s="223" t="s">
        <v>710</v>
      </c>
      <c r="G157" s="224" t="s">
        <v>147</v>
      </c>
      <c r="H157" s="225">
        <v>10</v>
      </c>
      <c r="I157" s="226"/>
      <c r="J157" s="227">
        <f>ROUND(I157*H157,2)</f>
        <v>0</v>
      </c>
      <c r="K157" s="228"/>
      <c r="L157" s="229"/>
      <c r="M157" s="230" t="s">
        <v>1</v>
      </c>
      <c r="N157" s="231" t="s">
        <v>42</v>
      </c>
      <c r="O157" s="81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171</v>
      </c>
      <c r="AT157" s="192" t="s">
        <v>367</v>
      </c>
      <c r="AU157" s="192" t="s">
        <v>141</v>
      </c>
      <c r="AY157" s="18" t="s">
        <v>134</v>
      </c>
      <c r="BE157" s="193">
        <f>IF(N157="základná",J157,0)</f>
        <v>0</v>
      </c>
      <c r="BF157" s="193">
        <f>IF(N157="znížená",J157,0)</f>
        <v>0</v>
      </c>
      <c r="BG157" s="193">
        <f>IF(N157="zákl. prenesená",J157,0)</f>
        <v>0</v>
      </c>
      <c r="BH157" s="193">
        <f>IF(N157="zníž. prenesená",J157,0)</f>
        <v>0</v>
      </c>
      <c r="BI157" s="193">
        <f>IF(N157="nulová",J157,0)</f>
        <v>0</v>
      </c>
      <c r="BJ157" s="18" t="s">
        <v>141</v>
      </c>
      <c r="BK157" s="193">
        <f>ROUND(I157*H157,2)</f>
        <v>0</v>
      </c>
      <c r="BL157" s="18" t="s">
        <v>140</v>
      </c>
      <c r="BM157" s="192" t="s">
        <v>1049</v>
      </c>
    </row>
    <row r="158" s="2" customFormat="1" ht="16.5" customHeight="1">
      <c r="A158" s="37"/>
      <c r="B158" s="179"/>
      <c r="C158" s="180" t="s">
        <v>265</v>
      </c>
      <c r="D158" s="180" t="s">
        <v>136</v>
      </c>
      <c r="E158" s="181" t="s">
        <v>1050</v>
      </c>
      <c r="F158" s="182" t="s">
        <v>1051</v>
      </c>
      <c r="G158" s="183" t="s">
        <v>147</v>
      </c>
      <c r="H158" s="184">
        <v>10</v>
      </c>
      <c r="I158" s="185"/>
      <c r="J158" s="186">
        <f>ROUND(I158*H158,2)</f>
        <v>0</v>
      </c>
      <c r="K158" s="187"/>
      <c r="L158" s="38"/>
      <c r="M158" s="188" t="s">
        <v>1</v>
      </c>
      <c r="N158" s="189" t="s">
        <v>42</v>
      </c>
      <c r="O158" s="81"/>
      <c r="P158" s="190">
        <f>O158*H158</f>
        <v>0</v>
      </c>
      <c r="Q158" s="190">
        <v>0</v>
      </c>
      <c r="R158" s="190">
        <f>Q158*H158</f>
        <v>0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140</v>
      </c>
      <c r="AT158" s="192" t="s">
        <v>136</v>
      </c>
      <c r="AU158" s="192" t="s">
        <v>141</v>
      </c>
      <c r="AY158" s="18" t="s">
        <v>134</v>
      </c>
      <c r="BE158" s="193">
        <f>IF(N158="základná",J158,0)</f>
        <v>0</v>
      </c>
      <c r="BF158" s="193">
        <f>IF(N158="znížená",J158,0)</f>
        <v>0</v>
      </c>
      <c r="BG158" s="193">
        <f>IF(N158="zákl. prenesená",J158,0)</f>
        <v>0</v>
      </c>
      <c r="BH158" s="193">
        <f>IF(N158="zníž. prenesená",J158,0)</f>
        <v>0</v>
      </c>
      <c r="BI158" s="193">
        <f>IF(N158="nulová",J158,0)</f>
        <v>0</v>
      </c>
      <c r="BJ158" s="18" t="s">
        <v>141</v>
      </c>
      <c r="BK158" s="193">
        <f>ROUND(I158*H158,2)</f>
        <v>0</v>
      </c>
      <c r="BL158" s="18" t="s">
        <v>140</v>
      </c>
      <c r="BM158" s="192" t="s">
        <v>1052</v>
      </c>
    </row>
    <row r="159" s="2" customFormat="1" ht="24.15" customHeight="1">
      <c r="A159" s="37"/>
      <c r="B159" s="179"/>
      <c r="C159" s="180" t="s">
        <v>269</v>
      </c>
      <c r="D159" s="180" t="s">
        <v>136</v>
      </c>
      <c r="E159" s="181" t="s">
        <v>1053</v>
      </c>
      <c r="F159" s="182" t="s">
        <v>728</v>
      </c>
      <c r="G159" s="183" t="s">
        <v>147</v>
      </c>
      <c r="H159" s="184">
        <v>9</v>
      </c>
      <c r="I159" s="185"/>
      <c r="J159" s="186">
        <f>ROUND(I159*H159,2)</f>
        <v>0</v>
      </c>
      <c r="K159" s="187"/>
      <c r="L159" s="38"/>
      <c r="M159" s="188" t="s">
        <v>1</v>
      </c>
      <c r="N159" s="189" t="s">
        <v>42</v>
      </c>
      <c r="O159" s="81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140</v>
      </c>
      <c r="AT159" s="192" t="s">
        <v>136</v>
      </c>
      <c r="AU159" s="192" t="s">
        <v>141</v>
      </c>
      <c r="AY159" s="18" t="s">
        <v>134</v>
      </c>
      <c r="BE159" s="193">
        <f>IF(N159="základná",J159,0)</f>
        <v>0</v>
      </c>
      <c r="BF159" s="193">
        <f>IF(N159="znížená",J159,0)</f>
        <v>0</v>
      </c>
      <c r="BG159" s="193">
        <f>IF(N159="zákl. prenesená",J159,0)</f>
        <v>0</v>
      </c>
      <c r="BH159" s="193">
        <f>IF(N159="zníž. prenesená",J159,0)</f>
        <v>0</v>
      </c>
      <c r="BI159" s="193">
        <f>IF(N159="nulová",J159,0)</f>
        <v>0</v>
      </c>
      <c r="BJ159" s="18" t="s">
        <v>141</v>
      </c>
      <c r="BK159" s="193">
        <f>ROUND(I159*H159,2)</f>
        <v>0</v>
      </c>
      <c r="BL159" s="18" t="s">
        <v>140</v>
      </c>
      <c r="BM159" s="192" t="s">
        <v>1054</v>
      </c>
    </row>
    <row r="160" s="2" customFormat="1" ht="37.8" customHeight="1">
      <c r="A160" s="37"/>
      <c r="B160" s="179"/>
      <c r="C160" s="221" t="s">
        <v>273</v>
      </c>
      <c r="D160" s="221" t="s">
        <v>367</v>
      </c>
      <c r="E160" s="222" t="s">
        <v>1055</v>
      </c>
      <c r="F160" s="223" t="s">
        <v>1056</v>
      </c>
      <c r="G160" s="224" t="s">
        <v>205</v>
      </c>
      <c r="H160" s="225">
        <v>9</v>
      </c>
      <c r="I160" s="226"/>
      <c r="J160" s="227">
        <f>ROUND(I160*H160,2)</f>
        <v>0</v>
      </c>
      <c r="K160" s="228"/>
      <c r="L160" s="229"/>
      <c r="M160" s="230" t="s">
        <v>1</v>
      </c>
      <c r="N160" s="231" t="s">
        <v>42</v>
      </c>
      <c r="O160" s="81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171</v>
      </c>
      <c r="AT160" s="192" t="s">
        <v>367</v>
      </c>
      <c r="AU160" s="192" t="s">
        <v>141</v>
      </c>
      <c r="AY160" s="18" t="s">
        <v>134</v>
      </c>
      <c r="BE160" s="193">
        <f>IF(N160="základná",J160,0)</f>
        <v>0</v>
      </c>
      <c r="BF160" s="193">
        <f>IF(N160="znížená",J160,0)</f>
        <v>0</v>
      </c>
      <c r="BG160" s="193">
        <f>IF(N160="zákl. prenesená",J160,0)</f>
        <v>0</v>
      </c>
      <c r="BH160" s="193">
        <f>IF(N160="zníž. prenesená",J160,0)</f>
        <v>0</v>
      </c>
      <c r="BI160" s="193">
        <f>IF(N160="nulová",J160,0)</f>
        <v>0</v>
      </c>
      <c r="BJ160" s="18" t="s">
        <v>141</v>
      </c>
      <c r="BK160" s="193">
        <f>ROUND(I160*H160,2)</f>
        <v>0</v>
      </c>
      <c r="BL160" s="18" t="s">
        <v>140</v>
      </c>
      <c r="BM160" s="192" t="s">
        <v>1057</v>
      </c>
    </row>
    <row r="161" s="2" customFormat="1" ht="24.15" customHeight="1">
      <c r="A161" s="37"/>
      <c r="B161" s="179"/>
      <c r="C161" s="180" t="s">
        <v>281</v>
      </c>
      <c r="D161" s="180" t="s">
        <v>136</v>
      </c>
      <c r="E161" s="181" t="s">
        <v>1058</v>
      </c>
      <c r="F161" s="182" t="s">
        <v>1059</v>
      </c>
      <c r="G161" s="183" t="s">
        <v>147</v>
      </c>
      <c r="H161" s="184">
        <v>1</v>
      </c>
      <c r="I161" s="185"/>
      <c r="J161" s="186">
        <f>ROUND(I161*H161,2)</f>
        <v>0</v>
      </c>
      <c r="K161" s="187"/>
      <c r="L161" s="38"/>
      <c r="M161" s="188" t="s">
        <v>1</v>
      </c>
      <c r="N161" s="189" t="s">
        <v>42</v>
      </c>
      <c r="O161" s="81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140</v>
      </c>
      <c r="AT161" s="192" t="s">
        <v>136</v>
      </c>
      <c r="AU161" s="192" t="s">
        <v>141</v>
      </c>
      <c r="AY161" s="18" t="s">
        <v>134</v>
      </c>
      <c r="BE161" s="193">
        <f>IF(N161="základná",J161,0)</f>
        <v>0</v>
      </c>
      <c r="BF161" s="193">
        <f>IF(N161="znížená",J161,0)</f>
        <v>0</v>
      </c>
      <c r="BG161" s="193">
        <f>IF(N161="zákl. prenesená",J161,0)</f>
        <v>0</v>
      </c>
      <c r="BH161" s="193">
        <f>IF(N161="zníž. prenesená",J161,0)</f>
        <v>0</v>
      </c>
      <c r="BI161" s="193">
        <f>IF(N161="nulová",J161,0)</f>
        <v>0</v>
      </c>
      <c r="BJ161" s="18" t="s">
        <v>141</v>
      </c>
      <c r="BK161" s="193">
        <f>ROUND(I161*H161,2)</f>
        <v>0</v>
      </c>
      <c r="BL161" s="18" t="s">
        <v>140</v>
      </c>
      <c r="BM161" s="192" t="s">
        <v>1060</v>
      </c>
    </row>
    <row r="162" s="2" customFormat="1" ht="37.8" customHeight="1">
      <c r="A162" s="37"/>
      <c r="B162" s="179"/>
      <c r="C162" s="221" t="s">
        <v>286</v>
      </c>
      <c r="D162" s="221" t="s">
        <v>367</v>
      </c>
      <c r="E162" s="222" t="s">
        <v>1061</v>
      </c>
      <c r="F162" s="223" t="s">
        <v>1062</v>
      </c>
      <c r="G162" s="224" t="s">
        <v>205</v>
      </c>
      <c r="H162" s="225">
        <v>1</v>
      </c>
      <c r="I162" s="226"/>
      <c r="J162" s="227">
        <f>ROUND(I162*H162,2)</f>
        <v>0</v>
      </c>
      <c r="K162" s="228"/>
      <c r="L162" s="229"/>
      <c r="M162" s="230" t="s">
        <v>1</v>
      </c>
      <c r="N162" s="231" t="s">
        <v>42</v>
      </c>
      <c r="O162" s="81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171</v>
      </c>
      <c r="AT162" s="192" t="s">
        <v>367</v>
      </c>
      <c r="AU162" s="192" t="s">
        <v>141</v>
      </c>
      <c r="AY162" s="18" t="s">
        <v>134</v>
      </c>
      <c r="BE162" s="193">
        <f>IF(N162="základná",J162,0)</f>
        <v>0</v>
      </c>
      <c r="BF162" s="193">
        <f>IF(N162="znížená",J162,0)</f>
        <v>0</v>
      </c>
      <c r="BG162" s="193">
        <f>IF(N162="zákl. prenesená",J162,0)</f>
        <v>0</v>
      </c>
      <c r="BH162" s="193">
        <f>IF(N162="zníž. prenesená",J162,0)</f>
        <v>0</v>
      </c>
      <c r="BI162" s="193">
        <f>IF(N162="nulová",J162,0)</f>
        <v>0</v>
      </c>
      <c r="BJ162" s="18" t="s">
        <v>141</v>
      </c>
      <c r="BK162" s="193">
        <f>ROUND(I162*H162,2)</f>
        <v>0</v>
      </c>
      <c r="BL162" s="18" t="s">
        <v>140</v>
      </c>
      <c r="BM162" s="192" t="s">
        <v>1063</v>
      </c>
    </row>
    <row r="163" s="2" customFormat="1" ht="24.15" customHeight="1">
      <c r="A163" s="37"/>
      <c r="B163" s="179"/>
      <c r="C163" s="180" t="s">
        <v>290</v>
      </c>
      <c r="D163" s="180" t="s">
        <v>136</v>
      </c>
      <c r="E163" s="181" t="s">
        <v>1064</v>
      </c>
      <c r="F163" s="182" t="s">
        <v>1065</v>
      </c>
      <c r="G163" s="183" t="s">
        <v>147</v>
      </c>
      <c r="H163" s="184">
        <v>10</v>
      </c>
      <c r="I163" s="185"/>
      <c r="J163" s="186">
        <f>ROUND(I163*H163,2)</f>
        <v>0</v>
      </c>
      <c r="K163" s="187"/>
      <c r="L163" s="38"/>
      <c r="M163" s="188" t="s">
        <v>1</v>
      </c>
      <c r="N163" s="189" t="s">
        <v>42</v>
      </c>
      <c r="O163" s="81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140</v>
      </c>
      <c r="AT163" s="192" t="s">
        <v>136</v>
      </c>
      <c r="AU163" s="192" t="s">
        <v>141</v>
      </c>
      <c r="AY163" s="18" t="s">
        <v>134</v>
      </c>
      <c r="BE163" s="193">
        <f>IF(N163="základná",J163,0)</f>
        <v>0</v>
      </c>
      <c r="BF163" s="193">
        <f>IF(N163="znížená",J163,0)</f>
        <v>0</v>
      </c>
      <c r="BG163" s="193">
        <f>IF(N163="zákl. prenesená",J163,0)</f>
        <v>0</v>
      </c>
      <c r="BH163" s="193">
        <f>IF(N163="zníž. prenesená",J163,0)</f>
        <v>0</v>
      </c>
      <c r="BI163" s="193">
        <f>IF(N163="nulová",J163,0)</f>
        <v>0</v>
      </c>
      <c r="BJ163" s="18" t="s">
        <v>141</v>
      </c>
      <c r="BK163" s="193">
        <f>ROUND(I163*H163,2)</f>
        <v>0</v>
      </c>
      <c r="BL163" s="18" t="s">
        <v>140</v>
      </c>
      <c r="BM163" s="192" t="s">
        <v>1066</v>
      </c>
    </row>
    <row r="164" s="2" customFormat="1" ht="24.15" customHeight="1">
      <c r="A164" s="37"/>
      <c r="B164" s="179"/>
      <c r="C164" s="180" t="s">
        <v>296</v>
      </c>
      <c r="D164" s="180" t="s">
        <v>136</v>
      </c>
      <c r="E164" s="181" t="s">
        <v>1067</v>
      </c>
      <c r="F164" s="182" t="s">
        <v>1068</v>
      </c>
      <c r="G164" s="183" t="s">
        <v>147</v>
      </c>
      <c r="H164" s="184">
        <v>2</v>
      </c>
      <c r="I164" s="185"/>
      <c r="J164" s="186">
        <f>ROUND(I164*H164,2)</f>
        <v>0</v>
      </c>
      <c r="K164" s="187"/>
      <c r="L164" s="38"/>
      <c r="M164" s="188" t="s">
        <v>1</v>
      </c>
      <c r="N164" s="189" t="s">
        <v>42</v>
      </c>
      <c r="O164" s="81"/>
      <c r="P164" s="190">
        <f>O164*H164</f>
        <v>0</v>
      </c>
      <c r="Q164" s="190">
        <v>0</v>
      </c>
      <c r="R164" s="190">
        <f>Q164*H164</f>
        <v>0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140</v>
      </c>
      <c r="AT164" s="192" t="s">
        <v>136</v>
      </c>
      <c r="AU164" s="192" t="s">
        <v>141</v>
      </c>
      <c r="AY164" s="18" t="s">
        <v>134</v>
      </c>
      <c r="BE164" s="193">
        <f>IF(N164="základná",J164,0)</f>
        <v>0</v>
      </c>
      <c r="BF164" s="193">
        <f>IF(N164="znížená",J164,0)</f>
        <v>0</v>
      </c>
      <c r="BG164" s="193">
        <f>IF(N164="zákl. prenesená",J164,0)</f>
        <v>0</v>
      </c>
      <c r="BH164" s="193">
        <f>IF(N164="zníž. prenesená",J164,0)</f>
        <v>0</v>
      </c>
      <c r="BI164" s="193">
        <f>IF(N164="nulová",J164,0)</f>
        <v>0</v>
      </c>
      <c r="BJ164" s="18" t="s">
        <v>141</v>
      </c>
      <c r="BK164" s="193">
        <f>ROUND(I164*H164,2)</f>
        <v>0</v>
      </c>
      <c r="BL164" s="18" t="s">
        <v>140</v>
      </c>
      <c r="BM164" s="192" t="s">
        <v>1069</v>
      </c>
    </row>
    <row r="165" s="2" customFormat="1" ht="37.8" customHeight="1">
      <c r="A165" s="37"/>
      <c r="B165" s="179"/>
      <c r="C165" s="180" t="s">
        <v>303</v>
      </c>
      <c r="D165" s="180" t="s">
        <v>136</v>
      </c>
      <c r="E165" s="181" t="s">
        <v>1070</v>
      </c>
      <c r="F165" s="182" t="s">
        <v>1071</v>
      </c>
      <c r="G165" s="183" t="s">
        <v>205</v>
      </c>
      <c r="H165" s="184">
        <v>1</v>
      </c>
      <c r="I165" s="185"/>
      <c r="J165" s="186">
        <f>ROUND(I165*H165,2)</f>
        <v>0</v>
      </c>
      <c r="K165" s="187"/>
      <c r="L165" s="38"/>
      <c r="M165" s="188" t="s">
        <v>1</v>
      </c>
      <c r="N165" s="189" t="s">
        <v>42</v>
      </c>
      <c r="O165" s="81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140</v>
      </c>
      <c r="AT165" s="192" t="s">
        <v>136</v>
      </c>
      <c r="AU165" s="192" t="s">
        <v>141</v>
      </c>
      <c r="AY165" s="18" t="s">
        <v>134</v>
      </c>
      <c r="BE165" s="193">
        <f>IF(N165="základná",J165,0)</f>
        <v>0</v>
      </c>
      <c r="BF165" s="193">
        <f>IF(N165="znížená",J165,0)</f>
        <v>0</v>
      </c>
      <c r="BG165" s="193">
        <f>IF(N165="zákl. prenesená",J165,0)</f>
        <v>0</v>
      </c>
      <c r="BH165" s="193">
        <f>IF(N165="zníž. prenesená",J165,0)</f>
        <v>0</v>
      </c>
      <c r="BI165" s="193">
        <f>IF(N165="nulová",J165,0)</f>
        <v>0</v>
      </c>
      <c r="BJ165" s="18" t="s">
        <v>141</v>
      </c>
      <c r="BK165" s="193">
        <f>ROUND(I165*H165,2)</f>
        <v>0</v>
      </c>
      <c r="BL165" s="18" t="s">
        <v>140</v>
      </c>
      <c r="BM165" s="192" t="s">
        <v>1072</v>
      </c>
    </row>
    <row r="166" s="2" customFormat="1" ht="24.15" customHeight="1">
      <c r="A166" s="37"/>
      <c r="B166" s="179"/>
      <c r="C166" s="221" t="s">
        <v>309</v>
      </c>
      <c r="D166" s="221" t="s">
        <v>367</v>
      </c>
      <c r="E166" s="222" t="s">
        <v>1073</v>
      </c>
      <c r="F166" s="223" t="s">
        <v>1074</v>
      </c>
      <c r="G166" s="224" t="s">
        <v>205</v>
      </c>
      <c r="H166" s="225">
        <v>1</v>
      </c>
      <c r="I166" s="226"/>
      <c r="J166" s="227">
        <f>ROUND(I166*H166,2)</f>
        <v>0</v>
      </c>
      <c r="K166" s="228"/>
      <c r="L166" s="229"/>
      <c r="M166" s="230" t="s">
        <v>1</v>
      </c>
      <c r="N166" s="231" t="s">
        <v>42</v>
      </c>
      <c r="O166" s="81"/>
      <c r="P166" s="190">
        <f>O166*H166</f>
        <v>0</v>
      </c>
      <c r="Q166" s="190">
        <v>0.0077999999999999996</v>
      </c>
      <c r="R166" s="190">
        <f>Q166*H166</f>
        <v>0.0077999999999999996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171</v>
      </c>
      <c r="AT166" s="192" t="s">
        <v>367</v>
      </c>
      <c r="AU166" s="192" t="s">
        <v>141</v>
      </c>
      <c r="AY166" s="18" t="s">
        <v>134</v>
      </c>
      <c r="BE166" s="193">
        <f>IF(N166="základná",J166,0)</f>
        <v>0</v>
      </c>
      <c r="BF166" s="193">
        <f>IF(N166="znížená",J166,0)</f>
        <v>0</v>
      </c>
      <c r="BG166" s="193">
        <f>IF(N166="zákl. prenesená",J166,0)</f>
        <v>0</v>
      </c>
      <c r="BH166" s="193">
        <f>IF(N166="zníž. prenesená",J166,0)</f>
        <v>0</v>
      </c>
      <c r="BI166" s="193">
        <f>IF(N166="nulová",J166,0)</f>
        <v>0</v>
      </c>
      <c r="BJ166" s="18" t="s">
        <v>141</v>
      </c>
      <c r="BK166" s="193">
        <f>ROUND(I166*H166,2)</f>
        <v>0</v>
      </c>
      <c r="BL166" s="18" t="s">
        <v>140</v>
      </c>
      <c r="BM166" s="192" t="s">
        <v>1075</v>
      </c>
    </row>
    <row r="167" s="2" customFormat="1" ht="24.15" customHeight="1">
      <c r="A167" s="37"/>
      <c r="B167" s="179"/>
      <c r="C167" s="221" t="s">
        <v>314</v>
      </c>
      <c r="D167" s="221" t="s">
        <v>367</v>
      </c>
      <c r="E167" s="222" t="s">
        <v>1076</v>
      </c>
      <c r="F167" s="223" t="s">
        <v>1077</v>
      </c>
      <c r="G167" s="224" t="s">
        <v>205</v>
      </c>
      <c r="H167" s="225">
        <v>1</v>
      </c>
      <c r="I167" s="226"/>
      <c r="J167" s="227">
        <f>ROUND(I167*H167,2)</f>
        <v>0</v>
      </c>
      <c r="K167" s="228"/>
      <c r="L167" s="229"/>
      <c r="M167" s="230" t="s">
        <v>1</v>
      </c>
      <c r="N167" s="231" t="s">
        <v>42</v>
      </c>
      <c r="O167" s="81"/>
      <c r="P167" s="190">
        <f>O167*H167</f>
        <v>0</v>
      </c>
      <c r="Q167" s="190">
        <v>0.014489999999999999</v>
      </c>
      <c r="R167" s="190">
        <f>Q167*H167</f>
        <v>0.014489999999999999</v>
      </c>
      <c r="S167" s="190">
        <v>0</v>
      </c>
      <c r="T167" s="19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2" t="s">
        <v>171</v>
      </c>
      <c r="AT167" s="192" t="s">
        <v>367</v>
      </c>
      <c r="AU167" s="192" t="s">
        <v>141</v>
      </c>
      <c r="AY167" s="18" t="s">
        <v>134</v>
      </c>
      <c r="BE167" s="193">
        <f>IF(N167="základná",J167,0)</f>
        <v>0</v>
      </c>
      <c r="BF167" s="193">
        <f>IF(N167="znížená",J167,0)</f>
        <v>0</v>
      </c>
      <c r="BG167" s="193">
        <f>IF(N167="zákl. prenesená",J167,0)</f>
        <v>0</v>
      </c>
      <c r="BH167" s="193">
        <f>IF(N167="zníž. prenesená",J167,0)</f>
        <v>0</v>
      </c>
      <c r="BI167" s="193">
        <f>IF(N167="nulová",J167,0)</f>
        <v>0</v>
      </c>
      <c r="BJ167" s="18" t="s">
        <v>141</v>
      </c>
      <c r="BK167" s="193">
        <f>ROUND(I167*H167,2)</f>
        <v>0</v>
      </c>
      <c r="BL167" s="18" t="s">
        <v>140</v>
      </c>
      <c r="BM167" s="192" t="s">
        <v>1078</v>
      </c>
    </row>
    <row r="168" s="2" customFormat="1" ht="24.15" customHeight="1">
      <c r="A168" s="37"/>
      <c r="B168" s="179"/>
      <c r="C168" s="221" t="s">
        <v>463</v>
      </c>
      <c r="D168" s="221" t="s">
        <v>367</v>
      </c>
      <c r="E168" s="222" t="s">
        <v>1079</v>
      </c>
      <c r="F168" s="223" t="s">
        <v>1080</v>
      </c>
      <c r="G168" s="224" t="s">
        <v>205</v>
      </c>
      <c r="H168" s="225">
        <v>1</v>
      </c>
      <c r="I168" s="226"/>
      <c r="J168" s="227">
        <f>ROUND(I168*H168,2)</f>
        <v>0</v>
      </c>
      <c r="K168" s="228"/>
      <c r="L168" s="229"/>
      <c r="M168" s="230" t="s">
        <v>1</v>
      </c>
      <c r="N168" s="231" t="s">
        <v>42</v>
      </c>
      <c r="O168" s="81"/>
      <c r="P168" s="190">
        <f>O168*H168</f>
        <v>0</v>
      </c>
      <c r="Q168" s="190">
        <v>0.0058799999999999998</v>
      </c>
      <c r="R168" s="190">
        <f>Q168*H168</f>
        <v>0.0058799999999999998</v>
      </c>
      <c r="S168" s="190">
        <v>0</v>
      </c>
      <c r="T168" s="19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2" t="s">
        <v>171</v>
      </c>
      <c r="AT168" s="192" t="s">
        <v>367</v>
      </c>
      <c r="AU168" s="192" t="s">
        <v>141</v>
      </c>
      <c r="AY168" s="18" t="s">
        <v>134</v>
      </c>
      <c r="BE168" s="193">
        <f>IF(N168="základná",J168,0)</f>
        <v>0</v>
      </c>
      <c r="BF168" s="193">
        <f>IF(N168="znížená",J168,0)</f>
        <v>0</v>
      </c>
      <c r="BG168" s="193">
        <f>IF(N168="zákl. prenesená",J168,0)</f>
        <v>0</v>
      </c>
      <c r="BH168" s="193">
        <f>IF(N168="zníž. prenesená",J168,0)</f>
        <v>0</v>
      </c>
      <c r="BI168" s="193">
        <f>IF(N168="nulová",J168,0)</f>
        <v>0</v>
      </c>
      <c r="BJ168" s="18" t="s">
        <v>141</v>
      </c>
      <c r="BK168" s="193">
        <f>ROUND(I168*H168,2)</f>
        <v>0</v>
      </c>
      <c r="BL168" s="18" t="s">
        <v>140</v>
      </c>
      <c r="BM168" s="192" t="s">
        <v>1081</v>
      </c>
    </row>
    <row r="169" s="2" customFormat="1" ht="24.15" customHeight="1">
      <c r="A169" s="37"/>
      <c r="B169" s="179"/>
      <c r="C169" s="221" t="s">
        <v>468</v>
      </c>
      <c r="D169" s="221" t="s">
        <v>367</v>
      </c>
      <c r="E169" s="222" t="s">
        <v>1082</v>
      </c>
      <c r="F169" s="223" t="s">
        <v>1083</v>
      </c>
      <c r="G169" s="224" t="s">
        <v>205</v>
      </c>
      <c r="H169" s="225">
        <v>2</v>
      </c>
      <c r="I169" s="226"/>
      <c r="J169" s="227">
        <f>ROUND(I169*H169,2)</f>
        <v>0</v>
      </c>
      <c r="K169" s="228"/>
      <c r="L169" s="229"/>
      <c r="M169" s="230" t="s">
        <v>1</v>
      </c>
      <c r="N169" s="231" t="s">
        <v>42</v>
      </c>
      <c r="O169" s="81"/>
      <c r="P169" s="190">
        <f>O169*H169</f>
        <v>0</v>
      </c>
      <c r="Q169" s="190">
        <v>0.00066</v>
      </c>
      <c r="R169" s="190">
        <f>Q169*H169</f>
        <v>0.00132</v>
      </c>
      <c r="S169" s="190">
        <v>0</v>
      </c>
      <c r="T169" s="19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2" t="s">
        <v>171</v>
      </c>
      <c r="AT169" s="192" t="s">
        <v>367</v>
      </c>
      <c r="AU169" s="192" t="s">
        <v>141</v>
      </c>
      <c r="AY169" s="18" t="s">
        <v>134</v>
      </c>
      <c r="BE169" s="193">
        <f>IF(N169="základná",J169,0)</f>
        <v>0</v>
      </c>
      <c r="BF169" s="193">
        <f>IF(N169="znížená",J169,0)</f>
        <v>0</v>
      </c>
      <c r="BG169" s="193">
        <f>IF(N169="zákl. prenesená",J169,0)</f>
        <v>0</v>
      </c>
      <c r="BH169" s="193">
        <f>IF(N169="zníž. prenesená",J169,0)</f>
        <v>0</v>
      </c>
      <c r="BI169" s="193">
        <f>IF(N169="nulová",J169,0)</f>
        <v>0</v>
      </c>
      <c r="BJ169" s="18" t="s">
        <v>141</v>
      </c>
      <c r="BK169" s="193">
        <f>ROUND(I169*H169,2)</f>
        <v>0</v>
      </c>
      <c r="BL169" s="18" t="s">
        <v>140</v>
      </c>
      <c r="BM169" s="192" t="s">
        <v>1084</v>
      </c>
    </row>
    <row r="170" s="2" customFormat="1" ht="24.15" customHeight="1">
      <c r="A170" s="37"/>
      <c r="B170" s="179"/>
      <c r="C170" s="221" t="s">
        <v>472</v>
      </c>
      <c r="D170" s="221" t="s">
        <v>367</v>
      </c>
      <c r="E170" s="222" t="s">
        <v>1085</v>
      </c>
      <c r="F170" s="223" t="s">
        <v>1086</v>
      </c>
      <c r="G170" s="224" t="s">
        <v>205</v>
      </c>
      <c r="H170" s="225">
        <v>1</v>
      </c>
      <c r="I170" s="226"/>
      <c r="J170" s="227">
        <f>ROUND(I170*H170,2)</f>
        <v>0</v>
      </c>
      <c r="K170" s="228"/>
      <c r="L170" s="229"/>
      <c r="M170" s="230" t="s">
        <v>1</v>
      </c>
      <c r="N170" s="231" t="s">
        <v>42</v>
      </c>
      <c r="O170" s="81"/>
      <c r="P170" s="190">
        <f>O170*H170</f>
        <v>0</v>
      </c>
      <c r="Q170" s="190">
        <v>0.020500000000000001</v>
      </c>
      <c r="R170" s="190">
        <f>Q170*H170</f>
        <v>0.020500000000000001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171</v>
      </c>
      <c r="AT170" s="192" t="s">
        <v>367</v>
      </c>
      <c r="AU170" s="192" t="s">
        <v>141</v>
      </c>
      <c r="AY170" s="18" t="s">
        <v>134</v>
      </c>
      <c r="BE170" s="193">
        <f>IF(N170="základná",J170,0)</f>
        <v>0</v>
      </c>
      <c r="BF170" s="193">
        <f>IF(N170="znížená",J170,0)</f>
        <v>0</v>
      </c>
      <c r="BG170" s="193">
        <f>IF(N170="zákl. prenesená",J170,0)</f>
        <v>0</v>
      </c>
      <c r="BH170" s="193">
        <f>IF(N170="zníž. prenesená",J170,0)</f>
        <v>0</v>
      </c>
      <c r="BI170" s="193">
        <f>IF(N170="nulová",J170,0)</f>
        <v>0</v>
      </c>
      <c r="BJ170" s="18" t="s">
        <v>141</v>
      </c>
      <c r="BK170" s="193">
        <f>ROUND(I170*H170,2)</f>
        <v>0</v>
      </c>
      <c r="BL170" s="18" t="s">
        <v>140</v>
      </c>
      <c r="BM170" s="192" t="s">
        <v>1087</v>
      </c>
    </row>
    <row r="171" s="2" customFormat="1" ht="24.15" customHeight="1">
      <c r="A171" s="37"/>
      <c r="B171" s="179"/>
      <c r="C171" s="180" t="s">
        <v>476</v>
      </c>
      <c r="D171" s="180" t="s">
        <v>136</v>
      </c>
      <c r="E171" s="181" t="s">
        <v>1088</v>
      </c>
      <c r="F171" s="182" t="s">
        <v>1089</v>
      </c>
      <c r="G171" s="183" t="s">
        <v>205</v>
      </c>
      <c r="H171" s="184">
        <v>1</v>
      </c>
      <c r="I171" s="185"/>
      <c r="J171" s="186">
        <f>ROUND(I171*H171,2)</f>
        <v>0</v>
      </c>
      <c r="K171" s="187"/>
      <c r="L171" s="38"/>
      <c r="M171" s="188" t="s">
        <v>1</v>
      </c>
      <c r="N171" s="189" t="s">
        <v>42</v>
      </c>
      <c r="O171" s="81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140</v>
      </c>
      <c r="AT171" s="192" t="s">
        <v>136</v>
      </c>
      <c r="AU171" s="192" t="s">
        <v>141</v>
      </c>
      <c r="AY171" s="18" t="s">
        <v>134</v>
      </c>
      <c r="BE171" s="193">
        <f>IF(N171="základná",J171,0)</f>
        <v>0</v>
      </c>
      <c r="BF171" s="193">
        <f>IF(N171="znížená",J171,0)</f>
        <v>0</v>
      </c>
      <c r="BG171" s="193">
        <f>IF(N171="zákl. prenesená",J171,0)</f>
        <v>0</v>
      </c>
      <c r="BH171" s="193">
        <f>IF(N171="zníž. prenesená",J171,0)</f>
        <v>0</v>
      </c>
      <c r="BI171" s="193">
        <f>IF(N171="nulová",J171,0)</f>
        <v>0</v>
      </c>
      <c r="BJ171" s="18" t="s">
        <v>141</v>
      </c>
      <c r="BK171" s="193">
        <f>ROUND(I171*H171,2)</f>
        <v>0</v>
      </c>
      <c r="BL171" s="18" t="s">
        <v>140</v>
      </c>
      <c r="BM171" s="192" t="s">
        <v>1090</v>
      </c>
    </row>
    <row r="172" s="2" customFormat="1" ht="24.15" customHeight="1">
      <c r="A172" s="37"/>
      <c r="B172" s="179"/>
      <c r="C172" s="221" t="s">
        <v>482</v>
      </c>
      <c r="D172" s="221" t="s">
        <v>367</v>
      </c>
      <c r="E172" s="222" t="s">
        <v>1091</v>
      </c>
      <c r="F172" s="223" t="s">
        <v>1092</v>
      </c>
      <c r="G172" s="224" t="s">
        <v>205</v>
      </c>
      <c r="H172" s="225">
        <v>1</v>
      </c>
      <c r="I172" s="226"/>
      <c r="J172" s="227">
        <f>ROUND(I172*H172,2)</f>
        <v>0</v>
      </c>
      <c r="K172" s="228"/>
      <c r="L172" s="229"/>
      <c r="M172" s="230" t="s">
        <v>1</v>
      </c>
      <c r="N172" s="231" t="s">
        <v>42</v>
      </c>
      <c r="O172" s="81"/>
      <c r="P172" s="190">
        <f>O172*H172</f>
        <v>0</v>
      </c>
      <c r="Q172" s="190">
        <v>0</v>
      </c>
      <c r="R172" s="190">
        <f>Q172*H172</f>
        <v>0</v>
      </c>
      <c r="S172" s="190">
        <v>0</v>
      </c>
      <c r="T172" s="19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2" t="s">
        <v>171</v>
      </c>
      <c r="AT172" s="192" t="s">
        <v>367</v>
      </c>
      <c r="AU172" s="192" t="s">
        <v>141</v>
      </c>
      <c r="AY172" s="18" t="s">
        <v>134</v>
      </c>
      <c r="BE172" s="193">
        <f>IF(N172="základná",J172,0)</f>
        <v>0</v>
      </c>
      <c r="BF172" s="193">
        <f>IF(N172="znížená",J172,0)</f>
        <v>0</v>
      </c>
      <c r="BG172" s="193">
        <f>IF(N172="zákl. prenesená",J172,0)</f>
        <v>0</v>
      </c>
      <c r="BH172" s="193">
        <f>IF(N172="zníž. prenesená",J172,0)</f>
        <v>0</v>
      </c>
      <c r="BI172" s="193">
        <f>IF(N172="nulová",J172,0)</f>
        <v>0</v>
      </c>
      <c r="BJ172" s="18" t="s">
        <v>141</v>
      </c>
      <c r="BK172" s="193">
        <f>ROUND(I172*H172,2)</f>
        <v>0</v>
      </c>
      <c r="BL172" s="18" t="s">
        <v>140</v>
      </c>
      <c r="BM172" s="192" t="s">
        <v>1093</v>
      </c>
    </row>
    <row r="173" s="2" customFormat="1" ht="21.75" customHeight="1">
      <c r="A173" s="37"/>
      <c r="B173" s="179"/>
      <c r="C173" s="180" t="s">
        <v>486</v>
      </c>
      <c r="D173" s="180" t="s">
        <v>136</v>
      </c>
      <c r="E173" s="181" t="s">
        <v>1094</v>
      </c>
      <c r="F173" s="182" t="s">
        <v>1095</v>
      </c>
      <c r="G173" s="183" t="s">
        <v>147</v>
      </c>
      <c r="H173" s="184">
        <v>10</v>
      </c>
      <c r="I173" s="185"/>
      <c r="J173" s="186">
        <f>ROUND(I173*H173,2)</f>
        <v>0</v>
      </c>
      <c r="K173" s="187"/>
      <c r="L173" s="38"/>
      <c r="M173" s="188" t="s">
        <v>1</v>
      </c>
      <c r="N173" s="189" t="s">
        <v>42</v>
      </c>
      <c r="O173" s="81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140</v>
      </c>
      <c r="AT173" s="192" t="s">
        <v>136</v>
      </c>
      <c r="AU173" s="192" t="s">
        <v>141</v>
      </c>
      <c r="AY173" s="18" t="s">
        <v>134</v>
      </c>
      <c r="BE173" s="193">
        <f>IF(N173="základná",J173,0)</f>
        <v>0</v>
      </c>
      <c r="BF173" s="193">
        <f>IF(N173="znížená",J173,0)</f>
        <v>0</v>
      </c>
      <c r="BG173" s="193">
        <f>IF(N173="zákl. prenesená",J173,0)</f>
        <v>0</v>
      </c>
      <c r="BH173" s="193">
        <f>IF(N173="zníž. prenesená",J173,0)</f>
        <v>0</v>
      </c>
      <c r="BI173" s="193">
        <f>IF(N173="nulová",J173,0)</f>
        <v>0</v>
      </c>
      <c r="BJ173" s="18" t="s">
        <v>141</v>
      </c>
      <c r="BK173" s="193">
        <f>ROUND(I173*H173,2)</f>
        <v>0</v>
      </c>
      <c r="BL173" s="18" t="s">
        <v>140</v>
      </c>
      <c r="BM173" s="192" t="s">
        <v>1096</v>
      </c>
    </row>
    <row r="174" s="2" customFormat="1" ht="24.15" customHeight="1">
      <c r="A174" s="37"/>
      <c r="B174" s="179"/>
      <c r="C174" s="180" t="s">
        <v>491</v>
      </c>
      <c r="D174" s="180" t="s">
        <v>136</v>
      </c>
      <c r="E174" s="181" t="s">
        <v>1097</v>
      </c>
      <c r="F174" s="182" t="s">
        <v>1098</v>
      </c>
      <c r="G174" s="183" t="s">
        <v>147</v>
      </c>
      <c r="H174" s="184">
        <v>10</v>
      </c>
      <c r="I174" s="185"/>
      <c r="J174" s="186">
        <f>ROUND(I174*H174,2)</f>
        <v>0</v>
      </c>
      <c r="K174" s="187"/>
      <c r="L174" s="38"/>
      <c r="M174" s="188" t="s">
        <v>1</v>
      </c>
      <c r="N174" s="189" t="s">
        <v>42</v>
      </c>
      <c r="O174" s="81"/>
      <c r="P174" s="190">
        <f>O174*H174</f>
        <v>0</v>
      </c>
      <c r="Q174" s="190">
        <v>0</v>
      </c>
      <c r="R174" s="190">
        <f>Q174*H174</f>
        <v>0</v>
      </c>
      <c r="S174" s="190">
        <v>0</v>
      </c>
      <c r="T174" s="19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2" t="s">
        <v>140</v>
      </c>
      <c r="AT174" s="192" t="s">
        <v>136</v>
      </c>
      <c r="AU174" s="192" t="s">
        <v>141</v>
      </c>
      <c r="AY174" s="18" t="s">
        <v>134</v>
      </c>
      <c r="BE174" s="193">
        <f>IF(N174="základná",J174,0)</f>
        <v>0</v>
      </c>
      <c r="BF174" s="193">
        <f>IF(N174="znížená",J174,0)</f>
        <v>0</v>
      </c>
      <c r="BG174" s="193">
        <f>IF(N174="zákl. prenesená",J174,0)</f>
        <v>0</v>
      </c>
      <c r="BH174" s="193">
        <f>IF(N174="zníž. prenesená",J174,0)</f>
        <v>0</v>
      </c>
      <c r="BI174" s="193">
        <f>IF(N174="nulová",J174,0)</f>
        <v>0</v>
      </c>
      <c r="BJ174" s="18" t="s">
        <v>141</v>
      </c>
      <c r="BK174" s="193">
        <f>ROUND(I174*H174,2)</f>
        <v>0</v>
      </c>
      <c r="BL174" s="18" t="s">
        <v>140</v>
      </c>
      <c r="BM174" s="192" t="s">
        <v>1099</v>
      </c>
    </row>
    <row r="175" s="2" customFormat="1" ht="24.15" customHeight="1">
      <c r="A175" s="37"/>
      <c r="B175" s="179"/>
      <c r="C175" s="221" t="s">
        <v>496</v>
      </c>
      <c r="D175" s="221" t="s">
        <v>367</v>
      </c>
      <c r="E175" s="222" t="s">
        <v>1100</v>
      </c>
      <c r="F175" s="223" t="s">
        <v>1101</v>
      </c>
      <c r="G175" s="224" t="s">
        <v>147</v>
      </c>
      <c r="H175" s="225">
        <v>10</v>
      </c>
      <c r="I175" s="226"/>
      <c r="J175" s="227">
        <f>ROUND(I175*H175,2)</f>
        <v>0</v>
      </c>
      <c r="K175" s="228"/>
      <c r="L175" s="229"/>
      <c r="M175" s="230" t="s">
        <v>1</v>
      </c>
      <c r="N175" s="231" t="s">
        <v>42</v>
      </c>
      <c r="O175" s="81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2" t="s">
        <v>171</v>
      </c>
      <c r="AT175" s="192" t="s">
        <v>367</v>
      </c>
      <c r="AU175" s="192" t="s">
        <v>141</v>
      </c>
      <c r="AY175" s="18" t="s">
        <v>134</v>
      </c>
      <c r="BE175" s="193">
        <f>IF(N175="základná",J175,0)</f>
        <v>0</v>
      </c>
      <c r="BF175" s="193">
        <f>IF(N175="znížená",J175,0)</f>
        <v>0</v>
      </c>
      <c r="BG175" s="193">
        <f>IF(N175="zákl. prenesená",J175,0)</f>
        <v>0</v>
      </c>
      <c r="BH175" s="193">
        <f>IF(N175="zníž. prenesená",J175,0)</f>
        <v>0</v>
      </c>
      <c r="BI175" s="193">
        <f>IF(N175="nulová",J175,0)</f>
        <v>0</v>
      </c>
      <c r="BJ175" s="18" t="s">
        <v>141</v>
      </c>
      <c r="BK175" s="193">
        <f>ROUND(I175*H175,2)</f>
        <v>0</v>
      </c>
      <c r="BL175" s="18" t="s">
        <v>140</v>
      </c>
      <c r="BM175" s="192" t="s">
        <v>1102</v>
      </c>
    </row>
    <row r="176" s="12" customFormat="1" ht="22.8" customHeight="1">
      <c r="A176" s="12"/>
      <c r="B176" s="166"/>
      <c r="C176" s="12"/>
      <c r="D176" s="167" t="s">
        <v>75</v>
      </c>
      <c r="E176" s="177" t="s">
        <v>415</v>
      </c>
      <c r="F176" s="177" t="s">
        <v>416</v>
      </c>
      <c r="G176" s="12"/>
      <c r="H176" s="12"/>
      <c r="I176" s="169"/>
      <c r="J176" s="178">
        <f>BK176</f>
        <v>0</v>
      </c>
      <c r="K176" s="12"/>
      <c r="L176" s="166"/>
      <c r="M176" s="171"/>
      <c r="N176" s="172"/>
      <c r="O176" s="172"/>
      <c r="P176" s="173">
        <f>P177</f>
        <v>0</v>
      </c>
      <c r="Q176" s="172"/>
      <c r="R176" s="173">
        <f>R177</f>
        <v>0</v>
      </c>
      <c r="S176" s="172"/>
      <c r="T176" s="174">
        <f>T177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67" t="s">
        <v>84</v>
      </c>
      <c r="AT176" s="175" t="s">
        <v>75</v>
      </c>
      <c r="AU176" s="175" t="s">
        <v>84</v>
      </c>
      <c r="AY176" s="167" t="s">
        <v>134</v>
      </c>
      <c r="BK176" s="176">
        <f>BK177</f>
        <v>0</v>
      </c>
    </row>
    <row r="177" s="2" customFormat="1" ht="33" customHeight="1">
      <c r="A177" s="37"/>
      <c r="B177" s="179"/>
      <c r="C177" s="180" t="s">
        <v>500</v>
      </c>
      <c r="D177" s="180" t="s">
        <v>136</v>
      </c>
      <c r="E177" s="181" t="s">
        <v>1103</v>
      </c>
      <c r="F177" s="182" t="s">
        <v>1104</v>
      </c>
      <c r="G177" s="183" t="s">
        <v>236</v>
      </c>
      <c r="H177" s="184">
        <v>10</v>
      </c>
      <c r="I177" s="185"/>
      <c r="J177" s="186">
        <f>ROUND(I177*H177,2)</f>
        <v>0</v>
      </c>
      <c r="K177" s="187"/>
      <c r="L177" s="38"/>
      <c r="M177" s="236" t="s">
        <v>1</v>
      </c>
      <c r="N177" s="237" t="s">
        <v>42</v>
      </c>
      <c r="O177" s="238"/>
      <c r="P177" s="239">
        <f>O177*H177</f>
        <v>0</v>
      </c>
      <c r="Q177" s="239">
        <v>0</v>
      </c>
      <c r="R177" s="239">
        <f>Q177*H177</f>
        <v>0</v>
      </c>
      <c r="S177" s="239">
        <v>0</v>
      </c>
      <c r="T177" s="240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2" t="s">
        <v>140</v>
      </c>
      <c r="AT177" s="192" t="s">
        <v>136</v>
      </c>
      <c r="AU177" s="192" t="s">
        <v>141</v>
      </c>
      <c r="AY177" s="18" t="s">
        <v>134</v>
      </c>
      <c r="BE177" s="193">
        <f>IF(N177="základná",J177,0)</f>
        <v>0</v>
      </c>
      <c r="BF177" s="193">
        <f>IF(N177="znížená",J177,0)</f>
        <v>0</v>
      </c>
      <c r="BG177" s="193">
        <f>IF(N177="zákl. prenesená",J177,0)</f>
        <v>0</v>
      </c>
      <c r="BH177" s="193">
        <f>IF(N177="zníž. prenesená",J177,0)</f>
        <v>0</v>
      </c>
      <c r="BI177" s="193">
        <f>IF(N177="nulová",J177,0)</f>
        <v>0</v>
      </c>
      <c r="BJ177" s="18" t="s">
        <v>141</v>
      </c>
      <c r="BK177" s="193">
        <f>ROUND(I177*H177,2)</f>
        <v>0</v>
      </c>
      <c r="BL177" s="18" t="s">
        <v>140</v>
      </c>
      <c r="BM177" s="192" t="s">
        <v>1105</v>
      </c>
    </row>
    <row r="178" s="2" customFormat="1" ht="6.96" customHeight="1">
      <c r="A178" s="37"/>
      <c r="B178" s="64"/>
      <c r="C178" s="65"/>
      <c r="D178" s="65"/>
      <c r="E178" s="65"/>
      <c r="F178" s="65"/>
      <c r="G178" s="65"/>
      <c r="H178" s="65"/>
      <c r="I178" s="65"/>
      <c r="J178" s="65"/>
      <c r="K178" s="65"/>
      <c r="L178" s="38"/>
      <c r="M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</row>
  </sheetData>
  <autoFilter ref="C123:K177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104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16.5" customHeight="1">
      <c r="B7" s="21"/>
      <c r="E7" s="125" t="str">
        <f>'Rekapitulácia stavby'!K6</f>
        <v>Cintorín Petržalka - sociálne zariadenie, Nábrežná ul., Bratislava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105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1106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673</v>
      </c>
      <c r="G12" s="37"/>
      <c r="H12" s="37"/>
      <c r="I12" s="31" t="s">
        <v>21</v>
      </c>
      <c r="J12" s="73" t="str">
        <f>'Rekapitulácia stavby'!AN8</f>
        <v>7. 7. 2022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985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1107</v>
      </c>
      <c r="F21" s="37"/>
      <c r="G21" s="37"/>
      <c r="H21" s="37"/>
      <c r="I21" s="31" t="s">
        <v>26</v>
      </c>
      <c r="J21" s="26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">
        <v>1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674</v>
      </c>
      <c r="F24" s="37"/>
      <c r="G24" s="37"/>
      <c r="H24" s="37"/>
      <c r="I24" s="31" t="s">
        <v>26</v>
      </c>
      <c r="J24" s="26" t="s">
        <v>1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36</v>
      </c>
      <c r="E30" s="37"/>
      <c r="F30" s="37"/>
      <c r="G30" s="37"/>
      <c r="H30" s="37"/>
      <c r="I30" s="37"/>
      <c r="J30" s="100">
        <f>ROUND(J125,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40</v>
      </c>
      <c r="E33" s="44" t="s">
        <v>41</v>
      </c>
      <c r="F33" s="131">
        <f>ROUND((SUM(BE125:BE178)),  2)</f>
        <v>0</v>
      </c>
      <c r="G33" s="132"/>
      <c r="H33" s="132"/>
      <c r="I33" s="133">
        <v>0.20000000000000001</v>
      </c>
      <c r="J33" s="131">
        <f>ROUND(((SUM(BE125:BE178))*I33),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42</v>
      </c>
      <c r="F34" s="131">
        <f>ROUND((SUM(BF125:BF178)),  2)</f>
        <v>0</v>
      </c>
      <c r="G34" s="132"/>
      <c r="H34" s="132"/>
      <c r="I34" s="133">
        <v>0.20000000000000001</v>
      </c>
      <c r="J34" s="131">
        <f>ROUND(((SUM(BF125:BF178))*I34),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34">
        <f>ROUND((SUM(BG125:BG178)),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34">
        <f>ROUND((SUM(BH125:BH178)),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45</v>
      </c>
      <c r="F37" s="131">
        <f>ROUND((SUM(BI125:BI178)),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46</v>
      </c>
      <c r="E39" s="85"/>
      <c r="F39" s="85"/>
      <c r="G39" s="138" t="s">
        <v>47</v>
      </c>
      <c r="H39" s="139" t="s">
        <v>48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49</v>
      </c>
      <c r="E50" s="61"/>
      <c r="F50" s="61"/>
      <c r="G50" s="60" t="s">
        <v>50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51</v>
      </c>
      <c r="E61" s="40"/>
      <c r="F61" s="142" t="s">
        <v>52</v>
      </c>
      <c r="G61" s="62" t="s">
        <v>51</v>
      </c>
      <c r="H61" s="40"/>
      <c r="I61" s="40"/>
      <c r="J61" s="143" t="s">
        <v>52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53</v>
      </c>
      <c r="E65" s="63"/>
      <c r="F65" s="63"/>
      <c r="G65" s="60" t="s">
        <v>54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51</v>
      </c>
      <c r="E76" s="40"/>
      <c r="F76" s="142" t="s">
        <v>52</v>
      </c>
      <c r="G76" s="62" t="s">
        <v>51</v>
      </c>
      <c r="H76" s="40"/>
      <c r="I76" s="40"/>
      <c r="J76" s="143" t="s">
        <v>52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7"/>
      <c r="D85" s="37"/>
      <c r="E85" s="125" t="str">
        <f>E7</f>
        <v>Cintorín Petržalka - sociálne zariadenie, Nábrežná ul., Bratislava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105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7"/>
      <c r="D87" s="37"/>
      <c r="E87" s="71" t="str">
        <f>E9</f>
        <v>zti_03 - AREÁLOVÝ VODOVOD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19</v>
      </c>
      <c r="D89" s="37"/>
      <c r="E89" s="37"/>
      <c r="F89" s="26" t="str">
        <f>F12</f>
        <v>Bratislava</v>
      </c>
      <c r="G89" s="37"/>
      <c r="H89" s="37"/>
      <c r="I89" s="31" t="s">
        <v>21</v>
      </c>
      <c r="J89" s="73" t="str">
        <f>IF(J12="","",J12)</f>
        <v>7. 7. 2022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 xml:space="preserve">Marianum - pohreb. mesta Bratislavy, Bratislava </v>
      </c>
      <c r="G91" s="37"/>
      <c r="H91" s="37"/>
      <c r="I91" s="31" t="s">
        <v>29</v>
      </c>
      <c r="J91" s="35" t="str">
        <f>E21</f>
        <v xml:space="preserve">Ing.Norbert Jókay 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>Ing.Norbert Jókay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44" t="s">
        <v>108</v>
      </c>
      <c r="D94" s="136"/>
      <c r="E94" s="136"/>
      <c r="F94" s="136"/>
      <c r="G94" s="136"/>
      <c r="H94" s="136"/>
      <c r="I94" s="136"/>
      <c r="J94" s="145" t="s">
        <v>109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46" t="s">
        <v>110</v>
      </c>
      <c r="D96" s="37"/>
      <c r="E96" s="37"/>
      <c r="F96" s="37"/>
      <c r="G96" s="37"/>
      <c r="H96" s="37"/>
      <c r="I96" s="37"/>
      <c r="J96" s="100">
        <f>J125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111</v>
      </c>
    </row>
    <row r="97" hidden="1" s="9" customFormat="1" ht="24.96" customHeight="1">
      <c r="A97" s="9"/>
      <c r="B97" s="147"/>
      <c r="C97" s="9"/>
      <c r="D97" s="148" t="s">
        <v>112</v>
      </c>
      <c r="E97" s="149"/>
      <c r="F97" s="149"/>
      <c r="G97" s="149"/>
      <c r="H97" s="149"/>
      <c r="I97" s="149"/>
      <c r="J97" s="150">
        <f>J126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51"/>
      <c r="C98" s="10"/>
      <c r="D98" s="152" t="s">
        <v>675</v>
      </c>
      <c r="E98" s="153"/>
      <c r="F98" s="153"/>
      <c r="G98" s="153"/>
      <c r="H98" s="153"/>
      <c r="I98" s="153"/>
      <c r="J98" s="154">
        <f>J127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51"/>
      <c r="C99" s="10"/>
      <c r="D99" s="152" t="s">
        <v>986</v>
      </c>
      <c r="E99" s="153"/>
      <c r="F99" s="153"/>
      <c r="G99" s="153"/>
      <c r="H99" s="153"/>
      <c r="I99" s="153"/>
      <c r="J99" s="154">
        <f>J144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51"/>
      <c r="C100" s="10"/>
      <c r="D100" s="152" t="s">
        <v>676</v>
      </c>
      <c r="E100" s="153"/>
      <c r="F100" s="153"/>
      <c r="G100" s="153"/>
      <c r="H100" s="153"/>
      <c r="I100" s="153"/>
      <c r="J100" s="154">
        <f>J146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1"/>
      <c r="C101" s="10"/>
      <c r="D101" s="152" t="s">
        <v>320</v>
      </c>
      <c r="E101" s="153"/>
      <c r="F101" s="153"/>
      <c r="G101" s="153"/>
      <c r="H101" s="153"/>
      <c r="I101" s="153"/>
      <c r="J101" s="154">
        <f>J153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51"/>
      <c r="C102" s="10"/>
      <c r="D102" s="152" t="s">
        <v>677</v>
      </c>
      <c r="E102" s="153"/>
      <c r="F102" s="153"/>
      <c r="G102" s="153"/>
      <c r="H102" s="153"/>
      <c r="I102" s="153"/>
      <c r="J102" s="154">
        <f>J159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51"/>
      <c r="C103" s="10"/>
      <c r="D103" s="152" t="s">
        <v>322</v>
      </c>
      <c r="E103" s="153"/>
      <c r="F103" s="153"/>
      <c r="G103" s="153"/>
      <c r="H103" s="153"/>
      <c r="I103" s="153"/>
      <c r="J103" s="154">
        <f>J172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47"/>
      <c r="C104" s="9"/>
      <c r="D104" s="148" t="s">
        <v>115</v>
      </c>
      <c r="E104" s="149"/>
      <c r="F104" s="149"/>
      <c r="G104" s="149"/>
      <c r="H104" s="149"/>
      <c r="I104" s="149"/>
      <c r="J104" s="150">
        <f>J174</f>
        <v>0</v>
      </c>
      <c r="K104" s="9"/>
      <c r="L104" s="14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51"/>
      <c r="C105" s="10"/>
      <c r="D105" s="152" t="s">
        <v>680</v>
      </c>
      <c r="E105" s="153"/>
      <c r="F105" s="153"/>
      <c r="G105" s="153"/>
      <c r="H105" s="153"/>
      <c r="I105" s="153"/>
      <c r="J105" s="154">
        <f>J175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2" customFormat="1" ht="21.84" customHeight="1">
      <c r="A106" s="37"/>
      <c r="B106" s="38"/>
      <c r="C106" s="37"/>
      <c r="D106" s="37"/>
      <c r="E106" s="37"/>
      <c r="F106" s="37"/>
      <c r="G106" s="37"/>
      <c r="H106" s="37"/>
      <c r="I106" s="37"/>
      <c r="J106" s="37"/>
      <c r="K106" s="37"/>
      <c r="L106" s="59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hidden="1" s="2" customFormat="1" ht="6.96" customHeight="1">
      <c r="A107" s="37"/>
      <c r="B107" s="64"/>
      <c r="C107" s="65"/>
      <c r="D107" s="65"/>
      <c r="E107" s="65"/>
      <c r="F107" s="65"/>
      <c r="G107" s="65"/>
      <c r="H107" s="65"/>
      <c r="I107" s="65"/>
      <c r="J107" s="65"/>
      <c r="K107" s="65"/>
      <c r="L107" s="59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hidden="1"/>
    <row r="109" hidden="1"/>
    <row r="110" hidden="1"/>
    <row r="111" s="2" customFormat="1" ht="6.96" customHeight="1">
      <c r="A111" s="37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120</v>
      </c>
      <c r="D112" s="37"/>
      <c r="E112" s="37"/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15</v>
      </c>
      <c r="D114" s="37"/>
      <c r="E114" s="37"/>
      <c r="F114" s="37"/>
      <c r="G114" s="37"/>
      <c r="H114" s="37"/>
      <c r="I114" s="37"/>
      <c r="J114" s="37"/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7"/>
      <c r="D115" s="37"/>
      <c r="E115" s="125" t="str">
        <f>E7</f>
        <v>Cintorín Petržalka - sociálne zariadenie, Nábrežná ul., Bratislava</v>
      </c>
      <c r="F115" s="31"/>
      <c r="G115" s="31"/>
      <c r="H115" s="31"/>
      <c r="I115" s="37"/>
      <c r="J115" s="37"/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105</v>
      </c>
      <c r="D116" s="37"/>
      <c r="E116" s="37"/>
      <c r="F116" s="37"/>
      <c r="G116" s="37"/>
      <c r="H116" s="37"/>
      <c r="I116" s="37"/>
      <c r="J116" s="37"/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7"/>
      <c r="D117" s="37"/>
      <c r="E117" s="71" t="str">
        <f>E9</f>
        <v>zti_03 - AREÁLOVÝ VODOVOD</v>
      </c>
      <c r="F117" s="37"/>
      <c r="G117" s="37"/>
      <c r="H117" s="37"/>
      <c r="I117" s="37"/>
      <c r="J117" s="37"/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19</v>
      </c>
      <c r="D119" s="37"/>
      <c r="E119" s="37"/>
      <c r="F119" s="26" t="str">
        <f>F12</f>
        <v>Bratislava</v>
      </c>
      <c r="G119" s="37"/>
      <c r="H119" s="37"/>
      <c r="I119" s="31" t="s">
        <v>21</v>
      </c>
      <c r="J119" s="73" t="str">
        <f>IF(J12="","",J12)</f>
        <v>7. 7. 2022</v>
      </c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23</v>
      </c>
      <c r="D121" s="37"/>
      <c r="E121" s="37"/>
      <c r="F121" s="26" t="str">
        <f>E15</f>
        <v xml:space="preserve">Marianum - pohreb. mesta Bratislavy, Bratislava </v>
      </c>
      <c r="G121" s="37"/>
      <c r="H121" s="37"/>
      <c r="I121" s="31" t="s">
        <v>29</v>
      </c>
      <c r="J121" s="35" t="str">
        <f>E21</f>
        <v xml:space="preserve">Ing.Norbert Jókay </v>
      </c>
      <c r="K121" s="37"/>
      <c r="L121" s="5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27</v>
      </c>
      <c r="D122" s="37"/>
      <c r="E122" s="37"/>
      <c r="F122" s="26" t="str">
        <f>IF(E18="","",E18)</f>
        <v>Vyplň údaj</v>
      </c>
      <c r="G122" s="37"/>
      <c r="H122" s="37"/>
      <c r="I122" s="31" t="s">
        <v>32</v>
      </c>
      <c r="J122" s="35" t="str">
        <f>E24</f>
        <v>Ing.Norbert Jókay</v>
      </c>
      <c r="K122" s="37"/>
      <c r="L122" s="5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9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55"/>
      <c r="B124" s="156"/>
      <c r="C124" s="157" t="s">
        <v>121</v>
      </c>
      <c r="D124" s="158" t="s">
        <v>61</v>
      </c>
      <c r="E124" s="158" t="s">
        <v>57</v>
      </c>
      <c r="F124" s="158" t="s">
        <v>58</v>
      </c>
      <c r="G124" s="158" t="s">
        <v>122</v>
      </c>
      <c r="H124" s="158" t="s">
        <v>123</v>
      </c>
      <c r="I124" s="158" t="s">
        <v>124</v>
      </c>
      <c r="J124" s="159" t="s">
        <v>109</v>
      </c>
      <c r="K124" s="160" t="s">
        <v>125</v>
      </c>
      <c r="L124" s="161"/>
      <c r="M124" s="90" t="s">
        <v>1</v>
      </c>
      <c r="N124" s="91" t="s">
        <v>40</v>
      </c>
      <c r="O124" s="91" t="s">
        <v>126</v>
      </c>
      <c r="P124" s="91" t="s">
        <v>127</v>
      </c>
      <c r="Q124" s="91" t="s">
        <v>128</v>
      </c>
      <c r="R124" s="91" t="s">
        <v>129</v>
      </c>
      <c r="S124" s="91" t="s">
        <v>130</v>
      </c>
      <c r="T124" s="92" t="s">
        <v>131</v>
      </c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</row>
    <row r="125" s="2" customFormat="1" ht="22.8" customHeight="1">
      <c r="A125" s="37"/>
      <c r="B125" s="38"/>
      <c r="C125" s="97" t="s">
        <v>110</v>
      </c>
      <c r="D125" s="37"/>
      <c r="E125" s="37"/>
      <c r="F125" s="37"/>
      <c r="G125" s="37"/>
      <c r="H125" s="37"/>
      <c r="I125" s="37"/>
      <c r="J125" s="162">
        <f>BK125</f>
        <v>0</v>
      </c>
      <c r="K125" s="37"/>
      <c r="L125" s="38"/>
      <c r="M125" s="93"/>
      <c r="N125" s="77"/>
      <c r="O125" s="94"/>
      <c r="P125" s="163">
        <f>P126+P174</f>
        <v>0</v>
      </c>
      <c r="Q125" s="94"/>
      <c r="R125" s="163">
        <f>R126+R174</f>
        <v>0.029841999999999994</v>
      </c>
      <c r="S125" s="94"/>
      <c r="T125" s="164">
        <f>T126+T174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75</v>
      </c>
      <c r="AU125" s="18" t="s">
        <v>111</v>
      </c>
      <c r="BK125" s="165">
        <f>BK126+BK174</f>
        <v>0</v>
      </c>
    </row>
    <row r="126" s="12" customFormat="1" ht="25.92" customHeight="1">
      <c r="A126" s="12"/>
      <c r="B126" s="166"/>
      <c r="C126" s="12"/>
      <c r="D126" s="167" t="s">
        <v>75</v>
      </c>
      <c r="E126" s="168" t="s">
        <v>132</v>
      </c>
      <c r="F126" s="168" t="s">
        <v>133</v>
      </c>
      <c r="G126" s="12"/>
      <c r="H126" s="12"/>
      <c r="I126" s="169"/>
      <c r="J126" s="170">
        <f>BK126</f>
        <v>0</v>
      </c>
      <c r="K126" s="12"/>
      <c r="L126" s="166"/>
      <c r="M126" s="171"/>
      <c r="N126" s="172"/>
      <c r="O126" s="172"/>
      <c r="P126" s="173">
        <f>P127+P144+P146+P153+P159+P172</f>
        <v>0</v>
      </c>
      <c r="Q126" s="172"/>
      <c r="R126" s="173">
        <f>R127+R144+R146+R153+R159+R172</f>
        <v>0.029841999999999994</v>
      </c>
      <c r="S126" s="172"/>
      <c r="T126" s="174">
        <f>T127+T144+T146+T153+T159+T172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7" t="s">
        <v>84</v>
      </c>
      <c r="AT126" s="175" t="s">
        <v>75</v>
      </c>
      <c r="AU126" s="175" t="s">
        <v>76</v>
      </c>
      <c r="AY126" s="167" t="s">
        <v>134</v>
      </c>
      <c r="BK126" s="176">
        <f>BK127+BK144+BK146+BK153+BK159+BK172</f>
        <v>0</v>
      </c>
    </row>
    <row r="127" s="12" customFormat="1" ht="22.8" customHeight="1">
      <c r="A127" s="12"/>
      <c r="B127" s="166"/>
      <c r="C127" s="12"/>
      <c r="D127" s="167" t="s">
        <v>75</v>
      </c>
      <c r="E127" s="177" t="s">
        <v>84</v>
      </c>
      <c r="F127" s="177" t="s">
        <v>681</v>
      </c>
      <c r="G127" s="12"/>
      <c r="H127" s="12"/>
      <c r="I127" s="169"/>
      <c r="J127" s="178">
        <f>BK127</f>
        <v>0</v>
      </c>
      <c r="K127" s="12"/>
      <c r="L127" s="166"/>
      <c r="M127" s="171"/>
      <c r="N127" s="172"/>
      <c r="O127" s="172"/>
      <c r="P127" s="173">
        <f>SUM(P128:P143)</f>
        <v>0</v>
      </c>
      <c r="Q127" s="172"/>
      <c r="R127" s="173">
        <f>SUM(R128:R143)</f>
        <v>0</v>
      </c>
      <c r="S127" s="172"/>
      <c r="T127" s="174">
        <f>SUM(T128:T143)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7" t="s">
        <v>84</v>
      </c>
      <c r="AT127" s="175" t="s">
        <v>75</v>
      </c>
      <c r="AU127" s="175" t="s">
        <v>84</v>
      </c>
      <c r="AY127" s="167" t="s">
        <v>134</v>
      </c>
      <c r="BK127" s="176">
        <f>SUM(BK128:BK143)</f>
        <v>0</v>
      </c>
    </row>
    <row r="128" s="2" customFormat="1" ht="24.15" customHeight="1">
      <c r="A128" s="37"/>
      <c r="B128" s="179"/>
      <c r="C128" s="180" t="s">
        <v>84</v>
      </c>
      <c r="D128" s="180" t="s">
        <v>136</v>
      </c>
      <c r="E128" s="181" t="s">
        <v>987</v>
      </c>
      <c r="F128" s="182" t="s">
        <v>988</v>
      </c>
      <c r="G128" s="183" t="s">
        <v>139</v>
      </c>
      <c r="H128" s="184">
        <v>100</v>
      </c>
      <c r="I128" s="185"/>
      <c r="J128" s="186">
        <f>ROUND(I128*H128,2)</f>
        <v>0</v>
      </c>
      <c r="K128" s="187"/>
      <c r="L128" s="38"/>
      <c r="M128" s="188" t="s">
        <v>1</v>
      </c>
      <c r="N128" s="189" t="s">
        <v>42</v>
      </c>
      <c r="O128" s="81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140</v>
      </c>
      <c r="AT128" s="192" t="s">
        <v>136</v>
      </c>
      <c r="AU128" s="192" t="s">
        <v>141</v>
      </c>
      <c r="AY128" s="18" t="s">
        <v>134</v>
      </c>
      <c r="BE128" s="193">
        <f>IF(N128="základná",J128,0)</f>
        <v>0</v>
      </c>
      <c r="BF128" s="193">
        <f>IF(N128="znížená",J128,0)</f>
        <v>0</v>
      </c>
      <c r="BG128" s="193">
        <f>IF(N128="zákl. prenesená",J128,0)</f>
        <v>0</v>
      </c>
      <c r="BH128" s="193">
        <f>IF(N128="zníž. prenesená",J128,0)</f>
        <v>0</v>
      </c>
      <c r="BI128" s="193">
        <f>IF(N128="nulová",J128,0)</f>
        <v>0</v>
      </c>
      <c r="BJ128" s="18" t="s">
        <v>141</v>
      </c>
      <c r="BK128" s="193">
        <f>ROUND(I128*H128,2)</f>
        <v>0</v>
      </c>
      <c r="BL128" s="18" t="s">
        <v>140</v>
      </c>
      <c r="BM128" s="192" t="s">
        <v>1108</v>
      </c>
    </row>
    <row r="129" s="2" customFormat="1" ht="24.15" customHeight="1">
      <c r="A129" s="37"/>
      <c r="B129" s="179"/>
      <c r="C129" s="180" t="s">
        <v>141</v>
      </c>
      <c r="D129" s="180" t="s">
        <v>136</v>
      </c>
      <c r="E129" s="181" t="s">
        <v>990</v>
      </c>
      <c r="F129" s="182" t="s">
        <v>991</v>
      </c>
      <c r="G129" s="183" t="s">
        <v>139</v>
      </c>
      <c r="H129" s="184">
        <v>100</v>
      </c>
      <c r="I129" s="185"/>
      <c r="J129" s="186">
        <f>ROUND(I129*H129,2)</f>
        <v>0</v>
      </c>
      <c r="K129" s="187"/>
      <c r="L129" s="38"/>
      <c r="M129" s="188" t="s">
        <v>1</v>
      </c>
      <c r="N129" s="189" t="s">
        <v>42</v>
      </c>
      <c r="O129" s="81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140</v>
      </c>
      <c r="AT129" s="192" t="s">
        <v>136</v>
      </c>
      <c r="AU129" s="192" t="s">
        <v>141</v>
      </c>
      <c r="AY129" s="18" t="s">
        <v>134</v>
      </c>
      <c r="BE129" s="193">
        <f>IF(N129="základná",J129,0)</f>
        <v>0</v>
      </c>
      <c r="BF129" s="193">
        <f>IF(N129="znížená",J129,0)</f>
        <v>0</v>
      </c>
      <c r="BG129" s="193">
        <f>IF(N129="zákl. prenesená",J129,0)</f>
        <v>0</v>
      </c>
      <c r="BH129" s="193">
        <f>IF(N129="zníž. prenesená",J129,0)</f>
        <v>0</v>
      </c>
      <c r="BI129" s="193">
        <f>IF(N129="nulová",J129,0)</f>
        <v>0</v>
      </c>
      <c r="BJ129" s="18" t="s">
        <v>141</v>
      </c>
      <c r="BK129" s="193">
        <f>ROUND(I129*H129,2)</f>
        <v>0</v>
      </c>
      <c r="BL129" s="18" t="s">
        <v>140</v>
      </c>
      <c r="BM129" s="192" t="s">
        <v>1109</v>
      </c>
    </row>
    <row r="130" s="2" customFormat="1" ht="33" customHeight="1">
      <c r="A130" s="37"/>
      <c r="B130" s="179"/>
      <c r="C130" s="180" t="s">
        <v>150</v>
      </c>
      <c r="D130" s="180" t="s">
        <v>136</v>
      </c>
      <c r="E130" s="181" t="s">
        <v>1110</v>
      </c>
      <c r="F130" s="182" t="s">
        <v>1111</v>
      </c>
      <c r="G130" s="183" t="s">
        <v>139</v>
      </c>
      <c r="H130" s="184">
        <v>100</v>
      </c>
      <c r="I130" s="185"/>
      <c r="J130" s="186">
        <f>ROUND(I130*H130,2)</f>
        <v>0</v>
      </c>
      <c r="K130" s="187"/>
      <c r="L130" s="38"/>
      <c r="M130" s="188" t="s">
        <v>1</v>
      </c>
      <c r="N130" s="189" t="s">
        <v>42</v>
      </c>
      <c r="O130" s="81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140</v>
      </c>
      <c r="AT130" s="192" t="s">
        <v>136</v>
      </c>
      <c r="AU130" s="192" t="s">
        <v>141</v>
      </c>
      <c r="AY130" s="18" t="s">
        <v>134</v>
      </c>
      <c r="BE130" s="193">
        <f>IF(N130="základná",J130,0)</f>
        <v>0</v>
      </c>
      <c r="BF130" s="193">
        <f>IF(N130="znížená",J130,0)</f>
        <v>0</v>
      </c>
      <c r="BG130" s="193">
        <f>IF(N130="zákl. prenesená",J130,0)</f>
        <v>0</v>
      </c>
      <c r="BH130" s="193">
        <f>IF(N130="zníž. prenesená",J130,0)</f>
        <v>0</v>
      </c>
      <c r="BI130" s="193">
        <f>IF(N130="nulová",J130,0)</f>
        <v>0</v>
      </c>
      <c r="BJ130" s="18" t="s">
        <v>141</v>
      </c>
      <c r="BK130" s="193">
        <f>ROUND(I130*H130,2)</f>
        <v>0</v>
      </c>
      <c r="BL130" s="18" t="s">
        <v>140</v>
      </c>
      <c r="BM130" s="192" t="s">
        <v>1112</v>
      </c>
    </row>
    <row r="131" s="2" customFormat="1" ht="24.15" customHeight="1">
      <c r="A131" s="37"/>
      <c r="B131" s="179"/>
      <c r="C131" s="180" t="s">
        <v>140</v>
      </c>
      <c r="D131" s="180" t="s">
        <v>136</v>
      </c>
      <c r="E131" s="181" t="s">
        <v>993</v>
      </c>
      <c r="F131" s="182" t="s">
        <v>994</v>
      </c>
      <c r="G131" s="183" t="s">
        <v>147</v>
      </c>
      <c r="H131" s="184">
        <v>200</v>
      </c>
      <c r="I131" s="185"/>
      <c r="J131" s="186">
        <f>ROUND(I131*H131,2)</f>
        <v>0</v>
      </c>
      <c r="K131" s="187"/>
      <c r="L131" s="38"/>
      <c r="M131" s="188" t="s">
        <v>1</v>
      </c>
      <c r="N131" s="189" t="s">
        <v>42</v>
      </c>
      <c r="O131" s="81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140</v>
      </c>
      <c r="AT131" s="192" t="s">
        <v>136</v>
      </c>
      <c r="AU131" s="192" t="s">
        <v>141</v>
      </c>
      <c r="AY131" s="18" t="s">
        <v>134</v>
      </c>
      <c r="BE131" s="193">
        <f>IF(N131="základná",J131,0)</f>
        <v>0</v>
      </c>
      <c r="BF131" s="193">
        <f>IF(N131="znížená",J131,0)</f>
        <v>0</v>
      </c>
      <c r="BG131" s="193">
        <f>IF(N131="zákl. prenesená",J131,0)</f>
        <v>0</v>
      </c>
      <c r="BH131" s="193">
        <f>IF(N131="zníž. prenesená",J131,0)</f>
        <v>0</v>
      </c>
      <c r="BI131" s="193">
        <f>IF(N131="nulová",J131,0)</f>
        <v>0</v>
      </c>
      <c r="BJ131" s="18" t="s">
        <v>141</v>
      </c>
      <c r="BK131" s="193">
        <f>ROUND(I131*H131,2)</f>
        <v>0</v>
      </c>
      <c r="BL131" s="18" t="s">
        <v>140</v>
      </c>
      <c r="BM131" s="192" t="s">
        <v>1113</v>
      </c>
    </row>
    <row r="132" s="2" customFormat="1" ht="16.5" customHeight="1">
      <c r="A132" s="37"/>
      <c r="B132" s="179"/>
      <c r="C132" s="180" t="s">
        <v>159</v>
      </c>
      <c r="D132" s="180" t="s">
        <v>136</v>
      </c>
      <c r="E132" s="181" t="s">
        <v>996</v>
      </c>
      <c r="F132" s="182" t="s">
        <v>997</v>
      </c>
      <c r="G132" s="183" t="s">
        <v>156</v>
      </c>
      <c r="H132" s="184">
        <v>70</v>
      </c>
      <c r="I132" s="185"/>
      <c r="J132" s="186">
        <f>ROUND(I132*H132,2)</f>
        <v>0</v>
      </c>
      <c r="K132" s="187"/>
      <c r="L132" s="38"/>
      <c r="M132" s="188" t="s">
        <v>1</v>
      </c>
      <c r="N132" s="189" t="s">
        <v>42</v>
      </c>
      <c r="O132" s="81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140</v>
      </c>
      <c r="AT132" s="192" t="s">
        <v>136</v>
      </c>
      <c r="AU132" s="192" t="s">
        <v>141</v>
      </c>
      <c r="AY132" s="18" t="s">
        <v>134</v>
      </c>
      <c r="BE132" s="193">
        <f>IF(N132="základná",J132,0)</f>
        <v>0</v>
      </c>
      <c r="BF132" s="193">
        <f>IF(N132="znížená",J132,0)</f>
        <v>0</v>
      </c>
      <c r="BG132" s="193">
        <f>IF(N132="zákl. prenesená",J132,0)</f>
        <v>0</v>
      </c>
      <c r="BH132" s="193">
        <f>IF(N132="zníž. prenesená",J132,0)</f>
        <v>0</v>
      </c>
      <c r="BI132" s="193">
        <f>IF(N132="nulová",J132,0)</f>
        <v>0</v>
      </c>
      <c r="BJ132" s="18" t="s">
        <v>141</v>
      </c>
      <c r="BK132" s="193">
        <f>ROUND(I132*H132,2)</f>
        <v>0</v>
      </c>
      <c r="BL132" s="18" t="s">
        <v>140</v>
      </c>
      <c r="BM132" s="192" t="s">
        <v>1114</v>
      </c>
    </row>
    <row r="133" s="2" customFormat="1" ht="37.8" customHeight="1">
      <c r="A133" s="37"/>
      <c r="B133" s="179"/>
      <c r="C133" s="180" t="s">
        <v>163</v>
      </c>
      <c r="D133" s="180" t="s">
        <v>136</v>
      </c>
      <c r="E133" s="181" t="s">
        <v>999</v>
      </c>
      <c r="F133" s="182" t="s">
        <v>1000</v>
      </c>
      <c r="G133" s="183" t="s">
        <v>156</v>
      </c>
      <c r="H133" s="184">
        <v>70</v>
      </c>
      <c r="I133" s="185"/>
      <c r="J133" s="186">
        <f>ROUND(I133*H133,2)</f>
        <v>0</v>
      </c>
      <c r="K133" s="187"/>
      <c r="L133" s="38"/>
      <c r="M133" s="188" t="s">
        <v>1</v>
      </c>
      <c r="N133" s="189" t="s">
        <v>42</v>
      </c>
      <c r="O133" s="81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140</v>
      </c>
      <c r="AT133" s="192" t="s">
        <v>136</v>
      </c>
      <c r="AU133" s="192" t="s">
        <v>141</v>
      </c>
      <c r="AY133" s="18" t="s">
        <v>134</v>
      </c>
      <c r="BE133" s="193">
        <f>IF(N133="základná",J133,0)</f>
        <v>0</v>
      </c>
      <c r="BF133" s="193">
        <f>IF(N133="znížená",J133,0)</f>
        <v>0</v>
      </c>
      <c r="BG133" s="193">
        <f>IF(N133="zákl. prenesená",J133,0)</f>
        <v>0</v>
      </c>
      <c r="BH133" s="193">
        <f>IF(N133="zníž. prenesená",J133,0)</f>
        <v>0</v>
      </c>
      <c r="BI133" s="193">
        <f>IF(N133="nulová",J133,0)</f>
        <v>0</v>
      </c>
      <c r="BJ133" s="18" t="s">
        <v>141</v>
      </c>
      <c r="BK133" s="193">
        <f>ROUND(I133*H133,2)</f>
        <v>0</v>
      </c>
      <c r="BL133" s="18" t="s">
        <v>140</v>
      </c>
      <c r="BM133" s="192" t="s">
        <v>1115</v>
      </c>
    </row>
    <row r="134" s="2" customFormat="1" ht="24.15" customHeight="1">
      <c r="A134" s="37"/>
      <c r="B134" s="179"/>
      <c r="C134" s="180" t="s">
        <v>167</v>
      </c>
      <c r="D134" s="180" t="s">
        <v>136</v>
      </c>
      <c r="E134" s="181" t="s">
        <v>1002</v>
      </c>
      <c r="F134" s="182" t="s">
        <v>1003</v>
      </c>
      <c r="G134" s="183" t="s">
        <v>139</v>
      </c>
      <c r="H134" s="184">
        <v>200</v>
      </c>
      <c r="I134" s="185"/>
      <c r="J134" s="186">
        <f>ROUND(I134*H134,2)</f>
        <v>0</v>
      </c>
      <c r="K134" s="187"/>
      <c r="L134" s="38"/>
      <c r="M134" s="188" t="s">
        <v>1</v>
      </c>
      <c r="N134" s="189" t="s">
        <v>42</v>
      </c>
      <c r="O134" s="81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140</v>
      </c>
      <c r="AT134" s="192" t="s">
        <v>136</v>
      </c>
      <c r="AU134" s="192" t="s">
        <v>141</v>
      </c>
      <c r="AY134" s="18" t="s">
        <v>134</v>
      </c>
      <c r="BE134" s="193">
        <f>IF(N134="základná",J134,0)</f>
        <v>0</v>
      </c>
      <c r="BF134" s="193">
        <f>IF(N134="znížená",J134,0)</f>
        <v>0</v>
      </c>
      <c r="BG134" s="193">
        <f>IF(N134="zákl. prenesená",J134,0)</f>
        <v>0</v>
      </c>
      <c r="BH134" s="193">
        <f>IF(N134="zníž. prenesená",J134,0)</f>
        <v>0</v>
      </c>
      <c r="BI134" s="193">
        <f>IF(N134="nulová",J134,0)</f>
        <v>0</v>
      </c>
      <c r="BJ134" s="18" t="s">
        <v>141</v>
      </c>
      <c r="BK134" s="193">
        <f>ROUND(I134*H134,2)</f>
        <v>0</v>
      </c>
      <c r="BL134" s="18" t="s">
        <v>140</v>
      </c>
      <c r="BM134" s="192" t="s">
        <v>1116</v>
      </c>
    </row>
    <row r="135" s="2" customFormat="1" ht="24.15" customHeight="1">
      <c r="A135" s="37"/>
      <c r="B135" s="179"/>
      <c r="C135" s="180" t="s">
        <v>171</v>
      </c>
      <c r="D135" s="180" t="s">
        <v>136</v>
      </c>
      <c r="E135" s="181" t="s">
        <v>1005</v>
      </c>
      <c r="F135" s="182" t="s">
        <v>1006</v>
      </c>
      <c r="G135" s="183" t="s">
        <v>139</v>
      </c>
      <c r="H135" s="184">
        <v>200</v>
      </c>
      <c r="I135" s="185"/>
      <c r="J135" s="186">
        <f>ROUND(I135*H135,2)</f>
        <v>0</v>
      </c>
      <c r="K135" s="187"/>
      <c r="L135" s="38"/>
      <c r="M135" s="188" t="s">
        <v>1</v>
      </c>
      <c r="N135" s="189" t="s">
        <v>42</v>
      </c>
      <c r="O135" s="81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140</v>
      </c>
      <c r="AT135" s="192" t="s">
        <v>136</v>
      </c>
      <c r="AU135" s="192" t="s">
        <v>141</v>
      </c>
      <c r="AY135" s="18" t="s">
        <v>134</v>
      </c>
      <c r="BE135" s="193">
        <f>IF(N135="základná",J135,0)</f>
        <v>0</v>
      </c>
      <c r="BF135" s="193">
        <f>IF(N135="znížená",J135,0)</f>
        <v>0</v>
      </c>
      <c r="BG135" s="193">
        <f>IF(N135="zákl. prenesená",J135,0)</f>
        <v>0</v>
      </c>
      <c r="BH135" s="193">
        <f>IF(N135="zníž. prenesená",J135,0)</f>
        <v>0</v>
      </c>
      <c r="BI135" s="193">
        <f>IF(N135="nulová",J135,0)</f>
        <v>0</v>
      </c>
      <c r="BJ135" s="18" t="s">
        <v>141</v>
      </c>
      <c r="BK135" s="193">
        <f>ROUND(I135*H135,2)</f>
        <v>0</v>
      </c>
      <c r="BL135" s="18" t="s">
        <v>140</v>
      </c>
      <c r="BM135" s="192" t="s">
        <v>1117</v>
      </c>
    </row>
    <row r="136" s="2" customFormat="1" ht="24.15" customHeight="1">
      <c r="A136" s="37"/>
      <c r="B136" s="179"/>
      <c r="C136" s="180" t="s">
        <v>177</v>
      </c>
      <c r="D136" s="180" t="s">
        <v>136</v>
      </c>
      <c r="E136" s="181" t="s">
        <v>154</v>
      </c>
      <c r="F136" s="182" t="s">
        <v>155</v>
      </c>
      <c r="G136" s="183" t="s">
        <v>156</v>
      </c>
      <c r="H136" s="184">
        <v>70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42</v>
      </c>
      <c r="O136" s="81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140</v>
      </c>
      <c r="AT136" s="192" t="s">
        <v>136</v>
      </c>
      <c r="AU136" s="192" t="s">
        <v>141</v>
      </c>
      <c r="AY136" s="18" t="s">
        <v>134</v>
      </c>
      <c r="BE136" s="193">
        <f>IF(N136="základná",J136,0)</f>
        <v>0</v>
      </c>
      <c r="BF136" s="193">
        <f>IF(N136="znížená",J136,0)</f>
        <v>0</v>
      </c>
      <c r="BG136" s="193">
        <f>IF(N136="zákl. prenesená",J136,0)</f>
        <v>0</v>
      </c>
      <c r="BH136" s="193">
        <f>IF(N136="zníž. prenesená",J136,0)</f>
        <v>0</v>
      </c>
      <c r="BI136" s="193">
        <f>IF(N136="nulová",J136,0)</f>
        <v>0</v>
      </c>
      <c r="BJ136" s="18" t="s">
        <v>141</v>
      </c>
      <c r="BK136" s="193">
        <f>ROUND(I136*H136,2)</f>
        <v>0</v>
      </c>
      <c r="BL136" s="18" t="s">
        <v>140</v>
      </c>
      <c r="BM136" s="192" t="s">
        <v>1118</v>
      </c>
    </row>
    <row r="137" s="2" customFormat="1" ht="33" customHeight="1">
      <c r="A137" s="37"/>
      <c r="B137" s="179"/>
      <c r="C137" s="180" t="s">
        <v>183</v>
      </c>
      <c r="D137" s="180" t="s">
        <v>136</v>
      </c>
      <c r="E137" s="181" t="s">
        <v>690</v>
      </c>
      <c r="F137" s="182" t="s">
        <v>691</v>
      </c>
      <c r="G137" s="183" t="s">
        <v>156</v>
      </c>
      <c r="H137" s="184">
        <v>70</v>
      </c>
      <c r="I137" s="185"/>
      <c r="J137" s="186">
        <f>ROUND(I137*H137,2)</f>
        <v>0</v>
      </c>
      <c r="K137" s="187"/>
      <c r="L137" s="38"/>
      <c r="M137" s="188" t="s">
        <v>1</v>
      </c>
      <c r="N137" s="189" t="s">
        <v>42</v>
      </c>
      <c r="O137" s="81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140</v>
      </c>
      <c r="AT137" s="192" t="s">
        <v>136</v>
      </c>
      <c r="AU137" s="192" t="s">
        <v>141</v>
      </c>
      <c r="AY137" s="18" t="s">
        <v>134</v>
      </c>
      <c r="BE137" s="193">
        <f>IF(N137="základná",J137,0)</f>
        <v>0</v>
      </c>
      <c r="BF137" s="193">
        <f>IF(N137="znížená",J137,0)</f>
        <v>0</v>
      </c>
      <c r="BG137" s="193">
        <f>IF(N137="zákl. prenesená",J137,0)</f>
        <v>0</v>
      </c>
      <c r="BH137" s="193">
        <f>IF(N137="zníž. prenesená",J137,0)</f>
        <v>0</v>
      </c>
      <c r="BI137" s="193">
        <f>IF(N137="nulová",J137,0)</f>
        <v>0</v>
      </c>
      <c r="BJ137" s="18" t="s">
        <v>141</v>
      </c>
      <c r="BK137" s="193">
        <f>ROUND(I137*H137,2)</f>
        <v>0</v>
      </c>
      <c r="BL137" s="18" t="s">
        <v>140</v>
      </c>
      <c r="BM137" s="192" t="s">
        <v>1119</v>
      </c>
    </row>
    <row r="138" s="2" customFormat="1" ht="24.15" customHeight="1">
      <c r="A138" s="37"/>
      <c r="B138" s="179"/>
      <c r="C138" s="180" t="s">
        <v>188</v>
      </c>
      <c r="D138" s="180" t="s">
        <v>136</v>
      </c>
      <c r="E138" s="181" t="s">
        <v>346</v>
      </c>
      <c r="F138" s="182" t="s">
        <v>347</v>
      </c>
      <c r="G138" s="183" t="s">
        <v>156</v>
      </c>
      <c r="H138" s="184">
        <v>70</v>
      </c>
      <c r="I138" s="185"/>
      <c r="J138" s="186">
        <f>ROUND(I138*H138,2)</f>
        <v>0</v>
      </c>
      <c r="K138" s="187"/>
      <c r="L138" s="38"/>
      <c r="M138" s="188" t="s">
        <v>1</v>
      </c>
      <c r="N138" s="189" t="s">
        <v>42</v>
      </c>
      <c r="O138" s="81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140</v>
      </c>
      <c r="AT138" s="192" t="s">
        <v>136</v>
      </c>
      <c r="AU138" s="192" t="s">
        <v>141</v>
      </c>
      <c r="AY138" s="18" t="s">
        <v>134</v>
      </c>
      <c r="BE138" s="193">
        <f>IF(N138="základná",J138,0)</f>
        <v>0</v>
      </c>
      <c r="BF138" s="193">
        <f>IF(N138="znížená",J138,0)</f>
        <v>0</v>
      </c>
      <c r="BG138" s="193">
        <f>IF(N138="zákl. prenesená",J138,0)</f>
        <v>0</v>
      </c>
      <c r="BH138" s="193">
        <f>IF(N138="zníž. prenesená",J138,0)</f>
        <v>0</v>
      </c>
      <c r="BI138" s="193">
        <f>IF(N138="nulová",J138,0)</f>
        <v>0</v>
      </c>
      <c r="BJ138" s="18" t="s">
        <v>141</v>
      </c>
      <c r="BK138" s="193">
        <f>ROUND(I138*H138,2)</f>
        <v>0</v>
      </c>
      <c r="BL138" s="18" t="s">
        <v>140</v>
      </c>
      <c r="BM138" s="192" t="s">
        <v>1120</v>
      </c>
    </row>
    <row r="139" s="2" customFormat="1" ht="16.5" customHeight="1">
      <c r="A139" s="37"/>
      <c r="B139" s="179"/>
      <c r="C139" s="180" t="s">
        <v>192</v>
      </c>
      <c r="D139" s="180" t="s">
        <v>136</v>
      </c>
      <c r="E139" s="181" t="s">
        <v>168</v>
      </c>
      <c r="F139" s="182" t="s">
        <v>169</v>
      </c>
      <c r="G139" s="183" t="s">
        <v>156</v>
      </c>
      <c r="H139" s="184">
        <v>70</v>
      </c>
      <c r="I139" s="185"/>
      <c r="J139" s="186">
        <f>ROUND(I139*H139,2)</f>
        <v>0</v>
      </c>
      <c r="K139" s="187"/>
      <c r="L139" s="38"/>
      <c r="M139" s="188" t="s">
        <v>1</v>
      </c>
      <c r="N139" s="189" t="s">
        <v>42</v>
      </c>
      <c r="O139" s="81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140</v>
      </c>
      <c r="AT139" s="192" t="s">
        <v>136</v>
      </c>
      <c r="AU139" s="192" t="s">
        <v>141</v>
      </c>
      <c r="AY139" s="18" t="s">
        <v>134</v>
      </c>
      <c r="BE139" s="193">
        <f>IF(N139="základná",J139,0)</f>
        <v>0</v>
      </c>
      <c r="BF139" s="193">
        <f>IF(N139="znížená",J139,0)</f>
        <v>0</v>
      </c>
      <c r="BG139" s="193">
        <f>IF(N139="zákl. prenesená",J139,0)</f>
        <v>0</v>
      </c>
      <c r="BH139" s="193">
        <f>IF(N139="zníž. prenesená",J139,0)</f>
        <v>0</v>
      </c>
      <c r="BI139" s="193">
        <f>IF(N139="nulová",J139,0)</f>
        <v>0</v>
      </c>
      <c r="BJ139" s="18" t="s">
        <v>141</v>
      </c>
      <c r="BK139" s="193">
        <f>ROUND(I139*H139,2)</f>
        <v>0</v>
      </c>
      <c r="BL139" s="18" t="s">
        <v>140</v>
      </c>
      <c r="BM139" s="192" t="s">
        <v>1121</v>
      </c>
    </row>
    <row r="140" s="2" customFormat="1" ht="24.15" customHeight="1">
      <c r="A140" s="37"/>
      <c r="B140" s="179"/>
      <c r="C140" s="180" t="s">
        <v>197</v>
      </c>
      <c r="D140" s="180" t="s">
        <v>136</v>
      </c>
      <c r="E140" s="181" t="s">
        <v>1012</v>
      </c>
      <c r="F140" s="182" t="s">
        <v>1013</v>
      </c>
      <c r="G140" s="183" t="s">
        <v>156</v>
      </c>
      <c r="H140" s="184">
        <v>70</v>
      </c>
      <c r="I140" s="185"/>
      <c r="J140" s="186">
        <f>ROUND(I140*H140,2)</f>
        <v>0</v>
      </c>
      <c r="K140" s="187"/>
      <c r="L140" s="38"/>
      <c r="M140" s="188" t="s">
        <v>1</v>
      </c>
      <c r="N140" s="189" t="s">
        <v>42</v>
      </c>
      <c r="O140" s="81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140</v>
      </c>
      <c r="AT140" s="192" t="s">
        <v>136</v>
      </c>
      <c r="AU140" s="192" t="s">
        <v>141</v>
      </c>
      <c r="AY140" s="18" t="s">
        <v>134</v>
      </c>
      <c r="BE140" s="193">
        <f>IF(N140="základná",J140,0)</f>
        <v>0</v>
      </c>
      <c r="BF140" s="193">
        <f>IF(N140="znížená",J140,0)</f>
        <v>0</v>
      </c>
      <c r="BG140" s="193">
        <f>IF(N140="zákl. prenesená",J140,0)</f>
        <v>0</v>
      </c>
      <c r="BH140" s="193">
        <f>IF(N140="zníž. prenesená",J140,0)</f>
        <v>0</v>
      </c>
      <c r="BI140" s="193">
        <f>IF(N140="nulová",J140,0)</f>
        <v>0</v>
      </c>
      <c r="BJ140" s="18" t="s">
        <v>141</v>
      </c>
      <c r="BK140" s="193">
        <f>ROUND(I140*H140,2)</f>
        <v>0</v>
      </c>
      <c r="BL140" s="18" t="s">
        <v>140</v>
      </c>
      <c r="BM140" s="192" t="s">
        <v>1122</v>
      </c>
    </row>
    <row r="141" s="2" customFormat="1" ht="24.15" customHeight="1">
      <c r="A141" s="37"/>
      <c r="B141" s="179"/>
      <c r="C141" s="180" t="s">
        <v>202</v>
      </c>
      <c r="D141" s="180" t="s">
        <v>136</v>
      </c>
      <c r="E141" s="181" t="s">
        <v>698</v>
      </c>
      <c r="F141" s="182" t="s">
        <v>699</v>
      </c>
      <c r="G141" s="183" t="s">
        <v>156</v>
      </c>
      <c r="H141" s="184">
        <v>18</v>
      </c>
      <c r="I141" s="185"/>
      <c r="J141" s="186">
        <f>ROUND(I141*H141,2)</f>
        <v>0</v>
      </c>
      <c r="K141" s="187"/>
      <c r="L141" s="38"/>
      <c r="M141" s="188" t="s">
        <v>1</v>
      </c>
      <c r="N141" s="189" t="s">
        <v>42</v>
      </c>
      <c r="O141" s="81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140</v>
      </c>
      <c r="AT141" s="192" t="s">
        <v>136</v>
      </c>
      <c r="AU141" s="192" t="s">
        <v>141</v>
      </c>
      <c r="AY141" s="18" t="s">
        <v>134</v>
      </c>
      <c r="BE141" s="193">
        <f>IF(N141="základná",J141,0)</f>
        <v>0</v>
      </c>
      <c r="BF141" s="193">
        <f>IF(N141="znížená",J141,0)</f>
        <v>0</v>
      </c>
      <c r="BG141" s="193">
        <f>IF(N141="zákl. prenesená",J141,0)</f>
        <v>0</v>
      </c>
      <c r="BH141" s="193">
        <f>IF(N141="zníž. prenesená",J141,0)</f>
        <v>0</v>
      </c>
      <c r="BI141" s="193">
        <f>IF(N141="nulová",J141,0)</f>
        <v>0</v>
      </c>
      <c r="BJ141" s="18" t="s">
        <v>141</v>
      </c>
      <c r="BK141" s="193">
        <f>ROUND(I141*H141,2)</f>
        <v>0</v>
      </c>
      <c r="BL141" s="18" t="s">
        <v>140</v>
      </c>
      <c r="BM141" s="192" t="s">
        <v>1123</v>
      </c>
    </row>
    <row r="142" s="2" customFormat="1" ht="16.5" customHeight="1">
      <c r="A142" s="37"/>
      <c r="B142" s="179"/>
      <c r="C142" s="221" t="s">
        <v>207</v>
      </c>
      <c r="D142" s="221" t="s">
        <v>367</v>
      </c>
      <c r="E142" s="222" t="s">
        <v>1016</v>
      </c>
      <c r="F142" s="223" t="s">
        <v>1017</v>
      </c>
      <c r="G142" s="224" t="s">
        <v>236</v>
      </c>
      <c r="H142" s="225">
        <v>1</v>
      </c>
      <c r="I142" s="226"/>
      <c r="J142" s="227">
        <f>ROUND(I142*H142,2)</f>
        <v>0</v>
      </c>
      <c r="K142" s="228"/>
      <c r="L142" s="229"/>
      <c r="M142" s="230" t="s">
        <v>1</v>
      </c>
      <c r="N142" s="231" t="s">
        <v>42</v>
      </c>
      <c r="O142" s="81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171</v>
      </c>
      <c r="AT142" s="192" t="s">
        <v>367</v>
      </c>
      <c r="AU142" s="192" t="s">
        <v>141</v>
      </c>
      <c r="AY142" s="18" t="s">
        <v>134</v>
      </c>
      <c r="BE142" s="193">
        <f>IF(N142="základná",J142,0)</f>
        <v>0</v>
      </c>
      <c r="BF142" s="193">
        <f>IF(N142="znížená",J142,0)</f>
        <v>0</v>
      </c>
      <c r="BG142" s="193">
        <f>IF(N142="zákl. prenesená",J142,0)</f>
        <v>0</v>
      </c>
      <c r="BH142" s="193">
        <f>IF(N142="zníž. prenesená",J142,0)</f>
        <v>0</v>
      </c>
      <c r="BI142" s="193">
        <f>IF(N142="nulová",J142,0)</f>
        <v>0</v>
      </c>
      <c r="BJ142" s="18" t="s">
        <v>141</v>
      </c>
      <c r="BK142" s="193">
        <f>ROUND(I142*H142,2)</f>
        <v>0</v>
      </c>
      <c r="BL142" s="18" t="s">
        <v>140</v>
      </c>
      <c r="BM142" s="192" t="s">
        <v>1124</v>
      </c>
    </row>
    <row r="143" s="2" customFormat="1" ht="21.75" customHeight="1">
      <c r="A143" s="37"/>
      <c r="B143" s="179"/>
      <c r="C143" s="180" t="s">
        <v>211</v>
      </c>
      <c r="D143" s="180" t="s">
        <v>136</v>
      </c>
      <c r="E143" s="181" t="s">
        <v>1125</v>
      </c>
      <c r="F143" s="182" t="s">
        <v>1126</v>
      </c>
      <c r="G143" s="183" t="s">
        <v>139</v>
      </c>
      <c r="H143" s="184">
        <v>100</v>
      </c>
      <c r="I143" s="185"/>
      <c r="J143" s="186">
        <f>ROUND(I143*H143,2)</f>
        <v>0</v>
      </c>
      <c r="K143" s="187"/>
      <c r="L143" s="38"/>
      <c r="M143" s="188" t="s">
        <v>1</v>
      </c>
      <c r="N143" s="189" t="s">
        <v>42</v>
      </c>
      <c r="O143" s="81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140</v>
      </c>
      <c r="AT143" s="192" t="s">
        <v>136</v>
      </c>
      <c r="AU143" s="192" t="s">
        <v>141</v>
      </c>
      <c r="AY143" s="18" t="s">
        <v>134</v>
      </c>
      <c r="BE143" s="193">
        <f>IF(N143="základná",J143,0)</f>
        <v>0</v>
      </c>
      <c r="BF143" s="193">
        <f>IF(N143="znížená",J143,0)</f>
        <v>0</v>
      </c>
      <c r="BG143" s="193">
        <f>IF(N143="zákl. prenesená",J143,0)</f>
        <v>0</v>
      </c>
      <c r="BH143" s="193">
        <f>IF(N143="zníž. prenesená",J143,0)</f>
        <v>0</v>
      </c>
      <c r="BI143" s="193">
        <f>IF(N143="nulová",J143,0)</f>
        <v>0</v>
      </c>
      <c r="BJ143" s="18" t="s">
        <v>141</v>
      </c>
      <c r="BK143" s="193">
        <f>ROUND(I143*H143,2)</f>
        <v>0</v>
      </c>
      <c r="BL143" s="18" t="s">
        <v>140</v>
      </c>
      <c r="BM143" s="192" t="s">
        <v>1127</v>
      </c>
    </row>
    <row r="144" s="12" customFormat="1" ht="22.8" customHeight="1">
      <c r="A144" s="12"/>
      <c r="B144" s="166"/>
      <c r="C144" s="12"/>
      <c r="D144" s="167" t="s">
        <v>75</v>
      </c>
      <c r="E144" s="177" t="s">
        <v>141</v>
      </c>
      <c r="F144" s="177" t="s">
        <v>1019</v>
      </c>
      <c r="G144" s="12"/>
      <c r="H144" s="12"/>
      <c r="I144" s="169"/>
      <c r="J144" s="178">
        <f>BK144</f>
        <v>0</v>
      </c>
      <c r="K144" s="12"/>
      <c r="L144" s="166"/>
      <c r="M144" s="171"/>
      <c r="N144" s="172"/>
      <c r="O144" s="172"/>
      <c r="P144" s="173">
        <f>P145</f>
        <v>0</v>
      </c>
      <c r="Q144" s="172"/>
      <c r="R144" s="173">
        <f>R145</f>
        <v>0</v>
      </c>
      <c r="S144" s="172"/>
      <c r="T144" s="174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67" t="s">
        <v>84</v>
      </c>
      <c r="AT144" s="175" t="s">
        <v>75</v>
      </c>
      <c r="AU144" s="175" t="s">
        <v>84</v>
      </c>
      <c r="AY144" s="167" t="s">
        <v>134</v>
      </c>
      <c r="BK144" s="176">
        <f>BK145</f>
        <v>0</v>
      </c>
    </row>
    <row r="145" s="2" customFormat="1" ht="33" customHeight="1">
      <c r="A145" s="37"/>
      <c r="B145" s="179"/>
      <c r="C145" s="180" t="s">
        <v>215</v>
      </c>
      <c r="D145" s="180" t="s">
        <v>136</v>
      </c>
      <c r="E145" s="181" t="s">
        <v>1020</v>
      </c>
      <c r="F145" s="182" t="s">
        <v>1021</v>
      </c>
      <c r="G145" s="183" t="s">
        <v>139</v>
      </c>
      <c r="H145" s="184">
        <v>100</v>
      </c>
      <c r="I145" s="185"/>
      <c r="J145" s="186">
        <f>ROUND(I145*H145,2)</f>
        <v>0</v>
      </c>
      <c r="K145" s="187"/>
      <c r="L145" s="38"/>
      <c r="M145" s="188" t="s">
        <v>1</v>
      </c>
      <c r="N145" s="189" t="s">
        <v>42</v>
      </c>
      <c r="O145" s="81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140</v>
      </c>
      <c r="AT145" s="192" t="s">
        <v>136</v>
      </c>
      <c r="AU145" s="192" t="s">
        <v>141</v>
      </c>
      <c r="AY145" s="18" t="s">
        <v>134</v>
      </c>
      <c r="BE145" s="193">
        <f>IF(N145="základná",J145,0)</f>
        <v>0</v>
      </c>
      <c r="BF145" s="193">
        <f>IF(N145="znížená",J145,0)</f>
        <v>0</v>
      </c>
      <c r="BG145" s="193">
        <f>IF(N145="zákl. prenesená",J145,0)</f>
        <v>0</v>
      </c>
      <c r="BH145" s="193">
        <f>IF(N145="zníž. prenesená",J145,0)</f>
        <v>0</v>
      </c>
      <c r="BI145" s="193">
        <f>IF(N145="nulová",J145,0)</f>
        <v>0</v>
      </c>
      <c r="BJ145" s="18" t="s">
        <v>141</v>
      </c>
      <c r="BK145" s="193">
        <f>ROUND(I145*H145,2)</f>
        <v>0</v>
      </c>
      <c r="BL145" s="18" t="s">
        <v>140</v>
      </c>
      <c r="BM145" s="192" t="s">
        <v>1128</v>
      </c>
    </row>
    <row r="146" s="12" customFormat="1" ht="22.8" customHeight="1">
      <c r="A146" s="12"/>
      <c r="B146" s="166"/>
      <c r="C146" s="12"/>
      <c r="D146" s="167" t="s">
        <v>75</v>
      </c>
      <c r="E146" s="177" t="s">
        <v>140</v>
      </c>
      <c r="F146" s="177" t="s">
        <v>701</v>
      </c>
      <c r="G146" s="12"/>
      <c r="H146" s="12"/>
      <c r="I146" s="169"/>
      <c r="J146" s="178">
        <f>BK146</f>
        <v>0</v>
      </c>
      <c r="K146" s="12"/>
      <c r="L146" s="166"/>
      <c r="M146" s="171"/>
      <c r="N146" s="172"/>
      <c r="O146" s="172"/>
      <c r="P146" s="173">
        <f>SUM(P147:P152)</f>
        <v>0</v>
      </c>
      <c r="Q146" s="172"/>
      <c r="R146" s="173">
        <f>SUM(R147:R152)</f>
        <v>0</v>
      </c>
      <c r="S146" s="172"/>
      <c r="T146" s="174">
        <f>SUM(T147:T152)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7" t="s">
        <v>84</v>
      </c>
      <c r="AT146" s="175" t="s">
        <v>75</v>
      </c>
      <c r="AU146" s="175" t="s">
        <v>84</v>
      </c>
      <c r="AY146" s="167" t="s">
        <v>134</v>
      </c>
      <c r="BK146" s="176">
        <f>SUM(BK147:BK152)</f>
        <v>0</v>
      </c>
    </row>
    <row r="147" s="2" customFormat="1" ht="37.8" customHeight="1">
      <c r="A147" s="37"/>
      <c r="B147" s="179"/>
      <c r="C147" s="180" t="s">
        <v>220</v>
      </c>
      <c r="D147" s="180" t="s">
        <v>136</v>
      </c>
      <c r="E147" s="181" t="s">
        <v>702</v>
      </c>
      <c r="F147" s="182" t="s">
        <v>703</v>
      </c>
      <c r="G147" s="183" t="s">
        <v>156</v>
      </c>
      <c r="H147" s="184">
        <v>20</v>
      </c>
      <c r="I147" s="185"/>
      <c r="J147" s="186">
        <f>ROUND(I147*H147,2)</f>
        <v>0</v>
      </c>
      <c r="K147" s="187"/>
      <c r="L147" s="38"/>
      <c r="M147" s="188" t="s">
        <v>1</v>
      </c>
      <c r="N147" s="189" t="s">
        <v>42</v>
      </c>
      <c r="O147" s="81"/>
      <c r="P147" s="190">
        <f>O147*H147</f>
        <v>0</v>
      </c>
      <c r="Q147" s="190">
        <v>0</v>
      </c>
      <c r="R147" s="190">
        <f>Q147*H147</f>
        <v>0</v>
      </c>
      <c r="S147" s="190">
        <v>0</v>
      </c>
      <c r="T147" s="19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140</v>
      </c>
      <c r="AT147" s="192" t="s">
        <v>136</v>
      </c>
      <c r="AU147" s="192" t="s">
        <v>141</v>
      </c>
      <c r="AY147" s="18" t="s">
        <v>134</v>
      </c>
      <c r="BE147" s="193">
        <f>IF(N147="základná",J147,0)</f>
        <v>0</v>
      </c>
      <c r="BF147" s="193">
        <f>IF(N147="znížená",J147,0)</f>
        <v>0</v>
      </c>
      <c r="BG147" s="193">
        <f>IF(N147="zákl. prenesená",J147,0)</f>
        <v>0</v>
      </c>
      <c r="BH147" s="193">
        <f>IF(N147="zníž. prenesená",J147,0)</f>
        <v>0</v>
      </c>
      <c r="BI147" s="193">
        <f>IF(N147="nulová",J147,0)</f>
        <v>0</v>
      </c>
      <c r="BJ147" s="18" t="s">
        <v>141</v>
      </c>
      <c r="BK147" s="193">
        <f>ROUND(I147*H147,2)</f>
        <v>0</v>
      </c>
      <c r="BL147" s="18" t="s">
        <v>140</v>
      </c>
      <c r="BM147" s="192" t="s">
        <v>1129</v>
      </c>
    </row>
    <row r="148" s="2" customFormat="1" ht="33" customHeight="1">
      <c r="A148" s="37"/>
      <c r="B148" s="179"/>
      <c r="C148" s="180" t="s">
        <v>224</v>
      </c>
      <c r="D148" s="180" t="s">
        <v>136</v>
      </c>
      <c r="E148" s="181" t="s">
        <v>1027</v>
      </c>
      <c r="F148" s="182" t="s">
        <v>1028</v>
      </c>
      <c r="G148" s="183" t="s">
        <v>156</v>
      </c>
      <c r="H148" s="184">
        <v>20</v>
      </c>
      <c r="I148" s="185"/>
      <c r="J148" s="186">
        <f>ROUND(I148*H148,2)</f>
        <v>0</v>
      </c>
      <c r="K148" s="187"/>
      <c r="L148" s="38"/>
      <c r="M148" s="188" t="s">
        <v>1</v>
      </c>
      <c r="N148" s="189" t="s">
        <v>42</v>
      </c>
      <c r="O148" s="81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140</v>
      </c>
      <c r="AT148" s="192" t="s">
        <v>136</v>
      </c>
      <c r="AU148" s="192" t="s">
        <v>141</v>
      </c>
      <c r="AY148" s="18" t="s">
        <v>134</v>
      </c>
      <c r="BE148" s="193">
        <f>IF(N148="základná",J148,0)</f>
        <v>0</v>
      </c>
      <c r="BF148" s="193">
        <f>IF(N148="znížená",J148,0)</f>
        <v>0</v>
      </c>
      <c r="BG148" s="193">
        <f>IF(N148="zákl. prenesená",J148,0)</f>
        <v>0</v>
      </c>
      <c r="BH148" s="193">
        <f>IF(N148="zníž. prenesená",J148,0)</f>
        <v>0</v>
      </c>
      <c r="BI148" s="193">
        <f>IF(N148="nulová",J148,0)</f>
        <v>0</v>
      </c>
      <c r="BJ148" s="18" t="s">
        <v>141</v>
      </c>
      <c r="BK148" s="193">
        <f>ROUND(I148*H148,2)</f>
        <v>0</v>
      </c>
      <c r="BL148" s="18" t="s">
        <v>140</v>
      </c>
      <c r="BM148" s="192" t="s">
        <v>1130</v>
      </c>
    </row>
    <row r="149" s="2" customFormat="1" ht="24.15" customHeight="1">
      <c r="A149" s="37"/>
      <c r="B149" s="179"/>
      <c r="C149" s="180" t="s">
        <v>7</v>
      </c>
      <c r="D149" s="180" t="s">
        <v>136</v>
      </c>
      <c r="E149" s="181" t="s">
        <v>1131</v>
      </c>
      <c r="F149" s="182" t="s">
        <v>1132</v>
      </c>
      <c r="G149" s="183" t="s">
        <v>156</v>
      </c>
      <c r="H149" s="184">
        <v>10</v>
      </c>
      <c r="I149" s="185"/>
      <c r="J149" s="186">
        <f>ROUND(I149*H149,2)</f>
        <v>0</v>
      </c>
      <c r="K149" s="187"/>
      <c r="L149" s="38"/>
      <c r="M149" s="188" t="s">
        <v>1</v>
      </c>
      <c r="N149" s="189" t="s">
        <v>42</v>
      </c>
      <c r="O149" s="81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140</v>
      </c>
      <c r="AT149" s="192" t="s">
        <v>136</v>
      </c>
      <c r="AU149" s="192" t="s">
        <v>141</v>
      </c>
      <c r="AY149" s="18" t="s">
        <v>134</v>
      </c>
      <c r="BE149" s="193">
        <f>IF(N149="základná",J149,0)</f>
        <v>0</v>
      </c>
      <c r="BF149" s="193">
        <f>IF(N149="znížená",J149,0)</f>
        <v>0</v>
      </c>
      <c r="BG149" s="193">
        <f>IF(N149="zákl. prenesená",J149,0)</f>
        <v>0</v>
      </c>
      <c r="BH149" s="193">
        <f>IF(N149="zníž. prenesená",J149,0)</f>
        <v>0</v>
      </c>
      <c r="BI149" s="193">
        <f>IF(N149="nulová",J149,0)</f>
        <v>0</v>
      </c>
      <c r="BJ149" s="18" t="s">
        <v>141</v>
      </c>
      <c r="BK149" s="193">
        <f>ROUND(I149*H149,2)</f>
        <v>0</v>
      </c>
      <c r="BL149" s="18" t="s">
        <v>140</v>
      </c>
      <c r="BM149" s="192" t="s">
        <v>1133</v>
      </c>
    </row>
    <row r="150" s="2" customFormat="1" ht="33" customHeight="1">
      <c r="A150" s="37"/>
      <c r="B150" s="179"/>
      <c r="C150" s="180" t="s">
        <v>233</v>
      </c>
      <c r="D150" s="180" t="s">
        <v>136</v>
      </c>
      <c r="E150" s="181" t="s">
        <v>1134</v>
      </c>
      <c r="F150" s="182" t="s">
        <v>1135</v>
      </c>
      <c r="G150" s="183" t="s">
        <v>139</v>
      </c>
      <c r="H150" s="184">
        <v>5</v>
      </c>
      <c r="I150" s="185"/>
      <c r="J150" s="186">
        <f>ROUND(I150*H150,2)</f>
        <v>0</v>
      </c>
      <c r="K150" s="187"/>
      <c r="L150" s="38"/>
      <c r="M150" s="188" t="s">
        <v>1</v>
      </c>
      <c r="N150" s="189" t="s">
        <v>42</v>
      </c>
      <c r="O150" s="81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140</v>
      </c>
      <c r="AT150" s="192" t="s">
        <v>136</v>
      </c>
      <c r="AU150" s="192" t="s">
        <v>141</v>
      </c>
      <c r="AY150" s="18" t="s">
        <v>134</v>
      </c>
      <c r="BE150" s="193">
        <f>IF(N150="základná",J150,0)</f>
        <v>0</v>
      </c>
      <c r="BF150" s="193">
        <f>IF(N150="znížená",J150,0)</f>
        <v>0</v>
      </c>
      <c r="BG150" s="193">
        <f>IF(N150="zákl. prenesená",J150,0)</f>
        <v>0</v>
      </c>
      <c r="BH150" s="193">
        <f>IF(N150="zníž. prenesená",J150,0)</f>
        <v>0</v>
      </c>
      <c r="BI150" s="193">
        <f>IF(N150="nulová",J150,0)</f>
        <v>0</v>
      </c>
      <c r="BJ150" s="18" t="s">
        <v>141</v>
      </c>
      <c r="BK150" s="193">
        <f>ROUND(I150*H150,2)</f>
        <v>0</v>
      </c>
      <c r="BL150" s="18" t="s">
        <v>140</v>
      </c>
      <c r="BM150" s="192" t="s">
        <v>1136</v>
      </c>
    </row>
    <row r="151" s="2" customFormat="1" ht="24.15" customHeight="1">
      <c r="A151" s="37"/>
      <c r="B151" s="179"/>
      <c r="C151" s="180" t="s">
        <v>244</v>
      </c>
      <c r="D151" s="180" t="s">
        <v>136</v>
      </c>
      <c r="E151" s="181" t="s">
        <v>1137</v>
      </c>
      <c r="F151" s="182" t="s">
        <v>1138</v>
      </c>
      <c r="G151" s="183" t="s">
        <v>139</v>
      </c>
      <c r="H151" s="184">
        <v>5</v>
      </c>
      <c r="I151" s="185"/>
      <c r="J151" s="186">
        <f>ROUND(I151*H151,2)</f>
        <v>0</v>
      </c>
      <c r="K151" s="187"/>
      <c r="L151" s="38"/>
      <c r="M151" s="188" t="s">
        <v>1</v>
      </c>
      <c r="N151" s="189" t="s">
        <v>42</v>
      </c>
      <c r="O151" s="81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140</v>
      </c>
      <c r="AT151" s="192" t="s">
        <v>136</v>
      </c>
      <c r="AU151" s="192" t="s">
        <v>141</v>
      </c>
      <c r="AY151" s="18" t="s">
        <v>134</v>
      </c>
      <c r="BE151" s="193">
        <f>IF(N151="základná",J151,0)</f>
        <v>0</v>
      </c>
      <c r="BF151" s="193">
        <f>IF(N151="znížená",J151,0)</f>
        <v>0</v>
      </c>
      <c r="BG151" s="193">
        <f>IF(N151="zákl. prenesená",J151,0)</f>
        <v>0</v>
      </c>
      <c r="BH151" s="193">
        <f>IF(N151="zníž. prenesená",J151,0)</f>
        <v>0</v>
      </c>
      <c r="BI151" s="193">
        <f>IF(N151="nulová",J151,0)</f>
        <v>0</v>
      </c>
      <c r="BJ151" s="18" t="s">
        <v>141</v>
      </c>
      <c r="BK151" s="193">
        <f>ROUND(I151*H151,2)</f>
        <v>0</v>
      </c>
      <c r="BL151" s="18" t="s">
        <v>140</v>
      </c>
      <c r="BM151" s="192" t="s">
        <v>1139</v>
      </c>
    </row>
    <row r="152" s="2" customFormat="1" ht="33" customHeight="1">
      <c r="A152" s="37"/>
      <c r="B152" s="179"/>
      <c r="C152" s="180" t="s">
        <v>249</v>
      </c>
      <c r="D152" s="180" t="s">
        <v>136</v>
      </c>
      <c r="E152" s="181" t="s">
        <v>1140</v>
      </c>
      <c r="F152" s="182" t="s">
        <v>1141</v>
      </c>
      <c r="G152" s="183" t="s">
        <v>236</v>
      </c>
      <c r="H152" s="184">
        <v>0.64600000000000002</v>
      </c>
      <c r="I152" s="185"/>
      <c r="J152" s="186">
        <f>ROUND(I152*H152,2)</f>
        <v>0</v>
      </c>
      <c r="K152" s="187"/>
      <c r="L152" s="38"/>
      <c r="M152" s="188" t="s">
        <v>1</v>
      </c>
      <c r="N152" s="189" t="s">
        <v>42</v>
      </c>
      <c r="O152" s="81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140</v>
      </c>
      <c r="AT152" s="192" t="s">
        <v>136</v>
      </c>
      <c r="AU152" s="192" t="s">
        <v>141</v>
      </c>
      <c r="AY152" s="18" t="s">
        <v>134</v>
      </c>
      <c r="BE152" s="193">
        <f>IF(N152="základná",J152,0)</f>
        <v>0</v>
      </c>
      <c r="BF152" s="193">
        <f>IF(N152="znížená",J152,0)</f>
        <v>0</v>
      </c>
      <c r="BG152" s="193">
        <f>IF(N152="zákl. prenesená",J152,0)</f>
        <v>0</v>
      </c>
      <c r="BH152" s="193">
        <f>IF(N152="zníž. prenesená",J152,0)</f>
        <v>0</v>
      </c>
      <c r="BI152" s="193">
        <f>IF(N152="nulová",J152,0)</f>
        <v>0</v>
      </c>
      <c r="BJ152" s="18" t="s">
        <v>141</v>
      </c>
      <c r="BK152" s="193">
        <f>ROUND(I152*H152,2)</f>
        <v>0</v>
      </c>
      <c r="BL152" s="18" t="s">
        <v>140</v>
      </c>
      <c r="BM152" s="192" t="s">
        <v>1142</v>
      </c>
    </row>
    <row r="153" s="12" customFormat="1" ht="22.8" customHeight="1">
      <c r="A153" s="12"/>
      <c r="B153" s="166"/>
      <c r="C153" s="12"/>
      <c r="D153" s="167" t="s">
        <v>75</v>
      </c>
      <c r="E153" s="177" t="s">
        <v>159</v>
      </c>
      <c r="F153" s="177" t="s">
        <v>359</v>
      </c>
      <c r="G153" s="12"/>
      <c r="H153" s="12"/>
      <c r="I153" s="169"/>
      <c r="J153" s="178">
        <f>BK153</f>
        <v>0</v>
      </c>
      <c r="K153" s="12"/>
      <c r="L153" s="166"/>
      <c r="M153" s="171"/>
      <c r="N153" s="172"/>
      <c r="O153" s="172"/>
      <c r="P153" s="173">
        <f>SUM(P154:P158)</f>
        <v>0</v>
      </c>
      <c r="Q153" s="172"/>
      <c r="R153" s="173">
        <f>SUM(R154:R158)</f>
        <v>0</v>
      </c>
      <c r="S153" s="172"/>
      <c r="T153" s="174">
        <f>SUM(T154:T158)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67" t="s">
        <v>84</v>
      </c>
      <c r="AT153" s="175" t="s">
        <v>75</v>
      </c>
      <c r="AU153" s="175" t="s">
        <v>84</v>
      </c>
      <c r="AY153" s="167" t="s">
        <v>134</v>
      </c>
      <c r="BK153" s="176">
        <f>SUM(BK154:BK158)</f>
        <v>0</v>
      </c>
    </row>
    <row r="154" s="2" customFormat="1" ht="37.8" customHeight="1">
      <c r="A154" s="37"/>
      <c r="B154" s="179"/>
      <c r="C154" s="180" t="s">
        <v>253</v>
      </c>
      <c r="D154" s="180" t="s">
        <v>136</v>
      </c>
      <c r="E154" s="181" t="s">
        <v>1033</v>
      </c>
      <c r="F154" s="182" t="s">
        <v>1034</v>
      </c>
      <c r="G154" s="183" t="s">
        <v>139</v>
      </c>
      <c r="H154" s="184">
        <v>100</v>
      </c>
      <c r="I154" s="185"/>
      <c r="J154" s="186">
        <f>ROUND(I154*H154,2)</f>
        <v>0</v>
      </c>
      <c r="K154" s="187"/>
      <c r="L154" s="38"/>
      <c r="M154" s="188" t="s">
        <v>1</v>
      </c>
      <c r="N154" s="189" t="s">
        <v>42</v>
      </c>
      <c r="O154" s="81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140</v>
      </c>
      <c r="AT154" s="192" t="s">
        <v>136</v>
      </c>
      <c r="AU154" s="192" t="s">
        <v>141</v>
      </c>
      <c r="AY154" s="18" t="s">
        <v>134</v>
      </c>
      <c r="BE154" s="193">
        <f>IF(N154="základná",J154,0)</f>
        <v>0</v>
      </c>
      <c r="BF154" s="193">
        <f>IF(N154="znížená",J154,0)</f>
        <v>0</v>
      </c>
      <c r="BG154" s="193">
        <f>IF(N154="zákl. prenesená",J154,0)</f>
        <v>0</v>
      </c>
      <c r="BH154" s="193">
        <f>IF(N154="zníž. prenesená",J154,0)</f>
        <v>0</v>
      </c>
      <c r="BI154" s="193">
        <f>IF(N154="nulová",J154,0)</f>
        <v>0</v>
      </c>
      <c r="BJ154" s="18" t="s">
        <v>141</v>
      </c>
      <c r="BK154" s="193">
        <f>ROUND(I154*H154,2)</f>
        <v>0</v>
      </c>
      <c r="BL154" s="18" t="s">
        <v>140</v>
      </c>
      <c r="BM154" s="192" t="s">
        <v>1143</v>
      </c>
    </row>
    <row r="155" s="2" customFormat="1" ht="33" customHeight="1">
      <c r="A155" s="37"/>
      <c r="B155" s="179"/>
      <c r="C155" s="180" t="s">
        <v>257</v>
      </c>
      <c r="D155" s="180" t="s">
        <v>136</v>
      </c>
      <c r="E155" s="181" t="s">
        <v>1036</v>
      </c>
      <c r="F155" s="182" t="s">
        <v>1037</v>
      </c>
      <c r="G155" s="183" t="s">
        <v>139</v>
      </c>
      <c r="H155" s="184">
        <v>100</v>
      </c>
      <c r="I155" s="185"/>
      <c r="J155" s="186">
        <f>ROUND(I155*H155,2)</f>
        <v>0</v>
      </c>
      <c r="K155" s="187"/>
      <c r="L155" s="38"/>
      <c r="M155" s="188" t="s">
        <v>1</v>
      </c>
      <c r="N155" s="189" t="s">
        <v>42</v>
      </c>
      <c r="O155" s="81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140</v>
      </c>
      <c r="AT155" s="192" t="s">
        <v>136</v>
      </c>
      <c r="AU155" s="192" t="s">
        <v>141</v>
      </c>
      <c r="AY155" s="18" t="s">
        <v>134</v>
      </c>
      <c r="BE155" s="193">
        <f>IF(N155="základná",J155,0)</f>
        <v>0</v>
      </c>
      <c r="BF155" s="193">
        <f>IF(N155="znížená",J155,0)</f>
        <v>0</v>
      </c>
      <c r="BG155" s="193">
        <f>IF(N155="zákl. prenesená",J155,0)</f>
        <v>0</v>
      </c>
      <c r="BH155" s="193">
        <f>IF(N155="zníž. prenesená",J155,0)</f>
        <v>0</v>
      </c>
      <c r="BI155" s="193">
        <f>IF(N155="nulová",J155,0)</f>
        <v>0</v>
      </c>
      <c r="BJ155" s="18" t="s">
        <v>141</v>
      </c>
      <c r="BK155" s="193">
        <f>ROUND(I155*H155,2)</f>
        <v>0</v>
      </c>
      <c r="BL155" s="18" t="s">
        <v>140</v>
      </c>
      <c r="BM155" s="192" t="s">
        <v>1144</v>
      </c>
    </row>
    <row r="156" s="2" customFormat="1" ht="37.8" customHeight="1">
      <c r="A156" s="37"/>
      <c r="B156" s="179"/>
      <c r="C156" s="180" t="s">
        <v>261</v>
      </c>
      <c r="D156" s="180" t="s">
        <v>136</v>
      </c>
      <c r="E156" s="181" t="s">
        <v>1039</v>
      </c>
      <c r="F156" s="182" t="s">
        <v>1040</v>
      </c>
      <c r="G156" s="183" t="s">
        <v>139</v>
      </c>
      <c r="H156" s="184">
        <v>100</v>
      </c>
      <c r="I156" s="185"/>
      <c r="J156" s="186">
        <f>ROUND(I156*H156,2)</f>
        <v>0</v>
      </c>
      <c r="K156" s="187"/>
      <c r="L156" s="38"/>
      <c r="M156" s="188" t="s">
        <v>1</v>
      </c>
      <c r="N156" s="189" t="s">
        <v>42</v>
      </c>
      <c r="O156" s="81"/>
      <c r="P156" s="190">
        <f>O156*H156</f>
        <v>0</v>
      </c>
      <c r="Q156" s="190">
        <v>0</v>
      </c>
      <c r="R156" s="190">
        <f>Q156*H156</f>
        <v>0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140</v>
      </c>
      <c r="AT156" s="192" t="s">
        <v>136</v>
      </c>
      <c r="AU156" s="192" t="s">
        <v>141</v>
      </c>
      <c r="AY156" s="18" t="s">
        <v>134</v>
      </c>
      <c r="BE156" s="193">
        <f>IF(N156="základná",J156,0)</f>
        <v>0</v>
      </c>
      <c r="BF156" s="193">
        <f>IF(N156="znížená",J156,0)</f>
        <v>0</v>
      </c>
      <c r="BG156" s="193">
        <f>IF(N156="zákl. prenesená",J156,0)</f>
        <v>0</v>
      </c>
      <c r="BH156" s="193">
        <f>IF(N156="zníž. prenesená",J156,0)</f>
        <v>0</v>
      </c>
      <c r="BI156" s="193">
        <f>IF(N156="nulová",J156,0)</f>
        <v>0</v>
      </c>
      <c r="BJ156" s="18" t="s">
        <v>141</v>
      </c>
      <c r="BK156" s="193">
        <f>ROUND(I156*H156,2)</f>
        <v>0</v>
      </c>
      <c r="BL156" s="18" t="s">
        <v>140</v>
      </c>
      <c r="BM156" s="192" t="s">
        <v>1145</v>
      </c>
    </row>
    <row r="157" s="2" customFormat="1" ht="37.8" customHeight="1">
      <c r="A157" s="37"/>
      <c r="B157" s="179"/>
      <c r="C157" s="180" t="s">
        <v>265</v>
      </c>
      <c r="D157" s="180" t="s">
        <v>136</v>
      </c>
      <c r="E157" s="181" t="s">
        <v>1042</v>
      </c>
      <c r="F157" s="182" t="s">
        <v>1043</v>
      </c>
      <c r="G157" s="183" t="s">
        <v>139</v>
      </c>
      <c r="H157" s="184">
        <v>100</v>
      </c>
      <c r="I157" s="185"/>
      <c r="J157" s="186">
        <f>ROUND(I157*H157,2)</f>
        <v>0</v>
      </c>
      <c r="K157" s="187"/>
      <c r="L157" s="38"/>
      <c r="M157" s="188" t="s">
        <v>1</v>
      </c>
      <c r="N157" s="189" t="s">
        <v>42</v>
      </c>
      <c r="O157" s="81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140</v>
      </c>
      <c r="AT157" s="192" t="s">
        <v>136</v>
      </c>
      <c r="AU157" s="192" t="s">
        <v>141</v>
      </c>
      <c r="AY157" s="18" t="s">
        <v>134</v>
      </c>
      <c r="BE157" s="193">
        <f>IF(N157="základná",J157,0)</f>
        <v>0</v>
      </c>
      <c r="BF157" s="193">
        <f>IF(N157="znížená",J157,0)</f>
        <v>0</v>
      </c>
      <c r="BG157" s="193">
        <f>IF(N157="zákl. prenesená",J157,0)</f>
        <v>0</v>
      </c>
      <c r="BH157" s="193">
        <f>IF(N157="zníž. prenesená",J157,0)</f>
        <v>0</v>
      </c>
      <c r="BI157" s="193">
        <f>IF(N157="nulová",J157,0)</f>
        <v>0</v>
      </c>
      <c r="BJ157" s="18" t="s">
        <v>141</v>
      </c>
      <c r="BK157" s="193">
        <f>ROUND(I157*H157,2)</f>
        <v>0</v>
      </c>
      <c r="BL157" s="18" t="s">
        <v>140</v>
      </c>
      <c r="BM157" s="192" t="s">
        <v>1146</v>
      </c>
    </row>
    <row r="158" s="2" customFormat="1" ht="37.8" customHeight="1">
      <c r="A158" s="37"/>
      <c r="B158" s="179"/>
      <c r="C158" s="180" t="s">
        <v>269</v>
      </c>
      <c r="D158" s="180" t="s">
        <v>136</v>
      </c>
      <c r="E158" s="181" t="s">
        <v>1045</v>
      </c>
      <c r="F158" s="182" t="s">
        <v>1046</v>
      </c>
      <c r="G158" s="183" t="s">
        <v>139</v>
      </c>
      <c r="H158" s="184">
        <v>100</v>
      </c>
      <c r="I158" s="185"/>
      <c r="J158" s="186">
        <f>ROUND(I158*H158,2)</f>
        <v>0</v>
      </c>
      <c r="K158" s="187"/>
      <c r="L158" s="38"/>
      <c r="M158" s="188" t="s">
        <v>1</v>
      </c>
      <c r="N158" s="189" t="s">
        <v>42</v>
      </c>
      <c r="O158" s="81"/>
      <c r="P158" s="190">
        <f>O158*H158</f>
        <v>0</v>
      </c>
      <c r="Q158" s="190">
        <v>0</v>
      </c>
      <c r="R158" s="190">
        <f>Q158*H158</f>
        <v>0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140</v>
      </c>
      <c r="AT158" s="192" t="s">
        <v>136</v>
      </c>
      <c r="AU158" s="192" t="s">
        <v>141</v>
      </c>
      <c r="AY158" s="18" t="s">
        <v>134</v>
      </c>
      <c r="BE158" s="193">
        <f>IF(N158="základná",J158,0)</f>
        <v>0</v>
      </c>
      <c r="BF158" s="193">
        <f>IF(N158="znížená",J158,0)</f>
        <v>0</v>
      </c>
      <c r="BG158" s="193">
        <f>IF(N158="zákl. prenesená",J158,0)</f>
        <v>0</v>
      </c>
      <c r="BH158" s="193">
        <f>IF(N158="zníž. prenesená",J158,0)</f>
        <v>0</v>
      </c>
      <c r="BI158" s="193">
        <f>IF(N158="nulová",J158,0)</f>
        <v>0</v>
      </c>
      <c r="BJ158" s="18" t="s">
        <v>141</v>
      </c>
      <c r="BK158" s="193">
        <f>ROUND(I158*H158,2)</f>
        <v>0</v>
      </c>
      <c r="BL158" s="18" t="s">
        <v>140</v>
      </c>
      <c r="BM158" s="192" t="s">
        <v>1147</v>
      </c>
    </row>
    <row r="159" s="12" customFormat="1" ht="22.8" customHeight="1">
      <c r="A159" s="12"/>
      <c r="B159" s="166"/>
      <c r="C159" s="12"/>
      <c r="D159" s="167" t="s">
        <v>75</v>
      </c>
      <c r="E159" s="177" t="s">
        <v>171</v>
      </c>
      <c r="F159" s="177" t="s">
        <v>705</v>
      </c>
      <c r="G159" s="12"/>
      <c r="H159" s="12"/>
      <c r="I159" s="169"/>
      <c r="J159" s="178">
        <f>BK159</f>
        <v>0</v>
      </c>
      <c r="K159" s="12"/>
      <c r="L159" s="166"/>
      <c r="M159" s="171"/>
      <c r="N159" s="172"/>
      <c r="O159" s="172"/>
      <c r="P159" s="173">
        <f>SUM(P160:P171)</f>
        <v>0</v>
      </c>
      <c r="Q159" s="172"/>
      <c r="R159" s="173">
        <f>SUM(R160:R171)</f>
        <v>0.029841999999999994</v>
      </c>
      <c r="S159" s="172"/>
      <c r="T159" s="174">
        <f>SUM(T160:T171)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67" t="s">
        <v>84</v>
      </c>
      <c r="AT159" s="175" t="s">
        <v>75</v>
      </c>
      <c r="AU159" s="175" t="s">
        <v>84</v>
      </c>
      <c r="AY159" s="167" t="s">
        <v>134</v>
      </c>
      <c r="BK159" s="176">
        <f>SUM(BK160:BK171)</f>
        <v>0</v>
      </c>
    </row>
    <row r="160" s="2" customFormat="1" ht="16.5" customHeight="1">
      <c r="A160" s="37"/>
      <c r="B160" s="179"/>
      <c r="C160" s="180" t="s">
        <v>273</v>
      </c>
      <c r="D160" s="180" t="s">
        <v>136</v>
      </c>
      <c r="E160" s="181" t="s">
        <v>706</v>
      </c>
      <c r="F160" s="182" t="s">
        <v>707</v>
      </c>
      <c r="G160" s="183" t="s">
        <v>205</v>
      </c>
      <c r="H160" s="184">
        <v>100</v>
      </c>
      <c r="I160" s="185"/>
      <c r="J160" s="186">
        <f>ROUND(I160*H160,2)</f>
        <v>0</v>
      </c>
      <c r="K160" s="187"/>
      <c r="L160" s="38"/>
      <c r="M160" s="188" t="s">
        <v>1</v>
      </c>
      <c r="N160" s="189" t="s">
        <v>42</v>
      </c>
      <c r="O160" s="81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140</v>
      </c>
      <c r="AT160" s="192" t="s">
        <v>136</v>
      </c>
      <c r="AU160" s="192" t="s">
        <v>141</v>
      </c>
      <c r="AY160" s="18" t="s">
        <v>134</v>
      </c>
      <c r="BE160" s="193">
        <f>IF(N160="základná",J160,0)</f>
        <v>0</v>
      </c>
      <c r="BF160" s="193">
        <f>IF(N160="znížená",J160,0)</f>
        <v>0</v>
      </c>
      <c r="BG160" s="193">
        <f>IF(N160="zákl. prenesená",J160,0)</f>
        <v>0</v>
      </c>
      <c r="BH160" s="193">
        <f>IF(N160="zníž. prenesená",J160,0)</f>
        <v>0</v>
      </c>
      <c r="BI160" s="193">
        <f>IF(N160="nulová",J160,0)</f>
        <v>0</v>
      </c>
      <c r="BJ160" s="18" t="s">
        <v>141</v>
      </c>
      <c r="BK160" s="193">
        <f>ROUND(I160*H160,2)</f>
        <v>0</v>
      </c>
      <c r="BL160" s="18" t="s">
        <v>140</v>
      </c>
      <c r="BM160" s="192" t="s">
        <v>1148</v>
      </c>
    </row>
    <row r="161" s="2" customFormat="1" ht="24.15" customHeight="1">
      <c r="A161" s="37"/>
      <c r="B161" s="179"/>
      <c r="C161" s="221" t="s">
        <v>281</v>
      </c>
      <c r="D161" s="221" t="s">
        <v>367</v>
      </c>
      <c r="E161" s="222" t="s">
        <v>709</v>
      </c>
      <c r="F161" s="223" t="s">
        <v>710</v>
      </c>
      <c r="G161" s="224" t="s">
        <v>147</v>
      </c>
      <c r="H161" s="225">
        <v>100</v>
      </c>
      <c r="I161" s="226"/>
      <c r="J161" s="227">
        <f>ROUND(I161*H161,2)</f>
        <v>0</v>
      </c>
      <c r="K161" s="228"/>
      <c r="L161" s="229"/>
      <c r="M161" s="230" t="s">
        <v>1</v>
      </c>
      <c r="N161" s="231" t="s">
        <v>42</v>
      </c>
      <c r="O161" s="81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171</v>
      </c>
      <c r="AT161" s="192" t="s">
        <v>367</v>
      </c>
      <c r="AU161" s="192" t="s">
        <v>141</v>
      </c>
      <c r="AY161" s="18" t="s">
        <v>134</v>
      </c>
      <c r="BE161" s="193">
        <f>IF(N161="základná",J161,0)</f>
        <v>0</v>
      </c>
      <c r="BF161" s="193">
        <f>IF(N161="znížená",J161,0)</f>
        <v>0</v>
      </c>
      <c r="BG161" s="193">
        <f>IF(N161="zákl. prenesená",J161,0)</f>
        <v>0</v>
      </c>
      <c r="BH161" s="193">
        <f>IF(N161="zníž. prenesená",J161,0)</f>
        <v>0</v>
      </c>
      <c r="BI161" s="193">
        <f>IF(N161="nulová",J161,0)</f>
        <v>0</v>
      </c>
      <c r="BJ161" s="18" t="s">
        <v>141</v>
      </c>
      <c r="BK161" s="193">
        <f>ROUND(I161*H161,2)</f>
        <v>0</v>
      </c>
      <c r="BL161" s="18" t="s">
        <v>140</v>
      </c>
      <c r="BM161" s="192" t="s">
        <v>1149</v>
      </c>
    </row>
    <row r="162" s="2" customFormat="1" ht="33" customHeight="1">
      <c r="A162" s="37"/>
      <c r="B162" s="179"/>
      <c r="C162" s="180" t="s">
        <v>286</v>
      </c>
      <c r="D162" s="180" t="s">
        <v>136</v>
      </c>
      <c r="E162" s="181" t="s">
        <v>712</v>
      </c>
      <c r="F162" s="182" t="s">
        <v>713</v>
      </c>
      <c r="G162" s="183" t="s">
        <v>147</v>
      </c>
      <c r="H162" s="184">
        <v>100</v>
      </c>
      <c r="I162" s="185"/>
      <c r="J162" s="186">
        <f>ROUND(I162*H162,2)</f>
        <v>0</v>
      </c>
      <c r="K162" s="187"/>
      <c r="L162" s="38"/>
      <c r="M162" s="188" t="s">
        <v>1</v>
      </c>
      <c r="N162" s="189" t="s">
        <v>42</v>
      </c>
      <c r="O162" s="81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140</v>
      </c>
      <c r="AT162" s="192" t="s">
        <v>136</v>
      </c>
      <c r="AU162" s="192" t="s">
        <v>141</v>
      </c>
      <c r="AY162" s="18" t="s">
        <v>134</v>
      </c>
      <c r="BE162" s="193">
        <f>IF(N162="základná",J162,0)</f>
        <v>0</v>
      </c>
      <c r="BF162" s="193">
        <f>IF(N162="znížená",J162,0)</f>
        <v>0</v>
      </c>
      <c r="BG162" s="193">
        <f>IF(N162="zákl. prenesená",J162,0)</f>
        <v>0</v>
      </c>
      <c r="BH162" s="193">
        <f>IF(N162="zníž. prenesená",J162,0)</f>
        <v>0</v>
      </c>
      <c r="BI162" s="193">
        <f>IF(N162="nulová",J162,0)</f>
        <v>0</v>
      </c>
      <c r="BJ162" s="18" t="s">
        <v>141</v>
      </c>
      <c r="BK162" s="193">
        <f>ROUND(I162*H162,2)</f>
        <v>0</v>
      </c>
      <c r="BL162" s="18" t="s">
        <v>140</v>
      </c>
      <c r="BM162" s="192" t="s">
        <v>1150</v>
      </c>
    </row>
    <row r="163" s="2" customFormat="1" ht="24.15" customHeight="1">
      <c r="A163" s="37"/>
      <c r="B163" s="179"/>
      <c r="C163" s="221" t="s">
        <v>290</v>
      </c>
      <c r="D163" s="221" t="s">
        <v>367</v>
      </c>
      <c r="E163" s="222" t="s">
        <v>715</v>
      </c>
      <c r="F163" s="223" t="s">
        <v>716</v>
      </c>
      <c r="G163" s="224" t="s">
        <v>147</v>
      </c>
      <c r="H163" s="225">
        <v>100</v>
      </c>
      <c r="I163" s="226"/>
      <c r="J163" s="227">
        <f>ROUND(I163*H163,2)</f>
        <v>0</v>
      </c>
      <c r="K163" s="228"/>
      <c r="L163" s="229"/>
      <c r="M163" s="230" t="s">
        <v>1</v>
      </c>
      <c r="N163" s="231" t="s">
        <v>42</v>
      </c>
      <c r="O163" s="81"/>
      <c r="P163" s="190">
        <f>O163*H163</f>
        <v>0</v>
      </c>
      <c r="Q163" s="190">
        <v>0.00027999999999999998</v>
      </c>
      <c r="R163" s="190">
        <f>Q163*H163</f>
        <v>0.027999999999999997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171</v>
      </c>
      <c r="AT163" s="192" t="s">
        <v>367</v>
      </c>
      <c r="AU163" s="192" t="s">
        <v>141</v>
      </c>
      <c r="AY163" s="18" t="s">
        <v>134</v>
      </c>
      <c r="BE163" s="193">
        <f>IF(N163="základná",J163,0)</f>
        <v>0</v>
      </c>
      <c r="BF163" s="193">
        <f>IF(N163="znížená",J163,0)</f>
        <v>0</v>
      </c>
      <c r="BG163" s="193">
        <f>IF(N163="zákl. prenesená",J163,0)</f>
        <v>0</v>
      </c>
      <c r="BH163" s="193">
        <f>IF(N163="zníž. prenesená",J163,0)</f>
        <v>0</v>
      </c>
      <c r="BI163" s="193">
        <f>IF(N163="nulová",J163,0)</f>
        <v>0</v>
      </c>
      <c r="BJ163" s="18" t="s">
        <v>141</v>
      </c>
      <c r="BK163" s="193">
        <f>ROUND(I163*H163,2)</f>
        <v>0</v>
      </c>
      <c r="BL163" s="18" t="s">
        <v>140</v>
      </c>
      <c r="BM163" s="192" t="s">
        <v>1151</v>
      </c>
    </row>
    <row r="164" s="2" customFormat="1" ht="24.15" customHeight="1">
      <c r="A164" s="37"/>
      <c r="B164" s="179"/>
      <c r="C164" s="221" t="s">
        <v>296</v>
      </c>
      <c r="D164" s="221" t="s">
        <v>367</v>
      </c>
      <c r="E164" s="222" t="s">
        <v>718</v>
      </c>
      <c r="F164" s="223" t="s">
        <v>719</v>
      </c>
      <c r="G164" s="224" t="s">
        <v>205</v>
      </c>
      <c r="H164" s="225">
        <v>6.7000000000000002</v>
      </c>
      <c r="I164" s="226"/>
      <c r="J164" s="227">
        <f>ROUND(I164*H164,2)</f>
        <v>0</v>
      </c>
      <c r="K164" s="228"/>
      <c r="L164" s="229"/>
      <c r="M164" s="230" t="s">
        <v>1</v>
      </c>
      <c r="N164" s="231" t="s">
        <v>42</v>
      </c>
      <c r="O164" s="81"/>
      <c r="P164" s="190">
        <f>O164*H164</f>
        <v>0</v>
      </c>
      <c r="Q164" s="190">
        <v>6.0000000000000002E-05</v>
      </c>
      <c r="R164" s="190">
        <f>Q164*H164</f>
        <v>0.00040200000000000001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171</v>
      </c>
      <c r="AT164" s="192" t="s">
        <v>367</v>
      </c>
      <c r="AU164" s="192" t="s">
        <v>141</v>
      </c>
      <c r="AY164" s="18" t="s">
        <v>134</v>
      </c>
      <c r="BE164" s="193">
        <f>IF(N164="základná",J164,0)</f>
        <v>0</v>
      </c>
      <c r="BF164" s="193">
        <f>IF(N164="znížená",J164,0)</f>
        <v>0</v>
      </c>
      <c r="BG164" s="193">
        <f>IF(N164="zákl. prenesená",J164,0)</f>
        <v>0</v>
      </c>
      <c r="BH164" s="193">
        <f>IF(N164="zníž. prenesená",J164,0)</f>
        <v>0</v>
      </c>
      <c r="BI164" s="193">
        <f>IF(N164="nulová",J164,0)</f>
        <v>0</v>
      </c>
      <c r="BJ164" s="18" t="s">
        <v>141</v>
      </c>
      <c r="BK164" s="193">
        <f>ROUND(I164*H164,2)</f>
        <v>0</v>
      </c>
      <c r="BL164" s="18" t="s">
        <v>140</v>
      </c>
      <c r="BM164" s="192" t="s">
        <v>1152</v>
      </c>
    </row>
    <row r="165" s="2" customFormat="1" ht="24.15" customHeight="1">
      <c r="A165" s="37"/>
      <c r="B165" s="179"/>
      <c r="C165" s="180" t="s">
        <v>303</v>
      </c>
      <c r="D165" s="180" t="s">
        <v>136</v>
      </c>
      <c r="E165" s="181" t="s">
        <v>1153</v>
      </c>
      <c r="F165" s="182" t="s">
        <v>1154</v>
      </c>
      <c r="G165" s="183" t="s">
        <v>205</v>
      </c>
      <c r="H165" s="184">
        <v>2</v>
      </c>
      <c r="I165" s="185"/>
      <c r="J165" s="186">
        <f>ROUND(I165*H165,2)</f>
        <v>0</v>
      </c>
      <c r="K165" s="187"/>
      <c r="L165" s="38"/>
      <c r="M165" s="188" t="s">
        <v>1</v>
      </c>
      <c r="N165" s="189" t="s">
        <v>42</v>
      </c>
      <c r="O165" s="81"/>
      <c r="P165" s="190">
        <f>O165*H165</f>
        <v>0</v>
      </c>
      <c r="Q165" s="190">
        <v>2.0000000000000002E-05</v>
      </c>
      <c r="R165" s="190">
        <f>Q165*H165</f>
        <v>4.0000000000000003E-05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140</v>
      </c>
      <c r="AT165" s="192" t="s">
        <v>136</v>
      </c>
      <c r="AU165" s="192" t="s">
        <v>141</v>
      </c>
      <c r="AY165" s="18" t="s">
        <v>134</v>
      </c>
      <c r="BE165" s="193">
        <f>IF(N165="základná",J165,0)</f>
        <v>0</v>
      </c>
      <c r="BF165" s="193">
        <f>IF(N165="znížená",J165,0)</f>
        <v>0</v>
      </c>
      <c r="BG165" s="193">
        <f>IF(N165="zákl. prenesená",J165,0)</f>
        <v>0</v>
      </c>
      <c r="BH165" s="193">
        <f>IF(N165="zníž. prenesená",J165,0)</f>
        <v>0</v>
      </c>
      <c r="BI165" s="193">
        <f>IF(N165="nulová",J165,0)</f>
        <v>0</v>
      </c>
      <c r="BJ165" s="18" t="s">
        <v>141</v>
      </c>
      <c r="BK165" s="193">
        <f>ROUND(I165*H165,2)</f>
        <v>0</v>
      </c>
      <c r="BL165" s="18" t="s">
        <v>140</v>
      </c>
      <c r="BM165" s="192" t="s">
        <v>1155</v>
      </c>
    </row>
    <row r="166" s="2" customFormat="1" ht="16.5" customHeight="1">
      <c r="A166" s="37"/>
      <c r="B166" s="179"/>
      <c r="C166" s="221" t="s">
        <v>309</v>
      </c>
      <c r="D166" s="221" t="s">
        <v>367</v>
      </c>
      <c r="E166" s="222" t="s">
        <v>1156</v>
      </c>
      <c r="F166" s="223" t="s">
        <v>1157</v>
      </c>
      <c r="G166" s="224" t="s">
        <v>205</v>
      </c>
      <c r="H166" s="225">
        <v>2</v>
      </c>
      <c r="I166" s="226"/>
      <c r="J166" s="227">
        <f>ROUND(I166*H166,2)</f>
        <v>0</v>
      </c>
      <c r="K166" s="228"/>
      <c r="L166" s="229"/>
      <c r="M166" s="230" t="s">
        <v>1</v>
      </c>
      <c r="N166" s="231" t="s">
        <v>42</v>
      </c>
      <c r="O166" s="81"/>
      <c r="P166" s="190">
        <f>O166*H166</f>
        <v>0</v>
      </c>
      <c r="Q166" s="190">
        <v>0.00069999999999999999</v>
      </c>
      <c r="R166" s="190">
        <f>Q166*H166</f>
        <v>0.0014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171</v>
      </c>
      <c r="AT166" s="192" t="s">
        <v>367</v>
      </c>
      <c r="AU166" s="192" t="s">
        <v>141</v>
      </c>
      <c r="AY166" s="18" t="s">
        <v>134</v>
      </c>
      <c r="BE166" s="193">
        <f>IF(N166="základná",J166,0)</f>
        <v>0</v>
      </c>
      <c r="BF166" s="193">
        <f>IF(N166="znížená",J166,0)</f>
        <v>0</v>
      </c>
      <c r="BG166" s="193">
        <f>IF(N166="zákl. prenesená",J166,0)</f>
        <v>0</v>
      </c>
      <c r="BH166" s="193">
        <f>IF(N166="zníž. prenesená",J166,0)</f>
        <v>0</v>
      </c>
      <c r="BI166" s="193">
        <f>IF(N166="nulová",J166,0)</f>
        <v>0</v>
      </c>
      <c r="BJ166" s="18" t="s">
        <v>141</v>
      </c>
      <c r="BK166" s="193">
        <f>ROUND(I166*H166,2)</f>
        <v>0</v>
      </c>
      <c r="BL166" s="18" t="s">
        <v>140</v>
      </c>
      <c r="BM166" s="192" t="s">
        <v>1158</v>
      </c>
    </row>
    <row r="167" s="2" customFormat="1" ht="24.15" customHeight="1">
      <c r="A167" s="37"/>
      <c r="B167" s="179"/>
      <c r="C167" s="180" t="s">
        <v>314</v>
      </c>
      <c r="D167" s="180" t="s">
        <v>136</v>
      </c>
      <c r="E167" s="181" t="s">
        <v>733</v>
      </c>
      <c r="F167" s="182" t="s">
        <v>734</v>
      </c>
      <c r="G167" s="183" t="s">
        <v>147</v>
      </c>
      <c r="H167" s="184">
        <v>100</v>
      </c>
      <c r="I167" s="185"/>
      <c r="J167" s="186">
        <f>ROUND(I167*H167,2)</f>
        <v>0</v>
      </c>
      <c r="K167" s="187"/>
      <c r="L167" s="38"/>
      <c r="M167" s="188" t="s">
        <v>1</v>
      </c>
      <c r="N167" s="189" t="s">
        <v>42</v>
      </c>
      <c r="O167" s="81"/>
      <c r="P167" s="190">
        <f>O167*H167</f>
        <v>0</v>
      </c>
      <c r="Q167" s="190">
        <v>0</v>
      </c>
      <c r="R167" s="190">
        <f>Q167*H167</f>
        <v>0</v>
      </c>
      <c r="S167" s="190">
        <v>0</v>
      </c>
      <c r="T167" s="19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2" t="s">
        <v>140</v>
      </c>
      <c r="AT167" s="192" t="s">
        <v>136</v>
      </c>
      <c r="AU167" s="192" t="s">
        <v>141</v>
      </c>
      <c r="AY167" s="18" t="s">
        <v>134</v>
      </c>
      <c r="BE167" s="193">
        <f>IF(N167="základná",J167,0)</f>
        <v>0</v>
      </c>
      <c r="BF167" s="193">
        <f>IF(N167="znížená",J167,0)</f>
        <v>0</v>
      </c>
      <c r="BG167" s="193">
        <f>IF(N167="zákl. prenesená",J167,0)</f>
        <v>0</v>
      </c>
      <c r="BH167" s="193">
        <f>IF(N167="zníž. prenesená",J167,0)</f>
        <v>0</v>
      </c>
      <c r="BI167" s="193">
        <f>IF(N167="nulová",J167,0)</f>
        <v>0</v>
      </c>
      <c r="BJ167" s="18" t="s">
        <v>141</v>
      </c>
      <c r="BK167" s="193">
        <f>ROUND(I167*H167,2)</f>
        <v>0</v>
      </c>
      <c r="BL167" s="18" t="s">
        <v>140</v>
      </c>
      <c r="BM167" s="192" t="s">
        <v>1159</v>
      </c>
    </row>
    <row r="168" s="2" customFormat="1" ht="24.15" customHeight="1">
      <c r="A168" s="37"/>
      <c r="B168" s="179"/>
      <c r="C168" s="180" t="s">
        <v>463</v>
      </c>
      <c r="D168" s="180" t="s">
        <v>136</v>
      </c>
      <c r="E168" s="181" t="s">
        <v>736</v>
      </c>
      <c r="F168" s="182" t="s">
        <v>737</v>
      </c>
      <c r="G168" s="183" t="s">
        <v>147</v>
      </c>
      <c r="H168" s="184">
        <v>100</v>
      </c>
      <c r="I168" s="185"/>
      <c r="J168" s="186">
        <f>ROUND(I168*H168,2)</f>
        <v>0</v>
      </c>
      <c r="K168" s="187"/>
      <c r="L168" s="38"/>
      <c r="M168" s="188" t="s">
        <v>1</v>
      </c>
      <c r="N168" s="189" t="s">
        <v>42</v>
      </c>
      <c r="O168" s="81"/>
      <c r="P168" s="190">
        <f>O168*H168</f>
        <v>0</v>
      </c>
      <c r="Q168" s="190">
        <v>0</v>
      </c>
      <c r="R168" s="190">
        <f>Q168*H168</f>
        <v>0</v>
      </c>
      <c r="S168" s="190">
        <v>0</v>
      </c>
      <c r="T168" s="19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2" t="s">
        <v>140</v>
      </c>
      <c r="AT168" s="192" t="s">
        <v>136</v>
      </c>
      <c r="AU168" s="192" t="s">
        <v>141</v>
      </c>
      <c r="AY168" s="18" t="s">
        <v>134</v>
      </c>
      <c r="BE168" s="193">
        <f>IF(N168="základná",J168,0)</f>
        <v>0</v>
      </c>
      <c r="BF168" s="193">
        <f>IF(N168="znížená",J168,0)</f>
        <v>0</v>
      </c>
      <c r="BG168" s="193">
        <f>IF(N168="zákl. prenesená",J168,0)</f>
        <v>0</v>
      </c>
      <c r="BH168" s="193">
        <f>IF(N168="zníž. prenesená",J168,0)</f>
        <v>0</v>
      </c>
      <c r="BI168" s="193">
        <f>IF(N168="nulová",J168,0)</f>
        <v>0</v>
      </c>
      <c r="BJ168" s="18" t="s">
        <v>141</v>
      </c>
      <c r="BK168" s="193">
        <f>ROUND(I168*H168,2)</f>
        <v>0</v>
      </c>
      <c r="BL168" s="18" t="s">
        <v>140</v>
      </c>
      <c r="BM168" s="192" t="s">
        <v>1160</v>
      </c>
    </row>
    <row r="169" s="2" customFormat="1" ht="24.15" customHeight="1">
      <c r="A169" s="37"/>
      <c r="B169" s="179"/>
      <c r="C169" s="180" t="s">
        <v>468</v>
      </c>
      <c r="D169" s="180" t="s">
        <v>136</v>
      </c>
      <c r="E169" s="181" t="s">
        <v>739</v>
      </c>
      <c r="F169" s="182" t="s">
        <v>740</v>
      </c>
      <c r="G169" s="183" t="s">
        <v>205</v>
      </c>
      <c r="H169" s="184">
        <v>2</v>
      </c>
      <c r="I169" s="185"/>
      <c r="J169" s="186">
        <f>ROUND(I169*H169,2)</f>
        <v>0</v>
      </c>
      <c r="K169" s="187"/>
      <c r="L169" s="38"/>
      <c r="M169" s="188" t="s">
        <v>1</v>
      </c>
      <c r="N169" s="189" t="s">
        <v>42</v>
      </c>
      <c r="O169" s="81"/>
      <c r="P169" s="190">
        <f>O169*H169</f>
        <v>0</v>
      </c>
      <c r="Q169" s="190">
        <v>0</v>
      </c>
      <c r="R169" s="190">
        <f>Q169*H169</f>
        <v>0</v>
      </c>
      <c r="S169" s="190">
        <v>0</v>
      </c>
      <c r="T169" s="19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2" t="s">
        <v>140</v>
      </c>
      <c r="AT169" s="192" t="s">
        <v>136</v>
      </c>
      <c r="AU169" s="192" t="s">
        <v>141</v>
      </c>
      <c r="AY169" s="18" t="s">
        <v>134</v>
      </c>
      <c r="BE169" s="193">
        <f>IF(N169="základná",J169,0)</f>
        <v>0</v>
      </c>
      <c r="BF169" s="193">
        <f>IF(N169="znížená",J169,0)</f>
        <v>0</v>
      </c>
      <c r="BG169" s="193">
        <f>IF(N169="zákl. prenesená",J169,0)</f>
        <v>0</v>
      </c>
      <c r="BH169" s="193">
        <f>IF(N169="zníž. prenesená",J169,0)</f>
        <v>0</v>
      </c>
      <c r="BI169" s="193">
        <f>IF(N169="nulová",J169,0)</f>
        <v>0</v>
      </c>
      <c r="BJ169" s="18" t="s">
        <v>141</v>
      </c>
      <c r="BK169" s="193">
        <f>ROUND(I169*H169,2)</f>
        <v>0</v>
      </c>
      <c r="BL169" s="18" t="s">
        <v>140</v>
      </c>
      <c r="BM169" s="192" t="s">
        <v>1161</v>
      </c>
    </row>
    <row r="170" s="2" customFormat="1" ht="24.15" customHeight="1">
      <c r="A170" s="37"/>
      <c r="B170" s="179"/>
      <c r="C170" s="180" t="s">
        <v>472</v>
      </c>
      <c r="D170" s="180" t="s">
        <v>136</v>
      </c>
      <c r="E170" s="181" t="s">
        <v>1162</v>
      </c>
      <c r="F170" s="182" t="s">
        <v>1163</v>
      </c>
      <c r="G170" s="183" t="s">
        <v>147</v>
      </c>
      <c r="H170" s="184">
        <v>100</v>
      </c>
      <c r="I170" s="185"/>
      <c r="J170" s="186">
        <f>ROUND(I170*H170,2)</f>
        <v>0</v>
      </c>
      <c r="K170" s="187"/>
      <c r="L170" s="38"/>
      <c r="M170" s="188" t="s">
        <v>1</v>
      </c>
      <c r="N170" s="189" t="s">
        <v>42</v>
      </c>
      <c r="O170" s="81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140</v>
      </c>
      <c r="AT170" s="192" t="s">
        <v>136</v>
      </c>
      <c r="AU170" s="192" t="s">
        <v>141</v>
      </c>
      <c r="AY170" s="18" t="s">
        <v>134</v>
      </c>
      <c r="BE170" s="193">
        <f>IF(N170="základná",J170,0)</f>
        <v>0</v>
      </c>
      <c r="BF170" s="193">
        <f>IF(N170="znížená",J170,0)</f>
        <v>0</v>
      </c>
      <c r="BG170" s="193">
        <f>IF(N170="zákl. prenesená",J170,0)</f>
        <v>0</v>
      </c>
      <c r="BH170" s="193">
        <f>IF(N170="zníž. prenesená",J170,0)</f>
        <v>0</v>
      </c>
      <c r="BI170" s="193">
        <f>IF(N170="nulová",J170,0)</f>
        <v>0</v>
      </c>
      <c r="BJ170" s="18" t="s">
        <v>141</v>
      </c>
      <c r="BK170" s="193">
        <f>ROUND(I170*H170,2)</f>
        <v>0</v>
      </c>
      <c r="BL170" s="18" t="s">
        <v>140</v>
      </c>
      <c r="BM170" s="192" t="s">
        <v>1164</v>
      </c>
    </row>
    <row r="171" s="2" customFormat="1" ht="21.75" customHeight="1">
      <c r="A171" s="37"/>
      <c r="B171" s="179"/>
      <c r="C171" s="221" t="s">
        <v>476</v>
      </c>
      <c r="D171" s="221" t="s">
        <v>367</v>
      </c>
      <c r="E171" s="222" t="s">
        <v>1165</v>
      </c>
      <c r="F171" s="223" t="s">
        <v>1166</v>
      </c>
      <c r="G171" s="224" t="s">
        <v>147</v>
      </c>
      <c r="H171" s="225">
        <v>100</v>
      </c>
      <c r="I171" s="226"/>
      <c r="J171" s="227">
        <f>ROUND(I171*H171,2)</f>
        <v>0</v>
      </c>
      <c r="K171" s="228"/>
      <c r="L171" s="229"/>
      <c r="M171" s="230" t="s">
        <v>1</v>
      </c>
      <c r="N171" s="231" t="s">
        <v>42</v>
      </c>
      <c r="O171" s="81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171</v>
      </c>
      <c r="AT171" s="192" t="s">
        <v>367</v>
      </c>
      <c r="AU171" s="192" t="s">
        <v>141</v>
      </c>
      <c r="AY171" s="18" t="s">
        <v>134</v>
      </c>
      <c r="BE171" s="193">
        <f>IF(N171="základná",J171,0)</f>
        <v>0</v>
      </c>
      <c r="BF171" s="193">
        <f>IF(N171="znížená",J171,0)</f>
        <v>0</v>
      </c>
      <c r="BG171" s="193">
        <f>IF(N171="zákl. prenesená",J171,0)</f>
        <v>0</v>
      </c>
      <c r="BH171" s="193">
        <f>IF(N171="zníž. prenesená",J171,0)</f>
        <v>0</v>
      </c>
      <c r="BI171" s="193">
        <f>IF(N171="nulová",J171,0)</f>
        <v>0</v>
      </c>
      <c r="BJ171" s="18" t="s">
        <v>141</v>
      </c>
      <c r="BK171" s="193">
        <f>ROUND(I171*H171,2)</f>
        <v>0</v>
      </c>
      <c r="BL171" s="18" t="s">
        <v>140</v>
      </c>
      <c r="BM171" s="192" t="s">
        <v>1167</v>
      </c>
    </row>
    <row r="172" s="12" customFormat="1" ht="22.8" customHeight="1">
      <c r="A172" s="12"/>
      <c r="B172" s="166"/>
      <c r="C172" s="12"/>
      <c r="D172" s="167" t="s">
        <v>75</v>
      </c>
      <c r="E172" s="177" t="s">
        <v>415</v>
      </c>
      <c r="F172" s="177" t="s">
        <v>416</v>
      </c>
      <c r="G172" s="12"/>
      <c r="H172" s="12"/>
      <c r="I172" s="169"/>
      <c r="J172" s="178">
        <f>BK172</f>
        <v>0</v>
      </c>
      <c r="K172" s="12"/>
      <c r="L172" s="166"/>
      <c r="M172" s="171"/>
      <c r="N172" s="172"/>
      <c r="O172" s="172"/>
      <c r="P172" s="173">
        <f>P173</f>
        <v>0</v>
      </c>
      <c r="Q172" s="172"/>
      <c r="R172" s="173">
        <f>R173</f>
        <v>0</v>
      </c>
      <c r="S172" s="172"/>
      <c r="T172" s="174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67" t="s">
        <v>84</v>
      </c>
      <c r="AT172" s="175" t="s">
        <v>75</v>
      </c>
      <c r="AU172" s="175" t="s">
        <v>84</v>
      </c>
      <c r="AY172" s="167" t="s">
        <v>134</v>
      </c>
      <c r="BK172" s="176">
        <f>BK173</f>
        <v>0</v>
      </c>
    </row>
    <row r="173" s="2" customFormat="1" ht="33" customHeight="1">
      <c r="A173" s="37"/>
      <c r="B173" s="179"/>
      <c r="C173" s="180" t="s">
        <v>482</v>
      </c>
      <c r="D173" s="180" t="s">
        <v>136</v>
      </c>
      <c r="E173" s="181" t="s">
        <v>1103</v>
      </c>
      <c r="F173" s="182" t="s">
        <v>1104</v>
      </c>
      <c r="G173" s="183" t="s">
        <v>236</v>
      </c>
      <c r="H173" s="184">
        <v>10</v>
      </c>
      <c r="I173" s="185"/>
      <c r="J173" s="186">
        <f>ROUND(I173*H173,2)</f>
        <v>0</v>
      </c>
      <c r="K173" s="187"/>
      <c r="L173" s="38"/>
      <c r="M173" s="188" t="s">
        <v>1</v>
      </c>
      <c r="N173" s="189" t="s">
        <v>42</v>
      </c>
      <c r="O173" s="81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140</v>
      </c>
      <c r="AT173" s="192" t="s">
        <v>136</v>
      </c>
      <c r="AU173" s="192" t="s">
        <v>141</v>
      </c>
      <c r="AY173" s="18" t="s">
        <v>134</v>
      </c>
      <c r="BE173" s="193">
        <f>IF(N173="základná",J173,0)</f>
        <v>0</v>
      </c>
      <c r="BF173" s="193">
        <f>IF(N173="znížená",J173,0)</f>
        <v>0</v>
      </c>
      <c r="BG173" s="193">
        <f>IF(N173="zákl. prenesená",J173,0)</f>
        <v>0</v>
      </c>
      <c r="BH173" s="193">
        <f>IF(N173="zníž. prenesená",J173,0)</f>
        <v>0</v>
      </c>
      <c r="BI173" s="193">
        <f>IF(N173="nulová",J173,0)</f>
        <v>0</v>
      </c>
      <c r="BJ173" s="18" t="s">
        <v>141</v>
      </c>
      <c r="BK173" s="193">
        <f>ROUND(I173*H173,2)</f>
        <v>0</v>
      </c>
      <c r="BL173" s="18" t="s">
        <v>140</v>
      </c>
      <c r="BM173" s="192" t="s">
        <v>1168</v>
      </c>
    </row>
    <row r="174" s="12" customFormat="1" ht="25.92" customHeight="1">
      <c r="A174" s="12"/>
      <c r="B174" s="166"/>
      <c r="C174" s="12"/>
      <c r="D174" s="167" t="s">
        <v>75</v>
      </c>
      <c r="E174" s="168" t="s">
        <v>277</v>
      </c>
      <c r="F174" s="168" t="s">
        <v>278</v>
      </c>
      <c r="G174" s="12"/>
      <c r="H174" s="12"/>
      <c r="I174" s="169"/>
      <c r="J174" s="170">
        <f>BK174</f>
        <v>0</v>
      </c>
      <c r="K174" s="12"/>
      <c r="L174" s="166"/>
      <c r="M174" s="171"/>
      <c r="N174" s="172"/>
      <c r="O174" s="172"/>
      <c r="P174" s="173">
        <f>P175</f>
        <v>0</v>
      </c>
      <c r="Q174" s="172"/>
      <c r="R174" s="173">
        <f>R175</f>
        <v>0</v>
      </c>
      <c r="S174" s="172"/>
      <c r="T174" s="174">
        <f>T175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67" t="s">
        <v>141</v>
      </c>
      <c r="AT174" s="175" t="s">
        <v>75</v>
      </c>
      <c r="AU174" s="175" t="s">
        <v>76</v>
      </c>
      <c r="AY174" s="167" t="s">
        <v>134</v>
      </c>
      <c r="BK174" s="176">
        <f>BK175</f>
        <v>0</v>
      </c>
    </row>
    <row r="175" s="12" customFormat="1" ht="22.8" customHeight="1">
      <c r="A175" s="12"/>
      <c r="B175" s="166"/>
      <c r="C175" s="12"/>
      <c r="D175" s="167" t="s">
        <v>75</v>
      </c>
      <c r="E175" s="177" t="s">
        <v>821</v>
      </c>
      <c r="F175" s="177" t="s">
        <v>822</v>
      </c>
      <c r="G175" s="12"/>
      <c r="H175" s="12"/>
      <c r="I175" s="169"/>
      <c r="J175" s="178">
        <f>BK175</f>
        <v>0</v>
      </c>
      <c r="K175" s="12"/>
      <c r="L175" s="166"/>
      <c r="M175" s="171"/>
      <c r="N175" s="172"/>
      <c r="O175" s="172"/>
      <c r="P175" s="173">
        <f>SUM(P176:P178)</f>
        <v>0</v>
      </c>
      <c r="Q175" s="172"/>
      <c r="R175" s="173">
        <f>SUM(R176:R178)</f>
        <v>0</v>
      </c>
      <c r="S175" s="172"/>
      <c r="T175" s="174">
        <f>SUM(T176:T178)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67" t="s">
        <v>141</v>
      </c>
      <c r="AT175" s="175" t="s">
        <v>75</v>
      </c>
      <c r="AU175" s="175" t="s">
        <v>84</v>
      </c>
      <c r="AY175" s="167" t="s">
        <v>134</v>
      </c>
      <c r="BK175" s="176">
        <f>SUM(BK176:BK178)</f>
        <v>0</v>
      </c>
    </row>
    <row r="176" s="2" customFormat="1" ht="21.75" customHeight="1">
      <c r="A176" s="37"/>
      <c r="B176" s="179"/>
      <c r="C176" s="180" t="s">
        <v>486</v>
      </c>
      <c r="D176" s="180" t="s">
        <v>136</v>
      </c>
      <c r="E176" s="181" t="s">
        <v>841</v>
      </c>
      <c r="F176" s="182" t="s">
        <v>842</v>
      </c>
      <c r="G176" s="183" t="s">
        <v>205</v>
      </c>
      <c r="H176" s="184">
        <v>2</v>
      </c>
      <c r="I176" s="185"/>
      <c r="J176" s="186">
        <f>ROUND(I176*H176,2)</f>
        <v>0</v>
      </c>
      <c r="K176" s="187"/>
      <c r="L176" s="38"/>
      <c r="M176" s="188" t="s">
        <v>1</v>
      </c>
      <c r="N176" s="189" t="s">
        <v>42</v>
      </c>
      <c r="O176" s="81"/>
      <c r="P176" s="190">
        <f>O176*H176</f>
        <v>0</v>
      </c>
      <c r="Q176" s="190">
        <v>0</v>
      </c>
      <c r="R176" s="190">
        <f>Q176*H176</f>
        <v>0</v>
      </c>
      <c r="S176" s="190">
        <v>0</v>
      </c>
      <c r="T176" s="19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2" t="s">
        <v>211</v>
      </c>
      <c r="AT176" s="192" t="s">
        <v>136</v>
      </c>
      <c r="AU176" s="192" t="s">
        <v>141</v>
      </c>
      <c r="AY176" s="18" t="s">
        <v>134</v>
      </c>
      <c r="BE176" s="193">
        <f>IF(N176="základná",J176,0)</f>
        <v>0</v>
      </c>
      <c r="BF176" s="193">
        <f>IF(N176="znížená",J176,0)</f>
        <v>0</v>
      </c>
      <c r="BG176" s="193">
        <f>IF(N176="zákl. prenesená",J176,0)</f>
        <v>0</v>
      </c>
      <c r="BH176" s="193">
        <f>IF(N176="zníž. prenesená",J176,0)</f>
        <v>0</v>
      </c>
      <c r="BI176" s="193">
        <f>IF(N176="nulová",J176,0)</f>
        <v>0</v>
      </c>
      <c r="BJ176" s="18" t="s">
        <v>141</v>
      </c>
      <c r="BK176" s="193">
        <f>ROUND(I176*H176,2)</f>
        <v>0</v>
      </c>
      <c r="BL176" s="18" t="s">
        <v>211</v>
      </c>
      <c r="BM176" s="192" t="s">
        <v>1169</v>
      </c>
    </row>
    <row r="177" s="2" customFormat="1" ht="33" customHeight="1">
      <c r="A177" s="37"/>
      <c r="B177" s="179"/>
      <c r="C177" s="221" t="s">
        <v>491</v>
      </c>
      <c r="D177" s="221" t="s">
        <v>367</v>
      </c>
      <c r="E177" s="222" t="s">
        <v>844</v>
      </c>
      <c r="F177" s="223" t="s">
        <v>845</v>
      </c>
      <c r="G177" s="224" t="s">
        <v>205</v>
      </c>
      <c r="H177" s="225">
        <v>2</v>
      </c>
      <c r="I177" s="226"/>
      <c r="J177" s="227">
        <f>ROUND(I177*H177,2)</f>
        <v>0</v>
      </c>
      <c r="K177" s="228"/>
      <c r="L177" s="229"/>
      <c r="M177" s="230" t="s">
        <v>1</v>
      </c>
      <c r="N177" s="231" t="s">
        <v>42</v>
      </c>
      <c r="O177" s="81"/>
      <c r="P177" s="190">
        <f>O177*H177</f>
        <v>0</v>
      </c>
      <c r="Q177" s="190">
        <v>0</v>
      </c>
      <c r="R177" s="190">
        <f>Q177*H177</f>
        <v>0</v>
      </c>
      <c r="S177" s="190">
        <v>0</v>
      </c>
      <c r="T177" s="19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2" t="s">
        <v>290</v>
      </c>
      <c r="AT177" s="192" t="s">
        <v>367</v>
      </c>
      <c r="AU177" s="192" t="s">
        <v>141</v>
      </c>
      <c r="AY177" s="18" t="s">
        <v>134</v>
      </c>
      <c r="BE177" s="193">
        <f>IF(N177="základná",J177,0)</f>
        <v>0</v>
      </c>
      <c r="BF177" s="193">
        <f>IF(N177="znížená",J177,0)</f>
        <v>0</v>
      </c>
      <c r="BG177" s="193">
        <f>IF(N177="zákl. prenesená",J177,0)</f>
        <v>0</v>
      </c>
      <c r="BH177" s="193">
        <f>IF(N177="zníž. prenesená",J177,0)</f>
        <v>0</v>
      </c>
      <c r="BI177" s="193">
        <f>IF(N177="nulová",J177,0)</f>
        <v>0</v>
      </c>
      <c r="BJ177" s="18" t="s">
        <v>141</v>
      </c>
      <c r="BK177" s="193">
        <f>ROUND(I177*H177,2)</f>
        <v>0</v>
      </c>
      <c r="BL177" s="18" t="s">
        <v>211</v>
      </c>
      <c r="BM177" s="192" t="s">
        <v>1170</v>
      </c>
    </row>
    <row r="178" s="2" customFormat="1" ht="24.15" customHeight="1">
      <c r="A178" s="37"/>
      <c r="B178" s="179"/>
      <c r="C178" s="180" t="s">
        <v>496</v>
      </c>
      <c r="D178" s="180" t="s">
        <v>136</v>
      </c>
      <c r="E178" s="181" t="s">
        <v>871</v>
      </c>
      <c r="F178" s="182" t="s">
        <v>872</v>
      </c>
      <c r="G178" s="183" t="s">
        <v>446</v>
      </c>
      <c r="H178" s="232"/>
      <c r="I178" s="185"/>
      <c r="J178" s="186">
        <f>ROUND(I178*H178,2)</f>
        <v>0</v>
      </c>
      <c r="K178" s="187"/>
      <c r="L178" s="38"/>
      <c r="M178" s="236" t="s">
        <v>1</v>
      </c>
      <c r="N178" s="237" t="s">
        <v>42</v>
      </c>
      <c r="O178" s="238"/>
      <c r="P178" s="239">
        <f>O178*H178</f>
        <v>0</v>
      </c>
      <c r="Q178" s="239">
        <v>0</v>
      </c>
      <c r="R178" s="239">
        <f>Q178*H178</f>
        <v>0</v>
      </c>
      <c r="S178" s="239">
        <v>0</v>
      </c>
      <c r="T178" s="240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211</v>
      </c>
      <c r="AT178" s="192" t="s">
        <v>136</v>
      </c>
      <c r="AU178" s="192" t="s">
        <v>141</v>
      </c>
      <c r="AY178" s="18" t="s">
        <v>134</v>
      </c>
      <c r="BE178" s="193">
        <f>IF(N178="základná",J178,0)</f>
        <v>0</v>
      </c>
      <c r="BF178" s="193">
        <f>IF(N178="znížená",J178,0)</f>
        <v>0</v>
      </c>
      <c r="BG178" s="193">
        <f>IF(N178="zákl. prenesená",J178,0)</f>
        <v>0</v>
      </c>
      <c r="BH178" s="193">
        <f>IF(N178="zníž. prenesená",J178,0)</f>
        <v>0</v>
      </c>
      <c r="BI178" s="193">
        <f>IF(N178="nulová",J178,0)</f>
        <v>0</v>
      </c>
      <c r="BJ178" s="18" t="s">
        <v>141</v>
      </c>
      <c r="BK178" s="193">
        <f>ROUND(I178*H178,2)</f>
        <v>0</v>
      </c>
      <c r="BL178" s="18" t="s">
        <v>211</v>
      </c>
      <c r="BM178" s="192" t="s">
        <v>1171</v>
      </c>
    </row>
    <row r="179" s="2" customFormat="1" ht="6.96" customHeight="1">
      <c r="A179" s="37"/>
      <c r="B179" s="64"/>
      <c r="C179" s="65"/>
      <c r="D179" s="65"/>
      <c r="E179" s="65"/>
      <c r="F179" s="65"/>
      <c r="G179" s="65"/>
      <c r="H179" s="65"/>
      <c r="I179" s="65"/>
      <c r="J179" s="65"/>
      <c r="K179" s="65"/>
      <c r="L179" s="38"/>
      <c r="M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</row>
  </sheetData>
  <autoFilter ref="C124:K178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104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16.5" customHeight="1">
      <c r="B7" s="21"/>
      <c r="E7" s="125" t="str">
        <f>'Rekapitulácia stavby'!K6</f>
        <v>Cintorín Petržalka - sociálne zariadenie, Nábrežná ul., Bratislava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105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1172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673</v>
      </c>
      <c r="G12" s="37"/>
      <c r="H12" s="37"/>
      <c r="I12" s="31" t="s">
        <v>21</v>
      </c>
      <c r="J12" s="73" t="str">
        <f>'Rekapitulácia stavby'!AN8</f>
        <v>7. 7. 2022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1173</v>
      </c>
      <c r="F21" s="37"/>
      <c r="G21" s="37"/>
      <c r="H21" s="37"/>
      <c r="I21" s="31" t="s">
        <v>26</v>
      </c>
      <c r="J21" s="26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">
        <v>1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1173</v>
      </c>
      <c r="F24" s="37"/>
      <c r="G24" s="37"/>
      <c r="H24" s="37"/>
      <c r="I24" s="31" t="s">
        <v>26</v>
      </c>
      <c r="J24" s="26" t="s">
        <v>1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36</v>
      </c>
      <c r="E30" s="37"/>
      <c r="F30" s="37"/>
      <c r="G30" s="37"/>
      <c r="H30" s="37"/>
      <c r="I30" s="37"/>
      <c r="J30" s="100">
        <f>ROUND(J119,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40</v>
      </c>
      <c r="E33" s="44" t="s">
        <v>41</v>
      </c>
      <c r="F33" s="131">
        <f>ROUND((SUM(BE119:BE135)),  2)</f>
        <v>0</v>
      </c>
      <c r="G33" s="132"/>
      <c r="H33" s="132"/>
      <c r="I33" s="133">
        <v>0.20000000000000001</v>
      </c>
      <c r="J33" s="131">
        <f>ROUND(((SUM(BE119:BE135))*I33),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42</v>
      </c>
      <c r="F34" s="131">
        <f>ROUND((SUM(BF119:BF135)),  2)</f>
        <v>0</v>
      </c>
      <c r="G34" s="132"/>
      <c r="H34" s="132"/>
      <c r="I34" s="133">
        <v>0.20000000000000001</v>
      </c>
      <c r="J34" s="131">
        <f>ROUND(((SUM(BF119:BF135))*I34),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34">
        <f>ROUND((SUM(BG119:BG135)),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34">
        <f>ROUND((SUM(BH119:BH135)),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45</v>
      </c>
      <c r="F37" s="131">
        <f>ROUND((SUM(BI119:BI135)),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46</v>
      </c>
      <c r="E39" s="85"/>
      <c r="F39" s="85"/>
      <c r="G39" s="138" t="s">
        <v>47</v>
      </c>
      <c r="H39" s="139" t="s">
        <v>48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49</v>
      </c>
      <c r="E50" s="61"/>
      <c r="F50" s="61"/>
      <c r="G50" s="60" t="s">
        <v>50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51</v>
      </c>
      <c r="E61" s="40"/>
      <c r="F61" s="142" t="s">
        <v>52</v>
      </c>
      <c r="G61" s="62" t="s">
        <v>51</v>
      </c>
      <c r="H61" s="40"/>
      <c r="I61" s="40"/>
      <c r="J61" s="143" t="s">
        <v>52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53</v>
      </c>
      <c r="E65" s="63"/>
      <c r="F65" s="63"/>
      <c r="G65" s="60" t="s">
        <v>54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51</v>
      </c>
      <c r="E76" s="40"/>
      <c r="F76" s="142" t="s">
        <v>52</v>
      </c>
      <c r="G76" s="62" t="s">
        <v>51</v>
      </c>
      <c r="H76" s="40"/>
      <c r="I76" s="40"/>
      <c r="J76" s="143" t="s">
        <v>52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7"/>
      <c r="D85" s="37"/>
      <c r="E85" s="125" t="str">
        <f>E7</f>
        <v>Cintorín Petržalka - sociálne zariadenie, Nábrežná ul., Bratislava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105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7"/>
      <c r="D87" s="37"/>
      <c r="E87" s="71" t="str">
        <f>E9</f>
        <v>20220701_u - Časť Vykurovanie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19</v>
      </c>
      <c r="D89" s="37"/>
      <c r="E89" s="37"/>
      <c r="F89" s="26" t="str">
        <f>F12</f>
        <v>Bratislava</v>
      </c>
      <c r="G89" s="37"/>
      <c r="H89" s="37"/>
      <c r="I89" s="31" t="s">
        <v>21</v>
      </c>
      <c r="J89" s="73" t="str">
        <f>IF(J12="","",J12)</f>
        <v>7. 7. 2022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>Marianum - pohreb. mesta Bratislavy, Bratislava</v>
      </c>
      <c r="G91" s="37"/>
      <c r="H91" s="37"/>
      <c r="I91" s="31" t="s">
        <v>29</v>
      </c>
      <c r="J91" s="35" t="str">
        <f>E21</f>
        <v>Ing. Rastislav Konkoľ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>Ing. Rastislav Konkoľ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44" t="s">
        <v>108</v>
      </c>
      <c r="D94" s="136"/>
      <c r="E94" s="136"/>
      <c r="F94" s="136"/>
      <c r="G94" s="136"/>
      <c r="H94" s="136"/>
      <c r="I94" s="136"/>
      <c r="J94" s="145" t="s">
        <v>109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46" t="s">
        <v>110</v>
      </c>
      <c r="D96" s="37"/>
      <c r="E96" s="37"/>
      <c r="F96" s="37"/>
      <c r="G96" s="37"/>
      <c r="H96" s="37"/>
      <c r="I96" s="37"/>
      <c r="J96" s="100">
        <f>J119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111</v>
      </c>
    </row>
    <row r="97" hidden="1" s="9" customFormat="1" ht="24.96" customHeight="1">
      <c r="A97" s="9"/>
      <c r="B97" s="147"/>
      <c r="C97" s="9"/>
      <c r="D97" s="148" t="s">
        <v>115</v>
      </c>
      <c r="E97" s="149"/>
      <c r="F97" s="149"/>
      <c r="G97" s="149"/>
      <c r="H97" s="149"/>
      <c r="I97" s="149"/>
      <c r="J97" s="150">
        <f>J120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51"/>
      <c r="C98" s="10"/>
      <c r="D98" s="152" t="s">
        <v>1174</v>
      </c>
      <c r="E98" s="153"/>
      <c r="F98" s="153"/>
      <c r="G98" s="153"/>
      <c r="H98" s="153"/>
      <c r="I98" s="153"/>
      <c r="J98" s="154">
        <f>J121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47"/>
      <c r="C99" s="9"/>
      <c r="D99" s="148" t="s">
        <v>1175</v>
      </c>
      <c r="E99" s="149"/>
      <c r="F99" s="149"/>
      <c r="G99" s="149"/>
      <c r="H99" s="149"/>
      <c r="I99" s="149"/>
      <c r="J99" s="150">
        <f>J132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2" customFormat="1" ht="21.84" customHeight="1">
      <c r="A100" s="37"/>
      <c r="B100" s="38"/>
      <c r="C100" s="37"/>
      <c r="D100" s="37"/>
      <c r="E100" s="37"/>
      <c r="F100" s="37"/>
      <c r="G100" s="37"/>
      <c r="H100" s="37"/>
      <c r="I100" s="37"/>
      <c r="J100" s="37"/>
      <c r="K100" s="37"/>
      <c r="L100" s="59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hidden="1" s="2" customFormat="1" ht="6.96" customHeight="1">
      <c r="A101" s="37"/>
      <c r="B101" s="64"/>
      <c r="C101" s="65"/>
      <c r="D101" s="65"/>
      <c r="E101" s="65"/>
      <c r="F101" s="65"/>
      <c r="G101" s="65"/>
      <c r="H101" s="65"/>
      <c r="I101" s="65"/>
      <c r="J101" s="65"/>
      <c r="K101" s="65"/>
      <c r="L101" s="59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hidden="1"/>
    <row r="103" hidden="1"/>
    <row r="104" hidden="1"/>
    <row r="105" s="2" customFormat="1" ht="6.96" customHeight="1">
      <c r="A105" s="37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59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120</v>
      </c>
      <c r="D106" s="37"/>
      <c r="E106" s="37"/>
      <c r="F106" s="37"/>
      <c r="G106" s="37"/>
      <c r="H106" s="37"/>
      <c r="I106" s="37"/>
      <c r="J106" s="37"/>
      <c r="K106" s="37"/>
      <c r="L106" s="59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59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15</v>
      </c>
      <c r="D108" s="37"/>
      <c r="E108" s="37"/>
      <c r="F108" s="37"/>
      <c r="G108" s="37"/>
      <c r="H108" s="37"/>
      <c r="I108" s="37"/>
      <c r="J108" s="37"/>
      <c r="K108" s="37"/>
      <c r="L108" s="59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7"/>
      <c r="D109" s="37"/>
      <c r="E109" s="125" t="str">
        <f>E7</f>
        <v>Cintorín Petržalka - sociálne zariadenie, Nábrežná ul., Bratislava</v>
      </c>
      <c r="F109" s="31"/>
      <c r="G109" s="31"/>
      <c r="H109" s="31"/>
      <c r="I109" s="37"/>
      <c r="J109" s="37"/>
      <c r="K109" s="37"/>
      <c r="L109" s="59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105</v>
      </c>
      <c r="D110" s="37"/>
      <c r="E110" s="37"/>
      <c r="F110" s="37"/>
      <c r="G110" s="37"/>
      <c r="H110" s="37"/>
      <c r="I110" s="37"/>
      <c r="J110" s="37"/>
      <c r="K110" s="3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7"/>
      <c r="D111" s="37"/>
      <c r="E111" s="71" t="str">
        <f>E9</f>
        <v>20220701_u - Časť Vykurovanie</v>
      </c>
      <c r="F111" s="37"/>
      <c r="G111" s="37"/>
      <c r="H111" s="37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19</v>
      </c>
      <c r="D113" s="37"/>
      <c r="E113" s="37"/>
      <c r="F113" s="26" t="str">
        <f>F12</f>
        <v>Bratislava</v>
      </c>
      <c r="G113" s="37"/>
      <c r="H113" s="37"/>
      <c r="I113" s="31" t="s">
        <v>21</v>
      </c>
      <c r="J113" s="73" t="str">
        <f>IF(J12="","",J12)</f>
        <v>7. 7. 2022</v>
      </c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23</v>
      </c>
      <c r="D115" s="37"/>
      <c r="E115" s="37"/>
      <c r="F115" s="26" t="str">
        <f>E15</f>
        <v>Marianum - pohreb. mesta Bratislavy, Bratislava</v>
      </c>
      <c r="G115" s="37"/>
      <c r="H115" s="37"/>
      <c r="I115" s="31" t="s">
        <v>29</v>
      </c>
      <c r="J115" s="35" t="str">
        <f>E21</f>
        <v>Ing. Rastislav Konkoľ</v>
      </c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27</v>
      </c>
      <c r="D116" s="37"/>
      <c r="E116" s="37"/>
      <c r="F116" s="26" t="str">
        <f>IF(E18="","",E18)</f>
        <v>Vyplň údaj</v>
      </c>
      <c r="G116" s="37"/>
      <c r="H116" s="37"/>
      <c r="I116" s="31" t="s">
        <v>32</v>
      </c>
      <c r="J116" s="35" t="str">
        <f>E24</f>
        <v>Ing. Rastislav Konkoľ</v>
      </c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55"/>
      <c r="B118" s="156"/>
      <c r="C118" s="157" t="s">
        <v>121</v>
      </c>
      <c r="D118" s="158" t="s">
        <v>61</v>
      </c>
      <c r="E118" s="158" t="s">
        <v>57</v>
      </c>
      <c r="F118" s="158" t="s">
        <v>58</v>
      </c>
      <c r="G118" s="158" t="s">
        <v>122</v>
      </c>
      <c r="H118" s="158" t="s">
        <v>123</v>
      </c>
      <c r="I118" s="158" t="s">
        <v>124</v>
      </c>
      <c r="J118" s="159" t="s">
        <v>109</v>
      </c>
      <c r="K118" s="160" t="s">
        <v>125</v>
      </c>
      <c r="L118" s="161"/>
      <c r="M118" s="90" t="s">
        <v>1</v>
      </c>
      <c r="N118" s="91" t="s">
        <v>40</v>
      </c>
      <c r="O118" s="91" t="s">
        <v>126</v>
      </c>
      <c r="P118" s="91" t="s">
        <v>127</v>
      </c>
      <c r="Q118" s="91" t="s">
        <v>128</v>
      </c>
      <c r="R118" s="91" t="s">
        <v>129</v>
      </c>
      <c r="S118" s="91" t="s">
        <v>130</v>
      </c>
      <c r="T118" s="92" t="s">
        <v>131</v>
      </c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</row>
    <row r="119" s="2" customFormat="1" ht="22.8" customHeight="1">
      <c r="A119" s="37"/>
      <c r="B119" s="38"/>
      <c r="C119" s="97" t="s">
        <v>110</v>
      </c>
      <c r="D119" s="37"/>
      <c r="E119" s="37"/>
      <c r="F119" s="37"/>
      <c r="G119" s="37"/>
      <c r="H119" s="37"/>
      <c r="I119" s="37"/>
      <c r="J119" s="162">
        <f>BK119</f>
        <v>0</v>
      </c>
      <c r="K119" s="37"/>
      <c r="L119" s="38"/>
      <c r="M119" s="93"/>
      <c r="N119" s="77"/>
      <c r="O119" s="94"/>
      <c r="P119" s="163">
        <f>P120+P132</f>
        <v>0</v>
      </c>
      <c r="Q119" s="94"/>
      <c r="R119" s="163">
        <f>R120+R132</f>
        <v>0</v>
      </c>
      <c r="S119" s="94"/>
      <c r="T119" s="164">
        <f>T120+T132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8" t="s">
        <v>75</v>
      </c>
      <c r="AU119" s="18" t="s">
        <v>111</v>
      </c>
      <c r="BK119" s="165">
        <f>BK120+BK132</f>
        <v>0</v>
      </c>
    </row>
    <row r="120" s="12" customFormat="1" ht="25.92" customHeight="1">
      <c r="A120" s="12"/>
      <c r="B120" s="166"/>
      <c r="C120" s="12"/>
      <c r="D120" s="167" t="s">
        <v>75</v>
      </c>
      <c r="E120" s="168" t="s">
        <v>277</v>
      </c>
      <c r="F120" s="168" t="s">
        <v>278</v>
      </c>
      <c r="G120" s="12"/>
      <c r="H120" s="12"/>
      <c r="I120" s="169"/>
      <c r="J120" s="170">
        <f>BK120</f>
        <v>0</v>
      </c>
      <c r="K120" s="12"/>
      <c r="L120" s="166"/>
      <c r="M120" s="171"/>
      <c r="N120" s="172"/>
      <c r="O120" s="172"/>
      <c r="P120" s="173">
        <f>P121</f>
        <v>0</v>
      </c>
      <c r="Q120" s="172"/>
      <c r="R120" s="173">
        <f>R121</f>
        <v>0</v>
      </c>
      <c r="S120" s="172"/>
      <c r="T120" s="174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7" t="s">
        <v>141</v>
      </c>
      <c r="AT120" s="175" t="s">
        <v>75</v>
      </c>
      <c r="AU120" s="175" t="s">
        <v>76</v>
      </c>
      <c r="AY120" s="167" t="s">
        <v>134</v>
      </c>
      <c r="BK120" s="176">
        <f>BK121</f>
        <v>0</v>
      </c>
    </row>
    <row r="121" s="12" customFormat="1" ht="22.8" customHeight="1">
      <c r="A121" s="12"/>
      <c r="B121" s="166"/>
      <c r="C121" s="12"/>
      <c r="D121" s="167" t="s">
        <v>75</v>
      </c>
      <c r="E121" s="177" t="s">
        <v>1176</v>
      </c>
      <c r="F121" s="177" t="s">
        <v>1177</v>
      </c>
      <c r="G121" s="12"/>
      <c r="H121" s="12"/>
      <c r="I121" s="169"/>
      <c r="J121" s="178">
        <f>BK121</f>
        <v>0</v>
      </c>
      <c r="K121" s="12"/>
      <c r="L121" s="166"/>
      <c r="M121" s="171"/>
      <c r="N121" s="172"/>
      <c r="O121" s="172"/>
      <c r="P121" s="173">
        <f>SUM(P122:P131)</f>
        <v>0</v>
      </c>
      <c r="Q121" s="172"/>
      <c r="R121" s="173">
        <f>SUM(R122:R131)</f>
        <v>0</v>
      </c>
      <c r="S121" s="172"/>
      <c r="T121" s="174">
        <f>SUM(T122:T131)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7" t="s">
        <v>84</v>
      </c>
      <c r="AT121" s="175" t="s">
        <v>75</v>
      </c>
      <c r="AU121" s="175" t="s">
        <v>84</v>
      </c>
      <c r="AY121" s="167" t="s">
        <v>134</v>
      </c>
      <c r="BK121" s="176">
        <f>SUM(BK122:BK131)</f>
        <v>0</v>
      </c>
    </row>
    <row r="122" s="2" customFormat="1" ht="16.5" customHeight="1">
      <c r="A122" s="37"/>
      <c r="B122" s="179"/>
      <c r="C122" s="180" t="s">
        <v>84</v>
      </c>
      <c r="D122" s="180" t="s">
        <v>136</v>
      </c>
      <c r="E122" s="181" t="s">
        <v>1178</v>
      </c>
      <c r="F122" s="182" t="s">
        <v>1179</v>
      </c>
      <c r="G122" s="183" t="s">
        <v>139</v>
      </c>
      <c r="H122" s="184">
        <v>9</v>
      </c>
      <c r="I122" s="185"/>
      <c r="J122" s="186">
        <f>ROUND(I122*H122,2)</f>
        <v>0</v>
      </c>
      <c r="K122" s="187"/>
      <c r="L122" s="38"/>
      <c r="M122" s="188" t="s">
        <v>1</v>
      </c>
      <c r="N122" s="189" t="s">
        <v>42</v>
      </c>
      <c r="O122" s="81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140</v>
      </c>
      <c r="AT122" s="192" t="s">
        <v>136</v>
      </c>
      <c r="AU122" s="192" t="s">
        <v>141</v>
      </c>
      <c r="AY122" s="18" t="s">
        <v>134</v>
      </c>
      <c r="BE122" s="193">
        <f>IF(N122="základná",J122,0)</f>
        <v>0</v>
      </c>
      <c r="BF122" s="193">
        <f>IF(N122="znížená",J122,0)</f>
        <v>0</v>
      </c>
      <c r="BG122" s="193">
        <f>IF(N122="zákl. prenesená",J122,0)</f>
        <v>0</v>
      </c>
      <c r="BH122" s="193">
        <f>IF(N122="zníž. prenesená",J122,0)</f>
        <v>0</v>
      </c>
      <c r="BI122" s="193">
        <f>IF(N122="nulová",J122,0)</f>
        <v>0</v>
      </c>
      <c r="BJ122" s="18" t="s">
        <v>141</v>
      </c>
      <c r="BK122" s="193">
        <f>ROUND(I122*H122,2)</f>
        <v>0</v>
      </c>
      <c r="BL122" s="18" t="s">
        <v>140</v>
      </c>
      <c r="BM122" s="192" t="s">
        <v>141</v>
      </c>
    </row>
    <row r="123" s="2" customFormat="1" ht="44.25" customHeight="1">
      <c r="A123" s="37"/>
      <c r="B123" s="179"/>
      <c r="C123" s="221" t="s">
        <v>141</v>
      </c>
      <c r="D123" s="221" t="s">
        <v>367</v>
      </c>
      <c r="E123" s="222" t="s">
        <v>1180</v>
      </c>
      <c r="F123" s="223" t="s">
        <v>1181</v>
      </c>
      <c r="G123" s="224" t="s">
        <v>205</v>
      </c>
      <c r="H123" s="225">
        <v>2</v>
      </c>
      <c r="I123" s="226"/>
      <c r="J123" s="227">
        <f>ROUND(I123*H123,2)</f>
        <v>0</v>
      </c>
      <c r="K123" s="228"/>
      <c r="L123" s="229"/>
      <c r="M123" s="230" t="s">
        <v>1</v>
      </c>
      <c r="N123" s="231" t="s">
        <v>42</v>
      </c>
      <c r="O123" s="81"/>
      <c r="P123" s="190">
        <f>O123*H123</f>
        <v>0</v>
      </c>
      <c r="Q123" s="190">
        <v>0</v>
      </c>
      <c r="R123" s="190">
        <f>Q123*H123</f>
        <v>0</v>
      </c>
      <c r="S123" s="190">
        <v>0</v>
      </c>
      <c r="T123" s="19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171</v>
      </c>
      <c r="AT123" s="192" t="s">
        <v>367</v>
      </c>
      <c r="AU123" s="192" t="s">
        <v>141</v>
      </c>
      <c r="AY123" s="18" t="s">
        <v>134</v>
      </c>
      <c r="BE123" s="193">
        <f>IF(N123="základná",J123,0)</f>
        <v>0</v>
      </c>
      <c r="BF123" s="193">
        <f>IF(N123="znížená",J123,0)</f>
        <v>0</v>
      </c>
      <c r="BG123" s="193">
        <f>IF(N123="zákl. prenesená",J123,0)</f>
        <v>0</v>
      </c>
      <c r="BH123" s="193">
        <f>IF(N123="zníž. prenesená",J123,0)</f>
        <v>0</v>
      </c>
      <c r="BI123" s="193">
        <f>IF(N123="nulová",J123,0)</f>
        <v>0</v>
      </c>
      <c r="BJ123" s="18" t="s">
        <v>141</v>
      </c>
      <c r="BK123" s="193">
        <f>ROUND(I123*H123,2)</f>
        <v>0</v>
      </c>
      <c r="BL123" s="18" t="s">
        <v>140</v>
      </c>
      <c r="BM123" s="192" t="s">
        <v>140</v>
      </c>
    </row>
    <row r="124" s="2" customFormat="1" ht="44.25" customHeight="1">
      <c r="A124" s="37"/>
      <c r="B124" s="179"/>
      <c r="C124" s="221" t="s">
        <v>150</v>
      </c>
      <c r="D124" s="221" t="s">
        <v>367</v>
      </c>
      <c r="E124" s="222" t="s">
        <v>1182</v>
      </c>
      <c r="F124" s="223" t="s">
        <v>1183</v>
      </c>
      <c r="G124" s="224" t="s">
        <v>205</v>
      </c>
      <c r="H124" s="225">
        <v>1</v>
      </c>
      <c r="I124" s="226"/>
      <c r="J124" s="227">
        <f>ROUND(I124*H124,2)</f>
        <v>0</v>
      </c>
      <c r="K124" s="228"/>
      <c r="L124" s="229"/>
      <c r="M124" s="230" t="s">
        <v>1</v>
      </c>
      <c r="N124" s="231" t="s">
        <v>42</v>
      </c>
      <c r="O124" s="81"/>
      <c r="P124" s="190">
        <f>O124*H124</f>
        <v>0</v>
      </c>
      <c r="Q124" s="190">
        <v>0</v>
      </c>
      <c r="R124" s="190">
        <f>Q124*H124</f>
        <v>0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171</v>
      </c>
      <c r="AT124" s="192" t="s">
        <v>367</v>
      </c>
      <c r="AU124" s="192" t="s">
        <v>141</v>
      </c>
      <c r="AY124" s="18" t="s">
        <v>134</v>
      </c>
      <c r="BE124" s="193">
        <f>IF(N124="základná",J124,0)</f>
        <v>0</v>
      </c>
      <c r="BF124" s="193">
        <f>IF(N124="znížená",J124,0)</f>
        <v>0</v>
      </c>
      <c r="BG124" s="193">
        <f>IF(N124="zákl. prenesená",J124,0)</f>
        <v>0</v>
      </c>
      <c r="BH124" s="193">
        <f>IF(N124="zníž. prenesená",J124,0)</f>
        <v>0</v>
      </c>
      <c r="BI124" s="193">
        <f>IF(N124="nulová",J124,0)</f>
        <v>0</v>
      </c>
      <c r="BJ124" s="18" t="s">
        <v>141</v>
      </c>
      <c r="BK124" s="193">
        <f>ROUND(I124*H124,2)</f>
        <v>0</v>
      </c>
      <c r="BL124" s="18" t="s">
        <v>140</v>
      </c>
      <c r="BM124" s="192" t="s">
        <v>163</v>
      </c>
    </row>
    <row r="125" s="2" customFormat="1" ht="24.15" customHeight="1">
      <c r="A125" s="37"/>
      <c r="B125" s="179"/>
      <c r="C125" s="180" t="s">
        <v>140</v>
      </c>
      <c r="D125" s="180" t="s">
        <v>136</v>
      </c>
      <c r="E125" s="181" t="s">
        <v>1184</v>
      </c>
      <c r="F125" s="182" t="s">
        <v>1185</v>
      </c>
      <c r="G125" s="183" t="s">
        <v>205</v>
      </c>
      <c r="H125" s="184">
        <v>3</v>
      </c>
      <c r="I125" s="185"/>
      <c r="J125" s="186">
        <f>ROUND(I125*H125,2)</f>
        <v>0</v>
      </c>
      <c r="K125" s="187"/>
      <c r="L125" s="38"/>
      <c r="M125" s="188" t="s">
        <v>1</v>
      </c>
      <c r="N125" s="189" t="s">
        <v>42</v>
      </c>
      <c r="O125" s="81"/>
      <c r="P125" s="190">
        <f>O125*H125</f>
        <v>0</v>
      </c>
      <c r="Q125" s="190">
        <v>0</v>
      </c>
      <c r="R125" s="190">
        <f>Q125*H125</f>
        <v>0</v>
      </c>
      <c r="S125" s="190">
        <v>0</v>
      </c>
      <c r="T125" s="19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2" t="s">
        <v>140</v>
      </c>
      <c r="AT125" s="192" t="s">
        <v>136</v>
      </c>
      <c r="AU125" s="192" t="s">
        <v>141</v>
      </c>
      <c r="AY125" s="18" t="s">
        <v>134</v>
      </c>
      <c r="BE125" s="193">
        <f>IF(N125="základná",J125,0)</f>
        <v>0</v>
      </c>
      <c r="BF125" s="193">
        <f>IF(N125="znížená",J125,0)</f>
        <v>0</v>
      </c>
      <c r="BG125" s="193">
        <f>IF(N125="zákl. prenesená",J125,0)</f>
        <v>0</v>
      </c>
      <c r="BH125" s="193">
        <f>IF(N125="zníž. prenesená",J125,0)</f>
        <v>0</v>
      </c>
      <c r="BI125" s="193">
        <f>IF(N125="nulová",J125,0)</f>
        <v>0</v>
      </c>
      <c r="BJ125" s="18" t="s">
        <v>141</v>
      </c>
      <c r="BK125" s="193">
        <f>ROUND(I125*H125,2)</f>
        <v>0</v>
      </c>
      <c r="BL125" s="18" t="s">
        <v>140</v>
      </c>
      <c r="BM125" s="192" t="s">
        <v>171</v>
      </c>
    </row>
    <row r="126" s="2" customFormat="1" ht="37.8" customHeight="1">
      <c r="A126" s="37"/>
      <c r="B126" s="179"/>
      <c r="C126" s="221" t="s">
        <v>159</v>
      </c>
      <c r="D126" s="221" t="s">
        <v>367</v>
      </c>
      <c r="E126" s="222" t="s">
        <v>1186</v>
      </c>
      <c r="F126" s="223" t="s">
        <v>1187</v>
      </c>
      <c r="G126" s="224" t="s">
        <v>205</v>
      </c>
      <c r="H126" s="225">
        <v>3</v>
      </c>
      <c r="I126" s="226"/>
      <c r="J126" s="227">
        <f>ROUND(I126*H126,2)</f>
        <v>0</v>
      </c>
      <c r="K126" s="228"/>
      <c r="L126" s="229"/>
      <c r="M126" s="230" t="s">
        <v>1</v>
      </c>
      <c r="N126" s="231" t="s">
        <v>42</v>
      </c>
      <c r="O126" s="81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171</v>
      </c>
      <c r="AT126" s="192" t="s">
        <v>367</v>
      </c>
      <c r="AU126" s="192" t="s">
        <v>141</v>
      </c>
      <c r="AY126" s="18" t="s">
        <v>134</v>
      </c>
      <c r="BE126" s="193">
        <f>IF(N126="základná",J126,0)</f>
        <v>0</v>
      </c>
      <c r="BF126" s="193">
        <f>IF(N126="znížená",J126,0)</f>
        <v>0</v>
      </c>
      <c r="BG126" s="193">
        <f>IF(N126="zákl. prenesená",J126,0)</f>
        <v>0</v>
      </c>
      <c r="BH126" s="193">
        <f>IF(N126="zníž. prenesená",J126,0)</f>
        <v>0</v>
      </c>
      <c r="BI126" s="193">
        <f>IF(N126="nulová",J126,0)</f>
        <v>0</v>
      </c>
      <c r="BJ126" s="18" t="s">
        <v>141</v>
      </c>
      <c r="BK126" s="193">
        <f>ROUND(I126*H126,2)</f>
        <v>0</v>
      </c>
      <c r="BL126" s="18" t="s">
        <v>140</v>
      </c>
      <c r="BM126" s="192" t="s">
        <v>183</v>
      </c>
    </row>
    <row r="127" s="2" customFormat="1" ht="16.5" customHeight="1">
      <c r="A127" s="37"/>
      <c r="B127" s="179"/>
      <c r="C127" s="180" t="s">
        <v>163</v>
      </c>
      <c r="D127" s="180" t="s">
        <v>136</v>
      </c>
      <c r="E127" s="181" t="s">
        <v>1188</v>
      </c>
      <c r="F127" s="182" t="s">
        <v>1189</v>
      </c>
      <c r="G127" s="183" t="s">
        <v>147</v>
      </c>
      <c r="H127" s="184">
        <v>12</v>
      </c>
      <c r="I127" s="185"/>
      <c r="J127" s="186">
        <f>ROUND(I127*H127,2)</f>
        <v>0</v>
      </c>
      <c r="K127" s="187"/>
      <c r="L127" s="38"/>
      <c r="M127" s="188" t="s">
        <v>1</v>
      </c>
      <c r="N127" s="189" t="s">
        <v>42</v>
      </c>
      <c r="O127" s="81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140</v>
      </c>
      <c r="AT127" s="192" t="s">
        <v>136</v>
      </c>
      <c r="AU127" s="192" t="s">
        <v>141</v>
      </c>
      <c r="AY127" s="18" t="s">
        <v>134</v>
      </c>
      <c r="BE127" s="193">
        <f>IF(N127="základná",J127,0)</f>
        <v>0</v>
      </c>
      <c r="BF127" s="193">
        <f>IF(N127="znížená",J127,0)</f>
        <v>0</v>
      </c>
      <c r="BG127" s="193">
        <f>IF(N127="zákl. prenesená",J127,0)</f>
        <v>0</v>
      </c>
      <c r="BH127" s="193">
        <f>IF(N127="zníž. prenesená",J127,0)</f>
        <v>0</v>
      </c>
      <c r="BI127" s="193">
        <f>IF(N127="nulová",J127,0)</f>
        <v>0</v>
      </c>
      <c r="BJ127" s="18" t="s">
        <v>141</v>
      </c>
      <c r="BK127" s="193">
        <f>ROUND(I127*H127,2)</f>
        <v>0</v>
      </c>
      <c r="BL127" s="18" t="s">
        <v>140</v>
      </c>
      <c r="BM127" s="192" t="s">
        <v>192</v>
      </c>
    </row>
    <row r="128" s="2" customFormat="1" ht="16.5" customHeight="1">
      <c r="A128" s="37"/>
      <c r="B128" s="179"/>
      <c r="C128" s="221" t="s">
        <v>167</v>
      </c>
      <c r="D128" s="221" t="s">
        <v>367</v>
      </c>
      <c r="E128" s="222" t="s">
        <v>1190</v>
      </c>
      <c r="F128" s="223" t="s">
        <v>1191</v>
      </c>
      <c r="G128" s="224" t="s">
        <v>147</v>
      </c>
      <c r="H128" s="225">
        <v>12</v>
      </c>
      <c r="I128" s="226"/>
      <c r="J128" s="227">
        <f>ROUND(I128*H128,2)</f>
        <v>0</v>
      </c>
      <c r="K128" s="228"/>
      <c r="L128" s="229"/>
      <c r="M128" s="230" t="s">
        <v>1</v>
      </c>
      <c r="N128" s="231" t="s">
        <v>42</v>
      </c>
      <c r="O128" s="81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171</v>
      </c>
      <c r="AT128" s="192" t="s">
        <v>367</v>
      </c>
      <c r="AU128" s="192" t="s">
        <v>141</v>
      </c>
      <c r="AY128" s="18" t="s">
        <v>134</v>
      </c>
      <c r="BE128" s="193">
        <f>IF(N128="základná",J128,0)</f>
        <v>0</v>
      </c>
      <c r="BF128" s="193">
        <f>IF(N128="znížená",J128,0)</f>
        <v>0</v>
      </c>
      <c r="BG128" s="193">
        <f>IF(N128="zákl. prenesená",J128,0)</f>
        <v>0</v>
      </c>
      <c r="BH128" s="193">
        <f>IF(N128="zníž. prenesená",J128,0)</f>
        <v>0</v>
      </c>
      <c r="BI128" s="193">
        <f>IF(N128="nulová",J128,0)</f>
        <v>0</v>
      </c>
      <c r="BJ128" s="18" t="s">
        <v>141</v>
      </c>
      <c r="BK128" s="193">
        <f>ROUND(I128*H128,2)</f>
        <v>0</v>
      </c>
      <c r="BL128" s="18" t="s">
        <v>140</v>
      </c>
      <c r="BM128" s="192" t="s">
        <v>202</v>
      </c>
    </row>
    <row r="129" s="2" customFormat="1" ht="16.5" customHeight="1">
      <c r="A129" s="37"/>
      <c r="B129" s="179"/>
      <c r="C129" s="180" t="s">
        <v>171</v>
      </c>
      <c r="D129" s="180" t="s">
        <v>136</v>
      </c>
      <c r="E129" s="181" t="s">
        <v>1192</v>
      </c>
      <c r="F129" s="182" t="s">
        <v>1193</v>
      </c>
      <c r="G129" s="183" t="s">
        <v>147</v>
      </c>
      <c r="H129" s="184">
        <v>3</v>
      </c>
      <c r="I129" s="185"/>
      <c r="J129" s="186">
        <f>ROUND(I129*H129,2)</f>
        <v>0</v>
      </c>
      <c r="K129" s="187"/>
      <c r="L129" s="38"/>
      <c r="M129" s="188" t="s">
        <v>1</v>
      </c>
      <c r="N129" s="189" t="s">
        <v>42</v>
      </c>
      <c r="O129" s="81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140</v>
      </c>
      <c r="AT129" s="192" t="s">
        <v>136</v>
      </c>
      <c r="AU129" s="192" t="s">
        <v>141</v>
      </c>
      <c r="AY129" s="18" t="s">
        <v>134</v>
      </c>
      <c r="BE129" s="193">
        <f>IF(N129="základná",J129,0)</f>
        <v>0</v>
      </c>
      <c r="BF129" s="193">
        <f>IF(N129="znížená",J129,0)</f>
        <v>0</v>
      </c>
      <c r="BG129" s="193">
        <f>IF(N129="zákl. prenesená",J129,0)</f>
        <v>0</v>
      </c>
      <c r="BH129" s="193">
        <f>IF(N129="zníž. prenesená",J129,0)</f>
        <v>0</v>
      </c>
      <c r="BI129" s="193">
        <f>IF(N129="nulová",J129,0)</f>
        <v>0</v>
      </c>
      <c r="BJ129" s="18" t="s">
        <v>141</v>
      </c>
      <c r="BK129" s="193">
        <f>ROUND(I129*H129,2)</f>
        <v>0</v>
      </c>
      <c r="BL129" s="18" t="s">
        <v>140</v>
      </c>
      <c r="BM129" s="192" t="s">
        <v>211</v>
      </c>
    </row>
    <row r="130" s="2" customFormat="1" ht="16.5" customHeight="1">
      <c r="A130" s="37"/>
      <c r="B130" s="179"/>
      <c r="C130" s="221" t="s">
        <v>177</v>
      </c>
      <c r="D130" s="221" t="s">
        <v>367</v>
      </c>
      <c r="E130" s="222" t="s">
        <v>1194</v>
      </c>
      <c r="F130" s="223" t="s">
        <v>1195</v>
      </c>
      <c r="G130" s="224" t="s">
        <v>205</v>
      </c>
      <c r="H130" s="225">
        <v>3</v>
      </c>
      <c r="I130" s="226"/>
      <c r="J130" s="227">
        <f>ROUND(I130*H130,2)</f>
        <v>0</v>
      </c>
      <c r="K130" s="228"/>
      <c r="L130" s="229"/>
      <c r="M130" s="230" t="s">
        <v>1</v>
      </c>
      <c r="N130" s="231" t="s">
        <v>42</v>
      </c>
      <c r="O130" s="81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171</v>
      </c>
      <c r="AT130" s="192" t="s">
        <v>367</v>
      </c>
      <c r="AU130" s="192" t="s">
        <v>141</v>
      </c>
      <c r="AY130" s="18" t="s">
        <v>134</v>
      </c>
      <c r="BE130" s="193">
        <f>IF(N130="základná",J130,0)</f>
        <v>0</v>
      </c>
      <c r="BF130" s="193">
        <f>IF(N130="znížená",J130,0)</f>
        <v>0</v>
      </c>
      <c r="BG130" s="193">
        <f>IF(N130="zákl. prenesená",J130,0)</f>
        <v>0</v>
      </c>
      <c r="BH130" s="193">
        <f>IF(N130="zníž. prenesená",J130,0)</f>
        <v>0</v>
      </c>
      <c r="BI130" s="193">
        <f>IF(N130="nulová",J130,0)</f>
        <v>0</v>
      </c>
      <c r="BJ130" s="18" t="s">
        <v>141</v>
      </c>
      <c r="BK130" s="193">
        <f>ROUND(I130*H130,2)</f>
        <v>0</v>
      </c>
      <c r="BL130" s="18" t="s">
        <v>140</v>
      </c>
      <c r="BM130" s="192" t="s">
        <v>220</v>
      </c>
    </row>
    <row r="131" s="2" customFormat="1" ht="24.15" customHeight="1">
      <c r="A131" s="37"/>
      <c r="B131" s="179"/>
      <c r="C131" s="180" t="s">
        <v>183</v>
      </c>
      <c r="D131" s="180" t="s">
        <v>136</v>
      </c>
      <c r="E131" s="181" t="s">
        <v>1196</v>
      </c>
      <c r="F131" s="182" t="s">
        <v>1197</v>
      </c>
      <c r="G131" s="183" t="s">
        <v>446</v>
      </c>
      <c r="H131" s="232"/>
      <c r="I131" s="185"/>
      <c r="J131" s="186">
        <f>ROUND(I131*H131,2)</f>
        <v>0</v>
      </c>
      <c r="K131" s="187"/>
      <c r="L131" s="38"/>
      <c r="M131" s="188" t="s">
        <v>1</v>
      </c>
      <c r="N131" s="189" t="s">
        <v>42</v>
      </c>
      <c r="O131" s="81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140</v>
      </c>
      <c r="AT131" s="192" t="s">
        <v>136</v>
      </c>
      <c r="AU131" s="192" t="s">
        <v>141</v>
      </c>
      <c r="AY131" s="18" t="s">
        <v>134</v>
      </c>
      <c r="BE131" s="193">
        <f>IF(N131="základná",J131,0)</f>
        <v>0</v>
      </c>
      <c r="BF131" s="193">
        <f>IF(N131="znížená",J131,0)</f>
        <v>0</v>
      </c>
      <c r="BG131" s="193">
        <f>IF(N131="zákl. prenesená",J131,0)</f>
        <v>0</v>
      </c>
      <c r="BH131" s="193">
        <f>IF(N131="zníž. prenesená",J131,0)</f>
        <v>0</v>
      </c>
      <c r="BI131" s="193">
        <f>IF(N131="nulová",J131,0)</f>
        <v>0</v>
      </c>
      <c r="BJ131" s="18" t="s">
        <v>141</v>
      </c>
      <c r="BK131" s="193">
        <f>ROUND(I131*H131,2)</f>
        <v>0</v>
      </c>
      <c r="BL131" s="18" t="s">
        <v>140</v>
      </c>
      <c r="BM131" s="192" t="s">
        <v>7</v>
      </c>
    </row>
    <row r="132" s="12" customFormat="1" ht="25.92" customHeight="1">
      <c r="A132" s="12"/>
      <c r="B132" s="166"/>
      <c r="C132" s="12"/>
      <c r="D132" s="167" t="s">
        <v>75</v>
      </c>
      <c r="E132" s="168" t="s">
        <v>1198</v>
      </c>
      <c r="F132" s="168" t="s">
        <v>1199</v>
      </c>
      <c r="G132" s="12"/>
      <c r="H132" s="12"/>
      <c r="I132" s="169"/>
      <c r="J132" s="170">
        <f>BK132</f>
        <v>0</v>
      </c>
      <c r="K132" s="12"/>
      <c r="L132" s="166"/>
      <c r="M132" s="171"/>
      <c r="N132" s="172"/>
      <c r="O132" s="172"/>
      <c r="P132" s="173">
        <f>SUM(P133:P135)</f>
        <v>0</v>
      </c>
      <c r="Q132" s="172"/>
      <c r="R132" s="173">
        <f>SUM(R133:R135)</f>
        <v>0</v>
      </c>
      <c r="S132" s="172"/>
      <c r="T132" s="174">
        <f>SUM(T133:T135)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7" t="s">
        <v>84</v>
      </c>
      <c r="AT132" s="175" t="s">
        <v>75</v>
      </c>
      <c r="AU132" s="175" t="s">
        <v>76</v>
      </c>
      <c r="AY132" s="167" t="s">
        <v>134</v>
      </c>
      <c r="BK132" s="176">
        <f>SUM(BK133:BK135)</f>
        <v>0</v>
      </c>
    </row>
    <row r="133" s="2" customFormat="1" ht="16.5" customHeight="1">
      <c r="A133" s="37"/>
      <c r="B133" s="179"/>
      <c r="C133" s="180" t="s">
        <v>188</v>
      </c>
      <c r="D133" s="180" t="s">
        <v>136</v>
      </c>
      <c r="E133" s="181" t="s">
        <v>1200</v>
      </c>
      <c r="F133" s="182" t="s">
        <v>1201</v>
      </c>
      <c r="G133" s="183" t="s">
        <v>1202</v>
      </c>
      <c r="H133" s="184">
        <v>72</v>
      </c>
      <c r="I133" s="185"/>
      <c r="J133" s="186">
        <f>ROUND(I133*H133,2)</f>
        <v>0</v>
      </c>
      <c r="K133" s="187"/>
      <c r="L133" s="38"/>
      <c r="M133" s="188" t="s">
        <v>1</v>
      </c>
      <c r="N133" s="189" t="s">
        <v>42</v>
      </c>
      <c r="O133" s="81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140</v>
      </c>
      <c r="AT133" s="192" t="s">
        <v>136</v>
      </c>
      <c r="AU133" s="192" t="s">
        <v>84</v>
      </c>
      <c r="AY133" s="18" t="s">
        <v>134</v>
      </c>
      <c r="BE133" s="193">
        <f>IF(N133="základná",J133,0)</f>
        <v>0</v>
      </c>
      <c r="BF133" s="193">
        <f>IF(N133="znížená",J133,0)</f>
        <v>0</v>
      </c>
      <c r="BG133" s="193">
        <f>IF(N133="zákl. prenesená",J133,0)</f>
        <v>0</v>
      </c>
      <c r="BH133" s="193">
        <f>IF(N133="zníž. prenesená",J133,0)</f>
        <v>0</v>
      </c>
      <c r="BI133" s="193">
        <f>IF(N133="nulová",J133,0)</f>
        <v>0</v>
      </c>
      <c r="BJ133" s="18" t="s">
        <v>141</v>
      </c>
      <c r="BK133" s="193">
        <f>ROUND(I133*H133,2)</f>
        <v>0</v>
      </c>
      <c r="BL133" s="18" t="s">
        <v>140</v>
      </c>
      <c r="BM133" s="192" t="s">
        <v>244</v>
      </c>
    </row>
    <row r="134" s="2" customFormat="1" ht="16.5" customHeight="1">
      <c r="A134" s="37"/>
      <c r="B134" s="179"/>
      <c r="C134" s="180" t="s">
        <v>192</v>
      </c>
      <c r="D134" s="180" t="s">
        <v>136</v>
      </c>
      <c r="E134" s="181" t="s">
        <v>1203</v>
      </c>
      <c r="F134" s="182" t="s">
        <v>1204</v>
      </c>
      <c r="G134" s="183" t="s">
        <v>1202</v>
      </c>
      <c r="H134" s="184">
        <v>4</v>
      </c>
      <c r="I134" s="185"/>
      <c r="J134" s="186">
        <f>ROUND(I134*H134,2)</f>
        <v>0</v>
      </c>
      <c r="K134" s="187"/>
      <c r="L134" s="38"/>
      <c r="M134" s="188" t="s">
        <v>1</v>
      </c>
      <c r="N134" s="189" t="s">
        <v>42</v>
      </c>
      <c r="O134" s="81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140</v>
      </c>
      <c r="AT134" s="192" t="s">
        <v>136</v>
      </c>
      <c r="AU134" s="192" t="s">
        <v>84</v>
      </c>
      <c r="AY134" s="18" t="s">
        <v>134</v>
      </c>
      <c r="BE134" s="193">
        <f>IF(N134="základná",J134,0)</f>
        <v>0</v>
      </c>
      <c r="BF134" s="193">
        <f>IF(N134="znížená",J134,0)</f>
        <v>0</v>
      </c>
      <c r="BG134" s="193">
        <f>IF(N134="zákl. prenesená",J134,0)</f>
        <v>0</v>
      </c>
      <c r="BH134" s="193">
        <f>IF(N134="zníž. prenesená",J134,0)</f>
        <v>0</v>
      </c>
      <c r="BI134" s="193">
        <f>IF(N134="nulová",J134,0)</f>
        <v>0</v>
      </c>
      <c r="BJ134" s="18" t="s">
        <v>141</v>
      </c>
      <c r="BK134" s="193">
        <f>ROUND(I134*H134,2)</f>
        <v>0</v>
      </c>
      <c r="BL134" s="18" t="s">
        <v>140</v>
      </c>
      <c r="BM134" s="192" t="s">
        <v>253</v>
      </c>
    </row>
    <row r="135" s="2" customFormat="1" ht="16.5" customHeight="1">
      <c r="A135" s="37"/>
      <c r="B135" s="179"/>
      <c r="C135" s="180" t="s">
        <v>197</v>
      </c>
      <c r="D135" s="180" t="s">
        <v>136</v>
      </c>
      <c r="E135" s="181" t="s">
        <v>1205</v>
      </c>
      <c r="F135" s="182" t="s">
        <v>1206</v>
      </c>
      <c r="G135" s="183" t="s">
        <v>1207</v>
      </c>
      <c r="H135" s="184">
        <v>1</v>
      </c>
      <c r="I135" s="185"/>
      <c r="J135" s="186">
        <f>ROUND(I135*H135,2)</f>
        <v>0</v>
      </c>
      <c r="K135" s="187"/>
      <c r="L135" s="38"/>
      <c r="M135" s="236" t="s">
        <v>1</v>
      </c>
      <c r="N135" s="237" t="s">
        <v>42</v>
      </c>
      <c r="O135" s="238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140</v>
      </c>
      <c r="AT135" s="192" t="s">
        <v>136</v>
      </c>
      <c r="AU135" s="192" t="s">
        <v>84</v>
      </c>
      <c r="AY135" s="18" t="s">
        <v>134</v>
      </c>
      <c r="BE135" s="193">
        <f>IF(N135="základná",J135,0)</f>
        <v>0</v>
      </c>
      <c r="BF135" s="193">
        <f>IF(N135="znížená",J135,0)</f>
        <v>0</v>
      </c>
      <c r="BG135" s="193">
        <f>IF(N135="zákl. prenesená",J135,0)</f>
        <v>0</v>
      </c>
      <c r="BH135" s="193">
        <f>IF(N135="zníž. prenesená",J135,0)</f>
        <v>0</v>
      </c>
      <c r="BI135" s="193">
        <f>IF(N135="nulová",J135,0)</f>
        <v>0</v>
      </c>
      <c r="BJ135" s="18" t="s">
        <v>141</v>
      </c>
      <c r="BK135" s="193">
        <f>ROUND(I135*H135,2)</f>
        <v>0</v>
      </c>
      <c r="BL135" s="18" t="s">
        <v>140</v>
      </c>
      <c r="BM135" s="192" t="s">
        <v>261</v>
      </c>
    </row>
    <row r="136" s="2" customFormat="1" ht="6.96" customHeight="1">
      <c r="A136" s="37"/>
      <c r="B136" s="64"/>
      <c r="C136" s="65"/>
      <c r="D136" s="65"/>
      <c r="E136" s="65"/>
      <c r="F136" s="65"/>
      <c r="G136" s="65"/>
      <c r="H136" s="65"/>
      <c r="I136" s="65"/>
      <c r="J136" s="65"/>
      <c r="K136" s="65"/>
      <c r="L136" s="38"/>
      <c r="M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</sheetData>
  <autoFilter ref="C118:K135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104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16.5" customHeight="1">
      <c r="B7" s="21"/>
      <c r="E7" s="125" t="str">
        <f>'Rekapitulácia stavby'!K6</f>
        <v>Cintorín Petržalka - sociálne zariadenie, Nábrežná ul., Bratislava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105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1208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7. 7. 2022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tr">
        <f>IF('Rekapitulácia stavby'!AN16="","",'Rekapitulácia stavby'!AN16)</f>
        <v/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IF('Rekapitulácia stavby'!E17="","",'Rekapitulácia stavby'!E17)</f>
        <v>Ing.arch. Igor Gerdenich</v>
      </c>
      <c r="F21" s="37"/>
      <c r="G21" s="37"/>
      <c r="H21" s="37"/>
      <c r="I21" s="31" t="s">
        <v>26</v>
      </c>
      <c r="J21" s="26" t="str">
        <f>IF('Rekapitulácia stavby'!AN17="","",'Rekapitulácia stavby'!AN17)</f>
        <v/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>Ing. Natália Voltmannová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/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36</v>
      </c>
      <c r="E30" s="37"/>
      <c r="F30" s="37"/>
      <c r="G30" s="37"/>
      <c r="H30" s="37"/>
      <c r="I30" s="37"/>
      <c r="J30" s="100">
        <f>ROUND(J118,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40</v>
      </c>
      <c r="E33" s="44" t="s">
        <v>41</v>
      </c>
      <c r="F33" s="131">
        <f>ROUND((SUM(BE118:BE159)),  2)</f>
        <v>0</v>
      </c>
      <c r="G33" s="132"/>
      <c r="H33" s="132"/>
      <c r="I33" s="133">
        <v>0.20000000000000001</v>
      </c>
      <c r="J33" s="131">
        <f>ROUND(((SUM(BE118:BE159))*I33),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42</v>
      </c>
      <c r="F34" s="131">
        <f>ROUND((SUM(BF118:BF159)),  2)</f>
        <v>0</v>
      </c>
      <c r="G34" s="132"/>
      <c r="H34" s="132"/>
      <c r="I34" s="133">
        <v>0.20000000000000001</v>
      </c>
      <c r="J34" s="131">
        <f>ROUND(((SUM(BF118:BF159))*I34),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34">
        <f>ROUND((SUM(BG118:BG159)),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34">
        <f>ROUND((SUM(BH118:BH159)),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45</v>
      </c>
      <c r="F37" s="131">
        <f>ROUND((SUM(BI118:BI159)),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46</v>
      </c>
      <c r="E39" s="85"/>
      <c r="F39" s="85"/>
      <c r="G39" s="138" t="s">
        <v>47</v>
      </c>
      <c r="H39" s="139" t="s">
        <v>48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49</v>
      </c>
      <c r="E50" s="61"/>
      <c r="F50" s="61"/>
      <c r="G50" s="60" t="s">
        <v>50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51</v>
      </c>
      <c r="E61" s="40"/>
      <c r="F61" s="142" t="s">
        <v>52</v>
      </c>
      <c r="G61" s="62" t="s">
        <v>51</v>
      </c>
      <c r="H61" s="40"/>
      <c r="I61" s="40"/>
      <c r="J61" s="143" t="s">
        <v>52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53</v>
      </c>
      <c r="E65" s="63"/>
      <c r="F65" s="63"/>
      <c r="G65" s="60" t="s">
        <v>54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51</v>
      </c>
      <c r="E76" s="40"/>
      <c r="F76" s="142" t="s">
        <v>52</v>
      </c>
      <c r="G76" s="62" t="s">
        <v>51</v>
      </c>
      <c r="H76" s="40"/>
      <c r="I76" s="40"/>
      <c r="J76" s="143" t="s">
        <v>52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7"/>
      <c r="D85" s="37"/>
      <c r="E85" s="125" t="str">
        <f>E7</f>
        <v>Cintorín Petržalka - sociálne zariadenie, Nábrežná ul., Bratislava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105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7"/>
      <c r="D87" s="37"/>
      <c r="E87" s="71" t="str">
        <f>E9</f>
        <v>20220701_e - Časť Elektroinštalácie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19</v>
      </c>
      <c r="D89" s="37"/>
      <c r="E89" s="37"/>
      <c r="F89" s="26" t="str">
        <f>F12</f>
        <v>Bratislava - Petržalka</v>
      </c>
      <c r="G89" s="37"/>
      <c r="H89" s="37"/>
      <c r="I89" s="31" t="s">
        <v>21</v>
      </c>
      <c r="J89" s="73" t="str">
        <f>IF(J12="","",J12)</f>
        <v>7. 7. 2022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25.65" customHeight="1">
      <c r="A91" s="37"/>
      <c r="B91" s="38"/>
      <c r="C91" s="31" t="s">
        <v>23</v>
      </c>
      <c r="D91" s="37"/>
      <c r="E91" s="37"/>
      <c r="F91" s="26" t="str">
        <f>E15</f>
        <v>Marianum - pohreb. mesta Bratislavy, Bratislava</v>
      </c>
      <c r="G91" s="37"/>
      <c r="H91" s="37"/>
      <c r="I91" s="31" t="s">
        <v>29</v>
      </c>
      <c r="J91" s="35" t="str">
        <f>E21</f>
        <v>Ing.arch. Igor Gerdenich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25.6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>Ing. Natália Voltmannová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44" t="s">
        <v>108</v>
      </c>
      <c r="D94" s="136"/>
      <c r="E94" s="136"/>
      <c r="F94" s="136"/>
      <c r="G94" s="136"/>
      <c r="H94" s="136"/>
      <c r="I94" s="136"/>
      <c r="J94" s="145" t="s">
        <v>109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46" t="s">
        <v>110</v>
      </c>
      <c r="D96" s="37"/>
      <c r="E96" s="37"/>
      <c r="F96" s="37"/>
      <c r="G96" s="37"/>
      <c r="H96" s="37"/>
      <c r="I96" s="37"/>
      <c r="J96" s="100">
        <f>J118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111</v>
      </c>
    </row>
    <row r="97" hidden="1" s="9" customFormat="1" ht="24.96" customHeight="1">
      <c r="A97" s="9"/>
      <c r="B97" s="147"/>
      <c r="C97" s="9"/>
      <c r="D97" s="148" t="s">
        <v>1209</v>
      </c>
      <c r="E97" s="149"/>
      <c r="F97" s="149"/>
      <c r="G97" s="149"/>
      <c r="H97" s="149"/>
      <c r="I97" s="149"/>
      <c r="J97" s="150">
        <f>J119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9" customFormat="1" ht="24.96" customHeight="1">
      <c r="A98" s="9"/>
      <c r="B98" s="147"/>
      <c r="C98" s="9"/>
      <c r="D98" s="148" t="s">
        <v>1210</v>
      </c>
      <c r="E98" s="149"/>
      <c r="F98" s="149"/>
      <c r="G98" s="149"/>
      <c r="H98" s="149"/>
      <c r="I98" s="149"/>
      <c r="J98" s="150">
        <f>J158</f>
        <v>0</v>
      </c>
      <c r="K98" s="9"/>
      <c r="L98" s="147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hidden="1" s="2" customFormat="1" ht="21.84" customHeight="1">
      <c r="A99" s="37"/>
      <c r="B99" s="38"/>
      <c r="C99" s="37"/>
      <c r="D99" s="37"/>
      <c r="E99" s="37"/>
      <c r="F99" s="37"/>
      <c r="G99" s="37"/>
      <c r="H99" s="37"/>
      <c r="I99" s="37"/>
      <c r="J99" s="37"/>
      <c r="K99" s="37"/>
      <c r="L99" s="59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hidden="1" s="2" customFormat="1" ht="6.96" customHeight="1">
      <c r="A100" s="37"/>
      <c r="B100" s="64"/>
      <c r="C100" s="65"/>
      <c r="D100" s="65"/>
      <c r="E100" s="65"/>
      <c r="F100" s="65"/>
      <c r="G100" s="65"/>
      <c r="H100" s="65"/>
      <c r="I100" s="65"/>
      <c r="J100" s="65"/>
      <c r="K100" s="65"/>
      <c r="L100" s="59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hidden="1"/>
    <row r="102" hidden="1"/>
    <row r="103" hidden="1"/>
    <row r="104" s="2" customFormat="1" ht="6.96" customHeight="1">
      <c r="A104" s="37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59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120</v>
      </c>
      <c r="D105" s="37"/>
      <c r="E105" s="37"/>
      <c r="F105" s="37"/>
      <c r="G105" s="37"/>
      <c r="H105" s="37"/>
      <c r="I105" s="37"/>
      <c r="J105" s="37"/>
      <c r="K105" s="37"/>
      <c r="L105" s="59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7"/>
      <c r="D106" s="37"/>
      <c r="E106" s="37"/>
      <c r="F106" s="37"/>
      <c r="G106" s="37"/>
      <c r="H106" s="37"/>
      <c r="I106" s="37"/>
      <c r="J106" s="37"/>
      <c r="K106" s="37"/>
      <c r="L106" s="59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15</v>
      </c>
      <c r="D107" s="37"/>
      <c r="E107" s="37"/>
      <c r="F107" s="37"/>
      <c r="G107" s="37"/>
      <c r="H107" s="37"/>
      <c r="I107" s="37"/>
      <c r="J107" s="37"/>
      <c r="K107" s="37"/>
      <c r="L107" s="59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7"/>
      <c r="D108" s="37"/>
      <c r="E108" s="125" t="str">
        <f>E7</f>
        <v>Cintorín Petržalka - sociálne zariadenie, Nábrežná ul., Bratislava</v>
      </c>
      <c r="F108" s="31"/>
      <c r="G108" s="31"/>
      <c r="H108" s="31"/>
      <c r="I108" s="37"/>
      <c r="J108" s="37"/>
      <c r="K108" s="37"/>
      <c r="L108" s="59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105</v>
      </c>
      <c r="D109" s="37"/>
      <c r="E109" s="37"/>
      <c r="F109" s="37"/>
      <c r="G109" s="37"/>
      <c r="H109" s="37"/>
      <c r="I109" s="37"/>
      <c r="J109" s="37"/>
      <c r="K109" s="37"/>
      <c r="L109" s="59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71" t="str">
        <f>E9</f>
        <v>20220701_e - Časť Elektroinštalácie</v>
      </c>
      <c r="F110" s="37"/>
      <c r="G110" s="37"/>
      <c r="H110" s="37"/>
      <c r="I110" s="37"/>
      <c r="J110" s="37"/>
      <c r="K110" s="3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19</v>
      </c>
      <c r="D112" s="37"/>
      <c r="E112" s="37"/>
      <c r="F112" s="26" t="str">
        <f>F12</f>
        <v>Bratislava - Petržalka</v>
      </c>
      <c r="G112" s="37"/>
      <c r="H112" s="37"/>
      <c r="I112" s="31" t="s">
        <v>21</v>
      </c>
      <c r="J112" s="73" t="str">
        <f>IF(J12="","",J12)</f>
        <v>7. 7. 2022</v>
      </c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5.65" customHeight="1">
      <c r="A114" s="37"/>
      <c r="B114" s="38"/>
      <c r="C114" s="31" t="s">
        <v>23</v>
      </c>
      <c r="D114" s="37"/>
      <c r="E114" s="37"/>
      <c r="F114" s="26" t="str">
        <f>E15</f>
        <v>Marianum - pohreb. mesta Bratislavy, Bratislava</v>
      </c>
      <c r="G114" s="37"/>
      <c r="H114" s="37"/>
      <c r="I114" s="31" t="s">
        <v>29</v>
      </c>
      <c r="J114" s="35" t="str">
        <f>E21</f>
        <v>Ing.arch. Igor Gerdenich</v>
      </c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5.65" customHeight="1">
      <c r="A115" s="37"/>
      <c r="B115" s="38"/>
      <c r="C115" s="31" t="s">
        <v>27</v>
      </c>
      <c r="D115" s="37"/>
      <c r="E115" s="37"/>
      <c r="F115" s="26" t="str">
        <f>IF(E18="","",E18)</f>
        <v>Vyplň údaj</v>
      </c>
      <c r="G115" s="37"/>
      <c r="H115" s="37"/>
      <c r="I115" s="31" t="s">
        <v>32</v>
      </c>
      <c r="J115" s="35" t="str">
        <f>E24</f>
        <v>Ing. Natália Voltmannová</v>
      </c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55"/>
      <c r="B117" s="156"/>
      <c r="C117" s="157" t="s">
        <v>121</v>
      </c>
      <c r="D117" s="158" t="s">
        <v>61</v>
      </c>
      <c r="E117" s="158" t="s">
        <v>57</v>
      </c>
      <c r="F117" s="158" t="s">
        <v>58</v>
      </c>
      <c r="G117" s="158" t="s">
        <v>122</v>
      </c>
      <c r="H117" s="158" t="s">
        <v>123</v>
      </c>
      <c r="I117" s="158" t="s">
        <v>124</v>
      </c>
      <c r="J117" s="159" t="s">
        <v>109</v>
      </c>
      <c r="K117" s="160" t="s">
        <v>125</v>
      </c>
      <c r="L117" s="161"/>
      <c r="M117" s="90" t="s">
        <v>1</v>
      </c>
      <c r="N117" s="91" t="s">
        <v>40</v>
      </c>
      <c r="O117" s="91" t="s">
        <v>126</v>
      </c>
      <c r="P117" s="91" t="s">
        <v>127</v>
      </c>
      <c r="Q117" s="91" t="s">
        <v>128</v>
      </c>
      <c r="R117" s="91" t="s">
        <v>129</v>
      </c>
      <c r="S117" s="91" t="s">
        <v>130</v>
      </c>
      <c r="T117" s="92" t="s">
        <v>131</v>
      </c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</row>
    <row r="118" s="2" customFormat="1" ht="22.8" customHeight="1">
      <c r="A118" s="37"/>
      <c r="B118" s="38"/>
      <c r="C118" s="97" t="s">
        <v>110</v>
      </c>
      <c r="D118" s="37"/>
      <c r="E118" s="37"/>
      <c r="F118" s="37"/>
      <c r="G118" s="37"/>
      <c r="H118" s="37"/>
      <c r="I118" s="37"/>
      <c r="J118" s="162">
        <f>BK118</f>
        <v>0</v>
      </c>
      <c r="K118" s="37"/>
      <c r="L118" s="38"/>
      <c r="M118" s="93"/>
      <c r="N118" s="77"/>
      <c r="O118" s="94"/>
      <c r="P118" s="163">
        <f>P119+P158</f>
        <v>0</v>
      </c>
      <c r="Q118" s="94"/>
      <c r="R118" s="163">
        <f>R119+R158</f>
        <v>0</v>
      </c>
      <c r="S118" s="94"/>
      <c r="T118" s="164">
        <f>T119+T158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75</v>
      </c>
      <c r="AU118" s="18" t="s">
        <v>111</v>
      </c>
      <c r="BK118" s="165">
        <f>BK119+BK158</f>
        <v>0</v>
      </c>
    </row>
    <row r="119" s="12" customFormat="1" ht="25.92" customHeight="1">
      <c r="A119" s="12"/>
      <c r="B119" s="166"/>
      <c r="C119" s="12"/>
      <c r="D119" s="167" t="s">
        <v>75</v>
      </c>
      <c r="E119" s="168" t="s">
        <v>1211</v>
      </c>
      <c r="F119" s="168" t="s">
        <v>1212</v>
      </c>
      <c r="G119" s="12"/>
      <c r="H119" s="12"/>
      <c r="I119" s="169"/>
      <c r="J119" s="170">
        <f>BK119</f>
        <v>0</v>
      </c>
      <c r="K119" s="12"/>
      <c r="L119" s="166"/>
      <c r="M119" s="171"/>
      <c r="N119" s="172"/>
      <c r="O119" s="172"/>
      <c r="P119" s="173">
        <f>SUM(P120:P157)</f>
        <v>0</v>
      </c>
      <c r="Q119" s="172"/>
      <c r="R119" s="173">
        <f>SUM(R120:R157)</f>
        <v>0</v>
      </c>
      <c r="S119" s="172"/>
      <c r="T119" s="174">
        <f>SUM(T120:T157)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67" t="s">
        <v>84</v>
      </c>
      <c r="AT119" s="175" t="s">
        <v>75</v>
      </c>
      <c r="AU119" s="175" t="s">
        <v>76</v>
      </c>
      <c r="AY119" s="167" t="s">
        <v>134</v>
      </c>
      <c r="BK119" s="176">
        <f>SUM(BK120:BK157)</f>
        <v>0</v>
      </c>
    </row>
    <row r="120" s="2" customFormat="1" ht="16.5" customHeight="1">
      <c r="A120" s="37"/>
      <c r="B120" s="179"/>
      <c r="C120" s="221" t="s">
        <v>84</v>
      </c>
      <c r="D120" s="221" t="s">
        <v>367</v>
      </c>
      <c r="E120" s="222" t="s">
        <v>84</v>
      </c>
      <c r="F120" s="223" t="s">
        <v>1213</v>
      </c>
      <c r="G120" s="224" t="s">
        <v>205</v>
      </c>
      <c r="H120" s="225">
        <v>80</v>
      </c>
      <c r="I120" s="226"/>
      <c r="J120" s="227">
        <f>ROUND(I120*H120,2)</f>
        <v>0</v>
      </c>
      <c r="K120" s="228"/>
      <c r="L120" s="229"/>
      <c r="M120" s="230" t="s">
        <v>1</v>
      </c>
      <c r="N120" s="231" t="s">
        <v>42</v>
      </c>
      <c r="O120" s="81"/>
      <c r="P120" s="190">
        <f>O120*H120</f>
        <v>0</v>
      </c>
      <c r="Q120" s="190">
        <v>0</v>
      </c>
      <c r="R120" s="190">
        <f>Q120*H120</f>
        <v>0</v>
      </c>
      <c r="S120" s="190">
        <v>0</v>
      </c>
      <c r="T120" s="191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92" t="s">
        <v>171</v>
      </c>
      <c r="AT120" s="192" t="s">
        <v>367</v>
      </c>
      <c r="AU120" s="192" t="s">
        <v>84</v>
      </c>
      <c r="AY120" s="18" t="s">
        <v>134</v>
      </c>
      <c r="BE120" s="193">
        <f>IF(N120="základná",J120,0)</f>
        <v>0</v>
      </c>
      <c r="BF120" s="193">
        <f>IF(N120="znížená",J120,0)</f>
        <v>0</v>
      </c>
      <c r="BG120" s="193">
        <f>IF(N120="zákl. prenesená",J120,0)</f>
        <v>0</v>
      </c>
      <c r="BH120" s="193">
        <f>IF(N120="zníž. prenesená",J120,0)</f>
        <v>0</v>
      </c>
      <c r="BI120" s="193">
        <f>IF(N120="nulová",J120,0)</f>
        <v>0</v>
      </c>
      <c r="BJ120" s="18" t="s">
        <v>141</v>
      </c>
      <c r="BK120" s="193">
        <f>ROUND(I120*H120,2)</f>
        <v>0</v>
      </c>
      <c r="BL120" s="18" t="s">
        <v>140</v>
      </c>
      <c r="BM120" s="192" t="s">
        <v>141</v>
      </c>
    </row>
    <row r="121" s="2" customFormat="1" ht="16.5" customHeight="1">
      <c r="A121" s="37"/>
      <c r="B121" s="179"/>
      <c r="C121" s="180" t="s">
        <v>141</v>
      </c>
      <c r="D121" s="180" t="s">
        <v>136</v>
      </c>
      <c r="E121" s="181" t="s">
        <v>141</v>
      </c>
      <c r="F121" s="182" t="s">
        <v>1214</v>
      </c>
      <c r="G121" s="183" t="s">
        <v>205</v>
      </c>
      <c r="H121" s="184">
        <v>80</v>
      </c>
      <c r="I121" s="185"/>
      <c r="J121" s="186">
        <f>ROUND(I121*H121,2)</f>
        <v>0</v>
      </c>
      <c r="K121" s="187"/>
      <c r="L121" s="38"/>
      <c r="M121" s="188" t="s">
        <v>1</v>
      </c>
      <c r="N121" s="189" t="s">
        <v>42</v>
      </c>
      <c r="O121" s="81"/>
      <c r="P121" s="190">
        <f>O121*H121</f>
        <v>0</v>
      </c>
      <c r="Q121" s="190">
        <v>0</v>
      </c>
      <c r="R121" s="190">
        <f>Q121*H121</f>
        <v>0</v>
      </c>
      <c r="S121" s="190">
        <v>0</v>
      </c>
      <c r="T121" s="19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2" t="s">
        <v>140</v>
      </c>
      <c r="AT121" s="192" t="s">
        <v>136</v>
      </c>
      <c r="AU121" s="192" t="s">
        <v>84</v>
      </c>
      <c r="AY121" s="18" t="s">
        <v>134</v>
      </c>
      <c r="BE121" s="193">
        <f>IF(N121="základná",J121,0)</f>
        <v>0</v>
      </c>
      <c r="BF121" s="193">
        <f>IF(N121="znížená",J121,0)</f>
        <v>0</v>
      </c>
      <c r="BG121" s="193">
        <f>IF(N121="zákl. prenesená",J121,0)</f>
        <v>0</v>
      </c>
      <c r="BH121" s="193">
        <f>IF(N121="zníž. prenesená",J121,0)</f>
        <v>0</v>
      </c>
      <c r="BI121" s="193">
        <f>IF(N121="nulová",J121,0)</f>
        <v>0</v>
      </c>
      <c r="BJ121" s="18" t="s">
        <v>141</v>
      </c>
      <c r="BK121" s="193">
        <f>ROUND(I121*H121,2)</f>
        <v>0</v>
      </c>
      <c r="BL121" s="18" t="s">
        <v>140</v>
      </c>
      <c r="BM121" s="192" t="s">
        <v>140</v>
      </c>
    </row>
    <row r="122" s="2" customFormat="1" ht="16.5" customHeight="1">
      <c r="A122" s="37"/>
      <c r="B122" s="179"/>
      <c r="C122" s="180" t="s">
        <v>150</v>
      </c>
      <c r="D122" s="180" t="s">
        <v>136</v>
      </c>
      <c r="E122" s="181" t="s">
        <v>150</v>
      </c>
      <c r="F122" s="182" t="s">
        <v>1215</v>
      </c>
      <c r="G122" s="183" t="s">
        <v>205</v>
      </c>
      <c r="H122" s="184">
        <v>80</v>
      </c>
      <c r="I122" s="185"/>
      <c r="J122" s="186">
        <f>ROUND(I122*H122,2)</f>
        <v>0</v>
      </c>
      <c r="K122" s="187"/>
      <c r="L122" s="38"/>
      <c r="M122" s="188" t="s">
        <v>1</v>
      </c>
      <c r="N122" s="189" t="s">
        <v>42</v>
      </c>
      <c r="O122" s="81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140</v>
      </c>
      <c r="AT122" s="192" t="s">
        <v>136</v>
      </c>
      <c r="AU122" s="192" t="s">
        <v>84</v>
      </c>
      <c r="AY122" s="18" t="s">
        <v>134</v>
      </c>
      <c r="BE122" s="193">
        <f>IF(N122="základná",J122,0)</f>
        <v>0</v>
      </c>
      <c r="BF122" s="193">
        <f>IF(N122="znížená",J122,0)</f>
        <v>0</v>
      </c>
      <c r="BG122" s="193">
        <f>IF(N122="zákl. prenesená",J122,0)</f>
        <v>0</v>
      </c>
      <c r="BH122" s="193">
        <f>IF(N122="zníž. prenesená",J122,0)</f>
        <v>0</v>
      </c>
      <c r="BI122" s="193">
        <f>IF(N122="nulová",J122,0)</f>
        <v>0</v>
      </c>
      <c r="BJ122" s="18" t="s">
        <v>141</v>
      </c>
      <c r="BK122" s="193">
        <f>ROUND(I122*H122,2)</f>
        <v>0</v>
      </c>
      <c r="BL122" s="18" t="s">
        <v>140</v>
      </c>
      <c r="BM122" s="192" t="s">
        <v>163</v>
      </c>
    </row>
    <row r="123" s="2" customFormat="1" ht="16.5" customHeight="1">
      <c r="A123" s="37"/>
      <c r="B123" s="179"/>
      <c r="C123" s="221" t="s">
        <v>140</v>
      </c>
      <c r="D123" s="221" t="s">
        <v>367</v>
      </c>
      <c r="E123" s="222" t="s">
        <v>140</v>
      </c>
      <c r="F123" s="223" t="s">
        <v>1216</v>
      </c>
      <c r="G123" s="224" t="s">
        <v>147</v>
      </c>
      <c r="H123" s="225">
        <v>6</v>
      </c>
      <c r="I123" s="226"/>
      <c r="J123" s="227">
        <f>ROUND(I123*H123,2)</f>
        <v>0</v>
      </c>
      <c r="K123" s="228"/>
      <c r="L123" s="229"/>
      <c r="M123" s="230" t="s">
        <v>1</v>
      </c>
      <c r="N123" s="231" t="s">
        <v>42</v>
      </c>
      <c r="O123" s="81"/>
      <c r="P123" s="190">
        <f>O123*H123</f>
        <v>0</v>
      </c>
      <c r="Q123" s="190">
        <v>0</v>
      </c>
      <c r="R123" s="190">
        <f>Q123*H123</f>
        <v>0</v>
      </c>
      <c r="S123" s="190">
        <v>0</v>
      </c>
      <c r="T123" s="19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171</v>
      </c>
      <c r="AT123" s="192" t="s">
        <v>367</v>
      </c>
      <c r="AU123" s="192" t="s">
        <v>84</v>
      </c>
      <c r="AY123" s="18" t="s">
        <v>134</v>
      </c>
      <c r="BE123" s="193">
        <f>IF(N123="základná",J123,0)</f>
        <v>0</v>
      </c>
      <c r="BF123" s="193">
        <f>IF(N123="znížená",J123,0)</f>
        <v>0</v>
      </c>
      <c r="BG123" s="193">
        <f>IF(N123="zákl. prenesená",J123,0)</f>
        <v>0</v>
      </c>
      <c r="BH123" s="193">
        <f>IF(N123="zníž. prenesená",J123,0)</f>
        <v>0</v>
      </c>
      <c r="BI123" s="193">
        <f>IF(N123="nulová",J123,0)</f>
        <v>0</v>
      </c>
      <c r="BJ123" s="18" t="s">
        <v>141</v>
      </c>
      <c r="BK123" s="193">
        <f>ROUND(I123*H123,2)</f>
        <v>0</v>
      </c>
      <c r="BL123" s="18" t="s">
        <v>140</v>
      </c>
      <c r="BM123" s="192" t="s">
        <v>171</v>
      </c>
    </row>
    <row r="124" s="2" customFormat="1" ht="16.5" customHeight="1">
      <c r="A124" s="37"/>
      <c r="B124" s="179"/>
      <c r="C124" s="180" t="s">
        <v>159</v>
      </c>
      <c r="D124" s="180" t="s">
        <v>136</v>
      </c>
      <c r="E124" s="181" t="s">
        <v>159</v>
      </c>
      <c r="F124" s="182" t="s">
        <v>1214</v>
      </c>
      <c r="G124" s="183" t="s">
        <v>147</v>
      </c>
      <c r="H124" s="184">
        <v>6</v>
      </c>
      <c r="I124" s="185"/>
      <c r="J124" s="186">
        <f>ROUND(I124*H124,2)</f>
        <v>0</v>
      </c>
      <c r="K124" s="187"/>
      <c r="L124" s="38"/>
      <c r="M124" s="188" t="s">
        <v>1</v>
      </c>
      <c r="N124" s="189" t="s">
        <v>42</v>
      </c>
      <c r="O124" s="81"/>
      <c r="P124" s="190">
        <f>O124*H124</f>
        <v>0</v>
      </c>
      <c r="Q124" s="190">
        <v>0</v>
      </c>
      <c r="R124" s="190">
        <f>Q124*H124</f>
        <v>0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140</v>
      </c>
      <c r="AT124" s="192" t="s">
        <v>136</v>
      </c>
      <c r="AU124" s="192" t="s">
        <v>84</v>
      </c>
      <c r="AY124" s="18" t="s">
        <v>134</v>
      </c>
      <c r="BE124" s="193">
        <f>IF(N124="základná",J124,0)</f>
        <v>0</v>
      </c>
      <c r="BF124" s="193">
        <f>IF(N124="znížená",J124,0)</f>
        <v>0</v>
      </c>
      <c r="BG124" s="193">
        <f>IF(N124="zákl. prenesená",J124,0)</f>
        <v>0</v>
      </c>
      <c r="BH124" s="193">
        <f>IF(N124="zníž. prenesená",J124,0)</f>
        <v>0</v>
      </c>
      <c r="BI124" s="193">
        <f>IF(N124="nulová",J124,0)</f>
        <v>0</v>
      </c>
      <c r="BJ124" s="18" t="s">
        <v>141</v>
      </c>
      <c r="BK124" s="193">
        <f>ROUND(I124*H124,2)</f>
        <v>0</v>
      </c>
      <c r="BL124" s="18" t="s">
        <v>140</v>
      </c>
      <c r="BM124" s="192" t="s">
        <v>183</v>
      </c>
    </row>
    <row r="125" s="2" customFormat="1" ht="16.5" customHeight="1">
      <c r="A125" s="37"/>
      <c r="B125" s="179"/>
      <c r="C125" s="221" t="s">
        <v>163</v>
      </c>
      <c r="D125" s="221" t="s">
        <v>367</v>
      </c>
      <c r="E125" s="222" t="s">
        <v>163</v>
      </c>
      <c r="F125" s="223" t="s">
        <v>1217</v>
      </c>
      <c r="G125" s="224" t="s">
        <v>147</v>
      </c>
      <c r="H125" s="225">
        <v>10</v>
      </c>
      <c r="I125" s="226"/>
      <c r="J125" s="227">
        <f>ROUND(I125*H125,2)</f>
        <v>0</v>
      </c>
      <c r="K125" s="228"/>
      <c r="L125" s="229"/>
      <c r="M125" s="230" t="s">
        <v>1</v>
      </c>
      <c r="N125" s="231" t="s">
        <v>42</v>
      </c>
      <c r="O125" s="81"/>
      <c r="P125" s="190">
        <f>O125*H125</f>
        <v>0</v>
      </c>
      <c r="Q125" s="190">
        <v>0</v>
      </c>
      <c r="R125" s="190">
        <f>Q125*H125</f>
        <v>0</v>
      </c>
      <c r="S125" s="190">
        <v>0</v>
      </c>
      <c r="T125" s="19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2" t="s">
        <v>171</v>
      </c>
      <c r="AT125" s="192" t="s">
        <v>367</v>
      </c>
      <c r="AU125" s="192" t="s">
        <v>84</v>
      </c>
      <c r="AY125" s="18" t="s">
        <v>134</v>
      </c>
      <c r="BE125" s="193">
        <f>IF(N125="základná",J125,0)</f>
        <v>0</v>
      </c>
      <c r="BF125" s="193">
        <f>IF(N125="znížená",J125,0)</f>
        <v>0</v>
      </c>
      <c r="BG125" s="193">
        <f>IF(N125="zákl. prenesená",J125,0)</f>
        <v>0</v>
      </c>
      <c r="BH125" s="193">
        <f>IF(N125="zníž. prenesená",J125,0)</f>
        <v>0</v>
      </c>
      <c r="BI125" s="193">
        <f>IF(N125="nulová",J125,0)</f>
        <v>0</v>
      </c>
      <c r="BJ125" s="18" t="s">
        <v>141</v>
      </c>
      <c r="BK125" s="193">
        <f>ROUND(I125*H125,2)</f>
        <v>0</v>
      </c>
      <c r="BL125" s="18" t="s">
        <v>140</v>
      </c>
      <c r="BM125" s="192" t="s">
        <v>192</v>
      </c>
    </row>
    <row r="126" s="2" customFormat="1" ht="16.5" customHeight="1">
      <c r="A126" s="37"/>
      <c r="B126" s="179"/>
      <c r="C126" s="180" t="s">
        <v>167</v>
      </c>
      <c r="D126" s="180" t="s">
        <v>136</v>
      </c>
      <c r="E126" s="181" t="s">
        <v>167</v>
      </c>
      <c r="F126" s="182" t="s">
        <v>1214</v>
      </c>
      <c r="G126" s="183" t="s">
        <v>147</v>
      </c>
      <c r="H126" s="184">
        <v>10</v>
      </c>
      <c r="I126" s="185"/>
      <c r="J126" s="186">
        <f>ROUND(I126*H126,2)</f>
        <v>0</v>
      </c>
      <c r="K126" s="187"/>
      <c r="L126" s="38"/>
      <c r="M126" s="188" t="s">
        <v>1</v>
      </c>
      <c r="N126" s="189" t="s">
        <v>42</v>
      </c>
      <c r="O126" s="81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140</v>
      </c>
      <c r="AT126" s="192" t="s">
        <v>136</v>
      </c>
      <c r="AU126" s="192" t="s">
        <v>84</v>
      </c>
      <c r="AY126" s="18" t="s">
        <v>134</v>
      </c>
      <c r="BE126" s="193">
        <f>IF(N126="základná",J126,0)</f>
        <v>0</v>
      </c>
      <c r="BF126" s="193">
        <f>IF(N126="znížená",J126,0)</f>
        <v>0</v>
      </c>
      <c r="BG126" s="193">
        <f>IF(N126="zákl. prenesená",J126,0)</f>
        <v>0</v>
      </c>
      <c r="BH126" s="193">
        <f>IF(N126="zníž. prenesená",J126,0)</f>
        <v>0</v>
      </c>
      <c r="BI126" s="193">
        <f>IF(N126="nulová",J126,0)</f>
        <v>0</v>
      </c>
      <c r="BJ126" s="18" t="s">
        <v>141</v>
      </c>
      <c r="BK126" s="193">
        <f>ROUND(I126*H126,2)</f>
        <v>0</v>
      </c>
      <c r="BL126" s="18" t="s">
        <v>140</v>
      </c>
      <c r="BM126" s="192" t="s">
        <v>202</v>
      </c>
    </row>
    <row r="127" s="2" customFormat="1" ht="16.5" customHeight="1">
      <c r="A127" s="37"/>
      <c r="B127" s="179"/>
      <c r="C127" s="221" t="s">
        <v>171</v>
      </c>
      <c r="D127" s="221" t="s">
        <v>367</v>
      </c>
      <c r="E127" s="222" t="s">
        <v>171</v>
      </c>
      <c r="F127" s="223" t="s">
        <v>1218</v>
      </c>
      <c r="G127" s="224" t="s">
        <v>147</v>
      </c>
      <c r="H127" s="225">
        <v>35</v>
      </c>
      <c r="I127" s="226"/>
      <c r="J127" s="227">
        <f>ROUND(I127*H127,2)</f>
        <v>0</v>
      </c>
      <c r="K127" s="228"/>
      <c r="L127" s="229"/>
      <c r="M127" s="230" t="s">
        <v>1</v>
      </c>
      <c r="N127" s="231" t="s">
        <v>42</v>
      </c>
      <c r="O127" s="81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171</v>
      </c>
      <c r="AT127" s="192" t="s">
        <v>367</v>
      </c>
      <c r="AU127" s="192" t="s">
        <v>84</v>
      </c>
      <c r="AY127" s="18" t="s">
        <v>134</v>
      </c>
      <c r="BE127" s="193">
        <f>IF(N127="základná",J127,0)</f>
        <v>0</v>
      </c>
      <c r="BF127" s="193">
        <f>IF(N127="znížená",J127,0)</f>
        <v>0</v>
      </c>
      <c r="BG127" s="193">
        <f>IF(N127="zákl. prenesená",J127,0)</f>
        <v>0</v>
      </c>
      <c r="BH127" s="193">
        <f>IF(N127="zníž. prenesená",J127,0)</f>
        <v>0</v>
      </c>
      <c r="BI127" s="193">
        <f>IF(N127="nulová",J127,0)</f>
        <v>0</v>
      </c>
      <c r="BJ127" s="18" t="s">
        <v>141</v>
      </c>
      <c r="BK127" s="193">
        <f>ROUND(I127*H127,2)</f>
        <v>0</v>
      </c>
      <c r="BL127" s="18" t="s">
        <v>140</v>
      </c>
      <c r="BM127" s="192" t="s">
        <v>211</v>
      </c>
    </row>
    <row r="128" s="2" customFormat="1" ht="16.5" customHeight="1">
      <c r="A128" s="37"/>
      <c r="B128" s="179"/>
      <c r="C128" s="180" t="s">
        <v>177</v>
      </c>
      <c r="D128" s="180" t="s">
        <v>136</v>
      </c>
      <c r="E128" s="181" t="s">
        <v>177</v>
      </c>
      <c r="F128" s="182" t="s">
        <v>1214</v>
      </c>
      <c r="G128" s="183" t="s">
        <v>147</v>
      </c>
      <c r="H128" s="184">
        <v>35</v>
      </c>
      <c r="I128" s="185"/>
      <c r="J128" s="186">
        <f>ROUND(I128*H128,2)</f>
        <v>0</v>
      </c>
      <c r="K128" s="187"/>
      <c r="L128" s="38"/>
      <c r="M128" s="188" t="s">
        <v>1</v>
      </c>
      <c r="N128" s="189" t="s">
        <v>42</v>
      </c>
      <c r="O128" s="81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140</v>
      </c>
      <c r="AT128" s="192" t="s">
        <v>136</v>
      </c>
      <c r="AU128" s="192" t="s">
        <v>84</v>
      </c>
      <c r="AY128" s="18" t="s">
        <v>134</v>
      </c>
      <c r="BE128" s="193">
        <f>IF(N128="základná",J128,0)</f>
        <v>0</v>
      </c>
      <c r="BF128" s="193">
        <f>IF(N128="znížená",J128,0)</f>
        <v>0</v>
      </c>
      <c r="BG128" s="193">
        <f>IF(N128="zákl. prenesená",J128,0)</f>
        <v>0</v>
      </c>
      <c r="BH128" s="193">
        <f>IF(N128="zníž. prenesená",J128,0)</f>
        <v>0</v>
      </c>
      <c r="BI128" s="193">
        <f>IF(N128="nulová",J128,0)</f>
        <v>0</v>
      </c>
      <c r="BJ128" s="18" t="s">
        <v>141</v>
      </c>
      <c r="BK128" s="193">
        <f>ROUND(I128*H128,2)</f>
        <v>0</v>
      </c>
      <c r="BL128" s="18" t="s">
        <v>140</v>
      </c>
      <c r="BM128" s="192" t="s">
        <v>220</v>
      </c>
    </row>
    <row r="129" s="2" customFormat="1" ht="16.5" customHeight="1">
      <c r="A129" s="37"/>
      <c r="B129" s="179"/>
      <c r="C129" s="221" t="s">
        <v>183</v>
      </c>
      <c r="D129" s="221" t="s">
        <v>367</v>
      </c>
      <c r="E129" s="222" t="s">
        <v>183</v>
      </c>
      <c r="F129" s="223" t="s">
        <v>1219</v>
      </c>
      <c r="G129" s="224" t="s">
        <v>147</v>
      </c>
      <c r="H129" s="225">
        <v>90</v>
      </c>
      <c r="I129" s="226"/>
      <c r="J129" s="227">
        <f>ROUND(I129*H129,2)</f>
        <v>0</v>
      </c>
      <c r="K129" s="228"/>
      <c r="L129" s="229"/>
      <c r="M129" s="230" t="s">
        <v>1</v>
      </c>
      <c r="N129" s="231" t="s">
        <v>42</v>
      </c>
      <c r="O129" s="81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171</v>
      </c>
      <c r="AT129" s="192" t="s">
        <v>367</v>
      </c>
      <c r="AU129" s="192" t="s">
        <v>84</v>
      </c>
      <c r="AY129" s="18" t="s">
        <v>134</v>
      </c>
      <c r="BE129" s="193">
        <f>IF(N129="základná",J129,0)</f>
        <v>0</v>
      </c>
      <c r="BF129" s="193">
        <f>IF(N129="znížená",J129,0)</f>
        <v>0</v>
      </c>
      <c r="BG129" s="193">
        <f>IF(N129="zákl. prenesená",J129,0)</f>
        <v>0</v>
      </c>
      <c r="BH129" s="193">
        <f>IF(N129="zníž. prenesená",J129,0)</f>
        <v>0</v>
      </c>
      <c r="BI129" s="193">
        <f>IF(N129="nulová",J129,0)</f>
        <v>0</v>
      </c>
      <c r="BJ129" s="18" t="s">
        <v>141</v>
      </c>
      <c r="BK129" s="193">
        <f>ROUND(I129*H129,2)</f>
        <v>0</v>
      </c>
      <c r="BL129" s="18" t="s">
        <v>140</v>
      </c>
      <c r="BM129" s="192" t="s">
        <v>7</v>
      </c>
    </row>
    <row r="130" s="2" customFormat="1" ht="16.5" customHeight="1">
      <c r="A130" s="37"/>
      <c r="B130" s="179"/>
      <c r="C130" s="180" t="s">
        <v>188</v>
      </c>
      <c r="D130" s="180" t="s">
        <v>136</v>
      </c>
      <c r="E130" s="181" t="s">
        <v>188</v>
      </c>
      <c r="F130" s="182" t="s">
        <v>1214</v>
      </c>
      <c r="G130" s="183" t="s">
        <v>147</v>
      </c>
      <c r="H130" s="184">
        <v>90</v>
      </c>
      <c r="I130" s="185"/>
      <c r="J130" s="186">
        <f>ROUND(I130*H130,2)</f>
        <v>0</v>
      </c>
      <c r="K130" s="187"/>
      <c r="L130" s="38"/>
      <c r="M130" s="188" t="s">
        <v>1</v>
      </c>
      <c r="N130" s="189" t="s">
        <v>42</v>
      </c>
      <c r="O130" s="81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140</v>
      </c>
      <c r="AT130" s="192" t="s">
        <v>136</v>
      </c>
      <c r="AU130" s="192" t="s">
        <v>84</v>
      </c>
      <c r="AY130" s="18" t="s">
        <v>134</v>
      </c>
      <c r="BE130" s="193">
        <f>IF(N130="základná",J130,0)</f>
        <v>0</v>
      </c>
      <c r="BF130" s="193">
        <f>IF(N130="znížená",J130,0)</f>
        <v>0</v>
      </c>
      <c r="BG130" s="193">
        <f>IF(N130="zákl. prenesená",J130,0)</f>
        <v>0</v>
      </c>
      <c r="BH130" s="193">
        <f>IF(N130="zníž. prenesená",J130,0)</f>
        <v>0</v>
      </c>
      <c r="BI130" s="193">
        <f>IF(N130="nulová",J130,0)</f>
        <v>0</v>
      </c>
      <c r="BJ130" s="18" t="s">
        <v>141</v>
      </c>
      <c r="BK130" s="193">
        <f>ROUND(I130*H130,2)</f>
        <v>0</v>
      </c>
      <c r="BL130" s="18" t="s">
        <v>140</v>
      </c>
      <c r="BM130" s="192" t="s">
        <v>244</v>
      </c>
    </row>
    <row r="131" s="2" customFormat="1" ht="16.5" customHeight="1">
      <c r="A131" s="37"/>
      <c r="B131" s="179"/>
      <c r="C131" s="221" t="s">
        <v>192</v>
      </c>
      <c r="D131" s="221" t="s">
        <v>367</v>
      </c>
      <c r="E131" s="222" t="s">
        <v>192</v>
      </c>
      <c r="F131" s="223" t="s">
        <v>1220</v>
      </c>
      <c r="G131" s="224" t="s">
        <v>147</v>
      </c>
      <c r="H131" s="225">
        <v>12</v>
      </c>
      <c r="I131" s="226"/>
      <c r="J131" s="227">
        <f>ROUND(I131*H131,2)</f>
        <v>0</v>
      </c>
      <c r="K131" s="228"/>
      <c r="L131" s="229"/>
      <c r="M131" s="230" t="s">
        <v>1</v>
      </c>
      <c r="N131" s="231" t="s">
        <v>42</v>
      </c>
      <c r="O131" s="81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171</v>
      </c>
      <c r="AT131" s="192" t="s">
        <v>367</v>
      </c>
      <c r="AU131" s="192" t="s">
        <v>84</v>
      </c>
      <c r="AY131" s="18" t="s">
        <v>134</v>
      </c>
      <c r="BE131" s="193">
        <f>IF(N131="základná",J131,0)</f>
        <v>0</v>
      </c>
      <c r="BF131" s="193">
        <f>IF(N131="znížená",J131,0)</f>
        <v>0</v>
      </c>
      <c r="BG131" s="193">
        <f>IF(N131="zákl. prenesená",J131,0)</f>
        <v>0</v>
      </c>
      <c r="BH131" s="193">
        <f>IF(N131="zníž. prenesená",J131,0)</f>
        <v>0</v>
      </c>
      <c r="BI131" s="193">
        <f>IF(N131="nulová",J131,0)</f>
        <v>0</v>
      </c>
      <c r="BJ131" s="18" t="s">
        <v>141</v>
      </c>
      <c r="BK131" s="193">
        <f>ROUND(I131*H131,2)</f>
        <v>0</v>
      </c>
      <c r="BL131" s="18" t="s">
        <v>140</v>
      </c>
      <c r="BM131" s="192" t="s">
        <v>253</v>
      </c>
    </row>
    <row r="132" s="2" customFormat="1" ht="16.5" customHeight="1">
      <c r="A132" s="37"/>
      <c r="B132" s="179"/>
      <c r="C132" s="180" t="s">
        <v>197</v>
      </c>
      <c r="D132" s="180" t="s">
        <v>136</v>
      </c>
      <c r="E132" s="181" t="s">
        <v>197</v>
      </c>
      <c r="F132" s="182" t="s">
        <v>1214</v>
      </c>
      <c r="G132" s="183" t="s">
        <v>147</v>
      </c>
      <c r="H132" s="184">
        <v>12</v>
      </c>
      <c r="I132" s="185"/>
      <c r="J132" s="186">
        <f>ROUND(I132*H132,2)</f>
        <v>0</v>
      </c>
      <c r="K132" s="187"/>
      <c r="L132" s="38"/>
      <c r="M132" s="188" t="s">
        <v>1</v>
      </c>
      <c r="N132" s="189" t="s">
        <v>42</v>
      </c>
      <c r="O132" s="81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140</v>
      </c>
      <c r="AT132" s="192" t="s">
        <v>136</v>
      </c>
      <c r="AU132" s="192" t="s">
        <v>84</v>
      </c>
      <c r="AY132" s="18" t="s">
        <v>134</v>
      </c>
      <c r="BE132" s="193">
        <f>IF(N132="základná",J132,0)</f>
        <v>0</v>
      </c>
      <c r="BF132" s="193">
        <f>IF(N132="znížená",J132,0)</f>
        <v>0</v>
      </c>
      <c r="BG132" s="193">
        <f>IF(N132="zákl. prenesená",J132,0)</f>
        <v>0</v>
      </c>
      <c r="BH132" s="193">
        <f>IF(N132="zníž. prenesená",J132,0)</f>
        <v>0</v>
      </c>
      <c r="BI132" s="193">
        <f>IF(N132="nulová",J132,0)</f>
        <v>0</v>
      </c>
      <c r="BJ132" s="18" t="s">
        <v>141</v>
      </c>
      <c r="BK132" s="193">
        <f>ROUND(I132*H132,2)</f>
        <v>0</v>
      </c>
      <c r="BL132" s="18" t="s">
        <v>140</v>
      </c>
      <c r="BM132" s="192" t="s">
        <v>261</v>
      </c>
    </row>
    <row r="133" s="2" customFormat="1" ht="16.5" customHeight="1">
      <c r="A133" s="37"/>
      <c r="B133" s="179"/>
      <c r="C133" s="221" t="s">
        <v>202</v>
      </c>
      <c r="D133" s="221" t="s">
        <v>367</v>
      </c>
      <c r="E133" s="222" t="s">
        <v>202</v>
      </c>
      <c r="F133" s="223" t="s">
        <v>1221</v>
      </c>
      <c r="G133" s="224" t="s">
        <v>147</v>
      </c>
      <c r="H133" s="225">
        <v>10</v>
      </c>
      <c r="I133" s="226"/>
      <c r="J133" s="227">
        <f>ROUND(I133*H133,2)</f>
        <v>0</v>
      </c>
      <c r="K133" s="228"/>
      <c r="L133" s="229"/>
      <c r="M133" s="230" t="s">
        <v>1</v>
      </c>
      <c r="N133" s="231" t="s">
        <v>42</v>
      </c>
      <c r="O133" s="81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171</v>
      </c>
      <c r="AT133" s="192" t="s">
        <v>367</v>
      </c>
      <c r="AU133" s="192" t="s">
        <v>84</v>
      </c>
      <c r="AY133" s="18" t="s">
        <v>134</v>
      </c>
      <c r="BE133" s="193">
        <f>IF(N133="základná",J133,0)</f>
        <v>0</v>
      </c>
      <c r="BF133" s="193">
        <f>IF(N133="znížená",J133,0)</f>
        <v>0</v>
      </c>
      <c r="BG133" s="193">
        <f>IF(N133="zákl. prenesená",J133,0)</f>
        <v>0</v>
      </c>
      <c r="BH133" s="193">
        <f>IF(N133="zníž. prenesená",J133,0)</f>
        <v>0</v>
      </c>
      <c r="BI133" s="193">
        <f>IF(N133="nulová",J133,0)</f>
        <v>0</v>
      </c>
      <c r="BJ133" s="18" t="s">
        <v>141</v>
      </c>
      <c r="BK133" s="193">
        <f>ROUND(I133*H133,2)</f>
        <v>0</v>
      </c>
      <c r="BL133" s="18" t="s">
        <v>140</v>
      </c>
      <c r="BM133" s="192" t="s">
        <v>269</v>
      </c>
    </row>
    <row r="134" s="2" customFormat="1" ht="16.5" customHeight="1">
      <c r="A134" s="37"/>
      <c r="B134" s="179"/>
      <c r="C134" s="180" t="s">
        <v>207</v>
      </c>
      <c r="D134" s="180" t="s">
        <v>136</v>
      </c>
      <c r="E134" s="181" t="s">
        <v>207</v>
      </c>
      <c r="F134" s="182" t="s">
        <v>1214</v>
      </c>
      <c r="G134" s="183" t="s">
        <v>147</v>
      </c>
      <c r="H134" s="184">
        <v>10</v>
      </c>
      <c r="I134" s="185"/>
      <c r="J134" s="186">
        <f>ROUND(I134*H134,2)</f>
        <v>0</v>
      </c>
      <c r="K134" s="187"/>
      <c r="L134" s="38"/>
      <c r="M134" s="188" t="s">
        <v>1</v>
      </c>
      <c r="N134" s="189" t="s">
        <v>42</v>
      </c>
      <c r="O134" s="81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140</v>
      </c>
      <c r="AT134" s="192" t="s">
        <v>136</v>
      </c>
      <c r="AU134" s="192" t="s">
        <v>84</v>
      </c>
      <c r="AY134" s="18" t="s">
        <v>134</v>
      </c>
      <c r="BE134" s="193">
        <f>IF(N134="základná",J134,0)</f>
        <v>0</v>
      </c>
      <c r="BF134" s="193">
        <f>IF(N134="znížená",J134,0)</f>
        <v>0</v>
      </c>
      <c r="BG134" s="193">
        <f>IF(N134="zákl. prenesená",J134,0)</f>
        <v>0</v>
      </c>
      <c r="BH134" s="193">
        <f>IF(N134="zníž. prenesená",J134,0)</f>
        <v>0</v>
      </c>
      <c r="BI134" s="193">
        <f>IF(N134="nulová",J134,0)</f>
        <v>0</v>
      </c>
      <c r="BJ134" s="18" t="s">
        <v>141</v>
      </c>
      <c r="BK134" s="193">
        <f>ROUND(I134*H134,2)</f>
        <v>0</v>
      </c>
      <c r="BL134" s="18" t="s">
        <v>140</v>
      </c>
      <c r="BM134" s="192" t="s">
        <v>281</v>
      </c>
    </row>
    <row r="135" s="2" customFormat="1" ht="16.5" customHeight="1">
      <c r="A135" s="37"/>
      <c r="B135" s="179"/>
      <c r="C135" s="221" t="s">
        <v>211</v>
      </c>
      <c r="D135" s="221" t="s">
        <v>367</v>
      </c>
      <c r="E135" s="222" t="s">
        <v>211</v>
      </c>
      <c r="F135" s="223" t="s">
        <v>1222</v>
      </c>
      <c r="G135" s="224" t="s">
        <v>205</v>
      </c>
      <c r="H135" s="225">
        <v>8</v>
      </c>
      <c r="I135" s="226"/>
      <c r="J135" s="227">
        <f>ROUND(I135*H135,2)</f>
        <v>0</v>
      </c>
      <c r="K135" s="228"/>
      <c r="L135" s="229"/>
      <c r="M135" s="230" t="s">
        <v>1</v>
      </c>
      <c r="N135" s="231" t="s">
        <v>42</v>
      </c>
      <c r="O135" s="81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171</v>
      </c>
      <c r="AT135" s="192" t="s">
        <v>367</v>
      </c>
      <c r="AU135" s="192" t="s">
        <v>84</v>
      </c>
      <c r="AY135" s="18" t="s">
        <v>134</v>
      </c>
      <c r="BE135" s="193">
        <f>IF(N135="základná",J135,0)</f>
        <v>0</v>
      </c>
      <c r="BF135" s="193">
        <f>IF(N135="znížená",J135,0)</f>
        <v>0</v>
      </c>
      <c r="BG135" s="193">
        <f>IF(N135="zákl. prenesená",J135,0)</f>
        <v>0</v>
      </c>
      <c r="BH135" s="193">
        <f>IF(N135="zníž. prenesená",J135,0)</f>
        <v>0</v>
      </c>
      <c r="BI135" s="193">
        <f>IF(N135="nulová",J135,0)</f>
        <v>0</v>
      </c>
      <c r="BJ135" s="18" t="s">
        <v>141</v>
      </c>
      <c r="BK135" s="193">
        <f>ROUND(I135*H135,2)</f>
        <v>0</v>
      </c>
      <c r="BL135" s="18" t="s">
        <v>140</v>
      </c>
      <c r="BM135" s="192" t="s">
        <v>290</v>
      </c>
    </row>
    <row r="136" s="2" customFormat="1" ht="16.5" customHeight="1">
      <c r="A136" s="37"/>
      <c r="B136" s="179"/>
      <c r="C136" s="180" t="s">
        <v>215</v>
      </c>
      <c r="D136" s="180" t="s">
        <v>136</v>
      </c>
      <c r="E136" s="181" t="s">
        <v>215</v>
      </c>
      <c r="F136" s="182" t="s">
        <v>1214</v>
      </c>
      <c r="G136" s="183" t="s">
        <v>205</v>
      </c>
      <c r="H136" s="184">
        <v>8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42</v>
      </c>
      <c r="O136" s="81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140</v>
      </c>
      <c r="AT136" s="192" t="s">
        <v>136</v>
      </c>
      <c r="AU136" s="192" t="s">
        <v>84</v>
      </c>
      <c r="AY136" s="18" t="s">
        <v>134</v>
      </c>
      <c r="BE136" s="193">
        <f>IF(N136="základná",J136,0)</f>
        <v>0</v>
      </c>
      <c r="BF136" s="193">
        <f>IF(N136="znížená",J136,0)</f>
        <v>0</v>
      </c>
      <c r="BG136" s="193">
        <f>IF(N136="zákl. prenesená",J136,0)</f>
        <v>0</v>
      </c>
      <c r="BH136" s="193">
        <f>IF(N136="zníž. prenesená",J136,0)</f>
        <v>0</v>
      </c>
      <c r="BI136" s="193">
        <f>IF(N136="nulová",J136,0)</f>
        <v>0</v>
      </c>
      <c r="BJ136" s="18" t="s">
        <v>141</v>
      </c>
      <c r="BK136" s="193">
        <f>ROUND(I136*H136,2)</f>
        <v>0</v>
      </c>
      <c r="BL136" s="18" t="s">
        <v>140</v>
      </c>
      <c r="BM136" s="192" t="s">
        <v>303</v>
      </c>
    </row>
    <row r="137" s="2" customFormat="1" ht="16.5" customHeight="1">
      <c r="A137" s="37"/>
      <c r="B137" s="179"/>
      <c r="C137" s="221" t="s">
        <v>220</v>
      </c>
      <c r="D137" s="221" t="s">
        <v>367</v>
      </c>
      <c r="E137" s="222" t="s">
        <v>220</v>
      </c>
      <c r="F137" s="223" t="s">
        <v>1223</v>
      </c>
      <c r="G137" s="224" t="s">
        <v>205</v>
      </c>
      <c r="H137" s="225">
        <v>6</v>
      </c>
      <c r="I137" s="226"/>
      <c r="J137" s="227">
        <f>ROUND(I137*H137,2)</f>
        <v>0</v>
      </c>
      <c r="K137" s="228"/>
      <c r="L137" s="229"/>
      <c r="M137" s="230" t="s">
        <v>1</v>
      </c>
      <c r="N137" s="231" t="s">
        <v>42</v>
      </c>
      <c r="O137" s="81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171</v>
      </c>
      <c r="AT137" s="192" t="s">
        <v>367</v>
      </c>
      <c r="AU137" s="192" t="s">
        <v>84</v>
      </c>
      <c r="AY137" s="18" t="s">
        <v>134</v>
      </c>
      <c r="BE137" s="193">
        <f>IF(N137="základná",J137,0)</f>
        <v>0</v>
      </c>
      <c r="BF137" s="193">
        <f>IF(N137="znížená",J137,0)</f>
        <v>0</v>
      </c>
      <c r="BG137" s="193">
        <f>IF(N137="zákl. prenesená",J137,0)</f>
        <v>0</v>
      </c>
      <c r="BH137" s="193">
        <f>IF(N137="zníž. prenesená",J137,0)</f>
        <v>0</v>
      </c>
      <c r="BI137" s="193">
        <f>IF(N137="nulová",J137,0)</f>
        <v>0</v>
      </c>
      <c r="BJ137" s="18" t="s">
        <v>141</v>
      </c>
      <c r="BK137" s="193">
        <f>ROUND(I137*H137,2)</f>
        <v>0</v>
      </c>
      <c r="BL137" s="18" t="s">
        <v>140</v>
      </c>
      <c r="BM137" s="192" t="s">
        <v>314</v>
      </c>
    </row>
    <row r="138" s="2" customFormat="1" ht="16.5" customHeight="1">
      <c r="A138" s="37"/>
      <c r="B138" s="179"/>
      <c r="C138" s="180" t="s">
        <v>224</v>
      </c>
      <c r="D138" s="180" t="s">
        <v>136</v>
      </c>
      <c r="E138" s="181" t="s">
        <v>224</v>
      </c>
      <c r="F138" s="182" t="s">
        <v>1224</v>
      </c>
      <c r="G138" s="183" t="s">
        <v>205</v>
      </c>
      <c r="H138" s="184">
        <v>6</v>
      </c>
      <c r="I138" s="185"/>
      <c r="J138" s="186">
        <f>ROUND(I138*H138,2)</f>
        <v>0</v>
      </c>
      <c r="K138" s="187"/>
      <c r="L138" s="38"/>
      <c r="M138" s="188" t="s">
        <v>1</v>
      </c>
      <c r="N138" s="189" t="s">
        <v>42</v>
      </c>
      <c r="O138" s="81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140</v>
      </c>
      <c r="AT138" s="192" t="s">
        <v>136</v>
      </c>
      <c r="AU138" s="192" t="s">
        <v>84</v>
      </c>
      <c r="AY138" s="18" t="s">
        <v>134</v>
      </c>
      <c r="BE138" s="193">
        <f>IF(N138="základná",J138,0)</f>
        <v>0</v>
      </c>
      <c r="BF138" s="193">
        <f>IF(N138="znížená",J138,0)</f>
        <v>0</v>
      </c>
      <c r="BG138" s="193">
        <f>IF(N138="zákl. prenesená",J138,0)</f>
        <v>0</v>
      </c>
      <c r="BH138" s="193">
        <f>IF(N138="zníž. prenesená",J138,0)</f>
        <v>0</v>
      </c>
      <c r="BI138" s="193">
        <f>IF(N138="nulová",J138,0)</f>
        <v>0</v>
      </c>
      <c r="BJ138" s="18" t="s">
        <v>141</v>
      </c>
      <c r="BK138" s="193">
        <f>ROUND(I138*H138,2)</f>
        <v>0</v>
      </c>
      <c r="BL138" s="18" t="s">
        <v>140</v>
      </c>
      <c r="BM138" s="192" t="s">
        <v>468</v>
      </c>
    </row>
    <row r="139" s="2" customFormat="1" ht="49.05" customHeight="1">
      <c r="A139" s="37"/>
      <c r="B139" s="179"/>
      <c r="C139" s="221" t="s">
        <v>7</v>
      </c>
      <c r="D139" s="221" t="s">
        <v>367</v>
      </c>
      <c r="E139" s="222" t="s">
        <v>7</v>
      </c>
      <c r="F139" s="223" t="s">
        <v>1225</v>
      </c>
      <c r="G139" s="224" t="s">
        <v>205</v>
      </c>
      <c r="H139" s="225">
        <v>7</v>
      </c>
      <c r="I139" s="226"/>
      <c r="J139" s="227">
        <f>ROUND(I139*H139,2)</f>
        <v>0</v>
      </c>
      <c r="K139" s="228"/>
      <c r="L139" s="229"/>
      <c r="M139" s="230" t="s">
        <v>1</v>
      </c>
      <c r="N139" s="231" t="s">
        <v>42</v>
      </c>
      <c r="O139" s="81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171</v>
      </c>
      <c r="AT139" s="192" t="s">
        <v>367</v>
      </c>
      <c r="AU139" s="192" t="s">
        <v>84</v>
      </c>
      <c r="AY139" s="18" t="s">
        <v>134</v>
      </c>
      <c r="BE139" s="193">
        <f>IF(N139="základná",J139,0)</f>
        <v>0</v>
      </c>
      <c r="BF139" s="193">
        <f>IF(N139="znížená",J139,0)</f>
        <v>0</v>
      </c>
      <c r="BG139" s="193">
        <f>IF(N139="zákl. prenesená",J139,0)</f>
        <v>0</v>
      </c>
      <c r="BH139" s="193">
        <f>IF(N139="zníž. prenesená",J139,0)</f>
        <v>0</v>
      </c>
      <c r="BI139" s="193">
        <f>IF(N139="nulová",J139,0)</f>
        <v>0</v>
      </c>
      <c r="BJ139" s="18" t="s">
        <v>141</v>
      </c>
      <c r="BK139" s="193">
        <f>ROUND(I139*H139,2)</f>
        <v>0</v>
      </c>
      <c r="BL139" s="18" t="s">
        <v>140</v>
      </c>
      <c r="BM139" s="192" t="s">
        <v>476</v>
      </c>
    </row>
    <row r="140" s="2" customFormat="1" ht="16.5" customHeight="1">
      <c r="A140" s="37"/>
      <c r="B140" s="179"/>
      <c r="C140" s="180" t="s">
        <v>233</v>
      </c>
      <c r="D140" s="180" t="s">
        <v>136</v>
      </c>
      <c r="E140" s="181" t="s">
        <v>233</v>
      </c>
      <c r="F140" s="182" t="s">
        <v>1224</v>
      </c>
      <c r="G140" s="183" t="s">
        <v>205</v>
      </c>
      <c r="H140" s="184">
        <v>7</v>
      </c>
      <c r="I140" s="185"/>
      <c r="J140" s="186">
        <f>ROUND(I140*H140,2)</f>
        <v>0</v>
      </c>
      <c r="K140" s="187"/>
      <c r="L140" s="38"/>
      <c r="M140" s="188" t="s">
        <v>1</v>
      </c>
      <c r="N140" s="189" t="s">
        <v>42</v>
      </c>
      <c r="O140" s="81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140</v>
      </c>
      <c r="AT140" s="192" t="s">
        <v>136</v>
      </c>
      <c r="AU140" s="192" t="s">
        <v>84</v>
      </c>
      <c r="AY140" s="18" t="s">
        <v>134</v>
      </c>
      <c r="BE140" s="193">
        <f>IF(N140="základná",J140,0)</f>
        <v>0</v>
      </c>
      <c r="BF140" s="193">
        <f>IF(N140="znížená",J140,0)</f>
        <v>0</v>
      </c>
      <c r="BG140" s="193">
        <f>IF(N140="zákl. prenesená",J140,0)</f>
        <v>0</v>
      </c>
      <c r="BH140" s="193">
        <f>IF(N140="zníž. prenesená",J140,0)</f>
        <v>0</v>
      </c>
      <c r="BI140" s="193">
        <f>IF(N140="nulová",J140,0)</f>
        <v>0</v>
      </c>
      <c r="BJ140" s="18" t="s">
        <v>141</v>
      </c>
      <c r="BK140" s="193">
        <f>ROUND(I140*H140,2)</f>
        <v>0</v>
      </c>
      <c r="BL140" s="18" t="s">
        <v>140</v>
      </c>
      <c r="BM140" s="192" t="s">
        <v>486</v>
      </c>
    </row>
    <row r="141" s="2" customFormat="1" ht="33" customHeight="1">
      <c r="A141" s="37"/>
      <c r="B141" s="179"/>
      <c r="C141" s="221" t="s">
        <v>244</v>
      </c>
      <c r="D141" s="221" t="s">
        <v>367</v>
      </c>
      <c r="E141" s="222" t="s">
        <v>244</v>
      </c>
      <c r="F141" s="223" t="s">
        <v>1226</v>
      </c>
      <c r="G141" s="224" t="s">
        <v>205</v>
      </c>
      <c r="H141" s="225">
        <v>1</v>
      </c>
      <c r="I141" s="226"/>
      <c r="J141" s="227">
        <f>ROUND(I141*H141,2)</f>
        <v>0</v>
      </c>
      <c r="K141" s="228"/>
      <c r="L141" s="229"/>
      <c r="M141" s="230" t="s">
        <v>1</v>
      </c>
      <c r="N141" s="231" t="s">
        <v>42</v>
      </c>
      <c r="O141" s="81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171</v>
      </c>
      <c r="AT141" s="192" t="s">
        <v>367</v>
      </c>
      <c r="AU141" s="192" t="s">
        <v>84</v>
      </c>
      <c r="AY141" s="18" t="s">
        <v>134</v>
      </c>
      <c r="BE141" s="193">
        <f>IF(N141="základná",J141,0)</f>
        <v>0</v>
      </c>
      <c r="BF141" s="193">
        <f>IF(N141="znížená",J141,0)</f>
        <v>0</v>
      </c>
      <c r="BG141" s="193">
        <f>IF(N141="zákl. prenesená",J141,0)</f>
        <v>0</v>
      </c>
      <c r="BH141" s="193">
        <f>IF(N141="zníž. prenesená",J141,0)</f>
        <v>0</v>
      </c>
      <c r="BI141" s="193">
        <f>IF(N141="nulová",J141,0)</f>
        <v>0</v>
      </c>
      <c r="BJ141" s="18" t="s">
        <v>141</v>
      </c>
      <c r="BK141" s="193">
        <f>ROUND(I141*H141,2)</f>
        <v>0</v>
      </c>
      <c r="BL141" s="18" t="s">
        <v>140</v>
      </c>
      <c r="BM141" s="192" t="s">
        <v>496</v>
      </c>
    </row>
    <row r="142" s="2" customFormat="1" ht="16.5" customHeight="1">
      <c r="A142" s="37"/>
      <c r="B142" s="179"/>
      <c r="C142" s="180" t="s">
        <v>249</v>
      </c>
      <c r="D142" s="180" t="s">
        <v>136</v>
      </c>
      <c r="E142" s="181" t="s">
        <v>249</v>
      </c>
      <c r="F142" s="182" t="s">
        <v>1224</v>
      </c>
      <c r="G142" s="183" t="s">
        <v>205</v>
      </c>
      <c r="H142" s="184">
        <v>1</v>
      </c>
      <c r="I142" s="185"/>
      <c r="J142" s="186">
        <f>ROUND(I142*H142,2)</f>
        <v>0</v>
      </c>
      <c r="K142" s="187"/>
      <c r="L142" s="38"/>
      <c r="M142" s="188" t="s">
        <v>1</v>
      </c>
      <c r="N142" s="189" t="s">
        <v>42</v>
      </c>
      <c r="O142" s="81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140</v>
      </c>
      <c r="AT142" s="192" t="s">
        <v>136</v>
      </c>
      <c r="AU142" s="192" t="s">
        <v>84</v>
      </c>
      <c r="AY142" s="18" t="s">
        <v>134</v>
      </c>
      <c r="BE142" s="193">
        <f>IF(N142="základná",J142,0)</f>
        <v>0</v>
      </c>
      <c r="BF142" s="193">
        <f>IF(N142="znížená",J142,0)</f>
        <v>0</v>
      </c>
      <c r="BG142" s="193">
        <f>IF(N142="zákl. prenesená",J142,0)</f>
        <v>0</v>
      </c>
      <c r="BH142" s="193">
        <f>IF(N142="zníž. prenesená",J142,0)</f>
        <v>0</v>
      </c>
      <c r="BI142" s="193">
        <f>IF(N142="nulová",J142,0)</f>
        <v>0</v>
      </c>
      <c r="BJ142" s="18" t="s">
        <v>141</v>
      </c>
      <c r="BK142" s="193">
        <f>ROUND(I142*H142,2)</f>
        <v>0</v>
      </c>
      <c r="BL142" s="18" t="s">
        <v>140</v>
      </c>
      <c r="BM142" s="192" t="s">
        <v>505</v>
      </c>
    </row>
    <row r="143" s="2" customFormat="1" ht="16.5" customHeight="1">
      <c r="A143" s="37"/>
      <c r="B143" s="179"/>
      <c r="C143" s="180" t="s">
        <v>253</v>
      </c>
      <c r="D143" s="180" t="s">
        <v>136</v>
      </c>
      <c r="E143" s="181" t="s">
        <v>253</v>
      </c>
      <c r="F143" s="182" t="s">
        <v>1227</v>
      </c>
      <c r="G143" s="183" t="s">
        <v>205</v>
      </c>
      <c r="H143" s="184">
        <v>1</v>
      </c>
      <c r="I143" s="185"/>
      <c r="J143" s="186">
        <f>ROUND(I143*H143,2)</f>
        <v>0</v>
      </c>
      <c r="K143" s="187"/>
      <c r="L143" s="38"/>
      <c r="M143" s="188" t="s">
        <v>1</v>
      </c>
      <c r="N143" s="189" t="s">
        <v>42</v>
      </c>
      <c r="O143" s="81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140</v>
      </c>
      <c r="AT143" s="192" t="s">
        <v>136</v>
      </c>
      <c r="AU143" s="192" t="s">
        <v>84</v>
      </c>
      <c r="AY143" s="18" t="s">
        <v>134</v>
      </c>
      <c r="BE143" s="193">
        <f>IF(N143="základná",J143,0)</f>
        <v>0</v>
      </c>
      <c r="BF143" s="193">
        <f>IF(N143="znížená",J143,0)</f>
        <v>0</v>
      </c>
      <c r="BG143" s="193">
        <f>IF(N143="zákl. prenesená",J143,0)</f>
        <v>0</v>
      </c>
      <c r="BH143" s="193">
        <f>IF(N143="zníž. prenesená",J143,0)</f>
        <v>0</v>
      </c>
      <c r="BI143" s="193">
        <f>IF(N143="nulová",J143,0)</f>
        <v>0</v>
      </c>
      <c r="BJ143" s="18" t="s">
        <v>141</v>
      </c>
      <c r="BK143" s="193">
        <f>ROUND(I143*H143,2)</f>
        <v>0</v>
      </c>
      <c r="BL143" s="18" t="s">
        <v>140</v>
      </c>
      <c r="BM143" s="192" t="s">
        <v>514</v>
      </c>
    </row>
    <row r="144" s="2" customFormat="1" ht="16.5" customHeight="1">
      <c r="A144" s="37"/>
      <c r="B144" s="179"/>
      <c r="C144" s="221" t="s">
        <v>257</v>
      </c>
      <c r="D144" s="221" t="s">
        <v>367</v>
      </c>
      <c r="E144" s="222" t="s">
        <v>257</v>
      </c>
      <c r="F144" s="223" t="s">
        <v>1228</v>
      </c>
      <c r="G144" s="224" t="s">
        <v>205</v>
      </c>
      <c r="H144" s="225">
        <v>3</v>
      </c>
      <c r="I144" s="226"/>
      <c r="J144" s="227">
        <f>ROUND(I144*H144,2)</f>
        <v>0</v>
      </c>
      <c r="K144" s="228"/>
      <c r="L144" s="229"/>
      <c r="M144" s="230" t="s">
        <v>1</v>
      </c>
      <c r="N144" s="231" t="s">
        <v>42</v>
      </c>
      <c r="O144" s="81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171</v>
      </c>
      <c r="AT144" s="192" t="s">
        <v>367</v>
      </c>
      <c r="AU144" s="192" t="s">
        <v>84</v>
      </c>
      <c r="AY144" s="18" t="s">
        <v>134</v>
      </c>
      <c r="BE144" s="193">
        <f>IF(N144="základná",J144,0)</f>
        <v>0</v>
      </c>
      <c r="BF144" s="193">
        <f>IF(N144="znížená",J144,0)</f>
        <v>0</v>
      </c>
      <c r="BG144" s="193">
        <f>IF(N144="zákl. prenesená",J144,0)</f>
        <v>0</v>
      </c>
      <c r="BH144" s="193">
        <f>IF(N144="zníž. prenesená",J144,0)</f>
        <v>0</v>
      </c>
      <c r="BI144" s="193">
        <f>IF(N144="nulová",J144,0)</f>
        <v>0</v>
      </c>
      <c r="BJ144" s="18" t="s">
        <v>141</v>
      </c>
      <c r="BK144" s="193">
        <f>ROUND(I144*H144,2)</f>
        <v>0</v>
      </c>
      <c r="BL144" s="18" t="s">
        <v>140</v>
      </c>
      <c r="BM144" s="192" t="s">
        <v>522</v>
      </c>
    </row>
    <row r="145" s="2" customFormat="1" ht="16.5" customHeight="1">
      <c r="A145" s="37"/>
      <c r="B145" s="179"/>
      <c r="C145" s="180" t="s">
        <v>261</v>
      </c>
      <c r="D145" s="180" t="s">
        <v>136</v>
      </c>
      <c r="E145" s="181" t="s">
        <v>261</v>
      </c>
      <c r="F145" s="182" t="s">
        <v>1224</v>
      </c>
      <c r="G145" s="183" t="s">
        <v>205</v>
      </c>
      <c r="H145" s="184">
        <v>3</v>
      </c>
      <c r="I145" s="185"/>
      <c r="J145" s="186">
        <f>ROUND(I145*H145,2)</f>
        <v>0</v>
      </c>
      <c r="K145" s="187"/>
      <c r="L145" s="38"/>
      <c r="M145" s="188" t="s">
        <v>1</v>
      </c>
      <c r="N145" s="189" t="s">
        <v>42</v>
      </c>
      <c r="O145" s="81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140</v>
      </c>
      <c r="AT145" s="192" t="s">
        <v>136</v>
      </c>
      <c r="AU145" s="192" t="s">
        <v>84</v>
      </c>
      <c r="AY145" s="18" t="s">
        <v>134</v>
      </c>
      <c r="BE145" s="193">
        <f>IF(N145="základná",J145,0)</f>
        <v>0</v>
      </c>
      <c r="BF145" s="193">
        <f>IF(N145="znížená",J145,0)</f>
        <v>0</v>
      </c>
      <c r="BG145" s="193">
        <f>IF(N145="zákl. prenesená",J145,0)</f>
        <v>0</v>
      </c>
      <c r="BH145" s="193">
        <f>IF(N145="zníž. prenesená",J145,0)</f>
        <v>0</v>
      </c>
      <c r="BI145" s="193">
        <f>IF(N145="nulová",J145,0)</f>
        <v>0</v>
      </c>
      <c r="BJ145" s="18" t="s">
        <v>141</v>
      </c>
      <c r="BK145" s="193">
        <f>ROUND(I145*H145,2)</f>
        <v>0</v>
      </c>
      <c r="BL145" s="18" t="s">
        <v>140</v>
      </c>
      <c r="BM145" s="192" t="s">
        <v>533</v>
      </c>
    </row>
    <row r="146" s="2" customFormat="1" ht="16.5" customHeight="1">
      <c r="A146" s="37"/>
      <c r="B146" s="179"/>
      <c r="C146" s="221" t="s">
        <v>265</v>
      </c>
      <c r="D146" s="221" t="s">
        <v>367</v>
      </c>
      <c r="E146" s="222" t="s">
        <v>265</v>
      </c>
      <c r="F146" s="223" t="s">
        <v>1229</v>
      </c>
      <c r="G146" s="224" t="s">
        <v>205</v>
      </c>
      <c r="H146" s="225">
        <v>3</v>
      </c>
      <c r="I146" s="226"/>
      <c r="J146" s="227">
        <f>ROUND(I146*H146,2)</f>
        <v>0</v>
      </c>
      <c r="K146" s="228"/>
      <c r="L146" s="229"/>
      <c r="M146" s="230" t="s">
        <v>1</v>
      </c>
      <c r="N146" s="231" t="s">
        <v>42</v>
      </c>
      <c r="O146" s="81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171</v>
      </c>
      <c r="AT146" s="192" t="s">
        <v>367</v>
      </c>
      <c r="AU146" s="192" t="s">
        <v>84</v>
      </c>
      <c r="AY146" s="18" t="s">
        <v>134</v>
      </c>
      <c r="BE146" s="193">
        <f>IF(N146="základná",J146,0)</f>
        <v>0</v>
      </c>
      <c r="BF146" s="193">
        <f>IF(N146="znížená",J146,0)</f>
        <v>0</v>
      </c>
      <c r="BG146" s="193">
        <f>IF(N146="zákl. prenesená",J146,0)</f>
        <v>0</v>
      </c>
      <c r="BH146" s="193">
        <f>IF(N146="zníž. prenesená",J146,0)</f>
        <v>0</v>
      </c>
      <c r="BI146" s="193">
        <f>IF(N146="nulová",J146,0)</f>
        <v>0</v>
      </c>
      <c r="BJ146" s="18" t="s">
        <v>141</v>
      </c>
      <c r="BK146" s="193">
        <f>ROUND(I146*H146,2)</f>
        <v>0</v>
      </c>
      <c r="BL146" s="18" t="s">
        <v>140</v>
      </c>
      <c r="BM146" s="192" t="s">
        <v>543</v>
      </c>
    </row>
    <row r="147" s="2" customFormat="1" ht="16.5" customHeight="1">
      <c r="A147" s="37"/>
      <c r="B147" s="179"/>
      <c r="C147" s="180" t="s">
        <v>269</v>
      </c>
      <c r="D147" s="180" t="s">
        <v>136</v>
      </c>
      <c r="E147" s="181" t="s">
        <v>269</v>
      </c>
      <c r="F147" s="182" t="s">
        <v>1224</v>
      </c>
      <c r="G147" s="183" t="s">
        <v>205</v>
      </c>
      <c r="H147" s="184">
        <v>3</v>
      </c>
      <c r="I147" s="185"/>
      <c r="J147" s="186">
        <f>ROUND(I147*H147,2)</f>
        <v>0</v>
      </c>
      <c r="K147" s="187"/>
      <c r="L147" s="38"/>
      <c r="M147" s="188" t="s">
        <v>1</v>
      </c>
      <c r="N147" s="189" t="s">
        <v>42</v>
      </c>
      <c r="O147" s="81"/>
      <c r="P147" s="190">
        <f>O147*H147</f>
        <v>0</v>
      </c>
      <c r="Q147" s="190">
        <v>0</v>
      </c>
      <c r="R147" s="190">
        <f>Q147*H147</f>
        <v>0</v>
      </c>
      <c r="S147" s="190">
        <v>0</v>
      </c>
      <c r="T147" s="19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140</v>
      </c>
      <c r="AT147" s="192" t="s">
        <v>136</v>
      </c>
      <c r="AU147" s="192" t="s">
        <v>84</v>
      </c>
      <c r="AY147" s="18" t="s">
        <v>134</v>
      </c>
      <c r="BE147" s="193">
        <f>IF(N147="základná",J147,0)</f>
        <v>0</v>
      </c>
      <c r="BF147" s="193">
        <f>IF(N147="znížená",J147,0)</f>
        <v>0</v>
      </c>
      <c r="BG147" s="193">
        <f>IF(N147="zákl. prenesená",J147,0)</f>
        <v>0</v>
      </c>
      <c r="BH147" s="193">
        <f>IF(N147="zníž. prenesená",J147,0)</f>
        <v>0</v>
      </c>
      <c r="BI147" s="193">
        <f>IF(N147="nulová",J147,0)</f>
        <v>0</v>
      </c>
      <c r="BJ147" s="18" t="s">
        <v>141</v>
      </c>
      <c r="BK147" s="193">
        <f>ROUND(I147*H147,2)</f>
        <v>0</v>
      </c>
      <c r="BL147" s="18" t="s">
        <v>140</v>
      </c>
      <c r="BM147" s="192" t="s">
        <v>555</v>
      </c>
    </row>
    <row r="148" s="2" customFormat="1" ht="16.5" customHeight="1">
      <c r="A148" s="37"/>
      <c r="B148" s="179"/>
      <c r="C148" s="221" t="s">
        <v>273</v>
      </c>
      <c r="D148" s="221" t="s">
        <v>367</v>
      </c>
      <c r="E148" s="222" t="s">
        <v>273</v>
      </c>
      <c r="F148" s="223" t="s">
        <v>1230</v>
      </c>
      <c r="G148" s="224" t="s">
        <v>205</v>
      </c>
      <c r="H148" s="225">
        <v>1</v>
      </c>
      <c r="I148" s="226"/>
      <c r="J148" s="227">
        <f>ROUND(I148*H148,2)</f>
        <v>0</v>
      </c>
      <c r="K148" s="228"/>
      <c r="L148" s="229"/>
      <c r="M148" s="230" t="s">
        <v>1</v>
      </c>
      <c r="N148" s="231" t="s">
        <v>42</v>
      </c>
      <c r="O148" s="81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171</v>
      </c>
      <c r="AT148" s="192" t="s">
        <v>367</v>
      </c>
      <c r="AU148" s="192" t="s">
        <v>84</v>
      </c>
      <c r="AY148" s="18" t="s">
        <v>134</v>
      </c>
      <c r="BE148" s="193">
        <f>IF(N148="základná",J148,0)</f>
        <v>0</v>
      </c>
      <c r="BF148" s="193">
        <f>IF(N148="znížená",J148,0)</f>
        <v>0</v>
      </c>
      <c r="BG148" s="193">
        <f>IF(N148="zákl. prenesená",J148,0)</f>
        <v>0</v>
      </c>
      <c r="BH148" s="193">
        <f>IF(N148="zníž. prenesená",J148,0)</f>
        <v>0</v>
      </c>
      <c r="BI148" s="193">
        <f>IF(N148="nulová",J148,0)</f>
        <v>0</v>
      </c>
      <c r="BJ148" s="18" t="s">
        <v>141</v>
      </c>
      <c r="BK148" s="193">
        <f>ROUND(I148*H148,2)</f>
        <v>0</v>
      </c>
      <c r="BL148" s="18" t="s">
        <v>140</v>
      </c>
      <c r="BM148" s="192" t="s">
        <v>563</v>
      </c>
    </row>
    <row r="149" s="2" customFormat="1" ht="16.5" customHeight="1">
      <c r="A149" s="37"/>
      <c r="B149" s="179"/>
      <c r="C149" s="180" t="s">
        <v>281</v>
      </c>
      <c r="D149" s="180" t="s">
        <v>136</v>
      </c>
      <c r="E149" s="181" t="s">
        <v>281</v>
      </c>
      <c r="F149" s="182" t="s">
        <v>1224</v>
      </c>
      <c r="G149" s="183" t="s">
        <v>205</v>
      </c>
      <c r="H149" s="184">
        <v>1</v>
      </c>
      <c r="I149" s="185"/>
      <c r="J149" s="186">
        <f>ROUND(I149*H149,2)</f>
        <v>0</v>
      </c>
      <c r="K149" s="187"/>
      <c r="L149" s="38"/>
      <c r="M149" s="188" t="s">
        <v>1</v>
      </c>
      <c r="N149" s="189" t="s">
        <v>42</v>
      </c>
      <c r="O149" s="81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140</v>
      </c>
      <c r="AT149" s="192" t="s">
        <v>136</v>
      </c>
      <c r="AU149" s="192" t="s">
        <v>84</v>
      </c>
      <c r="AY149" s="18" t="s">
        <v>134</v>
      </c>
      <c r="BE149" s="193">
        <f>IF(N149="základná",J149,0)</f>
        <v>0</v>
      </c>
      <c r="BF149" s="193">
        <f>IF(N149="znížená",J149,0)</f>
        <v>0</v>
      </c>
      <c r="BG149" s="193">
        <f>IF(N149="zákl. prenesená",J149,0)</f>
        <v>0</v>
      </c>
      <c r="BH149" s="193">
        <f>IF(N149="zníž. prenesená",J149,0)</f>
        <v>0</v>
      </c>
      <c r="BI149" s="193">
        <f>IF(N149="nulová",J149,0)</f>
        <v>0</v>
      </c>
      <c r="BJ149" s="18" t="s">
        <v>141</v>
      </c>
      <c r="BK149" s="193">
        <f>ROUND(I149*H149,2)</f>
        <v>0</v>
      </c>
      <c r="BL149" s="18" t="s">
        <v>140</v>
      </c>
      <c r="BM149" s="192" t="s">
        <v>571</v>
      </c>
    </row>
    <row r="150" s="2" customFormat="1" ht="16.5" customHeight="1">
      <c r="A150" s="37"/>
      <c r="B150" s="179"/>
      <c r="C150" s="221" t="s">
        <v>286</v>
      </c>
      <c r="D150" s="221" t="s">
        <v>367</v>
      </c>
      <c r="E150" s="222" t="s">
        <v>286</v>
      </c>
      <c r="F150" s="223" t="s">
        <v>1231</v>
      </c>
      <c r="G150" s="224" t="s">
        <v>205</v>
      </c>
      <c r="H150" s="225">
        <v>1</v>
      </c>
      <c r="I150" s="226"/>
      <c r="J150" s="227">
        <f>ROUND(I150*H150,2)</f>
        <v>0</v>
      </c>
      <c r="K150" s="228"/>
      <c r="L150" s="229"/>
      <c r="M150" s="230" t="s">
        <v>1</v>
      </c>
      <c r="N150" s="231" t="s">
        <v>42</v>
      </c>
      <c r="O150" s="81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171</v>
      </c>
      <c r="AT150" s="192" t="s">
        <v>367</v>
      </c>
      <c r="AU150" s="192" t="s">
        <v>84</v>
      </c>
      <c r="AY150" s="18" t="s">
        <v>134</v>
      </c>
      <c r="BE150" s="193">
        <f>IF(N150="základná",J150,0)</f>
        <v>0</v>
      </c>
      <c r="BF150" s="193">
        <f>IF(N150="znížená",J150,0)</f>
        <v>0</v>
      </c>
      <c r="BG150" s="193">
        <f>IF(N150="zákl. prenesená",J150,0)</f>
        <v>0</v>
      </c>
      <c r="BH150" s="193">
        <f>IF(N150="zníž. prenesená",J150,0)</f>
        <v>0</v>
      </c>
      <c r="BI150" s="193">
        <f>IF(N150="nulová",J150,0)</f>
        <v>0</v>
      </c>
      <c r="BJ150" s="18" t="s">
        <v>141</v>
      </c>
      <c r="BK150" s="193">
        <f>ROUND(I150*H150,2)</f>
        <v>0</v>
      </c>
      <c r="BL150" s="18" t="s">
        <v>140</v>
      </c>
      <c r="BM150" s="192" t="s">
        <v>579</v>
      </c>
    </row>
    <row r="151" s="2" customFormat="1" ht="16.5" customHeight="1">
      <c r="A151" s="37"/>
      <c r="B151" s="179"/>
      <c r="C151" s="180" t="s">
        <v>290</v>
      </c>
      <c r="D151" s="180" t="s">
        <v>136</v>
      </c>
      <c r="E151" s="181" t="s">
        <v>290</v>
      </c>
      <c r="F151" s="182" t="s">
        <v>1224</v>
      </c>
      <c r="G151" s="183" t="s">
        <v>205</v>
      </c>
      <c r="H151" s="184">
        <v>1</v>
      </c>
      <c r="I151" s="185"/>
      <c r="J151" s="186">
        <f>ROUND(I151*H151,2)</f>
        <v>0</v>
      </c>
      <c r="K151" s="187"/>
      <c r="L151" s="38"/>
      <c r="M151" s="188" t="s">
        <v>1</v>
      </c>
      <c r="N151" s="189" t="s">
        <v>42</v>
      </c>
      <c r="O151" s="81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140</v>
      </c>
      <c r="AT151" s="192" t="s">
        <v>136</v>
      </c>
      <c r="AU151" s="192" t="s">
        <v>84</v>
      </c>
      <c r="AY151" s="18" t="s">
        <v>134</v>
      </c>
      <c r="BE151" s="193">
        <f>IF(N151="základná",J151,0)</f>
        <v>0</v>
      </c>
      <c r="BF151" s="193">
        <f>IF(N151="znížená",J151,0)</f>
        <v>0</v>
      </c>
      <c r="BG151" s="193">
        <f>IF(N151="zákl. prenesená",J151,0)</f>
        <v>0</v>
      </c>
      <c r="BH151" s="193">
        <f>IF(N151="zníž. prenesená",J151,0)</f>
        <v>0</v>
      </c>
      <c r="BI151" s="193">
        <f>IF(N151="nulová",J151,0)</f>
        <v>0</v>
      </c>
      <c r="BJ151" s="18" t="s">
        <v>141</v>
      </c>
      <c r="BK151" s="193">
        <f>ROUND(I151*H151,2)</f>
        <v>0</v>
      </c>
      <c r="BL151" s="18" t="s">
        <v>140</v>
      </c>
      <c r="BM151" s="192" t="s">
        <v>589</v>
      </c>
    </row>
    <row r="152" s="2" customFormat="1" ht="24.15" customHeight="1">
      <c r="A152" s="37"/>
      <c r="B152" s="179"/>
      <c r="C152" s="221" t="s">
        <v>296</v>
      </c>
      <c r="D152" s="221" t="s">
        <v>367</v>
      </c>
      <c r="E152" s="222" t="s">
        <v>296</v>
      </c>
      <c r="F152" s="223" t="s">
        <v>1232</v>
      </c>
      <c r="G152" s="224" t="s">
        <v>205</v>
      </c>
      <c r="H152" s="225">
        <v>2</v>
      </c>
      <c r="I152" s="226"/>
      <c r="J152" s="227">
        <f>ROUND(I152*H152,2)</f>
        <v>0</v>
      </c>
      <c r="K152" s="228"/>
      <c r="L152" s="229"/>
      <c r="M152" s="230" t="s">
        <v>1</v>
      </c>
      <c r="N152" s="231" t="s">
        <v>42</v>
      </c>
      <c r="O152" s="81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171</v>
      </c>
      <c r="AT152" s="192" t="s">
        <v>367</v>
      </c>
      <c r="AU152" s="192" t="s">
        <v>84</v>
      </c>
      <c r="AY152" s="18" t="s">
        <v>134</v>
      </c>
      <c r="BE152" s="193">
        <f>IF(N152="základná",J152,0)</f>
        <v>0</v>
      </c>
      <c r="BF152" s="193">
        <f>IF(N152="znížená",J152,0)</f>
        <v>0</v>
      </c>
      <c r="BG152" s="193">
        <f>IF(N152="zákl. prenesená",J152,0)</f>
        <v>0</v>
      </c>
      <c r="BH152" s="193">
        <f>IF(N152="zníž. prenesená",J152,0)</f>
        <v>0</v>
      </c>
      <c r="BI152" s="193">
        <f>IF(N152="nulová",J152,0)</f>
        <v>0</v>
      </c>
      <c r="BJ152" s="18" t="s">
        <v>141</v>
      </c>
      <c r="BK152" s="193">
        <f>ROUND(I152*H152,2)</f>
        <v>0</v>
      </c>
      <c r="BL152" s="18" t="s">
        <v>140</v>
      </c>
      <c r="BM152" s="192" t="s">
        <v>600</v>
      </c>
    </row>
    <row r="153" s="2" customFormat="1" ht="16.5" customHeight="1">
      <c r="A153" s="37"/>
      <c r="B153" s="179"/>
      <c r="C153" s="180" t="s">
        <v>303</v>
      </c>
      <c r="D153" s="180" t="s">
        <v>136</v>
      </c>
      <c r="E153" s="181" t="s">
        <v>303</v>
      </c>
      <c r="F153" s="182" t="s">
        <v>1224</v>
      </c>
      <c r="G153" s="183" t="s">
        <v>205</v>
      </c>
      <c r="H153" s="184">
        <v>2</v>
      </c>
      <c r="I153" s="185"/>
      <c r="J153" s="186">
        <f>ROUND(I153*H153,2)</f>
        <v>0</v>
      </c>
      <c r="K153" s="187"/>
      <c r="L153" s="38"/>
      <c r="M153" s="188" t="s">
        <v>1</v>
      </c>
      <c r="N153" s="189" t="s">
        <v>42</v>
      </c>
      <c r="O153" s="81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2" t="s">
        <v>140</v>
      </c>
      <c r="AT153" s="192" t="s">
        <v>136</v>
      </c>
      <c r="AU153" s="192" t="s">
        <v>84</v>
      </c>
      <c r="AY153" s="18" t="s">
        <v>134</v>
      </c>
      <c r="BE153" s="193">
        <f>IF(N153="základná",J153,0)</f>
        <v>0</v>
      </c>
      <c r="BF153" s="193">
        <f>IF(N153="znížená",J153,0)</f>
        <v>0</v>
      </c>
      <c r="BG153" s="193">
        <f>IF(N153="zákl. prenesená",J153,0)</f>
        <v>0</v>
      </c>
      <c r="BH153" s="193">
        <f>IF(N153="zníž. prenesená",J153,0)</f>
        <v>0</v>
      </c>
      <c r="BI153" s="193">
        <f>IF(N153="nulová",J153,0)</f>
        <v>0</v>
      </c>
      <c r="BJ153" s="18" t="s">
        <v>141</v>
      </c>
      <c r="BK153" s="193">
        <f>ROUND(I153*H153,2)</f>
        <v>0</v>
      </c>
      <c r="BL153" s="18" t="s">
        <v>140</v>
      </c>
      <c r="BM153" s="192" t="s">
        <v>611</v>
      </c>
    </row>
    <row r="154" s="2" customFormat="1" ht="16.5" customHeight="1">
      <c r="A154" s="37"/>
      <c r="B154" s="179"/>
      <c r="C154" s="180" t="s">
        <v>309</v>
      </c>
      <c r="D154" s="180" t="s">
        <v>136</v>
      </c>
      <c r="E154" s="181" t="s">
        <v>1233</v>
      </c>
      <c r="F154" s="182" t="s">
        <v>1234</v>
      </c>
      <c r="G154" s="183" t="s">
        <v>446</v>
      </c>
      <c r="H154" s="232"/>
      <c r="I154" s="185"/>
      <c r="J154" s="186">
        <f>ROUND(I154*H154,2)</f>
        <v>0</v>
      </c>
      <c r="K154" s="187"/>
      <c r="L154" s="38"/>
      <c r="M154" s="188" t="s">
        <v>1</v>
      </c>
      <c r="N154" s="189" t="s">
        <v>42</v>
      </c>
      <c r="O154" s="81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140</v>
      </c>
      <c r="AT154" s="192" t="s">
        <v>136</v>
      </c>
      <c r="AU154" s="192" t="s">
        <v>84</v>
      </c>
      <c r="AY154" s="18" t="s">
        <v>134</v>
      </c>
      <c r="BE154" s="193">
        <f>IF(N154="základná",J154,0)</f>
        <v>0</v>
      </c>
      <c r="BF154" s="193">
        <f>IF(N154="znížená",J154,0)</f>
        <v>0</v>
      </c>
      <c r="BG154" s="193">
        <f>IF(N154="zákl. prenesená",J154,0)</f>
        <v>0</v>
      </c>
      <c r="BH154" s="193">
        <f>IF(N154="zníž. prenesená",J154,0)</f>
        <v>0</v>
      </c>
      <c r="BI154" s="193">
        <f>IF(N154="nulová",J154,0)</f>
        <v>0</v>
      </c>
      <c r="BJ154" s="18" t="s">
        <v>141</v>
      </c>
      <c r="BK154" s="193">
        <f>ROUND(I154*H154,2)</f>
        <v>0</v>
      </c>
      <c r="BL154" s="18" t="s">
        <v>140</v>
      </c>
      <c r="BM154" s="192" t="s">
        <v>626</v>
      </c>
    </row>
    <row r="155" s="2" customFormat="1" ht="21.75" customHeight="1">
      <c r="A155" s="37"/>
      <c r="B155" s="179"/>
      <c r="C155" s="180" t="s">
        <v>314</v>
      </c>
      <c r="D155" s="180" t="s">
        <v>136</v>
      </c>
      <c r="E155" s="181" t="s">
        <v>1235</v>
      </c>
      <c r="F155" s="182" t="s">
        <v>1236</v>
      </c>
      <c r="G155" s="183" t="s">
        <v>147</v>
      </c>
      <c r="H155" s="184">
        <v>130</v>
      </c>
      <c r="I155" s="185"/>
      <c r="J155" s="186">
        <f>ROUND(I155*H155,2)</f>
        <v>0</v>
      </c>
      <c r="K155" s="187"/>
      <c r="L155" s="38"/>
      <c r="M155" s="188" t="s">
        <v>1</v>
      </c>
      <c r="N155" s="189" t="s">
        <v>42</v>
      </c>
      <c r="O155" s="81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140</v>
      </c>
      <c r="AT155" s="192" t="s">
        <v>136</v>
      </c>
      <c r="AU155" s="192" t="s">
        <v>84</v>
      </c>
      <c r="AY155" s="18" t="s">
        <v>134</v>
      </c>
      <c r="BE155" s="193">
        <f>IF(N155="základná",J155,0)</f>
        <v>0</v>
      </c>
      <c r="BF155" s="193">
        <f>IF(N155="znížená",J155,0)</f>
        <v>0</v>
      </c>
      <c r="BG155" s="193">
        <f>IF(N155="zákl. prenesená",J155,0)</f>
        <v>0</v>
      </c>
      <c r="BH155" s="193">
        <f>IF(N155="zníž. prenesená",J155,0)</f>
        <v>0</v>
      </c>
      <c r="BI155" s="193">
        <f>IF(N155="nulová",J155,0)</f>
        <v>0</v>
      </c>
      <c r="BJ155" s="18" t="s">
        <v>141</v>
      </c>
      <c r="BK155" s="193">
        <f>ROUND(I155*H155,2)</f>
        <v>0</v>
      </c>
      <c r="BL155" s="18" t="s">
        <v>140</v>
      </c>
      <c r="BM155" s="192" t="s">
        <v>636</v>
      </c>
    </row>
    <row r="156" s="2" customFormat="1" ht="16.5" customHeight="1">
      <c r="A156" s="37"/>
      <c r="B156" s="179"/>
      <c r="C156" s="180" t="s">
        <v>463</v>
      </c>
      <c r="D156" s="180" t="s">
        <v>136</v>
      </c>
      <c r="E156" s="181" t="s">
        <v>1237</v>
      </c>
      <c r="F156" s="182" t="s">
        <v>1238</v>
      </c>
      <c r="G156" s="183" t="s">
        <v>1202</v>
      </c>
      <c r="H156" s="184">
        <v>24</v>
      </c>
      <c r="I156" s="185"/>
      <c r="J156" s="186">
        <f>ROUND(I156*H156,2)</f>
        <v>0</v>
      </c>
      <c r="K156" s="187"/>
      <c r="L156" s="38"/>
      <c r="M156" s="188" t="s">
        <v>1</v>
      </c>
      <c r="N156" s="189" t="s">
        <v>42</v>
      </c>
      <c r="O156" s="81"/>
      <c r="P156" s="190">
        <f>O156*H156</f>
        <v>0</v>
      </c>
      <c r="Q156" s="190">
        <v>0</v>
      </c>
      <c r="R156" s="190">
        <f>Q156*H156</f>
        <v>0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140</v>
      </c>
      <c r="AT156" s="192" t="s">
        <v>136</v>
      </c>
      <c r="AU156" s="192" t="s">
        <v>84</v>
      </c>
      <c r="AY156" s="18" t="s">
        <v>134</v>
      </c>
      <c r="BE156" s="193">
        <f>IF(N156="základná",J156,0)</f>
        <v>0</v>
      </c>
      <c r="BF156" s="193">
        <f>IF(N156="znížená",J156,0)</f>
        <v>0</v>
      </c>
      <c r="BG156" s="193">
        <f>IF(N156="zákl. prenesená",J156,0)</f>
        <v>0</v>
      </c>
      <c r="BH156" s="193">
        <f>IF(N156="zníž. prenesená",J156,0)</f>
        <v>0</v>
      </c>
      <c r="BI156" s="193">
        <f>IF(N156="nulová",J156,0)</f>
        <v>0</v>
      </c>
      <c r="BJ156" s="18" t="s">
        <v>141</v>
      </c>
      <c r="BK156" s="193">
        <f>ROUND(I156*H156,2)</f>
        <v>0</v>
      </c>
      <c r="BL156" s="18" t="s">
        <v>140</v>
      </c>
      <c r="BM156" s="192" t="s">
        <v>647</v>
      </c>
    </row>
    <row r="157" s="2" customFormat="1" ht="16.5" customHeight="1">
      <c r="A157" s="37"/>
      <c r="B157" s="179"/>
      <c r="C157" s="180" t="s">
        <v>468</v>
      </c>
      <c r="D157" s="180" t="s">
        <v>136</v>
      </c>
      <c r="E157" s="181" t="s">
        <v>1239</v>
      </c>
      <c r="F157" s="182" t="s">
        <v>1240</v>
      </c>
      <c r="G157" s="183" t="s">
        <v>1202</v>
      </c>
      <c r="H157" s="184">
        <v>10</v>
      </c>
      <c r="I157" s="185"/>
      <c r="J157" s="186">
        <f>ROUND(I157*H157,2)</f>
        <v>0</v>
      </c>
      <c r="K157" s="187"/>
      <c r="L157" s="38"/>
      <c r="M157" s="188" t="s">
        <v>1</v>
      </c>
      <c r="N157" s="189" t="s">
        <v>42</v>
      </c>
      <c r="O157" s="81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140</v>
      </c>
      <c r="AT157" s="192" t="s">
        <v>136</v>
      </c>
      <c r="AU157" s="192" t="s">
        <v>84</v>
      </c>
      <c r="AY157" s="18" t="s">
        <v>134</v>
      </c>
      <c r="BE157" s="193">
        <f>IF(N157="základná",J157,0)</f>
        <v>0</v>
      </c>
      <c r="BF157" s="193">
        <f>IF(N157="znížená",J157,0)</f>
        <v>0</v>
      </c>
      <c r="BG157" s="193">
        <f>IF(N157="zákl. prenesená",J157,0)</f>
        <v>0</v>
      </c>
      <c r="BH157" s="193">
        <f>IF(N157="zníž. prenesená",J157,0)</f>
        <v>0</v>
      </c>
      <c r="BI157" s="193">
        <f>IF(N157="nulová",J157,0)</f>
        <v>0</v>
      </c>
      <c r="BJ157" s="18" t="s">
        <v>141</v>
      </c>
      <c r="BK157" s="193">
        <f>ROUND(I157*H157,2)</f>
        <v>0</v>
      </c>
      <c r="BL157" s="18" t="s">
        <v>140</v>
      </c>
      <c r="BM157" s="192" t="s">
        <v>655</v>
      </c>
    </row>
    <row r="158" s="12" customFormat="1" ht="25.92" customHeight="1">
      <c r="A158" s="12"/>
      <c r="B158" s="166"/>
      <c r="C158" s="12"/>
      <c r="D158" s="167" t="s">
        <v>75</v>
      </c>
      <c r="E158" s="168" t="s">
        <v>84</v>
      </c>
      <c r="F158" s="168" t="s">
        <v>1241</v>
      </c>
      <c r="G158" s="12"/>
      <c r="H158" s="12"/>
      <c r="I158" s="169"/>
      <c r="J158" s="170">
        <f>BK158</f>
        <v>0</v>
      </c>
      <c r="K158" s="12"/>
      <c r="L158" s="166"/>
      <c r="M158" s="171"/>
      <c r="N158" s="172"/>
      <c r="O158" s="172"/>
      <c r="P158" s="173">
        <f>P159</f>
        <v>0</v>
      </c>
      <c r="Q158" s="172"/>
      <c r="R158" s="173">
        <f>R159</f>
        <v>0</v>
      </c>
      <c r="S158" s="172"/>
      <c r="T158" s="174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67" t="s">
        <v>84</v>
      </c>
      <c r="AT158" s="175" t="s">
        <v>75</v>
      </c>
      <c r="AU158" s="175" t="s">
        <v>76</v>
      </c>
      <c r="AY158" s="167" t="s">
        <v>134</v>
      </c>
      <c r="BK158" s="176">
        <f>BK159</f>
        <v>0</v>
      </c>
    </row>
    <row r="159" s="2" customFormat="1" ht="16.5" customHeight="1">
      <c r="A159" s="37"/>
      <c r="B159" s="179"/>
      <c r="C159" s="180" t="s">
        <v>472</v>
      </c>
      <c r="D159" s="180" t="s">
        <v>136</v>
      </c>
      <c r="E159" s="181" t="s">
        <v>1242</v>
      </c>
      <c r="F159" s="182" t="s">
        <v>1243</v>
      </c>
      <c r="G159" s="183" t="s">
        <v>1202</v>
      </c>
      <c r="H159" s="184">
        <v>16</v>
      </c>
      <c r="I159" s="185"/>
      <c r="J159" s="186">
        <f>ROUND(I159*H159,2)</f>
        <v>0</v>
      </c>
      <c r="K159" s="187"/>
      <c r="L159" s="38"/>
      <c r="M159" s="236" t="s">
        <v>1</v>
      </c>
      <c r="N159" s="237" t="s">
        <v>42</v>
      </c>
      <c r="O159" s="238"/>
      <c r="P159" s="239">
        <f>O159*H159</f>
        <v>0</v>
      </c>
      <c r="Q159" s="239">
        <v>0</v>
      </c>
      <c r="R159" s="239">
        <f>Q159*H159</f>
        <v>0</v>
      </c>
      <c r="S159" s="239">
        <v>0</v>
      </c>
      <c r="T159" s="240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140</v>
      </c>
      <c r="AT159" s="192" t="s">
        <v>136</v>
      </c>
      <c r="AU159" s="192" t="s">
        <v>84</v>
      </c>
      <c r="AY159" s="18" t="s">
        <v>134</v>
      </c>
      <c r="BE159" s="193">
        <f>IF(N159="základná",J159,0)</f>
        <v>0</v>
      </c>
      <c r="BF159" s="193">
        <f>IF(N159="znížená",J159,0)</f>
        <v>0</v>
      </c>
      <c r="BG159" s="193">
        <f>IF(N159="zákl. prenesená",J159,0)</f>
        <v>0</v>
      </c>
      <c r="BH159" s="193">
        <f>IF(N159="zníž. prenesená",J159,0)</f>
        <v>0</v>
      </c>
      <c r="BI159" s="193">
        <f>IF(N159="nulová",J159,0)</f>
        <v>0</v>
      </c>
      <c r="BJ159" s="18" t="s">
        <v>141</v>
      </c>
      <c r="BK159" s="193">
        <f>ROUND(I159*H159,2)</f>
        <v>0</v>
      </c>
      <c r="BL159" s="18" t="s">
        <v>140</v>
      </c>
      <c r="BM159" s="192" t="s">
        <v>663</v>
      </c>
    </row>
    <row r="160" s="2" customFormat="1" ht="6.96" customHeight="1">
      <c r="A160" s="37"/>
      <c r="B160" s="64"/>
      <c r="C160" s="65"/>
      <c r="D160" s="65"/>
      <c r="E160" s="65"/>
      <c r="F160" s="65"/>
      <c r="G160" s="65"/>
      <c r="H160" s="65"/>
      <c r="I160" s="65"/>
      <c r="J160" s="65"/>
      <c r="K160" s="65"/>
      <c r="L160" s="38"/>
      <c r="M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</row>
  </sheetData>
  <autoFilter ref="C117:K159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LAPTOP-V5DAE5T9\Natália</dc:creator>
  <cp:lastModifiedBy>LAPTOP-V5DAE5T9\Natália</cp:lastModifiedBy>
  <dcterms:created xsi:type="dcterms:W3CDTF">2022-07-05T09:12:52Z</dcterms:created>
  <dcterms:modified xsi:type="dcterms:W3CDTF">2022-07-05T09:12:58Z</dcterms:modified>
</cp:coreProperties>
</file>