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xr:revisionPtr revIDLastSave="0" documentId="8_{307C8AAA-1A73-4A13-8B97-B8F0AC4639E1}" xr6:coauthVersionLast="47" xr6:coauthVersionMax="47" xr10:uidLastSave="{00000000-0000-0000-0000-000000000000}"/>
  <bookViews>
    <workbookView xWindow="780" yWindow="1380" windowWidth="21720" windowHeight="16695" xr2:uid="{00000000-000D-0000-FFFF-FFFF00000000}"/>
  </bookViews>
  <sheets>
    <sheet name="Rekapitulácia stavby" sheetId="1" r:id="rId1"/>
    <sheet name="1.1 - Národná banka Slove..." sheetId="2" r:id="rId2"/>
  </sheets>
  <definedNames>
    <definedName name="_xlnm._FilterDatabase" localSheetId="1" hidden="1">'1.1 - Národná banka Slove...'!$C$135:$L$489</definedName>
    <definedName name="_xlnm.Print_Area" localSheetId="1">'1.1 - Národná banka Slove...'!$C$4:$K$41,'1.1 - Národná banka Slove...'!$C$50:$K$76,'1.1 - Národná banka Slove...'!$C$82:$K$117,'1.1 - Národná banka Slove...'!$C$123:$K$489</definedName>
    <definedName name="_xlnm.Print_Area" localSheetId="0">'Rekapitulácia stavby'!$D$4:$AO$76,'Rekapitulácia stavby'!$C$82:$AQ$96</definedName>
    <definedName name="_xlnm.Print_Titles" localSheetId="1">'1.1 - Národná banka Slove...'!$135:$135</definedName>
    <definedName name="_xlnm.Print_Titles" localSheetId="0">'Rekapitulácia stavby'!$92:$92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I488" i="2" l="1"/>
  <c r="BH488" i="2"/>
  <c r="BG488" i="2"/>
  <c r="BE488" i="2"/>
  <c r="X488" i="2"/>
  <c r="V488" i="2"/>
  <c r="T488" i="2"/>
  <c r="R488" i="2"/>
  <c r="Q488" i="2"/>
  <c r="P488" i="2"/>
  <c r="BK488" i="2" s="1"/>
  <c r="BK487" i="2" s="1"/>
  <c r="K487" i="2" s="1"/>
  <c r="K116" i="2" s="1"/>
  <c r="K488" i="2"/>
  <c r="BF488" i="2" s="1"/>
  <c r="X487" i="2"/>
  <c r="V487" i="2"/>
  <c r="T487" i="2"/>
  <c r="R487" i="2"/>
  <c r="Q487" i="2"/>
  <c r="BK484" i="2"/>
  <c r="BI484" i="2"/>
  <c r="BH484" i="2"/>
  <c r="BG484" i="2"/>
  <c r="BE484" i="2"/>
  <c r="X484" i="2"/>
  <c r="X480" i="2" s="1"/>
  <c r="V484" i="2"/>
  <c r="T484" i="2"/>
  <c r="T480" i="2" s="1"/>
  <c r="R484" i="2"/>
  <c r="Q484" i="2"/>
  <c r="P484" i="2"/>
  <c r="K484" i="2"/>
  <c r="BF484" i="2" s="1"/>
  <c r="BI481" i="2"/>
  <c r="BH481" i="2"/>
  <c r="BG481" i="2"/>
  <c r="BE481" i="2"/>
  <c r="X481" i="2"/>
  <c r="V481" i="2"/>
  <c r="T481" i="2"/>
  <c r="R481" i="2"/>
  <c r="Q481" i="2"/>
  <c r="P481" i="2"/>
  <c r="BK481" i="2" s="1"/>
  <c r="BK480" i="2" s="1"/>
  <c r="K480" i="2" s="1"/>
  <c r="K115" i="2" s="1"/>
  <c r="V480" i="2"/>
  <c r="R480" i="2"/>
  <c r="Q480" i="2"/>
  <c r="BK478" i="2"/>
  <c r="BI478" i="2"/>
  <c r="BH478" i="2"/>
  <c r="BG478" i="2"/>
  <c r="BE478" i="2"/>
  <c r="X478" i="2"/>
  <c r="V478" i="2"/>
  <c r="V475" i="2" s="1"/>
  <c r="T478" i="2"/>
  <c r="T475" i="2" s="1"/>
  <c r="R478" i="2"/>
  <c r="Q478" i="2"/>
  <c r="P478" i="2"/>
  <c r="K478" i="2" s="1"/>
  <c r="BF478" i="2" s="1"/>
  <c r="BI476" i="2"/>
  <c r="BH476" i="2"/>
  <c r="BG476" i="2"/>
  <c r="BE476" i="2"/>
  <c r="X476" i="2"/>
  <c r="V476" i="2"/>
  <c r="T476" i="2"/>
  <c r="R476" i="2"/>
  <c r="Q476" i="2"/>
  <c r="P476" i="2"/>
  <c r="BK476" i="2" s="1"/>
  <c r="BK475" i="2" s="1"/>
  <c r="K475" i="2" s="1"/>
  <c r="K114" i="2" s="1"/>
  <c r="X475" i="2"/>
  <c r="R475" i="2"/>
  <c r="Q475" i="2"/>
  <c r="BI473" i="2"/>
  <c r="BH473" i="2"/>
  <c r="BG473" i="2"/>
  <c r="BE473" i="2"/>
  <c r="X473" i="2"/>
  <c r="V473" i="2"/>
  <c r="T473" i="2"/>
  <c r="R473" i="2"/>
  <c r="Q473" i="2"/>
  <c r="P473" i="2"/>
  <c r="BK473" i="2" s="1"/>
  <c r="BK472" i="2" s="1"/>
  <c r="K472" i="2" s="1"/>
  <c r="K113" i="2" s="1"/>
  <c r="K473" i="2"/>
  <c r="BF473" i="2" s="1"/>
  <c r="X472" i="2"/>
  <c r="V472" i="2"/>
  <c r="T472" i="2"/>
  <c r="R472" i="2"/>
  <c r="Q472" i="2"/>
  <c r="BK470" i="2"/>
  <c r="BI470" i="2"/>
  <c r="BH470" i="2"/>
  <c r="BG470" i="2"/>
  <c r="BE470" i="2"/>
  <c r="X470" i="2"/>
  <c r="V470" i="2"/>
  <c r="T470" i="2"/>
  <c r="R470" i="2"/>
  <c r="Q470" i="2"/>
  <c r="P470" i="2"/>
  <c r="K470" i="2" s="1"/>
  <c r="BF470" i="2" s="1"/>
  <c r="BI468" i="2"/>
  <c r="BH468" i="2"/>
  <c r="BG468" i="2"/>
  <c r="BE468" i="2"/>
  <c r="X468" i="2"/>
  <c r="V468" i="2"/>
  <c r="T468" i="2"/>
  <c r="R468" i="2"/>
  <c r="Q468" i="2"/>
  <c r="P468" i="2"/>
  <c r="K468" i="2" s="1"/>
  <c r="BF468" i="2" s="1"/>
  <c r="BK466" i="2"/>
  <c r="BI466" i="2"/>
  <c r="BH466" i="2"/>
  <c r="BG466" i="2"/>
  <c r="BE466" i="2"/>
  <c r="X466" i="2"/>
  <c r="V466" i="2"/>
  <c r="T466" i="2"/>
  <c r="R466" i="2"/>
  <c r="Q466" i="2"/>
  <c r="P466" i="2"/>
  <c r="K466" i="2"/>
  <c r="BF466" i="2" s="1"/>
  <c r="BI464" i="2"/>
  <c r="BH464" i="2"/>
  <c r="BG464" i="2"/>
  <c r="BE464" i="2"/>
  <c r="X464" i="2"/>
  <c r="V464" i="2"/>
  <c r="T464" i="2"/>
  <c r="R464" i="2"/>
  <c r="Q464" i="2"/>
  <c r="P464" i="2"/>
  <c r="BK464" i="2" s="1"/>
  <c r="BI462" i="2"/>
  <c r="BH462" i="2"/>
  <c r="BG462" i="2"/>
  <c r="BE462" i="2"/>
  <c r="X462" i="2"/>
  <c r="V462" i="2"/>
  <c r="T462" i="2"/>
  <c r="R462" i="2"/>
  <c r="Q462" i="2"/>
  <c r="P462" i="2"/>
  <c r="BK462" i="2" s="1"/>
  <c r="K462" i="2"/>
  <c r="BF462" i="2" s="1"/>
  <c r="BK460" i="2"/>
  <c r="BI460" i="2"/>
  <c r="BH460" i="2"/>
  <c r="BG460" i="2"/>
  <c r="BE460" i="2"/>
  <c r="X460" i="2"/>
  <c r="V460" i="2"/>
  <c r="T460" i="2"/>
  <c r="R460" i="2"/>
  <c r="Q460" i="2"/>
  <c r="P460" i="2"/>
  <c r="K460" i="2" s="1"/>
  <c r="BF460" i="2" s="1"/>
  <c r="BI458" i="2"/>
  <c r="BH458" i="2"/>
  <c r="BG458" i="2"/>
  <c r="BE458" i="2"/>
  <c r="X458" i="2"/>
  <c r="V458" i="2"/>
  <c r="T458" i="2"/>
  <c r="R458" i="2"/>
  <c r="Q458" i="2"/>
  <c r="P458" i="2"/>
  <c r="BK458" i="2" s="1"/>
  <c r="K458" i="2"/>
  <c r="BF458" i="2" s="1"/>
  <c r="BK456" i="2"/>
  <c r="BI456" i="2"/>
  <c r="BH456" i="2"/>
  <c r="BG456" i="2"/>
  <c r="BE456" i="2"/>
  <c r="X456" i="2"/>
  <c r="V456" i="2"/>
  <c r="T456" i="2"/>
  <c r="R456" i="2"/>
  <c r="Q456" i="2"/>
  <c r="P456" i="2"/>
  <c r="K456" i="2" s="1"/>
  <c r="BF456" i="2" s="1"/>
  <c r="BK454" i="2"/>
  <c r="BI454" i="2"/>
  <c r="BH454" i="2"/>
  <c r="BG454" i="2"/>
  <c r="BE454" i="2"/>
  <c r="X454" i="2"/>
  <c r="V454" i="2"/>
  <c r="T454" i="2"/>
  <c r="R454" i="2"/>
  <c r="Q454" i="2"/>
  <c r="P454" i="2"/>
  <c r="K454" i="2" s="1"/>
  <c r="BF454" i="2" s="1"/>
  <c r="BI452" i="2"/>
  <c r="BH452" i="2"/>
  <c r="BG452" i="2"/>
  <c r="BE452" i="2"/>
  <c r="X452" i="2"/>
  <c r="V452" i="2"/>
  <c r="T452" i="2"/>
  <c r="R452" i="2"/>
  <c r="Q452" i="2"/>
  <c r="P452" i="2"/>
  <c r="K452" i="2" s="1"/>
  <c r="BF452" i="2" s="1"/>
  <c r="BK450" i="2"/>
  <c r="BI450" i="2"/>
  <c r="BH450" i="2"/>
  <c r="BG450" i="2"/>
  <c r="BE450" i="2"/>
  <c r="X450" i="2"/>
  <c r="V450" i="2"/>
  <c r="T450" i="2"/>
  <c r="R450" i="2"/>
  <c r="Q450" i="2"/>
  <c r="P450" i="2"/>
  <c r="K450" i="2"/>
  <c r="BF450" i="2" s="1"/>
  <c r="BI448" i="2"/>
  <c r="BH448" i="2"/>
  <c r="BG448" i="2"/>
  <c r="BE448" i="2"/>
  <c r="X448" i="2"/>
  <c r="V448" i="2"/>
  <c r="T448" i="2"/>
  <c r="R448" i="2"/>
  <c r="Q448" i="2"/>
  <c r="P448" i="2"/>
  <c r="BK448" i="2" s="1"/>
  <c r="BI446" i="2"/>
  <c r="BH446" i="2"/>
  <c r="BG446" i="2"/>
  <c r="BE446" i="2"/>
  <c r="X446" i="2"/>
  <c r="V446" i="2"/>
  <c r="T446" i="2"/>
  <c r="R446" i="2"/>
  <c r="Q446" i="2"/>
  <c r="P446" i="2"/>
  <c r="BK446" i="2" s="1"/>
  <c r="K446" i="2"/>
  <c r="BF446" i="2" s="1"/>
  <c r="BK444" i="2"/>
  <c r="BI444" i="2"/>
  <c r="BH444" i="2"/>
  <c r="BG444" i="2"/>
  <c r="BE444" i="2"/>
  <c r="X444" i="2"/>
  <c r="V444" i="2"/>
  <c r="T444" i="2"/>
  <c r="R444" i="2"/>
  <c r="Q444" i="2"/>
  <c r="P444" i="2"/>
  <c r="K444" i="2" s="1"/>
  <c r="BF444" i="2" s="1"/>
  <c r="BI442" i="2"/>
  <c r="BH442" i="2"/>
  <c r="BG442" i="2"/>
  <c r="BE442" i="2"/>
  <c r="X442" i="2"/>
  <c r="V442" i="2"/>
  <c r="T442" i="2"/>
  <c r="R442" i="2"/>
  <c r="Q442" i="2"/>
  <c r="P442" i="2"/>
  <c r="BK442" i="2" s="1"/>
  <c r="K442" i="2"/>
  <c r="BF442" i="2" s="1"/>
  <c r="BK440" i="2"/>
  <c r="BI440" i="2"/>
  <c r="BH440" i="2"/>
  <c r="BG440" i="2"/>
  <c r="BE440" i="2"/>
  <c r="X440" i="2"/>
  <c r="V440" i="2"/>
  <c r="T440" i="2"/>
  <c r="R440" i="2"/>
  <c r="Q440" i="2"/>
  <c r="P440" i="2"/>
  <c r="K440" i="2" s="1"/>
  <c r="BF440" i="2" s="1"/>
  <c r="BK438" i="2"/>
  <c r="BI438" i="2"/>
  <c r="BH438" i="2"/>
  <c r="BG438" i="2"/>
  <c r="BE438" i="2"/>
  <c r="X438" i="2"/>
  <c r="V438" i="2"/>
  <c r="T438" i="2"/>
  <c r="R438" i="2"/>
  <c r="Q438" i="2"/>
  <c r="P438" i="2"/>
  <c r="K438" i="2" s="1"/>
  <c r="BF438" i="2" s="1"/>
  <c r="BI436" i="2"/>
  <c r="BH436" i="2"/>
  <c r="BG436" i="2"/>
  <c r="BE436" i="2"/>
  <c r="X436" i="2"/>
  <c r="V436" i="2"/>
  <c r="T436" i="2"/>
  <c r="R436" i="2"/>
  <c r="Q436" i="2"/>
  <c r="P436" i="2"/>
  <c r="K436" i="2" s="1"/>
  <c r="BF436" i="2" s="1"/>
  <c r="BK434" i="2"/>
  <c r="BI434" i="2"/>
  <c r="BH434" i="2"/>
  <c r="BG434" i="2"/>
  <c r="BE434" i="2"/>
  <c r="X434" i="2"/>
  <c r="V434" i="2"/>
  <c r="T434" i="2"/>
  <c r="R434" i="2"/>
  <c r="Q434" i="2"/>
  <c r="P434" i="2"/>
  <c r="K434" i="2"/>
  <c r="BF434" i="2" s="1"/>
  <c r="BI432" i="2"/>
  <c r="BH432" i="2"/>
  <c r="BG432" i="2"/>
  <c r="BE432" i="2"/>
  <c r="X432" i="2"/>
  <c r="V432" i="2"/>
  <c r="T432" i="2"/>
  <c r="R432" i="2"/>
  <c r="Q432" i="2"/>
  <c r="P432" i="2"/>
  <c r="BK432" i="2" s="1"/>
  <c r="BI430" i="2"/>
  <c r="BH430" i="2"/>
  <c r="BG430" i="2"/>
  <c r="BE430" i="2"/>
  <c r="X430" i="2"/>
  <c r="V430" i="2"/>
  <c r="T430" i="2"/>
  <c r="R430" i="2"/>
  <c r="Q430" i="2"/>
  <c r="P430" i="2"/>
  <c r="BK430" i="2" s="1"/>
  <c r="K430" i="2"/>
  <c r="BF430" i="2" s="1"/>
  <c r="BK428" i="2"/>
  <c r="BI428" i="2"/>
  <c r="BH428" i="2"/>
  <c r="BG428" i="2"/>
  <c r="BE428" i="2"/>
  <c r="X428" i="2"/>
  <c r="V428" i="2"/>
  <c r="T428" i="2"/>
  <c r="R428" i="2"/>
  <c r="Q428" i="2"/>
  <c r="P428" i="2"/>
  <c r="K428" i="2" s="1"/>
  <c r="BF428" i="2" s="1"/>
  <c r="BI426" i="2"/>
  <c r="BH426" i="2"/>
  <c r="BG426" i="2"/>
  <c r="BE426" i="2"/>
  <c r="X426" i="2"/>
  <c r="V426" i="2"/>
  <c r="T426" i="2"/>
  <c r="R426" i="2"/>
  <c r="Q426" i="2"/>
  <c r="P426" i="2"/>
  <c r="BK426" i="2" s="1"/>
  <c r="K426" i="2"/>
  <c r="BF426" i="2" s="1"/>
  <c r="BK424" i="2"/>
  <c r="BI424" i="2"/>
  <c r="BH424" i="2"/>
  <c r="BG424" i="2"/>
  <c r="BE424" i="2"/>
  <c r="X424" i="2"/>
  <c r="V424" i="2"/>
  <c r="T424" i="2"/>
  <c r="R424" i="2"/>
  <c r="Q424" i="2"/>
  <c r="P424" i="2"/>
  <c r="K424" i="2"/>
  <c r="BF424" i="2" s="1"/>
  <c r="BK422" i="2"/>
  <c r="BI422" i="2"/>
  <c r="BH422" i="2"/>
  <c r="BG422" i="2"/>
  <c r="BE422" i="2"/>
  <c r="X422" i="2"/>
  <c r="V422" i="2"/>
  <c r="T422" i="2"/>
  <c r="R422" i="2"/>
  <c r="Q422" i="2"/>
  <c r="P422" i="2"/>
  <c r="K422" i="2" s="1"/>
  <c r="BF422" i="2" s="1"/>
  <c r="BI420" i="2"/>
  <c r="BH420" i="2"/>
  <c r="BG420" i="2"/>
  <c r="BE420" i="2"/>
  <c r="X420" i="2"/>
  <c r="V420" i="2"/>
  <c r="T420" i="2"/>
  <c r="R420" i="2"/>
  <c r="Q420" i="2"/>
  <c r="P420" i="2"/>
  <c r="K420" i="2" s="1"/>
  <c r="BF420" i="2" s="1"/>
  <c r="BK418" i="2"/>
  <c r="BI418" i="2"/>
  <c r="BH418" i="2"/>
  <c r="BG418" i="2"/>
  <c r="BE418" i="2"/>
  <c r="X418" i="2"/>
  <c r="V418" i="2"/>
  <c r="T418" i="2"/>
  <c r="R418" i="2"/>
  <c r="Q418" i="2"/>
  <c r="P418" i="2"/>
  <c r="K418" i="2"/>
  <c r="BF418" i="2" s="1"/>
  <c r="BI416" i="2"/>
  <c r="BH416" i="2"/>
  <c r="BG416" i="2"/>
  <c r="BE416" i="2"/>
  <c r="X416" i="2"/>
  <c r="V416" i="2"/>
  <c r="T416" i="2"/>
  <c r="R416" i="2"/>
  <c r="Q416" i="2"/>
  <c r="P416" i="2"/>
  <c r="BK416" i="2" s="1"/>
  <c r="BI414" i="2"/>
  <c r="BH414" i="2"/>
  <c r="BG414" i="2"/>
  <c r="BE414" i="2"/>
  <c r="X414" i="2"/>
  <c r="V414" i="2"/>
  <c r="T414" i="2"/>
  <c r="R414" i="2"/>
  <c r="Q414" i="2"/>
  <c r="P414" i="2"/>
  <c r="BK414" i="2" s="1"/>
  <c r="K414" i="2"/>
  <c r="BF414" i="2" s="1"/>
  <c r="BK412" i="2"/>
  <c r="BI412" i="2"/>
  <c r="BH412" i="2"/>
  <c r="BG412" i="2"/>
  <c r="BE412" i="2"/>
  <c r="X412" i="2"/>
  <c r="V412" i="2"/>
  <c r="T412" i="2"/>
  <c r="R412" i="2"/>
  <c r="Q412" i="2"/>
  <c r="P412" i="2"/>
  <c r="K412" i="2" s="1"/>
  <c r="BF412" i="2" s="1"/>
  <c r="BI410" i="2"/>
  <c r="BH410" i="2"/>
  <c r="BG410" i="2"/>
  <c r="BE410" i="2"/>
  <c r="X410" i="2"/>
  <c r="V410" i="2"/>
  <c r="T410" i="2"/>
  <c r="R410" i="2"/>
  <c r="Q410" i="2"/>
  <c r="P410" i="2"/>
  <c r="BK410" i="2" s="1"/>
  <c r="K410" i="2"/>
  <c r="BF410" i="2" s="1"/>
  <c r="BK408" i="2"/>
  <c r="BI408" i="2"/>
  <c r="BH408" i="2"/>
  <c r="BG408" i="2"/>
  <c r="BE408" i="2"/>
  <c r="X408" i="2"/>
  <c r="V408" i="2"/>
  <c r="T408" i="2"/>
  <c r="R408" i="2"/>
  <c r="Q408" i="2"/>
  <c r="P408" i="2"/>
  <c r="K408" i="2"/>
  <c r="BF408" i="2" s="1"/>
  <c r="BK406" i="2"/>
  <c r="BI406" i="2"/>
  <c r="BH406" i="2"/>
  <c r="BG406" i="2"/>
  <c r="BE406" i="2"/>
  <c r="X406" i="2"/>
  <c r="V406" i="2"/>
  <c r="T406" i="2"/>
  <c r="R406" i="2"/>
  <c r="Q406" i="2"/>
  <c r="P406" i="2"/>
  <c r="K406" i="2" s="1"/>
  <c r="BF406" i="2" s="1"/>
  <c r="BI404" i="2"/>
  <c r="BH404" i="2"/>
  <c r="BG404" i="2"/>
  <c r="BE404" i="2"/>
  <c r="X404" i="2"/>
  <c r="V404" i="2"/>
  <c r="T404" i="2"/>
  <c r="R404" i="2"/>
  <c r="Q404" i="2"/>
  <c r="P404" i="2"/>
  <c r="K404" i="2" s="1"/>
  <c r="BF404" i="2" s="1"/>
  <c r="BK402" i="2"/>
  <c r="BI402" i="2"/>
  <c r="BH402" i="2"/>
  <c r="BG402" i="2"/>
  <c r="BE402" i="2"/>
  <c r="X402" i="2"/>
  <c r="V402" i="2"/>
  <c r="T402" i="2"/>
  <c r="R402" i="2"/>
  <c r="Q402" i="2"/>
  <c r="P402" i="2"/>
  <c r="K402" i="2"/>
  <c r="BF402" i="2" s="1"/>
  <c r="BI400" i="2"/>
  <c r="BH400" i="2"/>
  <c r="BG400" i="2"/>
  <c r="BE400" i="2"/>
  <c r="X400" i="2"/>
  <c r="V400" i="2"/>
  <c r="T400" i="2"/>
  <c r="R400" i="2"/>
  <c r="Q400" i="2"/>
  <c r="P400" i="2"/>
  <c r="BK400" i="2" s="1"/>
  <c r="BI398" i="2"/>
  <c r="BH398" i="2"/>
  <c r="BG398" i="2"/>
  <c r="BE398" i="2"/>
  <c r="X398" i="2"/>
  <c r="V398" i="2"/>
  <c r="T398" i="2"/>
  <c r="R398" i="2"/>
  <c r="Q398" i="2"/>
  <c r="P398" i="2"/>
  <c r="BK398" i="2" s="1"/>
  <c r="K398" i="2"/>
  <c r="BF398" i="2" s="1"/>
  <c r="BK396" i="2"/>
  <c r="BI396" i="2"/>
  <c r="BH396" i="2"/>
  <c r="BG396" i="2"/>
  <c r="BE396" i="2"/>
  <c r="X396" i="2"/>
  <c r="V396" i="2"/>
  <c r="T396" i="2"/>
  <c r="R396" i="2"/>
  <c r="R385" i="2" s="1"/>
  <c r="Q396" i="2"/>
  <c r="P396" i="2"/>
  <c r="K396" i="2"/>
  <c r="BF396" i="2" s="1"/>
  <c r="BI394" i="2"/>
  <c r="BH394" i="2"/>
  <c r="BG394" i="2"/>
  <c r="BE394" i="2"/>
  <c r="X394" i="2"/>
  <c r="V394" i="2"/>
  <c r="T394" i="2"/>
  <c r="R394" i="2"/>
  <c r="Q394" i="2"/>
  <c r="P394" i="2"/>
  <c r="BK394" i="2" s="1"/>
  <c r="K394" i="2"/>
  <c r="BF394" i="2" s="1"/>
  <c r="BK392" i="2"/>
  <c r="BI392" i="2"/>
  <c r="BH392" i="2"/>
  <c r="BG392" i="2"/>
  <c r="BE392" i="2"/>
  <c r="X392" i="2"/>
  <c r="V392" i="2"/>
  <c r="V385" i="2" s="1"/>
  <c r="V384" i="2" s="1"/>
  <c r="T392" i="2"/>
  <c r="R392" i="2"/>
  <c r="Q392" i="2"/>
  <c r="P392" i="2"/>
  <c r="K392" i="2"/>
  <c r="BF392" i="2" s="1"/>
  <c r="BK390" i="2"/>
  <c r="BI390" i="2"/>
  <c r="BH390" i="2"/>
  <c r="BG390" i="2"/>
  <c r="BE390" i="2"/>
  <c r="X390" i="2"/>
  <c r="V390" i="2"/>
  <c r="T390" i="2"/>
  <c r="R390" i="2"/>
  <c r="Q390" i="2"/>
  <c r="P390" i="2"/>
  <c r="K390" i="2" s="1"/>
  <c r="BF390" i="2" s="1"/>
  <c r="BI388" i="2"/>
  <c r="BH388" i="2"/>
  <c r="BG388" i="2"/>
  <c r="BE388" i="2"/>
  <c r="X388" i="2"/>
  <c r="V388" i="2"/>
  <c r="T388" i="2"/>
  <c r="R388" i="2"/>
  <c r="Q388" i="2"/>
  <c r="Q385" i="2" s="1"/>
  <c r="P388" i="2"/>
  <c r="K388" i="2" s="1"/>
  <c r="BF388" i="2" s="1"/>
  <c r="BK386" i="2"/>
  <c r="BI386" i="2"/>
  <c r="BH386" i="2"/>
  <c r="BG386" i="2"/>
  <c r="BE386" i="2"/>
  <c r="X386" i="2"/>
  <c r="V386" i="2"/>
  <c r="T386" i="2"/>
  <c r="R386" i="2"/>
  <c r="Q386" i="2"/>
  <c r="P386" i="2"/>
  <c r="K386" i="2"/>
  <c r="BF386" i="2" s="1"/>
  <c r="X385" i="2"/>
  <c r="X384" i="2" s="1"/>
  <c r="T385" i="2"/>
  <c r="T384" i="2" s="1"/>
  <c r="BI375" i="2"/>
  <c r="BH375" i="2"/>
  <c r="BG375" i="2"/>
  <c r="BE375" i="2"/>
  <c r="X375" i="2"/>
  <c r="V375" i="2"/>
  <c r="T375" i="2"/>
  <c r="R375" i="2"/>
  <c r="Q375" i="2"/>
  <c r="Q369" i="2" s="1"/>
  <c r="I110" i="2" s="1"/>
  <c r="P375" i="2"/>
  <c r="K375" i="2" s="1"/>
  <c r="BF375" i="2" s="1"/>
  <c r="BK370" i="2"/>
  <c r="BI370" i="2"/>
  <c r="BH370" i="2"/>
  <c r="BG370" i="2"/>
  <c r="BE370" i="2"/>
  <c r="X370" i="2"/>
  <c r="V370" i="2"/>
  <c r="T370" i="2"/>
  <c r="R370" i="2"/>
  <c r="Q370" i="2"/>
  <c r="P370" i="2"/>
  <c r="K370" i="2"/>
  <c r="BF370" i="2" s="1"/>
  <c r="X369" i="2"/>
  <c r="V369" i="2"/>
  <c r="T369" i="2"/>
  <c r="R369" i="2"/>
  <c r="BI363" i="2"/>
  <c r="BH363" i="2"/>
  <c r="BG363" i="2"/>
  <c r="BE363" i="2"/>
  <c r="X363" i="2"/>
  <c r="V363" i="2"/>
  <c r="T363" i="2"/>
  <c r="R363" i="2"/>
  <c r="Q363" i="2"/>
  <c r="P363" i="2"/>
  <c r="BK363" i="2" s="1"/>
  <c r="K363" i="2"/>
  <c r="BF363" i="2" s="1"/>
  <c r="BK360" i="2"/>
  <c r="BI360" i="2"/>
  <c r="BH360" i="2"/>
  <c r="BG360" i="2"/>
  <c r="BE360" i="2"/>
  <c r="X360" i="2"/>
  <c r="X357" i="2" s="1"/>
  <c r="V360" i="2"/>
  <c r="V357" i="2" s="1"/>
  <c r="V218" i="2" s="1"/>
  <c r="T360" i="2"/>
  <c r="R360" i="2"/>
  <c r="Q360" i="2"/>
  <c r="P360" i="2"/>
  <c r="K360" i="2"/>
  <c r="BF360" i="2" s="1"/>
  <c r="BK358" i="2"/>
  <c r="BI358" i="2"/>
  <c r="BH358" i="2"/>
  <c r="BG358" i="2"/>
  <c r="BE358" i="2"/>
  <c r="X358" i="2"/>
  <c r="V358" i="2"/>
  <c r="T358" i="2"/>
  <c r="R358" i="2"/>
  <c r="Q358" i="2"/>
  <c r="P358" i="2"/>
  <c r="K358" i="2" s="1"/>
  <c r="BF358" i="2" s="1"/>
  <c r="T357" i="2"/>
  <c r="R357" i="2"/>
  <c r="Q357" i="2"/>
  <c r="BI355" i="2"/>
  <c r="BH355" i="2"/>
  <c r="BG355" i="2"/>
  <c r="BE355" i="2"/>
  <c r="X355" i="2"/>
  <c r="X349" i="2" s="1"/>
  <c r="V355" i="2"/>
  <c r="T355" i="2"/>
  <c r="R355" i="2"/>
  <c r="Q355" i="2"/>
  <c r="P355" i="2"/>
  <c r="BK355" i="2" s="1"/>
  <c r="K355" i="2"/>
  <c r="BF355" i="2" s="1"/>
  <c r="BK350" i="2"/>
  <c r="BK349" i="2" s="1"/>
  <c r="K349" i="2" s="1"/>
  <c r="K108" i="2" s="1"/>
  <c r="BI350" i="2"/>
  <c r="BH350" i="2"/>
  <c r="BG350" i="2"/>
  <c r="BE350" i="2"/>
  <c r="X350" i="2"/>
  <c r="V350" i="2"/>
  <c r="T350" i="2"/>
  <c r="R350" i="2"/>
  <c r="Q350" i="2"/>
  <c r="P350" i="2"/>
  <c r="K350" i="2"/>
  <c r="BF350" i="2" s="1"/>
  <c r="V349" i="2"/>
  <c r="T349" i="2"/>
  <c r="R349" i="2"/>
  <c r="Q349" i="2"/>
  <c r="BI347" i="2"/>
  <c r="BH347" i="2"/>
  <c r="BG347" i="2"/>
  <c r="BE347" i="2"/>
  <c r="X347" i="2"/>
  <c r="V347" i="2"/>
  <c r="T347" i="2"/>
  <c r="R347" i="2"/>
  <c r="Q347" i="2"/>
  <c r="P347" i="2"/>
  <c r="K347" i="2" s="1"/>
  <c r="BF347" i="2" s="1"/>
  <c r="BK344" i="2"/>
  <c r="BI344" i="2"/>
  <c r="BH344" i="2"/>
  <c r="BG344" i="2"/>
  <c r="BE344" i="2"/>
  <c r="X344" i="2"/>
  <c r="V344" i="2"/>
  <c r="T344" i="2"/>
  <c r="T334" i="2" s="1"/>
  <c r="R344" i="2"/>
  <c r="Q344" i="2"/>
  <c r="P344" i="2"/>
  <c r="K344" i="2"/>
  <c r="BF344" i="2" s="1"/>
  <c r="BI341" i="2"/>
  <c r="BH341" i="2"/>
  <c r="BG341" i="2"/>
  <c r="BE341" i="2"/>
  <c r="X341" i="2"/>
  <c r="V341" i="2"/>
  <c r="T341" i="2"/>
  <c r="R341" i="2"/>
  <c r="Q341" i="2"/>
  <c r="P341" i="2"/>
  <c r="BK341" i="2" s="1"/>
  <c r="BI337" i="2"/>
  <c r="BH337" i="2"/>
  <c r="BG337" i="2"/>
  <c r="BE337" i="2"/>
  <c r="X337" i="2"/>
  <c r="X334" i="2" s="1"/>
  <c r="V337" i="2"/>
  <c r="T337" i="2"/>
  <c r="R337" i="2"/>
  <c r="Q337" i="2"/>
  <c r="P337" i="2"/>
  <c r="BK337" i="2" s="1"/>
  <c r="K337" i="2"/>
  <c r="BF337" i="2" s="1"/>
  <c r="BK335" i="2"/>
  <c r="BI335" i="2"/>
  <c r="BH335" i="2"/>
  <c r="BG335" i="2"/>
  <c r="BE335" i="2"/>
  <c r="X335" i="2"/>
  <c r="V335" i="2"/>
  <c r="T335" i="2"/>
  <c r="R335" i="2"/>
  <c r="Q335" i="2"/>
  <c r="P335" i="2"/>
  <c r="K335" i="2"/>
  <c r="BF335" i="2" s="1"/>
  <c r="V334" i="2"/>
  <c r="R334" i="2"/>
  <c r="Q334" i="2"/>
  <c r="BI332" i="2"/>
  <c r="BH332" i="2"/>
  <c r="BG332" i="2"/>
  <c r="BE332" i="2"/>
  <c r="X332" i="2"/>
  <c r="V332" i="2"/>
  <c r="T332" i="2"/>
  <c r="R332" i="2"/>
  <c r="Q332" i="2"/>
  <c r="P332" i="2"/>
  <c r="K332" i="2" s="1"/>
  <c r="BF332" i="2" s="1"/>
  <c r="BK328" i="2"/>
  <c r="BI328" i="2"/>
  <c r="BH328" i="2"/>
  <c r="BG328" i="2"/>
  <c r="BE328" i="2"/>
  <c r="X328" i="2"/>
  <c r="V328" i="2"/>
  <c r="T328" i="2"/>
  <c r="R328" i="2"/>
  <c r="Q328" i="2"/>
  <c r="P328" i="2"/>
  <c r="K328" i="2"/>
  <c r="BF328" i="2" s="1"/>
  <c r="BI323" i="2"/>
  <c r="BH323" i="2"/>
  <c r="BG323" i="2"/>
  <c r="BE323" i="2"/>
  <c r="X323" i="2"/>
  <c r="V323" i="2"/>
  <c r="T323" i="2"/>
  <c r="R323" i="2"/>
  <c r="Q323" i="2"/>
  <c r="P323" i="2"/>
  <c r="BK323" i="2" s="1"/>
  <c r="BI318" i="2"/>
  <c r="BH318" i="2"/>
  <c r="BG318" i="2"/>
  <c r="BE318" i="2"/>
  <c r="X318" i="2"/>
  <c r="V318" i="2"/>
  <c r="T318" i="2"/>
  <c r="R318" i="2"/>
  <c r="Q318" i="2"/>
  <c r="P318" i="2"/>
  <c r="BK318" i="2" s="1"/>
  <c r="K318" i="2"/>
  <c r="BF318" i="2" s="1"/>
  <c r="BK315" i="2"/>
  <c r="BI315" i="2"/>
  <c r="BH315" i="2"/>
  <c r="BG315" i="2"/>
  <c r="BE315" i="2"/>
  <c r="X315" i="2"/>
  <c r="V315" i="2"/>
  <c r="T315" i="2"/>
  <c r="R315" i="2"/>
  <c r="Q315" i="2"/>
  <c r="P315" i="2"/>
  <c r="K315" i="2"/>
  <c r="BF315" i="2" s="1"/>
  <c r="BI312" i="2"/>
  <c r="BH312" i="2"/>
  <c r="BG312" i="2"/>
  <c r="BE312" i="2"/>
  <c r="X312" i="2"/>
  <c r="V312" i="2"/>
  <c r="T312" i="2"/>
  <c r="R312" i="2"/>
  <c r="Q312" i="2"/>
  <c r="P312" i="2"/>
  <c r="BK312" i="2" s="1"/>
  <c r="K312" i="2"/>
  <c r="BF312" i="2" s="1"/>
  <c r="BK309" i="2"/>
  <c r="BI309" i="2"/>
  <c r="BH309" i="2"/>
  <c r="BG309" i="2"/>
  <c r="BE309" i="2"/>
  <c r="X309" i="2"/>
  <c r="V309" i="2"/>
  <c r="T309" i="2"/>
  <c r="R309" i="2"/>
  <c r="Q309" i="2"/>
  <c r="P309" i="2"/>
  <c r="K309" i="2" s="1"/>
  <c r="BF309" i="2" s="1"/>
  <c r="BK301" i="2"/>
  <c r="BI301" i="2"/>
  <c r="BH301" i="2"/>
  <c r="BG301" i="2"/>
  <c r="BE301" i="2"/>
  <c r="X301" i="2"/>
  <c r="V301" i="2"/>
  <c r="T301" i="2"/>
  <c r="R301" i="2"/>
  <c r="Q301" i="2"/>
  <c r="Q287" i="2" s="1"/>
  <c r="I106" i="2" s="1"/>
  <c r="P301" i="2"/>
  <c r="K301" i="2" s="1"/>
  <c r="BF301" i="2" s="1"/>
  <c r="BI299" i="2"/>
  <c r="BH299" i="2"/>
  <c r="BG299" i="2"/>
  <c r="BE299" i="2"/>
  <c r="X299" i="2"/>
  <c r="V299" i="2"/>
  <c r="T299" i="2"/>
  <c r="R299" i="2"/>
  <c r="Q299" i="2"/>
  <c r="P299" i="2"/>
  <c r="K299" i="2" s="1"/>
  <c r="BF299" i="2" s="1"/>
  <c r="BK297" i="2"/>
  <c r="BI297" i="2"/>
  <c r="BH297" i="2"/>
  <c r="BG297" i="2"/>
  <c r="BE297" i="2"/>
  <c r="X297" i="2"/>
  <c r="V297" i="2"/>
  <c r="T297" i="2"/>
  <c r="T287" i="2" s="1"/>
  <c r="R297" i="2"/>
  <c r="Q297" i="2"/>
  <c r="P297" i="2"/>
  <c r="K297" i="2"/>
  <c r="BF297" i="2" s="1"/>
  <c r="BI295" i="2"/>
  <c r="BH295" i="2"/>
  <c r="BG295" i="2"/>
  <c r="BE295" i="2"/>
  <c r="X295" i="2"/>
  <c r="V295" i="2"/>
  <c r="T295" i="2"/>
  <c r="R295" i="2"/>
  <c r="Q295" i="2"/>
  <c r="P295" i="2"/>
  <c r="BK295" i="2" s="1"/>
  <c r="BI293" i="2"/>
  <c r="BH293" i="2"/>
  <c r="BG293" i="2"/>
  <c r="BE293" i="2"/>
  <c r="X293" i="2"/>
  <c r="X287" i="2" s="1"/>
  <c r="V293" i="2"/>
  <c r="T293" i="2"/>
  <c r="R293" i="2"/>
  <c r="Q293" i="2"/>
  <c r="P293" i="2"/>
  <c r="BK293" i="2" s="1"/>
  <c r="K293" i="2"/>
  <c r="BF293" i="2" s="1"/>
  <c r="BK288" i="2"/>
  <c r="BI288" i="2"/>
  <c r="BH288" i="2"/>
  <c r="BG288" i="2"/>
  <c r="BE288" i="2"/>
  <c r="X288" i="2"/>
  <c r="V288" i="2"/>
  <c r="T288" i="2"/>
  <c r="R288" i="2"/>
  <c r="Q288" i="2"/>
  <c r="P288" i="2"/>
  <c r="K288" i="2" s="1"/>
  <c r="BF288" i="2" s="1"/>
  <c r="V287" i="2"/>
  <c r="R287" i="2"/>
  <c r="J106" i="2" s="1"/>
  <c r="BI285" i="2"/>
  <c r="BH285" i="2"/>
  <c r="BG285" i="2"/>
  <c r="BE285" i="2"/>
  <c r="X285" i="2"/>
  <c r="V285" i="2"/>
  <c r="T285" i="2"/>
  <c r="R285" i="2"/>
  <c r="Q285" i="2"/>
  <c r="P285" i="2"/>
  <c r="K285" i="2" s="1"/>
  <c r="BF285" i="2" s="1"/>
  <c r="BK282" i="2"/>
  <c r="BI282" i="2"/>
  <c r="BH282" i="2"/>
  <c r="BG282" i="2"/>
  <c r="BE282" i="2"/>
  <c r="X282" i="2"/>
  <c r="V282" i="2"/>
  <c r="T282" i="2"/>
  <c r="T262" i="2" s="1"/>
  <c r="R282" i="2"/>
  <c r="Q282" i="2"/>
  <c r="P282" i="2"/>
  <c r="K282" i="2"/>
  <c r="BF282" i="2" s="1"/>
  <c r="BI279" i="2"/>
  <c r="BH279" i="2"/>
  <c r="BG279" i="2"/>
  <c r="BE279" i="2"/>
  <c r="X279" i="2"/>
  <c r="V279" i="2"/>
  <c r="T279" i="2"/>
  <c r="R279" i="2"/>
  <c r="Q279" i="2"/>
  <c r="P279" i="2"/>
  <c r="BK279" i="2" s="1"/>
  <c r="BI276" i="2"/>
  <c r="BH276" i="2"/>
  <c r="BG276" i="2"/>
  <c r="BE276" i="2"/>
  <c r="X276" i="2"/>
  <c r="X262" i="2" s="1"/>
  <c r="V276" i="2"/>
  <c r="T276" i="2"/>
  <c r="R276" i="2"/>
  <c r="Q276" i="2"/>
  <c r="P276" i="2"/>
  <c r="BK276" i="2" s="1"/>
  <c r="K276" i="2"/>
  <c r="BF276" i="2" s="1"/>
  <c r="BK271" i="2"/>
  <c r="BI271" i="2"/>
  <c r="BH271" i="2"/>
  <c r="BG271" i="2"/>
  <c r="BE271" i="2"/>
  <c r="X271" i="2"/>
  <c r="V271" i="2"/>
  <c r="T271" i="2"/>
  <c r="R271" i="2"/>
  <c r="Q271" i="2"/>
  <c r="P271" i="2"/>
  <c r="K271" i="2"/>
  <c r="BF271" i="2" s="1"/>
  <c r="BI267" i="2"/>
  <c r="BH267" i="2"/>
  <c r="BG267" i="2"/>
  <c r="BE267" i="2"/>
  <c r="X267" i="2"/>
  <c r="V267" i="2"/>
  <c r="T267" i="2"/>
  <c r="R267" i="2"/>
  <c r="R262" i="2" s="1"/>
  <c r="J105" i="2" s="1"/>
  <c r="Q267" i="2"/>
  <c r="Q262" i="2" s="1"/>
  <c r="I105" i="2" s="1"/>
  <c r="P267" i="2"/>
  <c r="BK267" i="2" s="1"/>
  <c r="K267" i="2"/>
  <c r="BF267" i="2" s="1"/>
  <c r="BK263" i="2"/>
  <c r="BI263" i="2"/>
  <c r="BH263" i="2"/>
  <c r="BG263" i="2"/>
  <c r="BE263" i="2"/>
  <c r="X263" i="2"/>
  <c r="V263" i="2"/>
  <c r="T263" i="2"/>
  <c r="R263" i="2"/>
  <c r="Q263" i="2"/>
  <c r="P263" i="2"/>
  <c r="K263" i="2" s="1"/>
  <c r="BF263" i="2" s="1"/>
  <c r="V262" i="2"/>
  <c r="BI260" i="2"/>
  <c r="BH260" i="2"/>
  <c r="BG260" i="2"/>
  <c r="BE260" i="2"/>
  <c r="X260" i="2"/>
  <c r="V260" i="2"/>
  <c r="T260" i="2"/>
  <c r="R260" i="2"/>
  <c r="Q260" i="2"/>
  <c r="P260" i="2"/>
  <c r="BK260" i="2" s="1"/>
  <c r="BI257" i="2"/>
  <c r="BH257" i="2"/>
  <c r="BG257" i="2"/>
  <c r="BE257" i="2"/>
  <c r="X257" i="2"/>
  <c r="X253" i="2" s="1"/>
  <c r="V257" i="2"/>
  <c r="T257" i="2"/>
  <c r="R257" i="2"/>
  <c r="Q257" i="2"/>
  <c r="P257" i="2"/>
  <c r="BK257" i="2" s="1"/>
  <c r="K257" i="2"/>
  <c r="BF257" i="2" s="1"/>
  <c r="BK254" i="2"/>
  <c r="BK253" i="2" s="1"/>
  <c r="K253" i="2" s="1"/>
  <c r="K104" i="2" s="1"/>
  <c r="BI254" i="2"/>
  <c r="BH254" i="2"/>
  <c r="BG254" i="2"/>
  <c r="BE254" i="2"/>
  <c r="X254" i="2"/>
  <c r="V254" i="2"/>
  <c r="T254" i="2"/>
  <c r="R254" i="2"/>
  <c r="Q254" i="2"/>
  <c r="P254" i="2"/>
  <c r="K254" i="2"/>
  <c r="BF254" i="2" s="1"/>
  <c r="V253" i="2"/>
  <c r="T253" i="2"/>
  <c r="R253" i="2"/>
  <c r="Q253" i="2"/>
  <c r="BI251" i="2"/>
  <c r="BH251" i="2"/>
  <c r="BG251" i="2"/>
  <c r="BE251" i="2"/>
  <c r="X251" i="2"/>
  <c r="V251" i="2"/>
  <c r="T251" i="2"/>
  <c r="R251" i="2"/>
  <c r="Q251" i="2"/>
  <c r="P251" i="2"/>
  <c r="K251" i="2" s="1"/>
  <c r="BF251" i="2" s="1"/>
  <c r="BK248" i="2"/>
  <c r="BI248" i="2"/>
  <c r="BH248" i="2"/>
  <c r="BG248" i="2"/>
  <c r="BE248" i="2"/>
  <c r="X248" i="2"/>
  <c r="V248" i="2"/>
  <c r="T248" i="2"/>
  <c r="R248" i="2"/>
  <c r="Q248" i="2"/>
  <c r="P248" i="2"/>
  <c r="K248" i="2"/>
  <c r="BF248" i="2" s="1"/>
  <c r="BI246" i="2"/>
  <c r="BH246" i="2"/>
  <c r="BG246" i="2"/>
  <c r="BE246" i="2"/>
  <c r="X246" i="2"/>
  <c r="V246" i="2"/>
  <c r="T246" i="2"/>
  <c r="T236" i="2" s="1"/>
  <c r="R246" i="2"/>
  <c r="R236" i="2" s="1"/>
  <c r="J103" i="2" s="1"/>
  <c r="Q246" i="2"/>
  <c r="Q236" i="2" s="1"/>
  <c r="I103" i="2" s="1"/>
  <c r="P246" i="2"/>
  <c r="BK246" i="2" s="1"/>
  <c r="BI237" i="2"/>
  <c r="BH237" i="2"/>
  <c r="BG237" i="2"/>
  <c r="BF237" i="2"/>
  <c r="BE237" i="2"/>
  <c r="X237" i="2"/>
  <c r="V237" i="2"/>
  <c r="T237" i="2"/>
  <c r="R237" i="2"/>
  <c r="Q237" i="2"/>
  <c r="P237" i="2"/>
  <c r="BK237" i="2" s="1"/>
  <c r="K237" i="2"/>
  <c r="X236" i="2"/>
  <c r="V236" i="2"/>
  <c r="BK234" i="2"/>
  <c r="BI234" i="2"/>
  <c r="BH234" i="2"/>
  <c r="BG234" i="2"/>
  <c r="BE234" i="2"/>
  <c r="X234" i="2"/>
  <c r="V234" i="2"/>
  <c r="T234" i="2"/>
  <c r="R234" i="2"/>
  <c r="Q234" i="2"/>
  <c r="P234" i="2"/>
  <c r="K234" i="2" s="1"/>
  <c r="BF234" i="2" s="1"/>
  <c r="BI231" i="2"/>
  <c r="BH231" i="2"/>
  <c r="BG231" i="2"/>
  <c r="BE231" i="2"/>
  <c r="X231" i="2"/>
  <c r="V231" i="2"/>
  <c r="T231" i="2"/>
  <c r="R231" i="2"/>
  <c r="Q231" i="2"/>
  <c r="P231" i="2"/>
  <c r="K231" i="2" s="1"/>
  <c r="BF231" i="2" s="1"/>
  <c r="BK227" i="2"/>
  <c r="BI227" i="2"/>
  <c r="BH227" i="2"/>
  <c r="BG227" i="2"/>
  <c r="BE227" i="2"/>
  <c r="X227" i="2"/>
  <c r="V227" i="2"/>
  <c r="T227" i="2"/>
  <c r="R227" i="2"/>
  <c r="Q227" i="2"/>
  <c r="P227" i="2"/>
  <c r="K227" i="2"/>
  <c r="BF227" i="2" s="1"/>
  <c r="BI224" i="2"/>
  <c r="BH224" i="2"/>
  <c r="BG224" i="2"/>
  <c r="BE224" i="2"/>
  <c r="X224" i="2"/>
  <c r="V224" i="2"/>
  <c r="T224" i="2"/>
  <c r="T219" i="2" s="1"/>
  <c r="R224" i="2"/>
  <c r="R219" i="2" s="1"/>
  <c r="Q224" i="2"/>
  <c r="Q219" i="2" s="1"/>
  <c r="P224" i="2"/>
  <c r="BK224" i="2" s="1"/>
  <c r="BI220" i="2"/>
  <c r="BH220" i="2"/>
  <c r="BG220" i="2"/>
  <c r="BF220" i="2"/>
  <c r="BE220" i="2"/>
  <c r="X220" i="2"/>
  <c r="V220" i="2"/>
  <c r="T220" i="2"/>
  <c r="R220" i="2"/>
  <c r="Q220" i="2"/>
  <c r="P220" i="2"/>
  <c r="BK220" i="2" s="1"/>
  <c r="K220" i="2"/>
  <c r="X219" i="2"/>
  <c r="V219" i="2"/>
  <c r="BI216" i="2"/>
  <c r="BH216" i="2"/>
  <c r="BG216" i="2"/>
  <c r="BE216" i="2"/>
  <c r="X216" i="2"/>
  <c r="V216" i="2"/>
  <c r="T216" i="2"/>
  <c r="R216" i="2"/>
  <c r="Q216" i="2"/>
  <c r="P216" i="2"/>
  <c r="BK216" i="2" s="1"/>
  <c r="BK215" i="2" s="1"/>
  <c r="K215" i="2" s="1"/>
  <c r="K100" i="2" s="1"/>
  <c r="X215" i="2"/>
  <c r="V215" i="2"/>
  <c r="T215" i="2"/>
  <c r="R215" i="2"/>
  <c r="J100" i="2" s="1"/>
  <c r="Q215" i="2"/>
  <c r="BK213" i="2"/>
  <c r="BI213" i="2"/>
  <c r="BH213" i="2"/>
  <c r="BG213" i="2"/>
  <c r="BE213" i="2"/>
  <c r="X213" i="2"/>
  <c r="V213" i="2"/>
  <c r="T213" i="2"/>
  <c r="R213" i="2"/>
  <c r="Q213" i="2"/>
  <c r="P213" i="2"/>
  <c r="K213" i="2" s="1"/>
  <c r="BF213" i="2" s="1"/>
  <c r="BK210" i="2"/>
  <c r="BI210" i="2"/>
  <c r="BH210" i="2"/>
  <c r="BG210" i="2"/>
  <c r="BE210" i="2"/>
  <c r="X210" i="2"/>
  <c r="V210" i="2"/>
  <c r="T210" i="2"/>
  <c r="R210" i="2"/>
  <c r="Q210" i="2"/>
  <c r="P210" i="2"/>
  <c r="K210" i="2" s="1"/>
  <c r="BF210" i="2" s="1"/>
  <c r="BI208" i="2"/>
  <c r="BH208" i="2"/>
  <c r="BG208" i="2"/>
  <c r="BE208" i="2"/>
  <c r="X208" i="2"/>
  <c r="V208" i="2"/>
  <c r="T208" i="2"/>
  <c r="R208" i="2"/>
  <c r="Q208" i="2"/>
  <c r="P208" i="2"/>
  <c r="K208" i="2" s="1"/>
  <c r="BF208" i="2" s="1"/>
  <c r="BK205" i="2"/>
  <c r="BI205" i="2"/>
  <c r="BH205" i="2"/>
  <c r="BG205" i="2"/>
  <c r="BE205" i="2"/>
  <c r="X205" i="2"/>
  <c r="V205" i="2"/>
  <c r="T205" i="2"/>
  <c r="T179" i="2" s="1"/>
  <c r="R205" i="2"/>
  <c r="Q205" i="2"/>
  <c r="P205" i="2"/>
  <c r="K205" i="2"/>
  <c r="BF205" i="2" s="1"/>
  <c r="BI203" i="2"/>
  <c r="BH203" i="2"/>
  <c r="BG203" i="2"/>
  <c r="BE203" i="2"/>
  <c r="X203" i="2"/>
  <c r="V203" i="2"/>
  <c r="T203" i="2"/>
  <c r="R203" i="2"/>
  <c r="Q203" i="2"/>
  <c r="P203" i="2"/>
  <c r="BK203" i="2" s="1"/>
  <c r="BI197" i="2"/>
  <c r="BH197" i="2"/>
  <c r="BG197" i="2"/>
  <c r="BF197" i="2"/>
  <c r="BE197" i="2"/>
  <c r="X197" i="2"/>
  <c r="X179" i="2" s="1"/>
  <c r="V197" i="2"/>
  <c r="T197" i="2"/>
  <c r="R197" i="2"/>
  <c r="Q197" i="2"/>
  <c r="P197" i="2"/>
  <c r="BK197" i="2" s="1"/>
  <c r="K197" i="2"/>
  <c r="BK191" i="2"/>
  <c r="BI191" i="2"/>
  <c r="BH191" i="2"/>
  <c r="BG191" i="2"/>
  <c r="BE191" i="2"/>
  <c r="X191" i="2"/>
  <c r="V191" i="2"/>
  <c r="T191" i="2"/>
  <c r="R191" i="2"/>
  <c r="R179" i="2" s="1"/>
  <c r="J99" i="2" s="1"/>
  <c r="Q191" i="2"/>
  <c r="P191" i="2"/>
  <c r="K191" i="2"/>
  <c r="BF191" i="2" s="1"/>
  <c r="BI186" i="2"/>
  <c r="BH186" i="2"/>
  <c r="BG186" i="2"/>
  <c r="BF186" i="2"/>
  <c r="BE186" i="2"/>
  <c r="X186" i="2"/>
  <c r="V186" i="2"/>
  <c r="T186" i="2"/>
  <c r="R186" i="2"/>
  <c r="Q186" i="2"/>
  <c r="Q179" i="2" s="1"/>
  <c r="I99" i="2" s="1"/>
  <c r="P186" i="2"/>
  <c r="BK186" i="2" s="1"/>
  <c r="K186" i="2"/>
  <c r="BK180" i="2"/>
  <c r="BI180" i="2"/>
  <c r="BH180" i="2"/>
  <c r="BG180" i="2"/>
  <c r="BE180" i="2"/>
  <c r="X180" i="2"/>
  <c r="V180" i="2"/>
  <c r="T180" i="2"/>
  <c r="R180" i="2"/>
  <c r="Q180" i="2"/>
  <c r="P180" i="2"/>
  <c r="K180" i="2"/>
  <c r="BF180" i="2" s="1"/>
  <c r="V179" i="2"/>
  <c r="BI176" i="2"/>
  <c r="BH176" i="2"/>
  <c r="BG176" i="2"/>
  <c r="BE176" i="2"/>
  <c r="X176" i="2"/>
  <c r="V176" i="2"/>
  <c r="T176" i="2"/>
  <c r="R176" i="2"/>
  <c r="Q176" i="2"/>
  <c r="P176" i="2"/>
  <c r="BK176" i="2" s="1"/>
  <c r="BI174" i="2"/>
  <c r="BH174" i="2"/>
  <c r="BG174" i="2"/>
  <c r="BF174" i="2"/>
  <c r="BE174" i="2"/>
  <c r="X174" i="2"/>
  <c r="V174" i="2"/>
  <c r="T174" i="2"/>
  <c r="R174" i="2"/>
  <c r="Q174" i="2"/>
  <c r="P174" i="2"/>
  <c r="BK174" i="2" s="1"/>
  <c r="K174" i="2"/>
  <c r="BK169" i="2"/>
  <c r="BI169" i="2"/>
  <c r="BH169" i="2"/>
  <c r="BG169" i="2"/>
  <c r="BE169" i="2"/>
  <c r="X169" i="2"/>
  <c r="V169" i="2"/>
  <c r="T169" i="2"/>
  <c r="R169" i="2"/>
  <c r="Q169" i="2"/>
  <c r="P169" i="2"/>
  <c r="K169" i="2"/>
  <c r="BF169" i="2" s="1"/>
  <c r="BI167" i="2"/>
  <c r="BH167" i="2"/>
  <c r="BG167" i="2"/>
  <c r="BF167" i="2"/>
  <c r="BE167" i="2"/>
  <c r="X167" i="2"/>
  <c r="V167" i="2"/>
  <c r="T167" i="2"/>
  <c r="R167" i="2"/>
  <c r="Q167" i="2"/>
  <c r="P167" i="2"/>
  <c r="BK167" i="2" s="1"/>
  <c r="K167" i="2"/>
  <c r="BK162" i="2"/>
  <c r="BI162" i="2"/>
  <c r="BH162" i="2"/>
  <c r="BG162" i="2"/>
  <c r="BE162" i="2"/>
  <c r="X162" i="2"/>
  <c r="V162" i="2"/>
  <c r="V138" i="2" s="1"/>
  <c r="V137" i="2" s="1"/>
  <c r="T162" i="2"/>
  <c r="R162" i="2"/>
  <c r="Q162" i="2"/>
  <c r="P162" i="2"/>
  <c r="K162" i="2"/>
  <c r="BF162" i="2" s="1"/>
  <c r="BK157" i="2"/>
  <c r="BI157" i="2"/>
  <c r="BH157" i="2"/>
  <c r="BG157" i="2"/>
  <c r="BE157" i="2"/>
  <c r="X157" i="2"/>
  <c r="V157" i="2"/>
  <c r="T157" i="2"/>
  <c r="R157" i="2"/>
  <c r="Q157" i="2"/>
  <c r="P157" i="2"/>
  <c r="K157" i="2" s="1"/>
  <c r="BF157" i="2" s="1"/>
  <c r="BI152" i="2"/>
  <c r="BH152" i="2"/>
  <c r="BG152" i="2"/>
  <c r="BE152" i="2"/>
  <c r="X152" i="2"/>
  <c r="V152" i="2"/>
  <c r="T152" i="2"/>
  <c r="R152" i="2"/>
  <c r="Q152" i="2"/>
  <c r="P152" i="2"/>
  <c r="K152" i="2" s="1"/>
  <c r="BF152" i="2" s="1"/>
  <c r="BK149" i="2"/>
  <c r="BI149" i="2"/>
  <c r="BH149" i="2"/>
  <c r="BG149" i="2"/>
  <c r="BE149" i="2"/>
  <c r="X149" i="2"/>
  <c r="V149" i="2"/>
  <c r="T149" i="2"/>
  <c r="T138" i="2" s="1"/>
  <c r="T137" i="2" s="1"/>
  <c r="R149" i="2"/>
  <c r="Q149" i="2"/>
  <c r="P149" i="2"/>
  <c r="K149" i="2" s="1"/>
  <c r="BF149" i="2" s="1"/>
  <c r="BI145" i="2"/>
  <c r="F39" i="2" s="1"/>
  <c r="BF95" i="1" s="1"/>
  <c r="BF94" i="1" s="1"/>
  <c r="W33" i="1" s="1"/>
  <c r="BH145" i="2"/>
  <c r="BG145" i="2"/>
  <c r="BE145" i="2"/>
  <c r="X145" i="2"/>
  <c r="V145" i="2"/>
  <c r="T145" i="2"/>
  <c r="R145" i="2"/>
  <c r="R138" i="2" s="1"/>
  <c r="Q145" i="2"/>
  <c r="Q138" i="2" s="1"/>
  <c r="P145" i="2"/>
  <c r="BK145" i="2" s="1"/>
  <c r="BI139" i="2"/>
  <c r="BH139" i="2"/>
  <c r="BG139" i="2"/>
  <c r="BF139" i="2"/>
  <c r="BE139" i="2"/>
  <c r="K35" i="2" s="1"/>
  <c r="AX95" i="1" s="1"/>
  <c r="X139" i="2"/>
  <c r="X138" i="2" s="1"/>
  <c r="X137" i="2" s="1"/>
  <c r="V139" i="2"/>
  <c r="T139" i="2"/>
  <c r="R139" i="2"/>
  <c r="Q139" i="2"/>
  <c r="P139" i="2"/>
  <c r="BK139" i="2" s="1"/>
  <c r="K139" i="2"/>
  <c r="J133" i="2"/>
  <c r="J132" i="2"/>
  <c r="F132" i="2"/>
  <c r="J130" i="2"/>
  <c r="F130" i="2"/>
  <c r="E128" i="2"/>
  <c r="J116" i="2"/>
  <c r="I116" i="2"/>
  <c r="J115" i="2"/>
  <c r="I115" i="2"/>
  <c r="J114" i="2"/>
  <c r="I114" i="2"/>
  <c r="J113" i="2"/>
  <c r="I113" i="2"/>
  <c r="J110" i="2"/>
  <c r="J109" i="2"/>
  <c r="I109" i="2"/>
  <c r="J108" i="2"/>
  <c r="I108" i="2"/>
  <c r="J107" i="2"/>
  <c r="I107" i="2"/>
  <c r="J104" i="2"/>
  <c r="I104" i="2"/>
  <c r="I100" i="2"/>
  <c r="J92" i="2"/>
  <c r="J91" i="2"/>
  <c r="F91" i="2"/>
  <c r="J89" i="2"/>
  <c r="F89" i="2"/>
  <c r="E87" i="2"/>
  <c r="K39" i="2"/>
  <c r="K38" i="2"/>
  <c r="BA95" i="1" s="1"/>
  <c r="K37" i="2"/>
  <c r="AZ95" i="1" s="1"/>
  <c r="J18" i="2"/>
  <c r="E18" i="2"/>
  <c r="F92" i="2" s="1"/>
  <c r="J17" i="2"/>
  <c r="J12" i="2"/>
  <c r="E7" i="2"/>
  <c r="E85" i="2" s="1"/>
  <c r="AU94" i="1"/>
  <c r="AM90" i="1"/>
  <c r="L90" i="1"/>
  <c r="AM89" i="1"/>
  <c r="L89" i="1"/>
  <c r="AM87" i="1"/>
  <c r="L87" i="1"/>
  <c r="L85" i="1"/>
  <c r="L84" i="1"/>
  <c r="F37" i="2" l="1"/>
  <c r="BD95" i="1" s="1"/>
  <c r="BD94" i="1" s="1"/>
  <c r="W31" i="1" s="1"/>
  <c r="F38" i="2"/>
  <c r="BE95" i="1" s="1"/>
  <c r="BE94" i="1" s="1"/>
  <c r="BA94" i="1" s="1"/>
  <c r="BK179" i="2"/>
  <c r="K179" i="2" s="1"/>
  <c r="K99" i="2" s="1"/>
  <c r="X218" i="2"/>
  <c r="X136" i="2" s="1"/>
  <c r="T218" i="2"/>
  <c r="T136" i="2" s="1"/>
  <c r="AW95" i="1" s="1"/>
  <c r="AW94" i="1" s="1"/>
  <c r="BK262" i="2"/>
  <c r="K262" i="2" s="1"/>
  <c r="K105" i="2" s="1"/>
  <c r="BK138" i="2"/>
  <c r="BK357" i="2"/>
  <c r="K357" i="2" s="1"/>
  <c r="K109" i="2" s="1"/>
  <c r="R384" i="2"/>
  <c r="J111" i="2" s="1"/>
  <c r="J112" i="2"/>
  <c r="V136" i="2"/>
  <c r="Q384" i="2"/>
  <c r="I111" i="2" s="1"/>
  <c r="I112" i="2"/>
  <c r="I98" i="2"/>
  <c r="Q137" i="2"/>
  <c r="I102" i="2"/>
  <c r="Q218" i="2"/>
  <c r="I101" i="2" s="1"/>
  <c r="R137" i="2"/>
  <c r="J98" i="2"/>
  <c r="J102" i="2"/>
  <c r="R218" i="2"/>
  <c r="J101" i="2" s="1"/>
  <c r="E126" i="2"/>
  <c r="BK152" i="2"/>
  <c r="BK208" i="2"/>
  <c r="BK231" i="2"/>
  <c r="BK219" i="2" s="1"/>
  <c r="BK251" i="2"/>
  <c r="BK236" i="2" s="1"/>
  <c r="K236" i="2" s="1"/>
  <c r="K103" i="2" s="1"/>
  <c r="BK285" i="2"/>
  <c r="BK299" i="2"/>
  <c r="BK287" i="2" s="1"/>
  <c r="K287" i="2" s="1"/>
  <c r="K106" i="2" s="1"/>
  <c r="BK332" i="2"/>
  <c r="BK347" i="2"/>
  <c r="BK334" i="2" s="1"/>
  <c r="K334" i="2" s="1"/>
  <c r="K107" i="2" s="1"/>
  <c r="BK375" i="2"/>
  <c r="BK369" i="2" s="1"/>
  <c r="K369" i="2" s="1"/>
  <c r="K110" i="2" s="1"/>
  <c r="BK388" i="2"/>
  <c r="BK404" i="2"/>
  <c r="BK385" i="2" s="1"/>
  <c r="BK420" i="2"/>
  <c r="BK436" i="2"/>
  <c r="BK452" i="2"/>
  <c r="BK468" i="2"/>
  <c r="K476" i="2"/>
  <c r="BF476" i="2" s="1"/>
  <c r="K145" i="2"/>
  <c r="BF145" i="2" s="1"/>
  <c r="K176" i="2"/>
  <c r="BF176" i="2" s="1"/>
  <c r="K203" i="2"/>
  <c r="BF203" i="2" s="1"/>
  <c r="F36" i="2" s="1"/>
  <c r="BC95" i="1" s="1"/>
  <c r="BC94" i="1" s="1"/>
  <c r="K216" i="2"/>
  <c r="BF216" i="2" s="1"/>
  <c r="K224" i="2"/>
  <c r="BF224" i="2" s="1"/>
  <c r="K246" i="2"/>
  <c r="BF246" i="2" s="1"/>
  <c r="K260" i="2"/>
  <c r="BF260" i="2" s="1"/>
  <c r="K279" i="2"/>
  <c r="BF279" i="2" s="1"/>
  <c r="K295" i="2"/>
  <c r="BF295" i="2" s="1"/>
  <c r="K323" i="2"/>
  <c r="BF323" i="2" s="1"/>
  <c r="K341" i="2"/>
  <c r="BF341" i="2" s="1"/>
  <c r="K400" i="2"/>
  <c r="BF400" i="2" s="1"/>
  <c r="K416" i="2"/>
  <c r="BF416" i="2" s="1"/>
  <c r="K432" i="2"/>
  <c r="BF432" i="2" s="1"/>
  <c r="K448" i="2"/>
  <c r="BF448" i="2" s="1"/>
  <c r="K464" i="2"/>
  <c r="BF464" i="2" s="1"/>
  <c r="K481" i="2"/>
  <c r="BF481" i="2" s="1"/>
  <c r="F35" i="2"/>
  <c r="BB95" i="1" s="1"/>
  <c r="BB94" i="1" s="1"/>
  <c r="F133" i="2"/>
  <c r="W32" i="1" l="1"/>
  <c r="AZ94" i="1"/>
  <c r="K36" i="2"/>
  <c r="AY95" i="1" s="1"/>
  <c r="AV95" i="1" s="1"/>
  <c r="BK384" i="2"/>
  <c r="K384" i="2" s="1"/>
  <c r="K111" i="2" s="1"/>
  <c r="K385" i="2"/>
  <c r="K112" i="2" s="1"/>
  <c r="BK218" i="2"/>
  <c r="K218" i="2" s="1"/>
  <c r="K101" i="2" s="1"/>
  <c r="K219" i="2"/>
  <c r="K102" i="2" s="1"/>
  <c r="AY94" i="1"/>
  <c r="AK30" i="1" s="1"/>
  <c r="W30" i="1"/>
  <c r="I97" i="2"/>
  <c r="Q136" i="2"/>
  <c r="I96" i="2" s="1"/>
  <c r="K30" i="2" s="1"/>
  <c r="AS95" i="1" s="1"/>
  <c r="AS94" i="1" s="1"/>
  <c r="K138" i="2"/>
  <c r="K98" i="2" s="1"/>
  <c r="BK137" i="2"/>
  <c r="J97" i="2"/>
  <c r="R136" i="2"/>
  <c r="J96" i="2" s="1"/>
  <c r="K31" i="2" s="1"/>
  <c r="AT95" i="1" s="1"/>
  <c r="AT94" i="1" s="1"/>
  <c r="W29" i="1"/>
  <c r="AX94" i="1"/>
  <c r="K137" i="2" l="1"/>
  <c r="K97" i="2" s="1"/>
  <c r="BK136" i="2"/>
  <c r="K136" i="2" s="1"/>
  <c r="AV94" i="1"/>
  <c r="AK29" i="1"/>
  <c r="K96" i="2" l="1"/>
  <c r="K32" i="2"/>
  <c r="AG95" i="1" l="1"/>
  <c r="K41" i="2"/>
  <c r="AG94" i="1" l="1"/>
  <c r="AN95" i="1"/>
  <c r="AK26" i="1" l="1"/>
  <c r="AK35" i="1" s="1"/>
  <c r="AN94" i="1"/>
</calcChain>
</file>

<file path=xl/sharedStrings.xml><?xml version="1.0" encoding="utf-8"?>
<sst xmlns="http://schemas.openxmlformats.org/spreadsheetml/2006/main" count="3415" uniqueCount="801">
  <si>
    <t>Export Komplet</t>
  </si>
  <si>
    <t/>
  </si>
  <si>
    <t>2.0</t>
  </si>
  <si>
    <t>ZAMOK</t>
  </si>
  <si>
    <t>False</t>
  </si>
  <si>
    <t>True</t>
  </si>
  <si>
    <t>{3fcb026c-b9ea-4ae2-ab1e-671437798b7b}</t>
  </si>
  <si>
    <t>0,01</t>
  </si>
  <si>
    <t>20</t>
  </si>
  <si>
    <t>0,001</t>
  </si>
  <si>
    <t>REKAPITULÁCIA STAVBY</t>
  </si>
  <si>
    <t>v ---  nižšie sa nachádzajú doplnkové a pomocné údaje k zostavám  --- v</t>
  </si>
  <si>
    <t>Návod na vyplnenie</t>
  </si>
  <si>
    <t>Kód:</t>
  </si>
  <si>
    <t>1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</si>
  <si>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</si>
  <si>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</si>
  <si>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Národná banka Slovenska- Ústredie Bratislava - Hlavná stavba -stav.úpravy centrálnej pokladnice</t>
  </si>
  <si>
    <t>JKSO:</t>
  </si>
  <si>
    <t>KS:</t>
  </si>
  <si>
    <t>Miesto:</t>
  </si>
  <si>
    <t xml:space="preserve"> </t>
  </si>
  <si>
    <t>Dátum:</t>
  </si>
  <si>
    <t>18. 3. 2022</t>
  </si>
  <si>
    <t>Objednávateľ:</t>
  </si>
  <si>
    <t>IČO:</t>
  </si>
  <si>
    <t>Národná banka Slovenska,ul.I.Karvaša,Bratislava</t>
  </si>
  <si>
    <t>IČ DPH:</t>
  </si>
  <si>
    <t>Zhotoviteľ:</t>
  </si>
  <si>
    <t>Vyplň údaj</t>
  </si>
  <si>
    <t>Projektant:</t>
  </si>
  <si>
    <t>A B.K.P.Ś. s.r.o.,Nobelova 34,Bratislava</t>
  </si>
  <si>
    <t>Spracovateľ:</t>
  </si>
  <si>
    <t>Tordaji Ľubomír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</si>
  <si>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</si>
  <si>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</si>
  <si>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</si>
  <si>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</si>
  <si>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</si>
  <si>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</si>
  <si>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</si>
  <si>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</si>
  <si>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</si>
  <si>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</si>
  <si>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</si>
  <si>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</si>
  <si>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</si>
  <si>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</si>
  <si>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</si>
  <si>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</si>
  <si>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</si>
  <si>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</si>
  <si>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</si>
  <si>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</si>
  <si>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</si>
  <si>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</si>
  <si>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</si>
  <si>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</si>
  <si>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</si>
  <si>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</si>
  <si>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</si>
  <si>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Materiál [EUR]</t>
  </si>
  <si>
    <t>z toho Montáž [EUR]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</si>
  <si>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</si>
  <si>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</si>
  <si>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</si>
  <si>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</si>
  <si>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</si>
  <si>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</si>
  <si>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</si>
  <si>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</si>
  <si>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</si>
  <si>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</si>
  <si>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</si>
  <si>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</si>
  <si>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</si>
  <si>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</si>
  <si>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</si>
  <si>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</si>
  <si>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</si>
  <si>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</si>
  <si>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</si>
  <si>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1.1</t>
  </si>
  <si>
    <t>Národná banka Slovenska  - SO 016 Budova NBS - Stavebné úpravy centrálnej pokladnice</t>
  </si>
  <si>
    <t>STA</t>
  </si>
  <si>
    <t>{7e779229-89b5-4ba2-b22e-6120b3b5d4f5}</t>
  </si>
  <si>
    <t>KRYCÍ LIST ROZPOČTU</t>
  </si>
  <si>
    <t>Objekt:</t>
  </si>
  <si>
    <t>1.1 - Národná banka Slovenska  - SO 016 Budova NBS - Stavebné úpravy centrálnej pokladnice</t>
  </si>
  <si>
    <t>Materiál</t>
  </si>
  <si>
    <t>Montáž</t>
  </si>
  <si>
    <t>REKAPITULÁCIA ROZPOČTU</t>
  </si>
  <si>
    <t>Kód dielu - Popis</t>
  </si>
  <si>
    <t>Materiál [EUR]</t>
  </si>
  <si>
    <t>Montáž [EUR]</t>
  </si>
  <si>
    <t>Cena celkom [EUR]</t>
  </si>
  <si>
    <t>Náklady z rozpočtu</t>
  </si>
  <si>
    <t>-1</t>
  </si>
  <si>
    <t>HSV - Práce a dodávky HSV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</si>
  <si>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</si>
  <si>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</si>
  <si>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</si>
  <si>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</si>
  <si>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713 - Izolácie tepelné</t>
  </si>
  <si>
    <t xml:space="preserve">    714 - Akustické a protiotrasové opatrenie</t>
  </si>
  <si>
    <t xml:space="preserve">    762 - Konštrukcie tesárske</t>
  </si>
  <si>
    <t xml:space="preserve">    763 - Konštrukcie - drevostavby</t>
  </si>
  <si>
    <t xml:space="preserve">    767 - Konštrukcie doplnkové kovové</t>
  </si>
  <si>
    <t xml:space="preserve">    776 - Podlahy povlakové</t>
  </si>
  <si>
    <t xml:space="preserve">    777 - Podlahy syntetické</t>
  </si>
  <si>
    <t xml:space="preserve">    783 - Nátery</t>
  </si>
  <si>
    <t xml:space="preserve">    784 - Maľby</t>
  </si>
  <si>
    <t>M - Práce a dodávky M</t>
  </si>
  <si>
    <t xml:space="preserve">    21-M - Elektromontáže</t>
  </si>
  <si>
    <t xml:space="preserve">    21-M. - Elektromontáže</t>
  </si>
  <si>
    <t xml:space="preserve">    95-M - Revízie</t>
  </si>
  <si>
    <t>HZS - Hodinové zúčtovacie sadzby</t>
  </si>
  <si>
    <t>VRN - Investičné náklady neobsiahnuté v cenách</t>
  </si>
  <si>
    <t>ROZPOČET</t>
  </si>
  <si>
    <t>PČ</t>
  </si>
  <si>
    <t>MJ</t>
  </si>
  <si>
    <t>Množstvo</t>
  </si>
  <si>
    <t>J. materiál [EUR]</t>
  </si>
  <si>
    <t>J. montáž [EUR]</t>
  </si>
  <si>
    <t>Cenová sústava</t>
  </si>
  <si>
    <t>J.cena [EUR]</t>
  </si>
  <si>
    <t>Materiál celkom [EUR]</t>
  </si>
  <si>
    <t>Montáž celkom [EUR]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</si>
  <si>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</si>
  <si>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</si>
  <si>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</si>
  <si>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</si>
  <si>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</si>
  <si>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</si>
  <si>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</si>
  <si>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</si>
  <si>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</si>
  <si>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6</t>
  </si>
  <si>
    <t>Úpravy povrchov, podlahy, osadenie</t>
  </si>
  <si>
    <t>K</t>
  </si>
  <si>
    <t>610991111.S</t>
  </si>
  <si>
    <t>Zakrývanie výplní vnútorných okenných otvorov, predmetov a konštrukcií</t>
  </si>
  <si>
    <t>m2</t>
  </si>
  <si>
    <t>4</t>
  </si>
  <si>
    <t>2</t>
  </si>
  <si>
    <t>-1693374274</t>
  </si>
  <si>
    <t>PP</t>
  </si>
  <si>
    <t>Zakrývanie výplní vnútorných okenných otvorov, predmetov a konštrukcií, ktoré sa zhotovujú pred úpravami povrchu, a obalenie osadených dverných zárubní pred znečistením pri úpravách povrchu nástrekom plastický lepivých) maltovín vrátane neskoršieho odkrytia vykonávané akýmkoľvek vhodným spôsobom</t>
  </si>
  <si>
    <t>VV</t>
  </si>
  <si>
    <t>"vč.1...odk.7"</t>
  </si>
  <si>
    <t>"mč.046"   4,725*2,62</t>
  </si>
  <si>
    <t>"mč.048"   (4,5+7,2+2,2+3,67+2,35+2,735+3,675)*2,62</t>
  </si>
  <si>
    <t>Súčet</t>
  </si>
  <si>
    <t>631313661.S</t>
  </si>
  <si>
    <t>Mazanina z betónu prostého (m3) tr. C 20/25 hr.nad 80 do 120 mm</t>
  </si>
  <si>
    <t>m3</t>
  </si>
  <si>
    <t>-1175263503</t>
  </si>
  <si>
    <t>Mazanina z betónu prostého (m3) (z kameniva) hladená dreveným hladidlom hr. nad 80 do 120 mm tr. C 20/25</t>
  </si>
  <si>
    <t>"vč.8"</t>
  </si>
  <si>
    <t>"podlaha A4/9.1"       (10,64+8,0)*0,092</t>
  </si>
  <si>
    <t>3</t>
  </si>
  <si>
    <t>631313711.S</t>
  </si>
  <si>
    <t>Mazanina z betónu prostého (m3) tr. C 25/30 hr.nad 80 do 120 mm</t>
  </si>
  <si>
    <t>1712444085</t>
  </si>
  <si>
    <t>Mazanina z betónu prostého (m3) (z kameniva) hladená dreveným hladidlom hr. nad 80 do 120 mm tr. C 25/30</t>
  </si>
  <si>
    <t>"vč.1...pol.6...podlaha A4/17.1"     8,0*0,11</t>
  </si>
  <si>
    <t>631319173.S</t>
  </si>
  <si>
    <t>Príplatok za strhnutie povrchu mazaniny latou pre hr. obidvoch vrstiev mazaniny nad 80 do 120 mm</t>
  </si>
  <si>
    <t>-593264852</t>
  </si>
  <si>
    <t>Príplatok za strhnutie povrchu spodnej vrstvy mazaniny latou pred vložením výstuže alebo pletiva pre hr. obidvoch vrstiev mazaniny nad 80 do 120 mm</t>
  </si>
  <si>
    <t>"podlaha A4/9.1"    10,64*0,092</t>
  </si>
  <si>
    <t>"podlaha A4/17.1"     8,0*0,11</t>
  </si>
  <si>
    <t>5</t>
  </si>
  <si>
    <t>631362421.S</t>
  </si>
  <si>
    <t>Výstuž mazanín z betónov (z kameniva) a z ľahkých betónov zo sietí KARI, priemer drôtu 6/6 mm, veľkosť oka 100x100 mm</t>
  </si>
  <si>
    <t>-636856055</t>
  </si>
  <si>
    <t>Výstuž mazanín z betónov (z kameniva) a z ľahkých betónov, zo zváraných sietí z drôtov typu KARI BSt 500, priemer drôtu 6/6 mm, veľkosť oka 100x100 mm</t>
  </si>
  <si>
    <t>"podlaha A4/9.1"    10,64</t>
  </si>
  <si>
    <t>"podlaha A4/17.1"     8,0</t>
  </si>
  <si>
    <t>632001011.S</t>
  </si>
  <si>
    <t>Zhotovenie separačnej fólie v podlahových vrstvách z PE</t>
  </si>
  <si>
    <t>-1725719206</t>
  </si>
  <si>
    <t>Zhotovenie separačnej fólie z PE</t>
  </si>
  <si>
    <t>"podlaha A4/17.1"     8,0*2</t>
  </si>
  <si>
    <t>7</t>
  </si>
  <si>
    <t>M</t>
  </si>
  <si>
    <t>283230007500.S</t>
  </si>
  <si>
    <t>Oddeľovacia fólia na potery</t>
  </si>
  <si>
    <t>8</t>
  </si>
  <si>
    <t>-877691623</t>
  </si>
  <si>
    <t>632001021.S</t>
  </si>
  <si>
    <t>Zhotovenie okrajovej dilatačnej pásky z PE</t>
  </si>
  <si>
    <t>m</t>
  </si>
  <si>
    <t>-1076971941</t>
  </si>
  <si>
    <t>18,640*1,3</t>
  </si>
  <si>
    <t>8,0*1,3</t>
  </si>
  <si>
    <t>9</t>
  </si>
  <si>
    <t>283320004800.S</t>
  </si>
  <si>
    <t>Okrajová dilatačná páska z PE 100/5 mm bez fólie na oddilatovanie poterov od stenových konštrukcií</t>
  </si>
  <si>
    <t>1548363830</t>
  </si>
  <si>
    <t>10</t>
  </si>
  <si>
    <t>632440620.Sr</t>
  </si>
  <si>
    <t>Densitop T20, hr. 10 mm</t>
  </si>
  <si>
    <t>1828380527</t>
  </si>
  <si>
    <t>Anhydritová (sadrová) samonivelizačná podlahová stierka zo suchých zmesí pevnosti v tlaku 30 MPa hr. 10 mm</t>
  </si>
  <si>
    <t>Ostatné konštrukcie a práce-búranie</t>
  </si>
  <si>
    <t>11</t>
  </si>
  <si>
    <t>941955001.S</t>
  </si>
  <si>
    <t>Lešenie ľahké pracovné pomocné, s výškou lešeňovej podlahy do 1,20 m</t>
  </si>
  <si>
    <t>1570901821</t>
  </si>
  <si>
    <t>"dem akust podkľadu"     31,2</t>
  </si>
  <si>
    <t>"mont sadrok podhľadu"    45,87</t>
  </si>
  <si>
    <t>"vč.6 mč.046+048"   4,0+2,3</t>
  </si>
  <si>
    <t>12</t>
  </si>
  <si>
    <t>952901111.S</t>
  </si>
  <si>
    <t>Vyčistenie budov pri výške podlaží do 4 m</t>
  </si>
  <si>
    <t>-679289076</t>
  </si>
  <si>
    <t>Vyčistenie budov bytovej, alebo občianskej výstavby - zametenie a umytie podláh, dlažieb, obkladov, schodov v miestnostiach, chodbách a schodiskách, vyčistenie a umytie okien, dverí s rámami, zárubňami, umytie a vyčistenie iných zasklených a natieraných plôch a zariaďovacích predmetov pred odovzdaním do užívania pri svetlej výške podlaží do 4 m</t>
  </si>
  <si>
    <t>"1.np...vč.3"   29,87+16,0+48,9+59,9</t>
  </si>
  <si>
    <t>"trasa dopravy suti"      80</t>
  </si>
  <si>
    <t>13</t>
  </si>
  <si>
    <t>965042141.S</t>
  </si>
  <si>
    <t>Búranie podkladov pod dlažby, liatych dlažieb a mazanín,betón alebo liaty asfalt hr.do 100 mm, plochy nad 4 m2 -2,20000t</t>
  </si>
  <si>
    <t>1664506498</t>
  </si>
  <si>
    <t>Búranie podkladov pod dlažby alebo liatych celistvých dlažieb a mazanín betónových alebo z liateho asfaltu hr. do 100 mm, plochy nad 4 m2 -2,200 t</t>
  </si>
  <si>
    <t>"vč.1...pol.č.8...mč.511...podlaha  A4/9"      11,3*0,095</t>
  </si>
  <si>
    <t>"podlaha A4/9.1"    (10,64+8,0)*0,093</t>
  </si>
  <si>
    <t>14</t>
  </si>
  <si>
    <t>965049110.S</t>
  </si>
  <si>
    <t>Príplatok za búranie betónovej mazaniny so zváranou sieťou alebo rabicovým pletivom hr. do 100 mm</t>
  </si>
  <si>
    <t>-1387205457</t>
  </si>
  <si>
    <t>Príplatok k cene za búranie mazanín betónových so zváranou sieťou alebo rabicovým pletivom hr. do 100 mm</t>
  </si>
  <si>
    <t>15</t>
  </si>
  <si>
    <t>979081111.S</t>
  </si>
  <si>
    <t>Odvoz sutiny a vybúraných hmôt na skládku do 1 km</t>
  </si>
  <si>
    <t>t</t>
  </si>
  <si>
    <t>-225040210</t>
  </si>
  <si>
    <t>16</t>
  </si>
  <si>
    <t>979081121.S</t>
  </si>
  <si>
    <t>Odvoz sutiny a vybúraných hmôt na skládku za každý ďalší 1 km</t>
  </si>
  <si>
    <t>1552949022</t>
  </si>
  <si>
    <t>12,28*24 'Prepočítané koeficientom množstva</t>
  </si>
  <si>
    <t>17</t>
  </si>
  <si>
    <t>979082111.S</t>
  </si>
  <si>
    <t>Vnútrostavenisková doprava sutiny a vybúraných hmôt do 10 m</t>
  </si>
  <si>
    <t>-1389738638</t>
  </si>
  <si>
    <t>18</t>
  </si>
  <si>
    <t>979082121.S</t>
  </si>
  <si>
    <t>Vnútrostavenisková doprava sutiny a vybúraných hmôt za každých ďalších 5 m</t>
  </si>
  <si>
    <t>1731787400</t>
  </si>
  <si>
    <t>12,28*8 'Prepočítané koeficientom množstva</t>
  </si>
  <si>
    <t>19</t>
  </si>
  <si>
    <t>979089012.S</t>
  </si>
  <si>
    <t>Poplatok za skladovanie - betón, tehly, dlaždice (17 01) ostatné</t>
  </si>
  <si>
    <t>-397535789</t>
  </si>
  <si>
    <t>Poplatok za skladovanie stavebného odpadu (17) betón, tehly, dlaždice, obkladačky a keramika (17 01) ostatné (O) (17 01, 02, 03, 07)</t>
  </si>
  <si>
    <t>99</t>
  </si>
  <si>
    <t>Presun hmôt HSV</t>
  </si>
  <si>
    <t>999281111.S</t>
  </si>
  <si>
    <t>Presun hmôt pre opravy a údržbu objektov vrátane vonkajších plášťov výšky do 25 m</t>
  </si>
  <si>
    <t>-608760518</t>
  </si>
  <si>
    <t>Presun hmôt pre opravy a údržbu objektov v odb. 801, 803, 811, 812 opravy a údržba doterajších objektov vrátane vonkajších plášťov výšky do 25 m</t>
  </si>
  <si>
    <t>PSV</t>
  </si>
  <si>
    <t>Práce a dodávky PSV</t>
  </si>
  <si>
    <t>713</t>
  </si>
  <si>
    <t>Izolácie tepelné</t>
  </si>
  <si>
    <t>21</t>
  </si>
  <si>
    <t>713000020.S</t>
  </si>
  <si>
    <t>Odstránenie tepelnej izolácie podláh kladenej voľne z vláknitých materiálov hr. do 10 cm -0,006t</t>
  </si>
  <si>
    <t>1508976678</t>
  </si>
  <si>
    <t>Odstránenie tepelnej izolácie bežných stavebných konštr. podláh kladenej voľne z vláknit. mat. hr. do 10 cm -0,006t</t>
  </si>
  <si>
    <t>"podlaha A4/9"       10,64</t>
  </si>
  <si>
    <t>22</t>
  </si>
  <si>
    <t>713000030.S</t>
  </si>
  <si>
    <t>Odstránenie tepelnej izolácie stien kladenej voľne z vláknitých materiálov hr. do 10 cm -0,0024t</t>
  </si>
  <si>
    <t>1963705147</t>
  </si>
  <si>
    <t>Odstránenie tepelnej izolácie bežných stavebných konštr. stien kladenej voľne z vláknit. mat. hr. do 10 cm -0,0024t</t>
  </si>
  <si>
    <t>"vč.1 z parapetu"    1,25*0,9</t>
  </si>
  <si>
    <t>23</t>
  </si>
  <si>
    <t>713111111.S</t>
  </si>
  <si>
    <t>Montáž tepelnej izolácie stropov minerálnou vlnou, vrchom kladenou voľne</t>
  </si>
  <si>
    <t>-1557741613</t>
  </si>
  <si>
    <t>Montáž tepelnej izolácie bežných stavebných konštrukcií stropov minerálnou vlnou vrchom kladenou voľne</t>
  </si>
  <si>
    <t>"podlaha A4/9.1"       10,64</t>
  </si>
  <si>
    <t>24</t>
  </si>
  <si>
    <t>631440021700.S</t>
  </si>
  <si>
    <t>Doska z minerálnej vlny hr. 20 mm, izolácia vhodná pre ľahké aj ťažké plávajúce podlahy</t>
  </si>
  <si>
    <t>32</t>
  </si>
  <si>
    <t>680390331</t>
  </si>
  <si>
    <t>10,64*1,02 'Prepočítané koeficientom množstva</t>
  </si>
  <si>
    <t>25</t>
  </si>
  <si>
    <t>998713201.S</t>
  </si>
  <si>
    <t>Presun hmôt pre izolácie tepelné v objektoch výšky do 6 m</t>
  </si>
  <si>
    <t>%</t>
  </si>
  <si>
    <t>516852574</t>
  </si>
  <si>
    <t>714</t>
  </si>
  <si>
    <t>Akustické a protiotrasové opatrenie</t>
  </si>
  <si>
    <t>26</t>
  </si>
  <si>
    <t>714110130.Sr</t>
  </si>
  <si>
    <t xml:space="preserve">Montáž akustických minerálnych obkladov nalepený  na stenu </t>
  </si>
  <si>
    <t>1032072320</t>
  </si>
  <si>
    <t>Montáž akustických minerálnych obkladov na stenu pomocou T profilu</t>
  </si>
  <si>
    <t xml:space="preserve">"vč.3...B4/1.1"    </t>
  </si>
  <si>
    <t>"vč.3...SKT 1   "</t>
  </si>
  <si>
    <t>"rez AA"   4,625*2,65</t>
  </si>
  <si>
    <t xml:space="preserve">                     2,265*2,65</t>
  </si>
  <si>
    <t>"rez DD"     (3,52+0,1)*2,65</t>
  </si>
  <si>
    <t xml:space="preserve">                       (0,25+0,58)*2,65</t>
  </si>
  <si>
    <t>27</t>
  </si>
  <si>
    <t>631480001900.S</t>
  </si>
  <si>
    <t>Stenový a stropný obklad (akustický panel) hr. 50 mm, lxš 1200x600 mm pre využitie do spoločenských miestostí</t>
  </si>
  <si>
    <t>263617299</t>
  </si>
  <si>
    <t>28</t>
  </si>
  <si>
    <t>714110801.S</t>
  </si>
  <si>
    <t>Demontáž akustických obkladov drevených panelov,  -0,00502t</t>
  </si>
  <si>
    <t>-1576099363</t>
  </si>
  <si>
    <t>Demontáž akustických obkladov drevených panelov 0,00502t</t>
  </si>
  <si>
    <t xml:space="preserve">"vč1...akust.izolácia nalepená na sadrok.priečke...poz.č.3"       31,2  </t>
  </si>
  <si>
    <t>29</t>
  </si>
  <si>
    <t>998714202.S</t>
  </si>
  <si>
    <t>Presun hmôt pre izolácie akustické a protiotrasové opatrenia v objektoch výšky (hĺbky) nad 6 do 12 m</t>
  </si>
  <si>
    <t>1795341593</t>
  </si>
  <si>
    <t>Presun hmôt pre izolácie akustické a protiotrasové opatrenia nad 6 do 12 m</t>
  </si>
  <si>
    <t>762</t>
  </si>
  <si>
    <t>Konštrukcie tesárske</t>
  </si>
  <si>
    <t>30</t>
  </si>
  <si>
    <t>762521104.S1</t>
  </si>
  <si>
    <t>Volné položenie podláh  na zraz z OSB ako ochrana betonu</t>
  </si>
  <si>
    <t>-1077978957</t>
  </si>
  <si>
    <t>Položenie podláh nehobľovaných hrubých na zraz z dosiek a fošní</t>
  </si>
  <si>
    <t>"ochrana novej bet podlahy s 50cm presahom"     13,2+10,8+9,75</t>
  </si>
  <si>
    <t>31</t>
  </si>
  <si>
    <t>607260000100.S</t>
  </si>
  <si>
    <t>Doska OSB nebrúsená hr. 10 mm</t>
  </si>
  <si>
    <t>-1939630489</t>
  </si>
  <si>
    <t>33,75*1,08 'Prepočítané koeficientom množstva</t>
  </si>
  <si>
    <t>998762202.S</t>
  </si>
  <si>
    <t>Presun hmôt pre konštrukcie tesárske v objektoch výšky do 12 m</t>
  </si>
  <si>
    <t>1857217103</t>
  </si>
  <si>
    <t>Presun hmôt pre tesárske konštrukcie v objektoch, výšky do 12 m</t>
  </si>
  <si>
    <t>763</t>
  </si>
  <si>
    <t>Konštrukcie - drevostavby</t>
  </si>
  <si>
    <t>33</t>
  </si>
  <si>
    <t>763115513.S</t>
  </si>
  <si>
    <t>Priečka SDK hr. 125 mm, kca CW+UW 75, dvojito opláštená doskou štandardnou A 2x12,5 mm, TI 75 mm</t>
  </si>
  <si>
    <t>390439283</t>
  </si>
  <si>
    <t>Priečky sadrokartónové na oceľovú konštrukciu dvojito opláštené s vloženou izoláciou hrúbka priečky 125 mm, CW+UW 75, TI 75 mm, dosky štandardné A 2x12,5 mm</t>
  </si>
  <si>
    <t>"rez DD"     (3,52+0,385+0,1)*3,105</t>
  </si>
  <si>
    <t>34</t>
  </si>
  <si>
    <t>763119531.S</t>
  </si>
  <si>
    <t>Demontáž sadrokartónovej priečky, zdvojená nosná oceľová konštrukcia, dvojité opláštenie, -0,05376t</t>
  </si>
  <si>
    <t>-1475426244</t>
  </si>
  <si>
    <t>Demontáž sadrokartónovej priečky, zdvojená nosná oceľová konštrukcia, opláštenie dvojité, -0,05376t</t>
  </si>
  <si>
    <t>"vč1...priečka hr.100 mm s nalepenou akust.izoláciou odk.č.4"</t>
  </si>
  <si>
    <t>3,62*3,105</t>
  </si>
  <si>
    <t>35</t>
  </si>
  <si>
    <t>763138220.Sr</t>
  </si>
  <si>
    <t>Doplnenie podhľadu SDK závesný na dvojúrovňovej oceľovej podkonštrukcií CD+UD, doska štandardná A 12.5 mm</t>
  </si>
  <si>
    <t>1416075508</t>
  </si>
  <si>
    <t>Podhľady sadrokartónové na dvojúrovňovej oceľovej podkonštrukcií CD+UD, závesný systém, doska štandardná A 12,5 mm</t>
  </si>
  <si>
    <t>"vč.2...1.np položka č.9...mč.047...podhľad C 2/4"         4,0</t>
  </si>
  <si>
    <t>"vč.2...1.np položka č.10...mč.048... podhľad C3/2"         2,1</t>
  </si>
  <si>
    <t>36</t>
  </si>
  <si>
    <t>763161510.S</t>
  </si>
  <si>
    <t>Montáž SDK obkladu - kapotáže r. š. do 500 mm, 1x hrana s rohovou lištou, jednoduché opláštenie doskami hr. 12,5 mm</t>
  </si>
  <si>
    <t>49294042</t>
  </si>
  <si>
    <t>Montáž sadrokartónových obkladov, kapotáže, 1x hrana s rohovou lištou, jednoduché opláštenie doskami hr. 12,5 mm r.š. do 500 mm</t>
  </si>
  <si>
    <t>"hrany otvorov..."    19,2</t>
  </si>
  <si>
    <t>37</t>
  </si>
  <si>
    <t>590110002000.S</t>
  </si>
  <si>
    <t>Doska sadrokartónová štandardná A, hr. 12,5 mm</t>
  </si>
  <si>
    <t>-1376007747</t>
  </si>
  <si>
    <t>19,2*0,51 'Prepočítané koeficientom množstva</t>
  </si>
  <si>
    <t>38</t>
  </si>
  <si>
    <t>763161660.Sr</t>
  </si>
  <si>
    <t>Rozšírenie otvoru v sasdrokart.priečke</t>
  </si>
  <si>
    <t>ks</t>
  </si>
  <si>
    <t>1580916935</t>
  </si>
  <si>
    <t>Montáž sadrokartónových prefabrikovaných výrobkov, rampa pre svetelné rampy a nepriame LED osvetlenie s bočnou SDK stranou výšky 200 mm tvar L, U</t>
  </si>
  <si>
    <t>"z 600x300 na  700x1200"      1</t>
  </si>
  <si>
    <t>39</t>
  </si>
  <si>
    <t>998763401.S</t>
  </si>
  <si>
    <t>Presun hmôt pre sádrokartónové konštrukcie v stavbách (objektoch) výšky do 7 m</t>
  </si>
  <si>
    <t>-1878475964</t>
  </si>
  <si>
    <t>Presun hmôt pre sadrokartónové konštrukcie v stavbách (objektoch) výšky do 7 m</t>
  </si>
  <si>
    <t>767</t>
  </si>
  <si>
    <t>Konštrukcie doplnkové kovové</t>
  </si>
  <si>
    <t>40</t>
  </si>
  <si>
    <t>767531323.S</t>
  </si>
  <si>
    <t>Zdvojená podlaha z rastrových profilov s bodovým zaťazením do 6 kN modulu 600x600 mm výška rektifikačných stojok od 160 do 260 mm</t>
  </si>
  <si>
    <t>400187673</t>
  </si>
  <si>
    <t>Zdvojené podlahy s bodovým zaťažením do 6 kN modulu 600x600 mm z kovových rastrových profilov a rektifikačných stojok výšky od 160 do 260 mm</t>
  </si>
  <si>
    <t>"podlaha A/4.1"    27,4</t>
  </si>
  <si>
    <t>"dosky 12 ks"         4,32</t>
  </si>
  <si>
    <t>41</t>
  </si>
  <si>
    <t>767532021.S</t>
  </si>
  <si>
    <t>Demontáž nosnej konštr. zdvojených podláh modulu 600x600 mm vrátane spoj. profilov z oceľ. rektifikačných stojok výšky do 500 mm,  -0,00731t</t>
  </si>
  <si>
    <t>322789727</t>
  </si>
  <si>
    <t>Demontáž nosnej konštrukcie zdvojených podláh s bodovým zaťažením od 5 do 6 KN modulu 600x600 mm z kovových rastrových profilov a rektifikačných stojok výšky do 500 mm -0,00731t</t>
  </si>
  <si>
    <t>42</t>
  </si>
  <si>
    <t>767532051.S</t>
  </si>
  <si>
    <t>Demontáž dosiek zdvojených podláh rozmeru 600x600 mm do suti,  -0,03828t</t>
  </si>
  <si>
    <t>-1220410508</t>
  </si>
  <si>
    <t>Demontáž nášľapných dosiek zdvojených podláh rozmeru 600x600 mm do suti -0,03828t</t>
  </si>
  <si>
    <t>43</t>
  </si>
  <si>
    <t>767590830.S</t>
  </si>
  <si>
    <t>Demontáž podlahových konštrukcií zdvojených podláh dosiek,  -0,02000t</t>
  </si>
  <si>
    <t>-1446619061</t>
  </si>
  <si>
    <t>Demontáž podlahových konštrukcií zdvojených podláh dosiek -0,020t</t>
  </si>
  <si>
    <t>44</t>
  </si>
  <si>
    <t>767590840.S</t>
  </si>
  <si>
    <t>Demontáž podlahových konštrukcií zdvojených podláh nosného roštu,  -0,01000t</t>
  </si>
  <si>
    <t>-1091240129</t>
  </si>
  <si>
    <t>Demontáž podlahových konštrukcií zdvojených podláh nosného roštu -0,010t</t>
  </si>
  <si>
    <t>45</t>
  </si>
  <si>
    <t>767995151.S</t>
  </si>
  <si>
    <t>Montáž nosných a pomocných konštrukcií z kompozitných profilov hmotnosti do 1 kg/m</t>
  </si>
  <si>
    <t>-1706079275</t>
  </si>
  <si>
    <t>Montáž ostatných atypických kompozitných stavebných konštrukcií z profilov hmotnosti do 1 kg/m</t>
  </si>
  <si>
    <t>"456a/Z"    1,82</t>
  </si>
  <si>
    <t>"K2"            2,73</t>
  </si>
  <si>
    <t>Medzisúčet</t>
  </si>
  <si>
    <t>"pôvodná kotva K2 - spätná montáž"  2,0*7</t>
  </si>
  <si>
    <t>"pôvodné demont.zvodidlo vč.1 odk.6 mč.046+047+511"  (1,8+ 4,1+15,4)*2,0</t>
  </si>
  <si>
    <t>46</t>
  </si>
  <si>
    <t>553520000200.Sr</t>
  </si>
  <si>
    <t>Zvodidlo- rúra+zaslepenie</t>
  </si>
  <si>
    <t>kg</t>
  </si>
  <si>
    <t>1184982602</t>
  </si>
  <si>
    <t>Zábradlie drevené pre schody, dub, horizontálna výplň nerez, výška 900 mm, dĺžka 3000 mm, kotvenie do podlahy</t>
  </si>
  <si>
    <t>4,16048598130841*1,02 'Prepočítané koeficientom množstva</t>
  </si>
  <si>
    <t>47</t>
  </si>
  <si>
    <t>553520000200.Sr1</t>
  </si>
  <si>
    <t>Kotva 2</t>
  </si>
  <si>
    <t>709763692</t>
  </si>
  <si>
    <t>2,73*1,02 'Prepočítané koeficientom množstva</t>
  </si>
  <si>
    <t>48</t>
  </si>
  <si>
    <t>767995270.S</t>
  </si>
  <si>
    <t>Výroba doplnku stavebného atypického o hmotnosti od 1,01 do 2,5 kg stupňa zložitosti 3</t>
  </si>
  <si>
    <t>1929240494</t>
  </si>
  <si>
    <t>1,82+2,73</t>
  </si>
  <si>
    <t>49</t>
  </si>
  <si>
    <t>767996801.S</t>
  </si>
  <si>
    <t>Demontáž ostatných doplnkov stavieb s hmotnosťou jednotlivých dielov konštrukcií do 50 kg,  -0,00100t</t>
  </si>
  <si>
    <t>369737673</t>
  </si>
  <si>
    <t>Demontáž ostatných doplnkov stavieb s hmotnosťou jednotlivých dielov konštrukcií do 50 kg -0,001t</t>
  </si>
  <si>
    <t>"vč.1...oceľové zvodidlo mč.046+047+511"  (1,8+ 4,1+15,4)*2,0</t>
  </si>
  <si>
    <t>"vč.11...pôvodná kotva K2"   2,0*7</t>
  </si>
  <si>
    <t>50</t>
  </si>
  <si>
    <t>767996803.S</t>
  </si>
  <si>
    <t>Demontáž ostatných doplnkov stavieb s hmotnosťou jednotlivých dielov konšt. nad 100 do 250 kg,  -0,00100t</t>
  </si>
  <si>
    <t>86531931</t>
  </si>
  <si>
    <t>Demontáž ostatných doplnkov stavieb s hmotnosťou jednotlivých dielov konštrukcií nad 100 do 250 kg -0,001t</t>
  </si>
  <si>
    <t xml:space="preserve">"vč.1...pol.11...pol.6 dem.oceľ.platne"    0,9*1,8*7,8*10    </t>
  </si>
  <si>
    <t xml:space="preserve">"vč.5...1.pp..pol.13... dem.oceľ.platne"    0,9*1,8*7,8*10    </t>
  </si>
  <si>
    <t>51</t>
  </si>
  <si>
    <t>767996805.S</t>
  </si>
  <si>
    <t>Demontáž ostatných doplnkov stavieb s hmotnosťou jednotlivých dielov konšt. nad 500 kg,  -0,00100t</t>
  </si>
  <si>
    <t>-242290033</t>
  </si>
  <si>
    <t>Demontáž ostatných doplnkov stavieb s hmotnosťou jednotlivých dielov konštrukcií nad 500 kg -0,001t</t>
  </si>
  <si>
    <t>"vč.1...odk.1 oceľ.platňa   8,6 m2"</t>
  </si>
  <si>
    <t>8,6*7,8*10</t>
  </si>
  <si>
    <t>52</t>
  </si>
  <si>
    <t>998767202.S</t>
  </si>
  <si>
    <t>Presun hmôt pre kovové stavebné doplnkové konštrukcie v objektoch výšky nad 6 do 12 m</t>
  </si>
  <si>
    <t>2020698663</t>
  </si>
  <si>
    <t>Presun hmôt pre kovové konštrukcie v objektoch výšky nad 6 do 12 m</t>
  </si>
  <si>
    <t>776</t>
  </si>
  <si>
    <t>Podlahy povlakové</t>
  </si>
  <si>
    <t>53</t>
  </si>
  <si>
    <t>776401800.S</t>
  </si>
  <si>
    <t>Demontáž soklíkov alebo líšt</t>
  </si>
  <si>
    <t>529981878</t>
  </si>
  <si>
    <t>Odstránenie doplnkov povlakových podláh soklíkov a líšt</t>
  </si>
  <si>
    <t>54</t>
  </si>
  <si>
    <t>776460010.S1</t>
  </si>
  <si>
    <t>D+M podlahových soklov z linolea</t>
  </si>
  <si>
    <t>-1082373871</t>
  </si>
  <si>
    <t>Lepenie podlahových soklíkov z linolea</t>
  </si>
  <si>
    <t>"E4/1.1"</t>
  </si>
  <si>
    <t>"mč.511"     (7,425+0,15+4,935+0,575*2)*2</t>
  </si>
  <si>
    <t>55</t>
  </si>
  <si>
    <t>776560030.S</t>
  </si>
  <si>
    <t>Lepenie povlakových podláh z linolea elektrostaticky vodivých na Cu pásku</t>
  </si>
  <si>
    <t>-2088799289</t>
  </si>
  <si>
    <t>Zhotovenie povlakových podláh z prírodného linolea elektrostaticky vodivých na Cu pásku lepením</t>
  </si>
  <si>
    <t>"podlaha A/4.1-zdvojená podlaha"    27,4+4,32</t>
  </si>
  <si>
    <t>56</t>
  </si>
  <si>
    <t>284140000900.S</t>
  </si>
  <si>
    <t>Podlaha z prírodného linolea, elektrostaticky vodivá (antistatická), hrúbka do 2 mm...(otieň stredne šedý-prispôsobiť pôvod.farbe)</t>
  </si>
  <si>
    <t>1208110704</t>
  </si>
  <si>
    <t>Podlaha z prírodného linolea, elektrostaticky vodivá (antistatická), hrúbka do 2 mm</t>
  </si>
  <si>
    <t>31,72*1,03 'Prepočítané koeficientom množstva</t>
  </si>
  <si>
    <t>57</t>
  </si>
  <si>
    <t>998776202.S</t>
  </si>
  <si>
    <t>Presun hmôt pre podlahy povlakové v objektoch výšky nad 6 do 12 m</t>
  </si>
  <si>
    <t>-271259792</t>
  </si>
  <si>
    <t>777</t>
  </si>
  <si>
    <t>Podlahy syntetické</t>
  </si>
  <si>
    <t>58</t>
  </si>
  <si>
    <t>777511410.Sr</t>
  </si>
  <si>
    <t>Plastbeton hr. 3 mm</t>
  </si>
  <si>
    <t>-487444328</t>
  </si>
  <si>
    <t>Podlahy z cementovo - epoxidovej stierky samonivelačné hr. 3 mm</t>
  </si>
  <si>
    <t>"podlaha A4/9.1"    10,64+8,0</t>
  </si>
  <si>
    <t>"podlaha A4/9.2"   16,0</t>
  </si>
  <si>
    <t>59</t>
  </si>
  <si>
    <t>998777202.S</t>
  </si>
  <si>
    <t>Presun hmôt pre podlahy syntetické v objektoch výšky nad 6 do 12 m</t>
  </si>
  <si>
    <t>163719010</t>
  </si>
  <si>
    <t>Presun hmôt pre syntetické podlahy nad 6 do 12 m</t>
  </si>
  <si>
    <t>783</t>
  </si>
  <si>
    <t>Nátery</t>
  </si>
  <si>
    <t>60</t>
  </si>
  <si>
    <t>783225100.S</t>
  </si>
  <si>
    <t>Nátery kov.stav.doplnk.konštr. syntetické na vzduchu schnúce dvojnás. 1x s emailov. - 105µm</t>
  </si>
  <si>
    <t>102102606</t>
  </si>
  <si>
    <t>Nátery kovových stavebných doplnkových konštrukcií syntetické na vzduchu schnúce dvojnásobné 1x s emailovaním - 105µm</t>
  </si>
  <si>
    <t>61</t>
  </si>
  <si>
    <t>783226100.S</t>
  </si>
  <si>
    <t>Nátery kov.stav.doplnk.konštr. syntetické na vzduchu schnúce základný - 35µm</t>
  </si>
  <si>
    <t>1899022620</t>
  </si>
  <si>
    <t>Nátery kovových stavebných doplnkových konštrukcií syntetické na vzduchu schnúce základné - 35µm</t>
  </si>
  <si>
    <t>0,25*2</t>
  </si>
  <si>
    <t>62</t>
  </si>
  <si>
    <t>783894622.S</t>
  </si>
  <si>
    <t>Náter farbami akrylátovými ekologickými riediteľnými vodou, biely náter sadrokartónových stien 2x</t>
  </si>
  <si>
    <t>-1769804669</t>
  </si>
  <si>
    <t>Náter omietok, betónových povrchov, sadrokartónu a dreva farbami ekologickými riediteľnými vodou akrylátovými bielymi pre náter sadrokartónu stien dvojnásobný</t>
  </si>
  <si>
    <t>"akustický obklad"    30,051</t>
  </si>
  <si>
    <t>"vč.6...podhľad mč.046+047+048"    30,0+16,3+49,0</t>
  </si>
  <si>
    <t>"nová priečka"   12,436</t>
  </si>
  <si>
    <t>784</t>
  </si>
  <si>
    <t>Maľby</t>
  </si>
  <si>
    <t>63</t>
  </si>
  <si>
    <t>784418012.S</t>
  </si>
  <si>
    <t>Zakrývanie podláh a zariadení papierom v miestnostiach alebo na schodisku</t>
  </si>
  <si>
    <t>-58541842</t>
  </si>
  <si>
    <t>Zakrývanie podláh, zariadení papierom</t>
  </si>
  <si>
    <t>"1.np"   30+16,3+49+59,9</t>
  </si>
  <si>
    <t>"1.pp mč.162"      25,0</t>
  </si>
  <si>
    <t>64</t>
  </si>
  <si>
    <t>784426110.S</t>
  </si>
  <si>
    <t>Maľby silikátové ručne nanášané, dvojnásobné základné na jemnozrnný podklad výšky do 3,80 m</t>
  </si>
  <si>
    <t>527993441</t>
  </si>
  <si>
    <t>Maľby silikátové, ručne nanášané, dvojnásobné, základné na podklad jemnozrnný do výšky 3,80 m</t>
  </si>
  <si>
    <t xml:space="preserve">"1.np mč.511"        (3,75+3,75+7,425+0,15+4,93+2,275+0,525*2)*2*2,65    </t>
  </si>
  <si>
    <t xml:space="preserve">                                       -2,275*2,65</t>
  </si>
  <si>
    <t>"1.pp mč.162"      40,0</t>
  </si>
  <si>
    <t>Práce a dodávky M</t>
  </si>
  <si>
    <t>21-M</t>
  </si>
  <si>
    <t>Elektromontáže</t>
  </si>
  <si>
    <t>65</t>
  </si>
  <si>
    <t>210010027.S</t>
  </si>
  <si>
    <t>Rúrka ohybná elektroinštalačná z PVC typ FXP 32, uložená pevne</t>
  </si>
  <si>
    <t>-987898985</t>
  </si>
  <si>
    <t>Rúrka elektroinštalačná ohybná uložená pevne FXP 32</t>
  </si>
  <si>
    <t>66</t>
  </si>
  <si>
    <t>345710009300.S</t>
  </si>
  <si>
    <t>Rúrka ohybná vlnitá pancierová so strednou mechanickou odolnosťou z PVC-U, D 32</t>
  </si>
  <si>
    <t>128</t>
  </si>
  <si>
    <t>-1149530617</t>
  </si>
  <si>
    <t>67</t>
  </si>
  <si>
    <t>345710018000.S</t>
  </si>
  <si>
    <t>Spojka nasúvacia z PVC-U pre elektroinštal. rúrky, D 32 mm</t>
  </si>
  <si>
    <t>-817279379</t>
  </si>
  <si>
    <t>68</t>
  </si>
  <si>
    <t>345710037500</t>
  </si>
  <si>
    <t>Príchytka pre rúrku z PVC CL 32</t>
  </si>
  <si>
    <t>-134138971</t>
  </si>
  <si>
    <t>69</t>
  </si>
  <si>
    <t>210010144.S</t>
  </si>
  <si>
    <t>Parapetný kanál dutý z hliníka 150x50, vrátane príslušenstva</t>
  </si>
  <si>
    <t>-870434792</t>
  </si>
  <si>
    <t>Parapetný kanál dutý PK 170x70</t>
  </si>
  <si>
    <t>70</t>
  </si>
  <si>
    <t>345750058300</t>
  </si>
  <si>
    <t>Kanál parapetný dutý DLP150X50mm, LEGRAND</t>
  </si>
  <si>
    <t>1120893448</t>
  </si>
  <si>
    <t>Kanál parapetný dutý HD z PVC, PK 170X70 mm, KOPOS</t>
  </si>
  <si>
    <t>71</t>
  </si>
  <si>
    <t>210010303.S</t>
  </si>
  <si>
    <t>Krabica prístrojová trojnásobná, bez zapojenia (1901, KZ 3)</t>
  </si>
  <si>
    <t>-1724792816</t>
  </si>
  <si>
    <t>Krabica prístrojová viacnásobná bez zapojenia trojnásobná (1901, KZ 3)</t>
  </si>
  <si>
    <t>72</t>
  </si>
  <si>
    <t>345410001500.S</t>
  </si>
  <si>
    <t>Krabica prístrojová z PVC trojnásobná do kanála</t>
  </si>
  <si>
    <t>-1854428735</t>
  </si>
  <si>
    <t>Krabica prístrojová z PVC trojnásobná pod omietku KP 64/3</t>
  </si>
  <si>
    <t>73</t>
  </si>
  <si>
    <t>345410002400.S</t>
  </si>
  <si>
    <t>Krabica inštalačná KU 68 do kanala</t>
  </si>
  <si>
    <t>-1746082951</t>
  </si>
  <si>
    <t>Krabica inštalačná KU 68-1901 KA pod omietku</t>
  </si>
  <si>
    <t>74</t>
  </si>
  <si>
    <t>210010421.S</t>
  </si>
  <si>
    <t>Krabica prístrojová viacnásobná do podlahy  18 modulov</t>
  </si>
  <si>
    <t>-1921730997</t>
  </si>
  <si>
    <t>Podlahová krabica-box, prístrojová KPP</t>
  </si>
  <si>
    <t>75</t>
  </si>
  <si>
    <t>345410004300</t>
  </si>
  <si>
    <t>Krabica pristrojová z PA podlahová 089610, LEGRAND</t>
  </si>
  <si>
    <t>-1360593812</t>
  </si>
  <si>
    <t>Krabica pristrojová z PA podlahová KPP 80, šxvxh 332x250x80 mm, KOPOS</t>
  </si>
  <si>
    <t>76</t>
  </si>
  <si>
    <t>210010502.S</t>
  </si>
  <si>
    <t>Osadenie svorky vrátane zapojenia do 3 x 4</t>
  </si>
  <si>
    <t>1017517918</t>
  </si>
  <si>
    <t>Osadenie lustrovej svorky vrátane zapojenia do 3 x 4</t>
  </si>
  <si>
    <t>77</t>
  </si>
  <si>
    <t>345610009800.S</t>
  </si>
  <si>
    <t>Svorkovnica prístrojová WAGO 3x2,5</t>
  </si>
  <si>
    <t>354990266</t>
  </si>
  <si>
    <t>Svorkovnica prístrojová 6313-14 MP</t>
  </si>
  <si>
    <t>78</t>
  </si>
  <si>
    <t>210100001.S</t>
  </si>
  <si>
    <t>Ukončenie vodičov v rozvádzač. vrátane zapojenia a vodičovej koncovky do 2,5 mm2</t>
  </si>
  <si>
    <t>-119560870</t>
  </si>
  <si>
    <t>Ukončenie vodičov v rozvádzačoch vrátane zapojenia a vodičovej koncovky do 2,5 mm2</t>
  </si>
  <si>
    <t>79</t>
  </si>
  <si>
    <t>354310017200.S</t>
  </si>
  <si>
    <t>Káblové oko medené lisovacie CU 0,75x3 KU-L</t>
  </si>
  <si>
    <t>1991853753</t>
  </si>
  <si>
    <t>80</t>
  </si>
  <si>
    <t>210100003.S</t>
  </si>
  <si>
    <t>Ukončenie vodičov v rozvádzač. vrátane zapojenia a vodičovej koncovky do 16 mm2</t>
  </si>
  <si>
    <t>1191907951</t>
  </si>
  <si>
    <t>Ukončenie vodičov v rozvádzačoch vrátane zapojenia a vodičovej koncovky do 16 mm2</t>
  </si>
  <si>
    <t>81</t>
  </si>
  <si>
    <t>345720003900.S</t>
  </si>
  <si>
    <t>Dutinka lisovacia DI 16-18 izolovaná</t>
  </si>
  <si>
    <t>153256703</t>
  </si>
  <si>
    <t>82</t>
  </si>
  <si>
    <t>354310018500.S</t>
  </si>
  <si>
    <t>Káblové oko medené lisovacie CU 10x10 KU-L</t>
  </si>
  <si>
    <t>-1050518697</t>
  </si>
  <si>
    <t>83</t>
  </si>
  <si>
    <t>210111012.S</t>
  </si>
  <si>
    <t>Domová zásuvka polozapustená alebo zapustená, 10/16 A 250 V 2P + Z 2 x zapojenie</t>
  </si>
  <si>
    <t>468043173</t>
  </si>
  <si>
    <t>Domové zásuvky polozapustené alebo zapustené vrátane zapojenia 10/16 A 250 V 2P + PEN dvoje zapojenie pre priebežnú montáž</t>
  </si>
  <si>
    <t>84</t>
  </si>
  <si>
    <t>345520000490</t>
  </si>
  <si>
    <t>Zásuvka mosaic, radenie 2x(2P+T) 16A, s detskou ochranou, biela, LEGRAND</t>
  </si>
  <si>
    <t>1823443823</t>
  </si>
  <si>
    <t>Zásuvka Valena Life dvojnásobná, radenie 2x(2P+T) 16A, s detskou ochranou, biela, LEGRAND</t>
  </si>
  <si>
    <t>85</t>
  </si>
  <si>
    <t>345350003000.S</t>
  </si>
  <si>
    <t>Rámček 3-násobný vodorovný</t>
  </si>
  <si>
    <t>1360160390</t>
  </si>
  <si>
    <t>86</t>
  </si>
  <si>
    <t>210111103.S</t>
  </si>
  <si>
    <t>Priemyslová zásuvka nástenná CEE 400 V / 16 A vrátane zapojenia, IZN 1643, 3P + PE, IZN 1653, 3P + N + PE</t>
  </si>
  <si>
    <t>2124250348</t>
  </si>
  <si>
    <t>Priemyslové zásuvky CEE 250 V, 400 V, 500 V, vrátane zapojenia, typ nástenné, typ IZN 1643, 3P + PE, IZN 1653, 3P + N + PE</t>
  </si>
  <si>
    <t>87</t>
  </si>
  <si>
    <t>345540008950.S</t>
  </si>
  <si>
    <t>Zásuvka nástenná prívodná priemyslová IPG 1653, 3P + N + PE, IP 67 - 400V, 16A</t>
  </si>
  <si>
    <t>-1766475268</t>
  </si>
  <si>
    <t>88</t>
  </si>
  <si>
    <t>210800146.S</t>
  </si>
  <si>
    <t>Kábel medený uložený pevne CYKY 450/750 V 3x1,5</t>
  </si>
  <si>
    <t>977431877</t>
  </si>
  <si>
    <t>Kábel medený CYKY 450/750 V uložený pevne 3x1,5 mm2</t>
  </si>
  <si>
    <t>89</t>
  </si>
  <si>
    <t>210800147.S</t>
  </si>
  <si>
    <t>Kábel medený uložený pevne CYKY 450/750 V 3x2,5</t>
  </si>
  <si>
    <t>657187497</t>
  </si>
  <si>
    <t>Kábel medený CYKY 450/750 V uložený pevne 3x2,5 mm2</t>
  </si>
  <si>
    <t>90</t>
  </si>
  <si>
    <t>341110000800.S</t>
  </si>
  <si>
    <t>Kábel medený CYKY 3x2,5 mm2</t>
  </si>
  <si>
    <t>-1744410429</t>
  </si>
  <si>
    <t>91</t>
  </si>
  <si>
    <t>210800159.S</t>
  </si>
  <si>
    <t>Kábel medený uložený pevne CYKY 450/750 V 5x2,5</t>
  </si>
  <si>
    <t>482440340</t>
  </si>
  <si>
    <t>Kábel medený CYKY 450/750 V uložený pevne 5x2,5 mm2</t>
  </si>
  <si>
    <t>92</t>
  </si>
  <si>
    <t>341110002000.S</t>
  </si>
  <si>
    <t>Kábel medený CYKY 5x2,5 mm2</t>
  </si>
  <si>
    <t>-224181387</t>
  </si>
  <si>
    <t>93</t>
  </si>
  <si>
    <t>210800615.S</t>
  </si>
  <si>
    <t>Vodič medený uložený voľne H07V-K (CYA)  450/750 V 16</t>
  </si>
  <si>
    <t>-2117797825</t>
  </si>
  <si>
    <t>Vodič medený H07V-K (CYA) 450/750 V uložený voľne 16,0 mm2</t>
  </si>
  <si>
    <t>94</t>
  </si>
  <si>
    <t>341310009300.S</t>
  </si>
  <si>
    <t>Vodič medený flexibilný H07V-K 16 mm2 zelenožltý</t>
  </si>
  <si>
    <t>-1410623979</t>
  </si>
  <si>
    <t>Vodič medený flexibilný H07V-K 16 mm2</t>
  </si>
  <si>
    <t>95</t>
  </si>
  <si>
    <t>210960014.S</t>
  </si>
  <si>
    <t>Demontáž do sute - rúrka ohybná elektroinštalačná z PVC 32, uložená pevne   -0,00022 t</t>
  </si>
  <si>
    <t>1889942385</t>
  </si>
  <si>
    <t>Demontáž - rúrka elektroinštalačná ohybná z PVC uložená pevne do sute FXP 32 -0,00022 t</t>
  </si>
  <si>
    <t>96</t>
  </si>
  <si>
    <t>210960365.S</t>
  </si>
  <si>
    <t>Demontáž do sute - parapetný kanál dutý z PVC 170x70, vrátane príslušenstva   -0,00183 t</t>
  </si>
  <si>
    <t>1936874845</t>
  </si>
  <si>
    <t>Demontáž - parapetný kanál dutý do sute PK 170x70 -0,00183 t</t>
  </si>
  <si>
    <t>97</t>
  </si>
  <si>
    <t>210960402.S</t>
  </si>
  <si>
    <t>Demontáž - krabica prístrojová KP 64/2, do dutých stien, bez odpojenia   -0,00008 t</t>
  </si>
  <si>
    <t>-1631075668</t>
  </si>
  <si>
    <t>Demontáž - krabica prístrojová do dutých stien, bez odpojenia dvojnásobná KP 64/2 -0,00008 t</t>
  </si>
  <si>
    <t>98</t>
  </si>
  <si>
    <t>210960403.S</t>
  </si>
  <si>
    <t>Demontáž - krabica prístrojová KP 64/3, do dutých stien, bez odpojenia   -0,00015 t</t>
  </si>
  <si>
    <t>-174830165</t>
  </si>
  <si>
    <t>Demontáž - krabica prístrojová do dutých stien, bez odpojenia trojnásobná KP 64/3 -0,00015 t</t>
  </si>
  <si>
    <t>210960692.S</t>
  </si>
  <si>
    <t>Demontáž - káblový žľab 125/100, vrátane veka nerez   -0,00307 t</t>
  </si>
  <si>
    <t>1011062400</t>
  </si>
  <si>
    <t>Demontáž - káblový žľab vrátane veka a podpierok (ZPA) 125 x 100 široký -0,00307 t</t>
  </si>
  <si>
    <t>100</t>
  </si>
  <si>
    <t>210961061.S</t>
  </si>
  <si>
    <t>Demontáž do sute - domová zásuvka polozapustená alebo zapustená 10/16 A 250 V 2P + Z   -0,00010 t</t>
  </si>
  <si>
    <t>862026046</t>
  </si>
  <si>
    <t>Demontáž - domové zásuvky polozapustené alebo zapustené do sute 10/16 A 250 V 2P + PEN -0,00010 t</t>
  </si>
  <si>
    <t>101</t>
  </si>
  <si>
    <t>210964314.S</t>
  </si>
  <si>
    <t>Demontáž na spätnú montáž - svietidla interiérového na stenu do 5 kg vrátane odpojenia</t>
  </si>
  <si>
    <t>1316820132</t>
  </si>
  <si>
    <t>Demontáž svietidla interiérového na stenu vrátane odpojenia na spätnú montáž 5,0 kg</t>
  </si>
  <si>
    <t>102</t>
  </si>
  <si>
    <t>210964324.S</t>
  </si>
  <si>
    <t>Demontáž do sute - svietidla interiérového na strop do 5 kg vrátane odpojenia   -0,00500 t</t>
  </si>
  <si>
    <t>1833168511</t>
  </si>
  <si>
    <t>Demontáž svietidla interiérového na strop vrátane odpojenia do sute 5,0 kg -0,00500 t</t>
  </si>
  <si>
    <t>103</t>
  </si>
  <si>
    <t>210967266.S</t>
  </si>
  <si>
    <t>Demontáž - kábel medený uložený pevne CYKY 450/750 V 3x1,5   -0,00014 t</t>
  </si>
  <si>
    <t>1565587306</t>
  </si>
  <si>
    <t>Demontáž - Kábel medený CYKY 450/750 V uložený pevne 3x1,5 mm2 -0,00014 t</t>
  </si>
  <si>
    <t>104</t>
  </si>
  <si>
    <t>210967267.S</t>
  </si>
  <si>
    <t>Demontáž - kábel medený uložený pevne CYKY 450/750 V 3x2,5   -0,00019 t</t>
  </si>
  <si>
    <t>-481681483</t>
  </si>
  <si>
    <t>Demontáž - Kábel medený CYKY 450/750 V uložený pevne 3x2,5 mm2 -0,00019 t</t>
  </si>
  <si>
    <t>105</t>
  </si>
  <si>
    <t>210967279.S</t>
  </si>
  <si>
    <t>Demontáž - kábel medený uložený pevne CYKY 450/750 V 5x2,5   -0,00028 t</t>
  </si>
  <si>
    <t>-1052286056</t>
  </si>
  <si>
    <t>Demontáž - Kábel medený CYKY 450/750 V uložený pevne 5x2,5 mm2 -0,00028 t</t>
  </si>
  <si>
    <t>106</t>
  </si>
  <si>
    <t>998921201.S</t>
  </si>
  <si>
    <t>Presun hmôt pre montáž silnoprúdových rozvodov a zariadení v stavbe (objekte) výšky do 7 m</t>
  </si>
  <si>
    <t>1692619315</t>
  </si>
  <si>
    <t>107</t>
  </si>
  <si>
    <t>998921291.S</t>
  </si>
  <si>
    <t>Príplatok za zväčšený silnoprúdových rozvodov a zariadení presun nad vymedzenú najväčšiu dopravnú vzdialenosť po stavenisku do 1 km</t>
  </si>
  <si>
    <t>1315434613</t>
  </si>
  <si>
    <t>Príplatok za zväčšený presun nad vymedzenú najväčšiu dopravnú vzdialenosť po stavenisku do 1 km</t>
  </si>
  <si>
    <t>21-M.</t>
  </si>
  <si>
    <t>108</t>
  </si>
  <si>
    <t>21023-1</t>
  </si>
  <si>
    <t>D+M tlakovéj habice d 8/12 polyuretán,antistatická pre stlačený vzduch do 10 BAR,kotúč 10m v podhľade,vrátane spojok a drobného mat. a skúšky + demontáž pôvodnej hadice</t>
  </si>
  <si>
    <t>súbor</t>
  </si>
  <si>
    <t>-613001837</t>
  </si>
  <si>
    <t>Rozvod stlačeného vzduchu Potrubie vrátane upevňovacieho a spojovacieho materiálu, pripojenie na prístroje, bez uzatváracích ventilov a náterov rúrka AlMg 22 x 1.5 mm</t>
  </si>
  <si>
    <t>95-M</t>
  </si>
  <si>
    <t>Revízie</t>
  </si>
  <si>
    <t>109</t>
  </si>
  <si>
    <t>950103001.S</t>
  </si>
  <si>
    <t>El. inšt. kontrola stavu el. okruhu vrátane inštal., ovládacích a istiacich prvkov, ale bez pripoj. spotrebičov v priestore bezp. do 5 vývodov</t>
  </si>
  <si>
    <t>obv.</t>
  </si>
  <si>
    <t>-565982073</t>
  </si>
  <si>
    <t>Elektrická inštalácia kontrola stavu elektrického okruhu vrátane inštalačných, ovládacích a istiacich prvkov, ale bez pripojených spotrebičov v priestore bezpečnom do 5 vývodov</t>
  </si>
  <si>
    <t>110</t>
  </si>
  <si>
    <t>950104001.S</t>
  </si>
  <si>
    <t>El. spotrebiče kontrola stavu svetelného spotrebiča pevne pripoj. žiarovk., žiarivk. alebo výbojkového v priestore bezpečnom</t>
  </si>
  <si>
    <t>-9109828</t>
  </si>
  <si>
    <t>Elektrické spotrebiče kontrola stavu svetelného spotrebiča pevne pripojeného žiarovkového, žiarivkového alebo výbojkového v priestore bezpečnom</t>
  </si>
  <si>
    <t>HZS</t>
  </si>
  <si>
    <t>Hodinové zúčtovacie sadzby</t>
  </si>
  <si>
    <t>111</t>
  </si>
  <si>
    <t>HZS000111.S</t>
  </si>
  <si>
    <t>Stavebno montážne práce menej náročne, pomocné alebo manupulačné (Tr. 1) v rozsahu viac ako 8 hodín</t>
  </si>
  <si>
    <t>hod</t>
  </si>
  <si>
    <t>512</t>
  </si>
  <si>
    <t>1855106381</t>
  </si>
  <si>
    <t>Stavebno montážne práce V rozsahu viac ako 8 hodín menej náročné (Tr.1)</t>
  </si>
  <si>
    <t>"nepredvídané náklady..."    30</t>
  </si>
  <si>
    <t>112</t>
  </si>
  <si>
    <t>HZS000114.S</t>
  </si>
  <si>
    <t>Stavebno montážne práce najnáročnejšie na odbornosť - prehliadky pracoviska a revízie (Tr. 4) v rozsahu viac ako 8 hodín</t>
  </si>
  <si>
    <t>1500901754</t>
  </si>
  <si>
    <t>Stavebno montážne práce V rozsahu viac ako 8 hodín náročné-prehliadky pracoviska a revízie (Tr.4)</t>
  </si>
  <si>
    <t>"elektro"     20</t>
  </si>
  <si>
    <t>VRN</t>
  </si>
  <si>
    <t>Investičné náklady neobsiahnuté v cenách</t>
  </si>
  <si>
    <t>113</t>
  </si>
  <si>
    <t>000800013.S</t>
  </si>
  <si>
    <t>Vplyv pracovného prostredia - prevádzka investora a vplyv prostredia prestávky v práci</t>
  </si>
  <si>
    <t>eur</t>
  </si>
  <si>
    <t>1024</t>
  </si>
  <si>
    <t>-1795614774</t>
  </si>
  <si>
    <t>Vplyv pracovného prostredia prevádzka investora a vplyv prostredia prestávky v práci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</si>
</sst>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2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800080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0000A8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sz val="7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41" fillId="0" borderId="0" applyNumberFormat="0" applyFill="0" applyBorder="0" applyAlignment="0" applyProtection="0"/>
  </cellStyleXfs>
  <cellXfs count="32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4" fillId="0" borderId="0" xfId="0" applyFont="1" applyAlignment="1" applyProtection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8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9" fillId="0" borderId="0" xfId="0" applyFont="1" applyAlignment="1" applyProtection="1">
      <alignment horizontal="left" vertical="center"/>
    </xf>
    <xf numFmtId="0" fontId="19" fillId="0" borderId="0" xfId="0" applyFont="1" applyAlignment="1" applyProtection="1">
      <alignment vertical="center"/>
    </xf>
    <xf numFmtId="0" fontId="19" fillId="0" borderId="3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22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0" fillId="4" borderId="7" xfId="0" applyFont="1" applyFill="1" applyBorder="1" applyAlignment="1" applyProtection="1">
      <alignment vertical="center"/>
    </xf>
    <xf numFmtId="0" fontId="25" fillId="4" borderId="0" xfId="0" applyFont="1" applyFill="1" applyAlignment="1" applyProtection="1">
      <alignment horizontal="center" vertical="center"/>
    </xf>
    <xf numFmtId="0" fontId="26" fillId="0" borderId="16" xfId="0" applyFont="1" applyBorder="1" applyAlignment="1" applyProtection="1">
      <alignment horizontal="center" vertical="center" wrapText="1"/>
    </xf>
    <xf numFmtId="0" fontId="26" fillId="0" borderId="17" xfId="0" applyFont="1" applyBorder="1" applyAlignment="1" applyProtection="1">
      <alignment horizontal="center" vertical="center" wrapText="1"/>
    </xf>
    <xf numFmtId="0" fontId="26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7" fillId="0" borderId="0" xfId="0" applyFont="1" applyAlignment="1" applyProtection="1">
      <alignment horizontal="left" vertical="center"/>
    </xf>
    <xf numFmtId="0" fontId="27" fillId="0" borderId="0" xfId="0" applyFont="1" applyAlignment="1" applyProtection="1">
      <alignment vertical="center"/>
    </xf>
    <xf numFmtId="4" fontId="27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16" fillId="0" borderId="14" xfId="0" applyNumberFormat="1" applyFont="1" applyBorder="1" applyAlignment="1" applyProtection="1">
      <alignment horizontal="right" vertical="center"/>
    </xf>
    <xf numFmtId="4" fontId="16" fillId="0" borderId="0" xfId="0" applyNumberFormat="1" applyFont="1" applyBorder="1" applyAlignment="1" applyProtection="1">
      <alignment horizontal="right" vertical="center"/>
    </xf>
    <xf numFmtId="4" fontId="23" fillId="0" borderId="0" xfId="0" applyNumberFormat="1" applyFont="1" applyBorder="1" applyAlignment="1" applyProtection="1">
      <alignment vertical="center"/>
    </xf>
    <xf numFmtId="166" fontId="23" fillId="0" borderId="0" xfId="0" applyNumberFormat="1" applyFont="1" applyBorder="1" applyAlignment="1" applyProtection="1">
      <alignment vertical="center"/>
    </xf>
    <xf numFmtId="4" fontId="23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9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30" fillId="0" borderId="0" xfId="0" applyFont="1" applyAlignment="1" applyProtection="1">
      <alignment vertical="center"/>
    </xf>
    <xf numFmtId="0" fontId="31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32" fillId="0" borderId="19" xfId="0" applyNumberFormat="1" applyFont="1" applyBorder="1" applyAlignment="1" applyProtection="1">
      <alignment vertical="center"/>
    </xf>
    <xf numFmtId="4" fontId="32" fillId="0" borderId="20" xfId="0" applyNumberFormat="1" applyFont="1" applyBorder="1" applyAlignment="1" applyProtection="1">
      <alignment vertical="center"/>
    </xf>
    <xf numFmtId="166" fontId="32" fillId="0" borderId="20" xfId="0" applyNumberFormat="1" applyFont="1" applyBorder="1" applyAlignment="1" applyProtection="1">
      <alignment vertical="center"/>
    </xf>
    <xf numFmtId="4" fontId="32" fillId="0" borderId="21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4" fontId="1" fillId="0" borderId="0" xfId="0" applyNumberFormat="1" applyFont="1" applyAlignment="1">
      <alignment vertical="center"/>
    </xf>
    <xf numFmtId="0" fontId="18" fillId="0" borderId="0" xfId="0" applyFont="1" applyAlignment="1">
      <alignment horizontal="left" vertical="center"/>
    </xf>
    <xf numFmtId="4" fontId="27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4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4" fontId="19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2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5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5" fillId="4" borderId="0" xfId="0" applyFont="1" applyFill="1" applyAlignment="1" applyProtection="1">
      <alignment horizontal="right" vertical="center"/>
    </xf>
    <xf numFmtId="0" fontId="34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5" fillId="4" borderId="16" xfId="0" applyFont="1" applyFill="1" applyBorder="1" applyAlignment="1" applyProtection="1">
      <alignment horizontal="center" vertical="center" wrapText="1"/>
    </xf>
    <xf numFmtId="0" fontId="25" fillId="4" borderId="17" xfId="0" applyFont="1" applyFill="1" applyBorder="1" applyAlignment="1" applyProtection="1">
      <alignment horizontal="center" vertical="center" wrapText="1"/>
    </xf>
    <xf numFmtId="0" fontId="25" fillId="4" borderId="18" xfId="0" applyFont="1" applyFill="1" applyBorder="1" applyAlignment="1" applyProtection="1">
      <alignment horizontal="center" vertical="center" wrapText="1"/>
    </xf>
    <xf numFmtId="0" fontId="25" fillId="4" borderId="0" xfId="0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7" fontId="27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7" fontId="35" fillId="0" borderId="12" xfId="0" applyNumberFormat="1" applyFont="1" applyBorder="1" applyAlignment="1" applyProtection="1"/>
    <xf numFmtId="166" fontId="35" fillId="0" borderId="12" xfId="0" applyNumberFormat="1" applyFont="1" applyBorder="1" applyAlignment="1" applyProtection="1"/>
    <xf numFmtId="166" fontId="35" fillId="0" borderId="13" xfId="0" applyNumberFormat="1" applyFont="1" applyBorder="1" applyAlignment="1" applyProtection="1"/>
    <xf numFmtId="167" fontId="36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167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7" fontId="8" fillId="0" borderId="0" xfId="0" applyNumberFormat="1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167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167" fontId="7" fillId="0" borderId="0" xfId="0" applyNumberFormat="1" applyFont="1" applyAlignment="1" applyProtection="1"/>
    <xf numFmtId="0" fontId="25" fillId="0" borderId="22" xfId="0" applyFont="1" applyBorder="1" applyAlignment="1" applyProtection="1">
      <alignment horizontal="center" vertical="center"/>
    </xf>
    <xf numFmtId="49" fontId="25" fillId="0" borderId="22" xfId="0" applyNumberFormat="1" applyFont="1" applyBorder="1" applyAlignment="1" applyProtection="1">
      <alignment horizontal="left" vertical="center" wrapText="1"/>
    </xf>
    <xf numFmtId="0" fontId="25" fillId="0" borderId="22" xfId="0" applyFont="1" applyBorder="1" applyAlignment="1" applyProtection="1">
      <alignment horizontal="left" vertical="center" wrapText="1"/>
    </xf>
    <xf numFmtId="0" fontId="25" fillId="0" borderId="22" xfId="0" applyFont="1" applyBorder="1" applyAlignment="1" applyProtection="1">
      <alignment horizontal="center" vertical="center" wrapText="1"/>
    </xf>
    <xf numFmtId="4" fontId="25" fillId="0" borderId="22" xfId="0" applyNumberFormat="1" applyFont="1" applyBorder="1" applyAlignment="1" applyProtection="1">
      <alignment vertical="center"/>
    </xf>
    <xf numFmtId="4" fontId="25" fillId="2" borderId="22" xfId="0" applyNumberFormat="1" applyFont="1" applyFill="1" applyBorder="1" applyAlignment="1" applyProtection="1">
      <alignment vertical="center"/>
      <protection locked="0"/>
    </xf>
    <xf numFmtId="167" fontId="25" fillId="0" borderId="22" xfId="0" applyNumberFormat="1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26" fillId="2" borderId="14" xfId="0" applyFont="1" applyFill="1" applyBorder="1" applyAlignment="1" applyProtection="1">
      <alignment horizontal="left" vertical="center"/>
      <protection locked="0"/>
    </xf>
    <xf numFmtId="0" fontId="26" fillId="0" borderId="0" xfId="0" applyFont="1" applyBorder="1" applyAlignment="1" applyProtection="1">
      <alignment horizontal="center" vertical="center"/>
    </xf>
    <xf numFmtId="4" fontId="26" fillId="0" borderId="0" xfId="0" applyNumberFormat="1" applyFont="1" applyBorder="1" applyAlignment="1" applyProtection="1">
      <alignment vertical="center"/>
    </xf>
    <xf numFmtId="167" fontId="26" fillId="0" borderId="0" xfId="0" applyNumberFormat="1" applyFont="1" applyBorder="1" applyAlignment="1" applyProtection="1">
      <alignment vertical="center"/>
    </xf>
    <xf numFmtId="166" fontId="26" fillId="0" borderId="0" xfId="0" applyNumberFormat="1" applyFont="1" applyBorder="1" applyAlignment="1" applyProtection="1">
      <alignment vertical="center"/>
    </xf>
    <xf numFmtId="166" fontId="26" fillId="0" borderId="15" xfId="0" applyNumberFormat="1" applyFont="1" applyBorder="1" applyAlignment="1" applyProtection="1">
      <alignment vertical="center"/>
    </xf>
    <xf numFmtId="0" fontId="25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167" fontId="0" fillId="0" borderId="0" xfId="0" applyNumberFormat="1" applyFont="1" applyAlignment="1">
      <alignment vertical="center"/>
    </xf>
    <xf numFmtId="0" fontId="37" fillId="0" borderId="0" xfId="0" applyFont="1" applyAlignment="1" applyProtection="1">
      <alignment horizontal="left" vertical="center"/>
    </xf>
    <xf numFmtId="0" fontId="38" fillId="0" borderId="0" xfId="0" applyFont="1" applyAlignment="1" applyProtection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4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4" fontId="11" fillId="0" borderId="0" xfId="0" applyNumberFormat="1" applyFont="1" applyAlignment="1" applyProtection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39" fillId="0" borderId="22" xfId="0" applyFont="1" applyBorder="1" applyAlignment="1" applyProtection="1">
      <alignment horizontal="center" vertical="center"/>
    </xf>
    <xf numFmtId="49" fontId="39" fillId="0" borderId="22" xfId="0" applyNumberFormat="1" applyFont="1" applyBorder="1" applyAlignment="1" applyProtection="1">
      <alignment horizontal="left" vertical="center" wrapText="1"/>
    </xf>
    <xf numFmtId="0" fontId="39" fillId="0" borderId="22" xfId="0" applyFont="1" applyBorder="1" applyAlignment="1" applyProtection="1">
      <alignment horizontal="left" vertical="center" wrapText="1"/>
    </xf>
    <xf numFmtId="0" fontId="39" fillId="0" borderId="22" xfId="0" applyFont="1" applyBorder="1" applyAlignment="1" applyProtection="1">
      <alignment horizontal="center" vertical="center" wrapText="1"/>
    </xf>
    <xf numFmtId="4" fontId="39" fillId="0" borderId="22" xfId="0" applyNumberFormat="1" applyFont="1" applyBorder="1" applyAlignment="1" applyProtection="1">
      <alignment vertical="center"/>
    </xf>
    <xf numFmtId="4" fontId="39" fillId="2" borderId="22" xfId="0" applyNumberFormat="1" applyFont="1" applyFill="1" applyBorder="1" applyAlignment="1" applyProtection="1">
      <alignment vertical="center"/>
      <protection locked="0"/>
    </xf>
    <xf numFmtId="0" fontId="40" fillId="0" borderId="22" xfId="0" applyFont="1" applyBorder="1" applyAlignment="1" applyProtection="1">
      <alignment vertical="center"/>
    </xf>
    <xf numFmtId="167" fontId="39" fillId="0" borderId="22" xfId="0" applyNumberFormat="1" applyFont="1" applyBorder="1" applyAlignment="1" applyProtection="1">
      <alignment vertical="center"/>
    </xf>
    <xf numFmtId="0" fontId="40" fillId="0" borderId="3" xfId="0" applyFont="1" applyBorder="1" applyAlignment="1">
      <alignment vertical="center"/>
    </xf>
    <xf numFmtId="0" fontId="39" fillId="2" borderId="14" xfId="0" applyFont="1" applyFill="1" applyBorder="1" applyAlignment="1" applyProtection="1">
      <alignment horizontal="left" vertical="center"/>
      <protection locked="0"/>
    </xf>
    <xf numFmtId="0" fontId="12" fillId="0" borderId="3" xfId="0" applyFont="1" applyBorder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horizontal="left" vertical="center" wrapText="1"/>
    </xf>
    <xf numFmtId="4" fontId="12" fillId="0" borderId="0" xfId="0" applyNumberFormat="1" applyFont="1" applyAlignment="1" applyProtection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15" xfId="0" applyFont="1" applyBorder="1" applyAlignment="1" applyProtection="1">
      <alignment vertical="center"/>
    </xf>
    <xf numFmtId="0" fontId="12" fillId="0" borderId="0" xfId="0" applyFont="1" applyAlignment="1">
      <alignment horizontal="left" vertical="center"/>
    </xf>
    <xf numFmtId="0" fontId="0" fillId="0" borderId="19" xfId="0" applyFont="1" applyBorder="1" applyAlignment="1" applyProtection="1">
      <alignment vertical="center"/>
    </xf>
    <xf numFmtId="0" fontId="0" fillId="0" borderId="20" xfId="0" applyBorder="1" applyAlignment="1" applyProtection="1">
      <alignment vertical="center"/>
    </xf>
    <xf numFmtId="0" fontId="0" fillId="0" borderId="20" xfId="0" applyFont="1" applyBorder="1" applyAlignment="1" applyProtection="1">
      <alignment vertical="center"/>
    </xf>
    <xf numFmtId="0" fontId="0" fillId="0" borderId="21" xfId="0" applyFont="1" applyBorder="1" applyAlignment="1" applyProtection="1">
      <alignment vertical="center"/>
    </xf>
    <xf numFmtId="0" fontId="0" fillId="0" borderId="0" xfId="0"/>
    <xf numFmtId="0" fontId="25" fillId="4" borderId="6" xfId="0" applyFont="1" applyFill="1" applyBorder="1" applyAlignment="1" applyProtection="1">
      <alignment horizontal="center" vertical="center"/>
    </xf>
    <xf numFmtId="0" fontId="25" fillId="4" borderId="7" xfId="0" applyFont="1" applyFill="1" applyBorder="1" applyAlignment="1" applyProtection="1">
      <alignment horizontal="left" vertical="center"/>
    </xf>
    <xf numFmtId="0" fontId="25" fillId="4" borderId="7" xfId="0" applyFont="1" applyFill="1" applyBorder="1" applyAlignment="1" applyProtection="1">
      <alignment horizontal="center" vertical="center"/>
    </xf>
    <xf numFmtId="0" fontId="25" fillId="4" borderId="7" xfId="0" applyFont="1" applyFill="1" applyBorder="1" applyAlignment="1" applyProtection="1">
      <alignment horizontal="right" vertical="center"/>
    </xf>
    <xf numFmtId="0" fontId="25" fillId="4" borderId="8" xfId="0" applyFont="1" applyFill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24" fillId="0" borderId="14" xfId="0" applyFont="1" applyBorder="1" applyAlignment="1" applyProtection="1">
      <alignment horizontal="left" vertical="center"/>
    </xf>
    <xf numFmtId="0" fontId="24" fillId="0" borderId="0" xfId="0" applyFont="1" applyBorder="1" applyAlignment="1" applyProtection="1">
      <alignment horizontal="left" vertical="center"/>
    </xf>
    <xf numFmtId="4" fontId="20" fillId="0" borderId="0" xfId="0" applyNumberFormat="1" applyFont="1" applyAlignment="1" applyProtection="1">
      <alignment vertical="center"/>
    </xf>
    <xf numFmtId="0" fontId="19" fillId="0" borderId="0" xfId="0" applyFont="1" applyAlignment="1" applyProtection="1">
      <alignment vertical="center"/>
    </xf>
    <xf numFmtId="164" fontId="19" fillId="0" borderId="0" xfId="0" applyNumberFormat="1" applyFont="1" applyAlignment="1" applyProtection="1">
      <alignment horizontal="left"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4" fontId="21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4" fontId="31" fillId="0" borderId="0" xfId="0" applyNumberFormat="1" applyFont="1" applyAlignment="1" applyProtection="1">
      <alignment vertical="center"/>
    </xf>
    <xf numFmtId="0" fontId="31" fillId="0" borderId="0" xfId="0" applyFont="1" applyAlignment="1" applyProtection="1">
      <alignment vertical="center"/>
    </xf>
    <xf numFmtId="0" fontId="30" fillId="0" borderId="0" xfId="0" applyFont="1" applyAlignment="1" applyProtection="1">
      <alignment horizontal="left" vertical="center" wrapText="1"/>
    </xf>
    <xf numFmtId="4" fontId="27" fillId="0" borderId="0" xfId="0" applyNumberFormat="1" applyFont="1" applyAlignment="1" applyProtection="1">
      <alignment horizontal="right" vertical="center"/>
    </xf>
    <xf numFmtId="4" fontId="27" fillId="0" borderId="0" xfId="0" applyNumberFormat="1" applyFont="1" applyAlignment="1" applyProtection="1">
      <alignment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Protection="1"/>
    <xf numFmtId="0" fontId="3" fillId="0" borderId="0" xfId="0" applyFont="1" applyAlignment="1" applyProtection="1">
      <alignment horizontal="left" vertical="top" wrapText="1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4" fontId="18" fillId="0" borderId="5" xfId="0" applyNumberFormat="1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164" fontId="1" fillId="0" borderId="0" xfId="0" applyNumberFormat="1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</cellXfs>
  <cellStyles count="2">
    <cellStyle name="Hyperlink" xfId="1" builtinId="8"/>
    <cellStyle name="Normal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7"/>
  <sheetViews>
    <sheetView showGridLines="0" tabSelected="1" workbookViewId="0"/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9" width="25.83203125" style="1" hidden="1" customWidth="1"/>
    <col min="50" max="51" width="21.6640625" style="1" hidden="1" customWidth="1"/>
    <col min="52" max="53" width="25" style="1" hidden="1" customWidth="1"/>
    <col min="54" max="54" width="21.6640625" style="1" hidden="1" customWidth="1"/>
    <col min="55" max="55" width="19.1640625" style="1" hidden="1" customWidth="1"/>
    <col min="56" max="56" width="25" style="1" hidden="1" customWidth="1"/>
    <col min="57" max="57" width="21.6640625" style="1" hidden="1" customWidth="1"/>
    <col min="58" max="58" width="19.1640625" style="1" hidden="1" customWidth="1"/>
    <col min="59" max="59" width="66.5" style="1" customWidth="1"/>
    <col min="71" max="91" width="9.33203125" style="1" hidden="1"/>
  </cols>
  <sheetData>
    <row r="1" spans="1:74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5</v>
      </c>
      <c r="BV1" s="17" t="s">
        <v>6</v>
      </c>
    </row>
    <row r="2" spans="1:74" s="1" customFormat="1" ht="36.950000000000003" customHeight="1">
      <c r="AR2" s="274"/>
      <c r="AS2" s="274"/>
      <c r="AT2" s="274"/>
      <c r="AU2" s="274"/>
      <c r="AV2" s="274"/>
      <c r="AW2" s="274"/>
      <c r="AX2" s="274"/>
      <c r="AY2" s="274"/>
      <c r="AZ2" s="274"/>
      <c r="BA2" s="274"/>
      <c r="BB2" s="274"/>
      <c r="BC2" s="274"/>
      <c r="BD2" s="274"/>
      <c r="BE2" s="274"/>
      <c r="BF2" s="274"/>
      <c r="BG2" s="274"/>
      <c r="BS2" s="18" t="s">
        <v>7</v>
      </c>
      <c r="BT2" s="18" t="s">
        <v>8</v>
      </c>
    </row>
    <row r="3" spans="1:74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9</v>
      </c>
      <c r="BT3" s="18" t="s">
        <v>8</v>
      </c>
    </row>
    <row r="4" spans="1:74" s="1" customFormat="1" ht="24.95" customHeight="1">
      <c r="B4" s="22"/>
      <c r="C4" s="23"/>
      <c r="D4" s="24" t="s">
        <v>10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11</v>
      </c>
      <c r="BG4" s="26" t="s">
        <v>12</v>
      </c>
      <c r="BS4" s="18" t="s">
        <v>7</v>
      </c>
    </row>
    <row r="5" spans="1:74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308" t="s">
        <v>14</v>
      </c>
      <c r="L5" s="309"/>
      <c r="M5" s="309"/>
      <c r="N5" s="309"/>
      <c r="O5" s="309"/>
      <c r="P5" s="309"/>
      <c r="Q5" s="309"/>
      <c r="R5" s="309"/>
      <c r="S5" s="309"/>
      <c r="T5" s="309"/>
      <c r="U5" s="309"/>
      <c r="V5" s="309"/>
      <c r="W5" s="309"/>
      <c r="X5" s="309"/>
      <c r="Y5" s="309"/>
      <c r="Z5" s="309"/>
      <c r="AA5" s="309"/>
      <c r="AB5" s="309"/>
      <c r="AC5" s="309"/>
      <c r="AD5" s="309"/>
      <c r="AE5" s="309"/>
      <c r="AF5" s="309"/>
      <c r="AG5" s="309"/>
      <c r="AH5" s="309"/>
      <c r="AI5" s="309"/>
      <c r="AJ5" s="309"/>
      <c r="AK5" s="309"/>
      <c r="AL5" s="309"/>
      <c r="AM5" s="309"/>
      <c r="AN5" s="309"/>
      <c r="AO5" s="309"/>
      <c r="AP5" s="23"/>
      <c r="AQ5" s="23"/>
      <c r="AR5" s="21"/>
      <c r="BG5" s="305" t="s">
        <v>15</v>
      </c>
      <c r="BS5" s="18" t="s">
        <v>7</v>
      </c>
    </row>
    <row r="6" spans="1:74" s="1" customFormat="1" ht="36.950000000000003" customHeight="1">
      <c r="B6" s="22"/>
      <c r="C6" s="23"/>
      <c r="D6" s="29" t="s">
        <v>16</v>
      </c>
      <c r="E6" s="23"/>
      <c r="F6" s="23"/>
      <c r="G6" s="23"/>
      <c r="H6" s="23"/>
      <c r="I6" s="23"/>
      <c r="J6" s="23"/>
      <c r="K6" s="310" t="s">
        <v>17</v>
      </c>
      <c r="L6" s="309"/>
      <c r="M6" s="309"/>
      <c r="N6" s="309"/>
      <c r="O6" s="309"/>
      <c r="P6" s="309"/>
      <c r="Q6" s="309"/>
      <c r="R6" s="309"/>
      <c r="S6" s="309"/>
      <c r="T6" s="309"/>
      <c r="U6" s="309"/>
      <c r="V6" s="309"/>
      <c r="W6" s="309"/>
      <c r="X6" s="309"/>
      <c r="Y6" s="309"/>
      <c r="Z6" s="309"/>
      <c r="AA6" s="309"/>
      <c r="AB6" s="309"/>
      <c r="AC6" s="309"/>
      <c r="AD6" s="309"/>
      <c r="AE6" s="309"/>
      <c r="AF6" s="309"/>
      <c r="AG6" s="309"/>
      <c r="AH6" s="309"/>
      <c r="AI6" s="309"/>
      <c r="AJ6" s="309"/>
      <c r="AK6" s="309"/>
      <c r="AL6" s="309"/>
      <c r="AM6" s="309"/>
      <c r="AN6" s="309"/>
      <c r="AO6" s="309"/>
      <c r="AP6" s="23"/>
      <c r="AQ6" s="23"/>
      <c r="AR6" s="21"/>
      <c r="BG6" s="306"/>
      <c r="BS6" s="18" t="s">
        <v>7</v>
      </c>
    </row>
    <row r="7" spans="1:74" s="1" customFormat="1" ht="12" customHeight="1">
      <c r="B7" s="22"/>
      <c r="C7" s="23"/>
      <c r="D7" s="30" t="s">
        <v>18</v>
      </c>
      <c r="E7" s="23"/>
      <c r="F7" s="23"/>
      <c r="G7" s="23"/>
      <c r="H7" s="23"/>
      <c r="I7" s="23"/>
      <c r="J7" s="23"/>
      <c r="K7" s="28" t="s">
        <v>1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0" t="s">
        <v>19</v>
      </c>
      <c r="AL7" s="23"/>
      <c r="AM7" s="23"/>
      <c r="AN7" s="28" t="s">
        <v>1</v>
      </c>
      <c r="AO7" s="23"/>
      <c r="AP7" s="23"/>
      <c r="AQ7" s="23"/>
      <c r="AR7" s="21"/>
      <c r="BG7" s="306"/>
      <c r="BS7" s="18" t="s">
        <v>7</v>
      </c>
    </row>
    <row r="8" spans="1:74" s="1" customFormat="1" ht="12" customHeight="1">
      <c r="B8" s="22"/>
      <c r="C8" s="23"/>
      <c r="D8" s="30" t="s">
        <v>20</v>
      </c>
      <c r="E8" s="23"/>
      <c r="F8" s="23"/>
      <c r="G8" s="23"/>
      <c r="H8" s="23"/>
      <c r="I8" s="23"/>
      <c r="J8" s="23"/>
      <c r="K8" s="28" t="s">
        <v>21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0" t="s">
        <v>22</v>
      </c>
      <c r="AL8" s="23"/>
      <c r="AM8" s="23"/>
      <c r="AN8" s="31" t="s">
        <v>23</v>
      </c>
      <c r="AO8" s="23"/>
      <c r="AP8" s="23"/>
      <c r="AQ8" s="23"/>
      <c r="AR8" s="21"/>
      <c r="BG8" s="306"/>
      <c r="BS8" s="18" t="s">
        <v>7</v>
      </c>
    </row>
    <row r="9" spans="1:74" s="1" customFormat="1" ht="14.45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G9" s="306"/>
      <c r="BS9" s="18" t="s">
        <v>7</v>
      </c>
    </row>
    <row r="10" spans="1:74" s="1" customFormat="1" ht="12" customHeight="1">
      <c r="B10" s="22"/>
      <c r="C10" s="23"/>
      <c r="D10" s="30" t="s">
        <v>24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0" t="s">
        <v>25</v>
      </c>
      <c r="AL10" s="23"/>
      <c r="AM10" s="23"/>
      <c r="AN10" s="28" t="s">
        <v>1</v>
      </c>
      <c r="AO10" s="23"/>
      <c r="AP10" s="23"/>
      <c r="AQ10" s="23"/>
      <c r="AR10" s="21"/>
      <c r="BG10" s="306"/>
      <c r="BS10" s="18" t="s">
        <v>7</v>
      </c>
    </row>
    <row r="11" spans="1:74" s="1" customFormat="1" ht="18.399999999999999" customHeight="1">
      <c r="B11" s="22"/>
      <c r="C11" s="23"/>
      <c r="D11" s="23"/>
      <c r="E11" s="28" t="s">
        <v>26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0" t="s">
        <v>27</v>
      </c>
      <c r="AL11" s="23"/>
      <c r="AM11" s="23"/>
      <c r="AN11" s="28" t="s">
        <v>1</v>
      </c>
      <c r="AO11" s="23"/>
      <c r="AP11" s="23"/>
      <c r="AQ11" s="23"/>
      <c r="AR11" s="21"/>
      <c r="BG11" s="306"/>
      <c r="BS11" s="18" t="s">
        <v>7</v>
      </c>
    </row>
    <row r="12" spans="1:74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G12" s="306"/>
      <c r="BS12" s="18" t="s">
        <v>7</v>
      </c>
    </row>
    <row r="13" spans="1:74" s="1" customFormat="1" ht="12" customHeight="1">
      <c r="B13" s="22"/>
      <c r="C13" s="23"/>
      <c r="D13" s="30" t="s">
        <v>28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0" t="s">
        <v>25</v>
      </c>
      <c r="AL13" s="23"/>
      <c r="AM13" s="23"/>
      <c r="AN13" s="32" t="s">
        <v>29</v>
      </c>
      <c r="AO13" s="23"/>
      <c r="AP13" s="23"/>
      <c r="AQ13" s="23"/>
      <c r="AR13" s="21"/>
      <c r="BG13" s="306"/>
      <c r="BS13" s="18" t="s">
        <v>7</v>
      </c>
    </row>
    <row r="14" spans="1:74" ht="12.75">
      <c r="B14" s="22"/>
      <c r="C14" s="23"/>
      <c r="D14" s="23"/>
      <c r="E14" s="311" t="s">
        <v>29</v>
      </c>
      <c r="F14" s="312"/>
      <c r="G14" s="312"/>
      <c r="H14" s="312"/>
      <c r="I14" s="312"/>
      <c r="J14" s="312"/>
      <c r="K14" s="312"/>
      <c r="L14" s="312"/>
      <c r="M14" s="312"/>
      <c r="N14" s="312"/>
      <c r="O14" s="312"/>
      <c r="P14" s="312"/>
      <c r="Q14" s="312"/>
      <c r="R14" s="312"/>
      <c r="S14" s="312"/>
      <c r="T14" s="312"/>
      <c r="U14" s="312"/>
      <c r="V14" s="312"/>
      <c r="W14" s="312"/>
      <c r="X14" s="312"/>
      <c r="Y14" s="312"/>
      <c r="Z14" s="312"/>
      <c r="AA14" s="312"/>
      <c r="AB14" s="312"/>
      <c r="AC14" s="312"/>
      <c r="AD14" s="312"/>
      <c r="AE14" s="312"/>
      <c r="AF14" s="312"/>
      <c r="AG14" s="312"/>
      <c r="AH14" s="312"/>
      <c r="AI14" s="312"/>
      <c r="AJ14" s="312"/>
      <c r="AK14" s="30" t="s">
        <v>27</v>
      </c>
      <c r="AL14" s="23"/>
      <c r="AM14" s="23"/>
      <c r="AN14" s="32" t="s">
        <v>29</v>
      </c>
      <c r="AO14" s="23"/>
      <c r="AP14" s="23"/>
      <c r="AQ14" s="23"/>
      <c r="AR14" s="21"/>
      <c r="BG14" s="306"/>
      <c r="BS14" s="18" t="s">
        <v>7</v>
      </c>
    </row>
    <row r="15" spans="1:74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G15" s="306"/>
      <c r="BS15" s="18" t="s">
        <v>4</v>
      </c>
    </row>
    <row r="16" spans="1:74" s="1" customFormat="1" ht="12" customHeight="1">
      <c r="B16" s="22"/>
      <c r="C16" s="23"/>
      <c r="D16" s="30" t="s">
        <v>30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0" t="s">
        <v>25</v>
      </c>
      <c r="AL16" s="23"/>
      <c r="AM16" s="23"/>
      <c r="AN16" s="28" t="s">
        <v>1</v>
      </c>
      <c r="AO16" s="23"/>
      <c r="AP16" s="23"/>
      <c r="AQ16" s="23"/>
      <c r="AR16" s="21"/>
      <c r="BG16" s="306"/>
      <c r="BS16" s="18" t="s">
        <v>4</v>
      </c>
    </row>
    <row r="17" spans="1:71" s="1" customFormat="1" ht="18.399999999999999" customHeight="1">
      <c r="B17" s="22"/>
      <c r="C17" s="23"/>
      <c r="D17" s="23"/>
      <c r="E17" s="28" t="s">
        <v>31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0" t="s">
        <v>27</v>
      </c>
      <c r="AL17" s="23"/>
      <c r="AM17" s="23"/>
      <c r="AN17" s="28" t="s">
        <v>1</v>
      </c>
      <c r="AO17" s="23"/>
      <c r="AP17" s="23"/>
      <c r="AQ17" s="23"/>
      <c r="AR17" s="21"/>
      <c r="BG17" s="306"/>
      <c r="BS17" s="18" t="s">
        <v>5</v>
      </c>
    </row>
    <row r="18" spans="1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G18" s="306"/>
      <c r="BS18" s="18" t="s">
        <v>7</v>
      </c>
    </row>
    <row r="19" spans="1:71" s="1" customFormat="1" ht="12" customHeight="1">
      <c r="B19" s="22"/>
      <c r="C19" s="23"/>
      <c r="D19" s="30" t="s">
        <v>32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0" t="s">
        <v>25</v>
      </c>
      <c r="AL19" s="23"/>
      <c r="AM19" s="23"/>
      <c r="AN19" s="28" t="s">
        <v>1</v>
      </c>
      <c r="AO19" s="23"/>
      <c r="AP19" s="23"/>
      <c r="AQ19" s="23"/>
      <c r="AR19" s="21"/>
      <c r="BG19" s="306"/>
      <c r="BS19" s="18" t="s">
        <v>7</v>
      </c>
    </row>
    <row r="20" spans="1:71" s="1" customFormat="1" ht="18.399999999999999" customHeight="1">
      <c r="B20" s="22"/>
      <c r="C20" s="23"/>
      <c r="D20" s="23"/>
      <c r="E20" s="28" t="s">
        <v>33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0" t="s">
        <v>27</v>
      </c>
      <c r="AL20" s="23"/>
      <c r="AM20" s="23"/>
      <c r="AN20" s="28" t="s">
        <v>1</v>
      </c>
      <c r="AO20" s="23"/>
      <c r="AP20" s="23"/>
      <c r="AQ20" s="23"/>
      <c r="AR20" s="21"/>
      <c r="BG20" s="306"/>
      <c r="BS20" s="18" t="s">
        <v>5</v>
      </c>
    </row>
    <row r="21" spans="1:71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G21" s="306"/>
    </row>
    <row r="22" spans="1:71" s="1" customFormat="1" ht="12" customHeight="1">
      <c r="B22" s="22"/>
      <c r="C22" s="23"/>
      <c r="D22" s="30" t="s">
        <v>34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G22" s="306"/>
    </row>
    <row r="23" spans="1:71" s="1" customFormat="1" ht="16.5" customHeight="1">
      <c r="B23" s="22"/>
      <c r="C23" s="23"/>
      <c r="D23" s="23"/>
      <c r="E23" s="313" t="s">
        <v>1</v>
      </c>
      <c r="F23" s="313"/>
      <c r="G23" s="313"/>
      <c r="H23" s="313"/>
      <c r="I23" s="313"/>
      <c r="J23" s="313"/>
      <c r="K23" s="313"/>
      <c r="L23" s="313"/>
      <c r="M23" s="313"/>
      <c r="N23" s="313"/>
      <c r="O23" s="313"/>
      <c r="P23" s="313"/>
      <c r="Q23" s="313"/>
      <c r="R23" s="313"/>
      <c r="S23" s="313"/>
      <c r="T23" s="313"/>
      <c r="U23" s="313"/>
      <c r="V23" s="313"/>
      <c r="W23" s="313"/>
      <c r="X23" s="313"/>
      <c r="Y23" s="313"/>
      <c r="Z23" s="313"/>
      <c r="AA23" s="313"/>
      <c r="AB23" s="313"/>
      <c r="AC23" s="313"/>
      <c r="AD23" s="313"/>
      <c r="AE23" s="313"/>
      <c r="AF23" s="313"/>
      <c r="AG23" s="313"/>
      <c r="AH23" s="313"/>
      <c r="AI23" s="313"/>
      <c r="AJ23" s="313"/>
      <c r="AK23" s="313"/>
      <c r="AL23" s="313"/>
      <c r="AM23" s="313"/>
      <c r="AN23" s="313"/>
      <c r="AO23" s="23"/>
      <c r="AP23" s="23"/>
      <c r="AQ23" s="23"/>
      <c r="AR23" s="21"/>
      <c r="BG23" s="306"/>
    </row>
    <row r="24" spans="1:71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G24" s="306"/>
    </row>
    <row r="25" spans="1:71" s="1" customFormat="1" ht="6.95" customHeight="1">
      <c r="B25" s="22"/>
      <c r="C25" s="23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23"/>
      <c r="AQ25" s="23"/>
      <c r="AR25" s="21"/>
      <c r="BG25" s="306"/>
    </row>
    <row r="26" spans="1:71" s="2" customFormat="1" ht="25.9" customHeight="1">
      <c r="A26" s="35"/>
      <c r="B26" s="36"/>
      <c r="C26" s="37"/>
      <c r="D26" s="38" t="s">
        <v>35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14">
        <f>ROUND(AG94,2)</f>
        <v>0</v>
      </c>
      <c r="AL26" s="315"/>
      <c r="AM26" s="315"/>
      <c r="AN26" s="315"/>
      <c r="AO26" s="315"/>
      <c r="AP26" s="37"/>
      <c r="AQ26" s="37"/>
      <c r="AR26" s="40"/>
      <c r="BG26" s="306"/>
    </row>
    <row r="27" spans="1:71" s="2" customFormat="1" ht="6.95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0"/>
      <c r="BG27" s="306"/>
    </row>
    <row r="28" spans="1:71" s="2" customFormat="1" ht="12.75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316" t="s">
        <v>36</v>
      </c>
      <c r="M28" s="316"/>
      <c r="N28" s="316"/>
      <c r="O28" s="316"/>
      <c r="P28" s="316"/>
      <c r="Q28" s="37"/>
      <c r="R28" s="37"/>
      <c r="S28" s="37"/>
      <c r="T28" s="37"/>
      <c r="U28" s="37"/>
      <c r="V28" s="37"/>
      <c r="W28" s="316" t="s">
        <v>37</v>
      </c>
      <c r="X28" s="316"/>
      <c r="Y28" s="316"/>
      <c r="Z28" s="316"/>
      <c r="AA28" s="316"/>
      <c r="AB28" s="316"/>
      <c r="AC28" s="316"/>
      <c r="AD28" s="316"/>
      <c r="AE28" s="316"/>
      <c r="AF28" s="37"/>
      <c r="AG28" s="37"/>
      <c r="AH28" s="37"/>
      <c r="AI28" s="37"/>
      <c r="AJ28" s="37"/>
      <c r="AK28" s="316" t="s">
        <v>38</v>
      </c>
      <c r="AL28" s="316"/>
      <c r="AM28" s="316"/>
      <c r="AN28" s="316"/>
      <c r="AO28" s="316"/>
      <c r="AP28" s="37"/>
      <c r="AQ28" s="37"/>
      <c r="AR28" s="40"/>
      <c r="BG28" s="306"/>
    </row>
    <row r="29" spans="1:71" s="3" customFormat="1" ht="14.45" customHeight="1">
      <c r="B29" s="41"/>
      <c r="C29" s="42"/>
      <c r="D29" s="30" t="s">
        <v>39</v>
      </c>
      <c r="E29" s="42"/>
      <c r="F29" s="43" t="s">
        <v>40</v>
      </c>
      <c r="G29" s="42"/>
      <c r="H29" s="42"/>
      <c r="I29" s="42"/>
      <c r="J29" s="42"/>
      <c r="K29" s="42"/>
      <c r="L29" s="293">
        <v>0.2</v>
      </c>
      <c r="M29" s="292"/>
      <c r="N29" s="292"/>
      <c r="O29" s="292"/>
      <c r="P29" s="292"/>
      <c r="Q29" s="44"/>
      <c r="R29" s="44"/>
      <c r="S29" s="44"/>
      <c r="T29" s="44"/>
      <c r="U29" s="44"/>
      <c r="V29" s="44"/>
      <c r="W29" s="291">
        <f>ROUND(BB94, 2)</f>
        <v>0</v>
      </c>
      <c r="X29" s="292"/>
      <c r="Y29" s="292"/>
      <c r="Z29" s="292"/>
      <c r="AA29" s="292"/>
      <c r="AB29" s="292"/>
      <c r="AC29" s="292"/>
      <c r="AD29" s="292"/>
      <c r="AE29" s="292"/>
      <c r="AF29" s="44"/>
      <c r="AG29" s="44"/>
      <c r="AH29" s="44"/>
      <c r="AI29" s="44"/>
      <c r="AJ29" s="44"/>
      <c r="AK29" s="291">
        <f>ROUND(AX94, 2)</f>
        <v>0</v>
      </c>
      <c r="AL29" s="292"/>
      <c r="AM29" s="292"/>
      <c r="AN29" s="292"/>
      <c r="AO29" s="292"/>
      <c r="AP29" s="44"/>
      <c r="AQ29" s="44"/>
      <c r="AR29" s="45"/>
      <c r="AS29" s="46"/>
      <c r="AT29" s="46"/>
      <c r="AU29" s="46"/>
      <c r="AV29" s="46"/>
      <c r="AW29" s="46"/>
      <c r="AX29" s="46"/>
      <c r="AY29" s="46"/>
      <c r="AZ29" s="46"/>
      <c r="BG29" s="307"/>
    </row>
    <row r="30" spans="1:71" s="3" customFormat="1" ht="14.45" customHeight="1">
      <c r="B30" s="41"/>
      <c r="C30" s="42"/>
      <c r="D30" s="42"/>
      <c r="E30" s="42"/>
      <c r="F30" s="43" t="s">
        <v>41</v>
      </c>
      <c r="G30" s="42"/>
      <c r="H30" s="42"/>
      <c r="I30" s="42"/>
      <c r="J30" s="42"/>
      <c r="K30" s="42"/>
      <c r="L30" s="293">
        <v>0.2</v>
      </c>
      <c r="M30" s="292"/>
      <c r="N30" s="292"/>
      <c r="O30" s="292"/>
      <c r="P30" s="292"/>
      <c r="Q30" s="44"/>
      <c r="R30" s="44"/>
      <c r="S30" s="44"/>
      <c r="T30" s="44"/>
      <c r="U30" s="44"/>
      <c r="V30" s="44"/>
      <c r="W30" s="291">
        <f>ROUND(BC94, 2)</f>
        <v>0</v>
      </c>
      <c r="X30" s="292"/>
      <c r="Y30" s="292"/>
      <c r="Z30" s="292"/>
      <c r="AA30" s="292"/>
      <c r="AB30" s="292"/>
      <c r="AC30" s="292"/>
      <c r="AD30" s="292"/>
      <c r="AE30" s="292"/>
      <c r="AF30" s="44"/>
      <c r="AG30" s="44"/>
      <c r="AH30" s="44"/>
      <c r="AI30" s="44"/>
      <c r="AJ30" s="44"/>
      <c r="AK30" s="291">
        <f>ROUND(AY94, 2)</f>
        <v>0</v>
      </c>
      <c r="AL30" s="292"/>
      <c r="AM30" s="292"/>
      <c r="AN30" s="292"/>
      <c r="AO30" s="292"/>
      <c r="AP30" s="44"/>
      <c r="AQ30" s="44"/>
      <c r="AR30" s="45"/>
      <c r="AS30" s="46"/>
      <c r="AT30" s="46"/>
      <c r="AU30" s="46"/>
      <c r="AV30" s="46"/>
      <c r="AW30" s="46"/>
      <c r="AX30" s="46"/>
      <c r="AY30" s="46"/>
      <c r="AZ30" s="46"/>
      <c r="BG30" s="307"/>
    </row>
    <row r="31" spans="1:71" s="3" customFormat="1" ht="14.45" hidden="1" customHeight="1">
      <c r="B31" s="41"/>
      <c r="C31" s="42"/>
      <c r="D31" s="42"/>
      <c r="E31" s="42"/>
      <c r="F31" s="30" t="s">
        <v>42</v>
      </c>
      <c r="G31" s="42"/>
      <c r="H31" s="42"/>
      <c r="I31" s="42"/>
      <c r="J31" s="42"/>
      <c r="K31" s="42"/>
      <c r="L31" s="317">
        <v>0.2</v>
      </c>
      <c r="M31" s="299"/>
      <c r="N31" s="299"/>
      <c r="O31" s="299"/>
      <c r="P31" s="299"/>
      <c r="Q31" s="42"/>
      <c r="R31" s="42"/>
      <c r="S31" s="42"/>
      <c r="T31" s="42"/>
      <c r="U31" s="42"/>
      <c r="V31" s="42"/>
      <c r="W31" s="298">
        <f>ROUND(BD94, 2)</f>
        <v>0</v>
      </c>
      <c r="X31" s="299"/>
      <c r="Y31" s="299"/>
      <c r="Z31" s="299"/>
      <c r="AA31" s="299"/>
      <c r="AB31" s="299"/>
      <c r="AC31" s="299"/>
      <c r="AD31" s="299"/>
      <c r="AE31" s="299"/>
      <c r="AF31" s="42"/>
      <c r="AG31" s="42"/>
      <c r="AH31" s="42"/>
      <c r="AI31" s="42"/>
      <c r="AJ31" s="42"/>
      <c r="AK31" s="298">
        <v>0</v>
      </c>
      <c r="AL31" s="299"/>
      <c r="AM31" s="299"/>
      <c r="AN31" s="299"/>
      <c r="AO31" s="299"/>
      <c r="AP31" s="42"/>
      <c r="AQ31" s="42"/>
      <c r="AR31" s="47"/>
      <c r="BG31" s="307"/>
    </row>
    <row r="32" spans="1:71" s="3" customFormat="1" ht="14.45" hidden="1" customHeight="1">
      <c r="B32" s="41"/>
      <c r="C32" s="42"/>
      <c r="D32" s="42"/>
      <c r="E32" s="42"/>
      <c r="F32" s="30" t="s">
        <v>43</v>
      </c>
      <c r="G32" s="42"/>
      <c r="H32" s="42"/>
      <c r="I32" s="42"/>
      <c r="J32" s="42"/>
      <c r="K32" s="42"/>
      <c r="L32" s="317">
        <v>0.2</v>
      </c>
      <c r="M32" s="299"/>
      <c r="N32" s="299"/>
      <c r="O32" s="299"/>
      <c r="P32" s="299"/>
      <c r="Q32" s="42"/>
      <c r="R32" s="42"/>
      <c r="S32" s="42"/>
      <c r="T32" s="42"/>
      <c r="U32" s="42"/>
      <c r="V32" s="42"/>
      <c r="W32" s="298">
        <f>ROUND(BE94, 2)</f>
        <v>0</v>
      </c>
      <c r="X32" s="299"/>
      <c r="Y32" s="299"/>
      <c r="Z32" s="299"/>
      <c r="AA32" s="299"/>
      <c r="AB32" s="299"/>
      <c r="AC32" s="299"/>
      <c r="AD32" s="299"/>
      <c r="AE32" s="299"/>
      <c r="AF32" s="42"/>
      <c r="AG32" s="42"/>
      <c r="AH32" s="42"/>
      <c r="AI32" s="42"/>
      <c r="AJ32" s="42"/>
      <c r="AK32" s="298">
        <v>0</v>
      </c>
      <c r="AL32" s="299"/>
      <c r="AM32" s="299"/>
      <c r="AN32" s="299"/>
      <c r="AO32" s="299"/>
      <c r="AP32" s="42"/>
      <c r="AQ32" s="42"/>
      <c r="AR32" s="47"/>
      <c r="BG32" s="307"/>
    </row>
    <row r="33" spans="1:59" s="3" customFormat="1" ht="14.45" hidden="1" customHeight="1">
      <c r="B33" s="41"/>
      <c r="C33" s="42"/>
      <c r="D33" s="42"/>
      <c r="E33" s="42"/>
      <c r="F33" s="43" t="s">
        <v>44</v>
      </c>
      <c r="G33" s="42"/>
      <c r="H33" s="42"/>
      <c r="I33" s="42"/>
      <c r="J33" s="42"/>
      <c r="K33" s="42"/>
      <c r="L33" s="293">
        <v>0</v>
      </c>
      <c r="M33" s="292"/>
      <c r="N33" s="292"/>
      <c r="O33" s="292"/>
      <c r="P33" s="292"/>
      <c r="Q33" s="44"/>
      <c r="R33" s="44"/>
      <c r="S33" s="44"/>
      <c r="T33" s="44"/>
      <c r="U33" s="44"/>
      <c r="V33" s="44"/>
      <c r="W33" s="291">
        <f>ROUND(BF94, 2)</f>
        <v>0</v>
      </c>
      <c r="X33" s="292"/>
      <c r="Y33" s="292"/>
      <c r="Z33" s="292"/>
      <c r="AA33" s="292"/>
      <c r="AB33" s="292"/>
      <c r="AC33" s="292"/>
      <c r="AD33" s="292"/>
      <c r="AE33" s="292"/>
      <c r="AF33" s="44"/>
      <c r="AG33" s="44"/>
      <c r="AH33" s="44"/>
      <c r="AI33" s="44"/>
      <c r="AJ33" s="44"/>
      <c r="AK33" s="291">
        <v>0</v>
      </c>
      <c r="AL33" s="292"/>
      <c r="AM33" s="292"/>
      <c r="AN33" s="292"/>
      <c r="AO33" s="292"/>
      <c r="AP33" s="44"/>
      <c r="AQ33" s="44"/>
      <c r="AR33" s="45"/>
      <c r="AS33" s="46"/>
      <c r="AT33" s="46"/>
      <c r="AU33" s="46"/>
      <c r="AV33" s="46"/>
      <c r="AW33" s="46"/>
      <c r="AX33" s="46"/>
      <c r="AY33" s="46"/>
      <c r="AZ33" s="46"/>
      <c r="BG33" s="307"/>
    </row>
    <row r="34" spans="1:59" s="2" customFormat="1" ht="6.95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0"/>
      <c r="BG34" s="306"/>
    </row>
    <row r="35" spans="1:59" s="2" customFormat="1" ht="25.9" customHeight="1">
      <c r="A35" s="35"/>
      <c r="B35" s="36"/>
      <c r="C35" s="48"/>
      <c r="D35" s="49" t="s">
        <v>45</v>
      </c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1" t="s">
        <v>46</v>
      </c>
      <c r="U35" s="50"/>
      <c r="V35" s="50"/>
      <c r="W35" s="50"/>
      <c r="X35" s="294" t="s">
        <v>47</v>
      </c>
      <c r="Y35" s="295"/>
      <c r="Z35" s="295"/>
      <c r="AA35" s="295"/>
      <c r="AB35" s="295"/>
      <c r="AC35" s="50"/>
      <c r="AD35" s="50"/>
      <c r="AE35" s="50"/>
      <c r="AF35" s="50"/>
      <c r="AG35" s="50"/>
      <c r="AH35" s="50"/>
      <c r="AI35" s="50"/>
      <c r="AJ35" s="50"/>
      <c r="AK35" s="296">
        <f>SUM(AK26:AK33)</f>
        <v>0</v>
      </c>
      <c r="AL35" s="295"/>
      <c r="AM35" s="295"/>
      <c r="AN35" s="295"/>
      <c r="AO35" s="297"/>
      <c r="AP35" s="48"/>
      <c r="AQ35" s="48"/>
      <c r="AR35" s="40"/>
      <c r="BG35" s="35"/>
    </row>
    <row r="36" spans="1:59" s="2" customFormat="1" ht="6.95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0"/>
      <c r="BG36" s="35"/>
    </row>
    <row r="37" spans="1:59" s="2" customFormat="1" ht="14.45" customHeight="1">
      <c r="A37" s="35"/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40"/>
      <c r="BG37" s="35"/>
    </row>
    <row r="38" spans="1:59" s="1" customFormat="1" ht="14.45" customHeight="1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1"/>
    </row>
    <row r="39" spans="1:59" s="1" customFormat="1" ht="14.45" customHeight="1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1"/>
    </row>
    <row r="40" spans="1:59" s="1" customFormat="1" ht="14.45" customHeight="1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1"/>
    </row>
    <row r="41" spans="1:59" s="1" customFormat="1" ht="14.45" customHeight="1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1"/>
    </row>
    <row r="42" spans="1:59" s="1" customFormat="1" ht="14.45" customHeight="1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1"/>
    </row>
    <row r="43" spans="1:59" s="1" customFormat="1" ht="14.45" customHeight="1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1"/>
    </row>
    <row r="44" spans="1:59" s="1" customFormat="1" ht="14.45" customHeight="1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1"/>
    </row>
    <row r="45" spans="1:59" s="1" customFormat="1" ht="14.45" customHeight="1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1"/>
    </row>
    <row r="46" spans="1:59" s="1" customFormat="1" ht="14.45" customHeight="1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1"/>
    </row>
    <row r="47" spans="1:59" s="1" customFormat="1" ht="14.45" customHeight="1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1"/>
    </row>
    <row r="48" spans="1:59" s="1" customFormat="1" ht="14.45" customHeight="1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1"/>
    </row>
    <row r="49" spans="1:59" s="2" customFormat="1" ht="14.45" customHeight="1">
      <c r="B49" s="52"/>
      <c r="C49" s="53"/>
      <c r="D49" s="54" t="s">
        <v>48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4" t="s">
        <v>49</v>
      </c>
      <c r="AI49" s="55"/>
      <c r="AJ49" s="55"/>
      <c r="AK49" s="55"/>
      <c r="AL49" s="55"/>
      <c r="AM49" s="55"/>
      <c r="AN49" s="55"/>
      <c r="AO49" s="55"/>
      <c r="AP49" s="53"/>
      <c r="AQ49" s="53"/>
      <c r="AR49" s="56"/>
    </row>
    <row r="50" spans="1:59"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1"/>
    </row>
    <row r="51" spans="1:59"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1"/>
    </row>
    <row r="52" spans="1:59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1"/>
    </row>
    <row r="53" spans="1:59"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1"/>
    </row>
    <row r="54" spans="1:59"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1"/>
    </row>
    <row r="55" spans="1:59"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1"/>
    </row>
    <row r="56" spans="1:59"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1"/>
    </row>
    <row r="57" spans="1:59"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1"/>
    </row>
    <row r="58" spans="1:59"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1"/>
    </row>
    <row r="59" spans="1:59"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1"/>
    </row>
    <row r="60" spans="1:59" s="2" customFormat="1" ht="12.75">
      <c r="A60" s="35"/>
      <c r="B60" s="36"/>
      <c r="C60" s="37"/>
      <c r="D60" s="57" t="s">
        <v>50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57" t="s">
        <v>51</v>
      </c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57" t="s">
        <v>50</v>
      </c>
      <c r="AI60" s="39"/>
      <c r="AJ60" s="39"/>
      <c r="AK60" s="39"/>
      <c r="AL60" s="39"/>
      <c r="AM60" s="57" t="s">
        <v>51</v>
      </c>
      <c r="AN60" s="39"/>
      <c r="AO60" s="39"/>
      <c r="AP60" s="37"/>
      <c r="AQ60" s="37"/>
      <c r="AR60" s="40"/>
      <c r="BG60" s="35"/>
    </row>
    <row r="61" spans="1:59"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1"/>
    </row>
    <row r="62" spans="1:59"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1"/>
    </row>
    <row r="63" spans="1:59"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1"/>
    </row>
    <row r="64" spans="1:59" s="2" customFormat="1" ht="12.75">
      <c r="A64" s="35"/>
      <c r="B64" s="36"/>
      <c r="C64" s="37"/>
      <c r="D64" s="54" t="s">
        <v>52</v>
      </c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4" t="s">
        <v>53</v>
      </c>
      <c r="AI64" s="58"/>
      <c r="AJ64" s="58"/>
      <c r="AK64" s="58"/>
      <c r="AL64" s="58"/>
      <c r="AM64" s="58"/>
      <c r="AN64" s="58"/>
      <c r="AO64" s="58"/>
      <c r="AP64" s="37"/>
      <c r="AQ64" s="37"/>
      <c r="AR64" s="40"/>
      <c r="BG64" s="35"/>
    </row>
    <row r="65" spans="1:59"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1"/>
    </row>
    <row r="66" spans="1:59"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1"/>
    </row>
    <row r="67" spans="1:59"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1"/>
    </row>
    <row r="68" spans="1:59"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1"/>
    </row>
    <row r="69" spans="1:59"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1"/>
    </row>
    <row r="70" spans="1:59"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1"/>
    </row>
    <row r="71" spans="1:59"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1"/>
    </row>
    <row r="72" spans="1:59"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1"/>
    </row>
    <row r="73" spans="1:59"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1"/>
    </row>
    <row r="74" spans="1:59">
      <c r="B74" s="2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1"/>
    </row>
    <row r="75" spans="1:59" s="2" customFormat="1" ht="12.75">
      <c r="A75" s="35"/>
      <c r="B75" s="36"/>
      <c r="C75" s="37"/>
      <c r="D75" s="57" t="s">
        <v>50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57" t="s">
        <v>51</v>
      </c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57" t="s">
        <v>50</v>
      </c>
      <c r="AI75" s="39"/>
      <c r="AJ75" s="39"/>
      <c r="AK75" s="39"/>
      <c r="AL75" s="39"/>
      <c r="AM75" s="57" t="s">
        <v>51</v>
      </c>
      <c r="AN75" s="39"/>
      <c r="AO75" s="39"/>
      <c r="AP75" s="37"/>
      <c r="AQ75" s="37"/>
      <c r="AR75" s="40"/>
      <c r="BG75" s="35"/>
    </row>
    <row r="76" spans="1:59" s="2" customFormat="1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40"/>
      <c r="BG76" s="35"/>
    </row>
    <row r="77" spans="1:59" s="2" customFormat="1" ht="6.95" customHeight="1">
      <c r="A77" s="35"/>
      <c r="B77" s="59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40"/>
      <c r="BG77" s="35"/>
    </row>
    <row r="81" spans="1:91" s="2" customFormat="1" ht="6.95" customHeight="1">
      <c r="A81" s="35"/>
      <c r="B81" s="61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40"/>
      <c r="BG81" s="35"/>
    </row>
    <row r="82" spans="1:91" s="2" customFormat="1" ht="24.95" customHeight="1">
      <c r="A82" s="35"/>
      <c r="B82" s="36"/>
      <c r="C82" s="24" t="s">
        <v>54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40"/>
      <c r="BG82" s="35"/>
    </row>
    <row r="83" spans="1:9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40"/>
      <c r="BG83" s="35"/>
    </row>
    <row r="84" spans="1:91" s="4" customFormat="1" ht="12" customHeight="1">
      <c r="B84" s="63"/>
      <c r="C84" s="30" t="s">
        <v>13</v>
      </c>
      <c r="D84" s="64"/>
      <c r="E84" s="64"/>
      <c r="F84" s="64"/>
      <c r="G84" s="64"/>
      <c r="H84" s="64"/>
      <c r="I84" s="64"/>
      <c r="J84" s="64"/>
      <c r="K84" s="64"/>
      <c r="L84" s="64" t="str">
        <f>K5</f>
        <v>1</v>
      </c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64"/>
      <c r="AG84" s="64"/>
      <c r="AH84" s="64"/>
      <c r="AI84" s="64"/>
      <c r="AJ84" s="64"/>
      <c r="AK84" s="64"/>
      <c r="AL84" s="64"/>
      <c r="AM84" s="64"/>
      <c r="AN84" s="64"/>
      <c r="AO84" s="64"/>
      <c r="AP84" s="64"/>
      <c r="AQ84" s="64"/>
      <c r="AR84" s="65"/>
    </row>
    <row r="85" spans="1:91" s="5" customFormat="1" ht="36.950000000000003" customHeight="1">
      <c r="B85" s="66"/>
      <c r="C85" s="67" t="s">
        <v>16</v>
      </c>
      <c r="D85" s="68"/>
      <c r="E85" s="68"/>
      <c r="F85" s="68"/>
      <c r="G85" s="68"/>
      <c r="H85" s="68"/>
      <c r="I85" s="68"/>
      <c r="J85" s="68"/>
      <c r="K85" s="68"/>
      <c r="L85" s="280" t="str">
        <f>K6</f>
        <v>Národná banka Slovenska- Ústredie Bratislava - Hlavná stavba -stav.úpravy centrálnej pokladnice</v>
      </c>
      <c r="M85" s="281"/>
      <c r="N85" s="281"/>
      <c r="O85" s="281"/>
      <c r="P85" s="281"/>
      <c r="Q85" s="281"/>
      <c r="R85" s="281"/>
      <c r="S85" s="281"/>
      <c r="T85" s="281"/>
      <c r="U85" s="281"/>
      <c r="V85" s="281"/>
      <c r="W85" s="281"/>
      <c r="X85" s="281"/>
      <c r="Y85" s="281"/>
      <c r="Z85" s="281"/>
      <c r="AA85" s="281"/>
      <c r="AB85" s="281"/>
      <c r="AC85" s="281"/>
      <c r="AD85" s="281"/>
      <c r="AE85" s="281"/>
      <c r="AF85" s="281"/>
      <c r="AG85" s="281"/>
      <c r="AH85" s="281"/>
      <c r="AI85" s="281"/>
      <c r="AJ85" s="281"/>
      <c r="AK85" s="281"/>
      <c r="AL85" s="281"/>
      <c r="AM85" s="281"/>
      <c r="AN85" s="281"/>
      <c r="AO85" s="281"/>
      <c r="AP85" s="68"/>
      <c r="AQ85" s="68"/>
      <c r="AR85" s="69"/>
    </row>
    <row r="86" spans="1:91" s="2" customFormat="1" ht="6.95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40"/>
      <c r="BG86" s="35"/>
    </row>
    <row r="87" spans="1:91" s="2" customFormat="1" ht="12" customHeight="1">
      <c r="A87" s="35"/>
      <c r="B87" s="36"/>
      <c r="C87" s="30" t="s">
        <v>20</v>
      </c>
      <c r="D87" s="37"/>
      <c r="E87" s="37"/>
      <c r="F87" s="37"/>
      <c r="G87" s="37"/>
      <c r="H87" s="37"/>
      <c r="I87" s="37"/>
      <c r="J87" s="37"/>
      <c r="K87" s="37"/>
      <c r="L87" s="70" t="str">
        <f>IF(K8="","",K8)</f>
        <v xml:space="preserve"> 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0" t="s">
        <v>22</v>
      </c>
      <c r="AJ87" s="37"/>
      <c r="AK87" s="37"/>
      <c r="AL87" s="37"/>
      <c r="AM87" s="282" t="str">
        <f>IF(AN8= "","",AN8)</f>
        <v>18. 3. 2022</v>
      </c>
      <c r="AN87" s="282"/>
      <c r="AO87" s="37"/>
      <c r="AP87" s="37"/>
      <c r="AQ87" s="37"/>
      <c r="AR87" s="40"/>
      <c r="BG87" s="35"/>
    </row>
    <row r="88" spans="1:9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40"/>
      <c r="BG88" s="35"/>
    </row>
    <row r="89" spans="1:91" s="2" customFormat="1" ht="25.7" customHeight="1">
      <c r="A89" s="35"/>
      <c r="B89" s="36"/>
      <c r="C89" s="30" t="s">
        <v>24</v>
      </c>
      <c r="D89" s="37"/>
      <c r="E89" s="37"/>
      <c r="F89" s="37"/>
      <c r="G89" s="37"/>
      <c r="H89" s="37"/>
      <c r="I89" s="37"/>
      <c r="J89" s="37"/>
      <c r="K89" s="37"/>
      <c r="L89" s="64" t="str">
        <f>IF(E11= "","",E11)</f>
        <v>Národná banka Slovenska,ul.I.Karvaša,Bratislava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0" t="s">
        <v>30</v>
      </c>
      <c r="AJ89" s="37"/>
      <c r="AK89" s="37"/>
      <c r="AL89" s="37"/>
      <c r="AM89" s="283" t="str">
        <f>IF(E17="","",E17)</f>
        <v>A B.K.P.Ś. s.r.o.,Nobelova 34,Bratislava</v>
      </c>
      <c r="AN89" s="284"/>
      <c r="AO89" s="284"/>
      <c r="AP89" s="284"/>
      <c r="AQ89" s="37"/>
      <c r="AR89" s="40"/>
      <c r="AS89" s="285" t="s">
        <v>55</v>
      </c>
      <c r="AT89" s="286"/>
      <c r="AU89" s="72"/>
      <c r="AV89" s="72"/>
      <c r="AW89" s="72"/>
      <c r="AX89" s="72"/>
      <c r="AY89" s="72"/>
      <c r="AZ89" s="72"/>
      <c r="BA89" s="72"/>
      <c r="BB89" s="72"/>
      <c r="BC89" s="72"/>
      <c r="BD89" s="72"/>
      <c r="BE89" s="72"/>
      <c r="BF89" s="73"/>
      <c r="BG89" s="35"/>
    </row>
    <row r="90" spans="1:91" s="2" customFormat="1" ht="15.2" customHeight="1">
      <c r="A90" s="35"/>
      <c r="B90" s="36"/>
      <c r="C90" s="30" t="s">
        <v>28</v>
      </c>
      <c r="D90" s="37"/>
      <c r="E90" s="37"/>
      <c r="F90" s="37"/>
      <c r="G90" s="37"/>
      <c r="H90" s="37"/>
      <c r="I90" s="37"/>
      <c r="J90" s="37"/>
      <c r="K90" s="37"/>
      <c r="L90" s="64" t="str">
        <f>IF(E14= 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0" t="s">
        <v>32</v>
      </c>
      <c r="AJ90" s="37"/>
      <c r="AK90" s="37"/>
      <c r="AL90" s="37"/>
      <c r="AM90" s="283" t="str">
        <f>IF(E20="","",E20)</f>
        <v>Tordaji Ľubomír</v>
      </c>
      <c r="AN90" s="284"/>
      <c r="AO90" s="284"/>
      <c r="AP90" s="284"/>
      <c r="AQ90" s="37"/>
      <c r="AR90" s="40"/>
      <c r="AS90" s="287"/>
      <c r="AT90" s="288"/>
      <c r="AU90" s="74"/>
      <c r="AV90" s="74"/>
      <c r="AW90" s="74"/>
      <c r="AX90" s="74"/>
      <c r="AY90" s="74"/>
      <c r="AZ90" s="74"/>
      <c r="BA90" s="74"/>
      <c r="BB90" s="74"/>
      <c r="BC90" s="74"/>
      <c r="BD90" s="74"/>
      <c r="BE90" s="74"/>
      <c r="BF90" s="75"/>
      <c r="BG90" s="35"/>
    </row>
    <row r="91" spans="1:91" s="2" customFormat="1" ht="10.9" customHeight="1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40"/>
      <c r="AS91" s="289"/>
      <c r="AT91" s="290"/>
      <c r="AU91" s="76"/>
      <c r="AV91" s="76"/>
      <c r="AW91" s="76"/>
      <c r="AX91" s="76"/>
      <c r="AY91" s="76"/>
      <c r="AZ91" s="76"/>
      <c r="BA91" s="76"/>
      <c r="BB91" s="76"/>
      <c r="BC91" s="76"/>
      <c r="BD91" s="76"/>
      <c r="BE91" s="76"/>
      <c r="BF91" s="77"/>
      <c r="BG91" s="35"/>
    </row>
    <row r="92" spans="1:91" s="2" customFormat="1" ht="29.25" customHeight="1">
      <c r="A92" s="35"/>
      <c r="B92" s="36"/>
      <c r="C92" s="275" t="s">
        <v>56</v>
      </c>
      <c r="D92" s="276"/>
      <c r="E92" s="276"/>
      <c r="F92" s="276"/>
      <c r="G92" s="276"/>
      <c r="H92" s="78"/>
      <c r="I92" s="277" t="s">
        <v>57</v>
      </c>
      <c r="J92" s="276"/>
      <c r="K92" s="276"/>
      <c r="L92" s="276"/>
      <c r="M92" s="276"/>
      <c r="N92" s="276"/>
      <c r="O92" s="276"/>
      <c r="P92" s="276"/>
      <c r="Q92" s="276"/>
      <c r="R92" s="276"/>
      <c r="S92" s="276"/>
      <c r="T92" s="276"/>
      <c r="U92" s="276"/>
      <c r="V92" s="276"/>
      <c r="W92" s="276"/>
      <c r="X92" s="276"/>
      <c r="Y92" s="276"/>
      <c r="Z92" s="276"/>
      <c r="AA92" s="276"/>
      <c r="AB92" s="276"/>
      <c r="AC92" s="276"/>
      <c r="AD92" s="276"/>
      <c r="AE92" s="276"/>
      <c r="AF92" s="276"/>
      <c r="AG92" s="278" t="s">
        <v>58</v>
      </c>
      <c r="AH92" s="276"/>
      <c r="AI92" s="276"/>
      <c r="AJ92" s="276"/>
      <c r="AK92" s="276"/>
      <c r="AL92" s="276"/>
      <c r="AM92" s="276"/>
      <c r="AN92" s="277" t="s">
        <v>59</v>
      </c>
      <c r="AO92" s="276"/>
      <c r="AP92" s="279"/>
      <c r="AQ92" s="79" t="s">
        <v>60</v>
      </c>
      <c r="AR92" s="40"/>
      <c r="AS92" s="80" t="s">
        <v>61</v>
      </c>
      <c r="AT92" s="81" t="s">
        <v>62</v>
      </c>
      <c r="AU92" s="81" t="s">
        <v>63</v>
      </c>
      <c r="AV92" s="81" t="s">
        <v>64</v>
      </c>
      <c r="AW92" s="81" t="s">
        <v>65</v>
      </c>
      <c r="AX92" s="81" t="s">
        <v>66</v>
      </c>
      <c r="AY92" s="81" t="s">
        <v>67</v>
      </c>
      <c r="AZ92" s="81" t="s">
        <v>68</v>
      </c>
      <c r="BA92" s="81" t="s">
        <v>69</v>
      </c>
      <c r="BB92" s="81" t="s">
        <v>70</v>
      </c>
      <c r="BC92" s="81" t="s">
        <v>71</v>
      </c>
      <c r="BD92" s="81" t="s">
        <v>72</v>
      </c>
      <c r="BE92" s="81" t="s">
        <v>73</v>
      </c>
      <c r="BF92" s="82" t="s">
        <v>74</v>
      </c>
      <c r="BG92" s="35"/>
    </row>
    <row r="93" spans="1:91" s="2" customFormat="1" ht="10.9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40"/>
      <c r="AS93" s="83"/>
      <c r="AT93" s="84"/>
      <c r="AU93" s="84"/>
      <c r="AV93" s="84"/>
      <c r="AW93" s="84"/>
      <c r="AX93" s="84"/>
      <c r="AY93" s="84"/>
      <c r="AZ93" s="84"/>
      <c r="BA93" s="84"/>
      <c r="BB93" s="84"/>
      <c r="BC93" s="84"/>
      <c r="BD93" s="84"/>
      <c r="BE93" s="84"/>
      <c r="BF93" s="85"/>
      <c r="BG93" s="35"/>
    </row>
    <row r="94" spans="1:91" s="6" customFormat="1" ht="32.450000000000003" customHeight="1">
      <c r="B94" s="86"/>
      <c r="C94" s="87" t="s">
        <v>75</v>
      </c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8"/>
      <c r="U94" s="88"/>
      <c r="V94" s="88"/>
      <c r="W94" s="88"/>
      <c r="X94" s="88"/>
      <c r="Y94" s="88"/>
      <c r="Z94" s="88"/>
      <c r="AA94" s="88"/>
      <c r="AB94" s="88"/>
      <c r="AC94" s="88"/>
      <c r="AD94" s="88"/>
      <c r="AE94" s="88"/>
      <c r="AF94" s="88"/>
      <c r="AG94" s="303">
        <f>ROUND(AG95,2)</f>
        <v>0</v>
      </c>
      <c r="AH94" s="303"/>
      <c r="AI94" s="303"/>
      <c r="AJ94" s="303"/>
      <c r="AK94" s="303"/>
      <c r="AL94" s="303"/>
      <c r="AM94" s="303"/>
      <c r="AN94" s="304">
        <f>SUM(AG94,AV94)</f>
        <v>0</v>
      </c>
      <c r="AO94" s="304"/>
      <c r="AP94" s="304"/>
      <c r="AQ94" s="90" t="s">
        <v>1</v>
      </c>
      <c r="AR94" s="91"/>
      <c r="AS94" s="92">
        <f>ROUND(AS95,2)</f>
        <v>0</v>
      </c>
      <c r="AT94" s="93">
        <f>ROUND(AT95,2)</f>
        <v>0</v>
      </c>
      <c r="AU94" s="94">
        <f>ROUND(AU95,2)</f>
        <v>0</v>
      </c>
      <c r="AV94" s="94">
        <f>ROUND(SUM(AX94:AY94),2)</f>
        <v>0</v>
      </c>
      <c r="AW94" s="95">
        <f>ROUND(AW95,5)</f>
        <v>0</v>
      </c>
      <c r="AX94" s="94">
        <f>ROUND(BB94*L29,2)</f>
        <v>0</v>
      </c>
      <c r="AY94" s="94">
        <f>ROUND(BC94*L30,2)</f>
        <v>0</v>
      </c>
      <c r="AZ94" s="94">
        <f>ROUND(BD94*L29,2)</f>
        <v>0</v>
      </c>
      <c r="BA94" s="94">
        <f>ROUND(BE94*L30,2)</f>
        <v>0</v>
      </c>
      <c r="BB94" s="94">
        <f>ROUND(BB95,2)</f>
        <v>0</v>
      </c>
      <c r="BC94" s="94">
        <f>ROUND(BC95,2)</f>
        <v>0</v>
      </c>
      <c r="BD94" s="94">
        <f>ROUND(BD95,2)</f>
        <v>0</v>
      </c>
      <c r="BE94" s="94">
        <f>ROUND(BE95,2)</f>
        <v>0</v>
      </c>
      <c r="BF94" s="96">
        <f>ROUND(BF95,2)</f>
        <v>0</v>
      </c>
      <c r="BS94" s="97" t="s">
        <v>76</v>
      </c>
      <c r="BT94" s="97" t="s">
        <v>77</v>
      </c>
      <c r="BU94" s="98" t="s">
        <v>78</v>
      </c>
      <c r="BV94" s="97" t="s">
        <v>79</v>
      </c>
      <c r="BW94" s="97" t="s">
        <v>6</v>
      </c>
      <c r="BX94" s="97" t="s">
        <v>80</v>
      </c>
      <c r="CL94" s="97" t="s">
        <v>1</v>
      </c>
    </row>
    <row r="95" spans="1:91" s="7" customFormat="1" ht="37.5" customHeight="1">
      <c r="A95" s="99" t="s">
        <v>81</v>
      </c>
      <c r="B95" s="100"/>
      <c r="C95" s="101"/>
      <c r="D95" s="302" t="s">
        <v>82</v>
      </c>
      <c r="E95" s="302"/>
      <c r="F95" s="302"/>
      <c r="G95" s="302"/>
      <c r="H95" s="302"/>
      <c r="I95" s="102"/>
      <c r="J95" s="302" t="s">
        <v>83</v>
      </c>
      <c r="K95" s="302"/>
      <c r="L95" s="302"/>
      <c r="M95" s="302"/>
      <c r="N95" s="302"/>
      <c r="O95" s="302"/>
      <c r="P95" s="302"/>
      <c r="Q95" s="302"/>
      <c r="R95" s="302"/>
      <c r="S95" s="302"/>
      <c r="T95" s="302"/>
      <c r="U95" s="302"/>
      <c r="V95" s="302"/>
      <c r="W95" s="302"/>
      <c r="X95" s="302"/>
      <c r="Y95" s="302"/>
      <c r="Z95" s="302"/>
      <c r="AA95" s="302"/>
      <c r="AB95" s="302"/>
      <c r="AC95" s="302"/>
      <c r="AD95" s="302"/>
      <c r="AE95" s="302"/>
      <c r="AF95" s="302"/>
      <c r="AG95" s="300">
        <f>'1.1 - Národná banka Slove...'!K32</f>
        <v>0</v>
      </c>
      <c r="AH95" s="301"/>
      <c r="AI95" s="301"/>
      <c r="AJ95" s="301"/>
      <c r="AK95" s="301"/>
      <c r="AL95" s="301"/>
      <c r="AM95" s="301"/>
      <c r="AN95" s="300">
        <f>SUM(AG95,AV95)</f>
        <v>0</v>
      </c>
      <c r="AO95" s="301"/>
      <c r="AP95" s="301"/>
      <c r="AQ95" s="103" t="s">
        <v>84</v>
      </c>
      <c r="AR95" s="104"/>
      <c r="AS95" s="105">
        <f>'1.1 - Národná banka Slove...'!K30</f>
        <v>0</v>
      </c>
      <c r="AT95" s="106">
        <f>'1.1 - Národná banka Slove...'!K31</f>
        <v>0</v>
      </c>
      <c r="AU95" s="106">
        <v>0</v>
      </c>
      <c r="AV95" s="106">
        <f>ROUND(SUM(AX95:AY95),2)</f>
        <v>0</v>
      </c>
      <c r="AW95" s="107">
        <f>'1.1 - Národná banka Slove...'!T136</f>
        <v>0</v>
      </c>
      <c r="AX95" s="106">
        <f>'1.1 - Národná banka Slove...'!K35</f>
        <v>0</v>
      </c>
      <c r="AY95" s="106">
        <f>'1.1 - Národná banka Slove...'!K36</f>
        <v>0</v>
      </c>
      <c r="AZ95" s="106">
        <f>'1.1 - Národná banka Slove...'!K37</f>
        <v>0</v>
      </c>
      <c r="BA95" s="106">
        <f>'1.1 - Národná banka Slove...'!K38</f>
        <v>0</v>
      </c>
      <c r="BB95" s="106">
        <f>'1.1 - Národná banka Slove...'!F35</f>
        <v>0</v>
      </c>
      <c r="BC95" s="106">
        <f>'1.1 - Národná banka Slove...'!F36</f>
        <v>0</v>
      </c>
      <c r="BD95" s="106">
        <f>'1.1 - Národná banka Slove...'!F37</f>
        <v>0</v>
      </c>
      <c r="BE95" s="106">
        <f>'1.1 - Národná banka Slove...'!F38</f>
        <v>0</v>
      </c>
      <c r="BF95" s="108">
        <f>'1.1 - Národná banka Slove...'!F39</f>
        <v>0</v>
      </c>
      <c r="BT95" s="109" t="s">
        <v>14</v>
      </c>
      <c r="BV95" s="109" t="s">
        <v>79</v>
      </c>
      <c r="BW95" s="109" t="s">
        <v>85</v>
      </c>
      <c r="BX95" s="109" t="s">
        <v>6</v>
      </c>
      <c r="CL95" s="109" t="s">
        <v>1</v>
      </c>
      <c r="CM95" s="109" t="s">
        <v>77</v>
      </c>
    </row>
    <row r="96" spans="1:91" s="2" customFormat="1" ht="30" customHeight="1">
      <c r="A96" s="35"/>
      <c r="B96" s="36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40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  <c r="BF96" s="35"/>
      <c r="BG96" s="35"/>
    </row>
    <row r="97" spans="1:59" s="2" customFormat="1" ht="6.95" customHeight="1">
      <c r="A97" s="35"/>
      <c r="B97" s="59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  <c r="AQ97" s="60"/>
      <c r="AR97" s="40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  <c r="BF97" s="35"/>
      <c r="BG97" s="35"/>
    </row>
  </sheetData>
  <sheetProtection algorithmName="SHA-512" hashValue="d2uFGG6WK4Os6l6SznVC9kVfRSgVQz+cFzW+Q4DnzlR4LgwrDzGwZb/1LeoRzF88IC4I2OZIcpJ/3EVCH6Yudw==" saltValue="PsWOecyWjTdc/hYQHr0GRX3zQUYFdTVFo1h/FGSrqHmGRKclMmosnZ+L9uIxHSbSJYpvWfxkR0DH2WgMuG8gCg==" spinCount="100000" sheet="1" objects="1" scenarios="1" formatColumns="0" formatRows="0"/>
  <mergeCells count="42">
    <mergeCell ref="L31:P31"/>
    <mergeCell ref="W32:AE32"/>
    <mergeCell ref="AK32:AO32"/>
    <mergeCell ref="L32:P32"/>
    <mergeCell ref="BG5:BG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N95:AP95"/>
    <mergeCell ref="AG95:AM95"/>
    <mergeCell ref="D95:H95"/>
    <mergeCell ref="J95:AF95"/>
    <mergeCell ref="AG94:AM94"/>
    <mergeCell ref="AN94:AP94"/>
    <mergeCell ref="AR2:BG2"/>
    <mergeCell ref="C92:G92"/>
    <mergeCell ref="I92:AF92"/>
    <mergeCell ref="AG92:AM92"/>
    <mergeCell ref="AN92:AP92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</mergeCells>
  <hyperlinks>
    <hyperlink ref="A95" location="'1.1 - Národná banka Slove...'!C2" display="/" xr:uid="{00000000-0004-0000-0000-000000000000}"/>
  </hyperlinks>
  <pageMargins left="0.39374999999999999" right="0.39374999999999999" top="0.39374999999999999" bottom="0.39374999999999999" header="0" footer="0"/>
  <pageSetup paperSize="9" fitToHeight="100" orientation="landscape" blackAndWhite="1" r:id="rId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490"/>
  <sheetViews>
    <sheetView showGridLines="0" topLeftCell="A157" workbookViewId="0">
      <selection activeCell="I246" sqref="I246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100.83203125" style="1" customWidth="1"/>
    <col min="7" max="7" width="7.5" style="1" customWidth="1"/>
    <col min="8" max="8" width="14" style="1" customWidth="1"/>
    <col min="9" max="9" width="15.83203125" style="1" customWidth="1"/>
    <col min="10" max="11" width="22.33203125" style="1" customWidth="1"/>
    <col min="12" max="12" width="15.5" style="1" hidden="1" customWidth="1"/>
    <col min="13" max="13" width="9.33203125" style="1" customWidth="1"/>
    <col min="14" max="14" width="10.83203125" style="1" hidden="1" customWidth="1"/>
    <col min="15" max="15" width="9.33203125" style="1" hidden="1"/>
    <col min="16" max="24" width="14.1640625" style="1" hidden="1" customWidth="1"/>
    <col min="25" max="25" width="12.33203125" style="1" hidden="1" customWidth="1"/>
    <col min="26" max="26" width="16.33203125" style="1" customWidth="1"/>
    <col min="27" max="27" width="12.33203125" style="1" customWidth="1"/>
    <col min="28" max="28" width="1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M2" s="274"/>
      <c r="N2" s="274"/>
      <c r="O2" s="274"/>
      <c r="P2" s="274"/>
      <c r="Q2" s="274"/>
      <c r="R2" s="274"/>
      <c r="S2" s="274"/>
      <c r="T2" s="274"/>
      <c r="U2" s="274"/>
      <c r="V2" s="274"/>
      <c r="W2" s="274"/>
      <c r="X2" s="274"/>
      <c r="Y2" s="274"/>
      <c r="Z2" s="274"/>
      <c r="AT2" s="18" t="s">
        <v>85</v>
      </c>
    </row>
    <row r="3" spans="1:46" s="1" customFormat="1" ht="6.95" customHeight="1"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21"/>
      <c r="AT3" s="18" t="s">
        <v>77</v>
      </c>
    </row>
    <row r="4" spans="1:46" s="1" customFormat="1" ht="24.95" customHeight="1">
      <c r="B4" s="21"/>
      <c r="D4" s="112" t="s">
        <v>86</v>
      </c>
      <c r="M4" s="21"/>
      <c r="N4" s="113" t="s">
        <v>11</v>
      </c>
      <c r="AT4" s="18" t="s">
        <v>4</v>
      </c>
    </row>
    <row r="5" spans="1:46" s="1" customFormat="1" ht="6.95" customHeight="1">
      <c r="B5" s="21"/>
      <c r="M5" s="21"/>
    </row>
    <row r="6" spans="1:46" s="1" customFormat="1" ht="12" customHeight="1">
      <c r="B6" s="21"/>
      <c r="D6" s="114" t="s">
        <v>16</v>
      </c>
      <c r="M6" s="21"/>
    </row>
    <row r="7" spans="1:46" s="1" customFormat="1" ht="16.5" customHeight="1">
      <c r="B7" s="21"/>
      <c r="E7" s="321" t="str">
        <f>'Rekapitulácia stavby'!K6</f>
        <v>Národná banka Slovenska- Ústredie Bratislava - Hlavná stavba -stav.úpravy centrálnej pokladnice</v>
      </c>
      <c r="F7" s="322"/>
      <c r="G7" s="322"/>
      <c r="H7" s="322"/>
      <c r="M7" s="21"/>
    </row>
    <row r="8" spans="1:46" s="2" customFormat="1" ht="12" customHeight="1">
      <c r="A8" s="35"/>
      <c r="B8" s="40"/>
      <c r="C8" s="35"/>
      <c r="D8" s="114" t="s">
        <v>87</v>
      </c>
      <c r="E8" s="35"/>
      <c r="F8" s="35"/>
      <c r="G8" s="35"/>
      <c r="H8" s="35"/>
      <c r="I8" s="35"/>
      <c r="J8" s="35"/>
      <c r="K8" s="35"/>
      <c r="L8" s="35"/>
      <c r="M8" s="56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46" s="2" customFormat="1" ht="30" customHeight="1">
      <c r="A9" s="35"/>
      <c r="B9" s="40"/>
      <c r="C9" s="35"/>
      <c r="D9" s="35"/>
      <c r="E9" s="323" t="s">
        <v>88</v>
      </c>
      <c r="F9" s="324"/>
      <c r="G9" s="324"/>
      <c r="H9" s="324"/>
      <c r="I9" s="35"/>
      <c r="J9" s="35"/>
      <c r="K9" s="35"/>
      <c r="L9" s="35"/>
      <c r="M9" s="56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46" s="2" customFormat="1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56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46" s="2" customFormat="1" ht="12" customHeight="1">
      <c r="A11" s="35"/>
      <c r="B11" s="40"/>
      <c r="C11" s="35"/>
      <c r="D11" s="114" t="s">
        <v>18</v>
      </c>
      <c r="E11" s="35"/>
      <c r="F11" s="115" t="s">
        <v>1</v>
      </c>
      <c r="G11" s="35"/>
      <c r="H11" s="35"/>
      <c r="I11" s="114" t="s">
        <v>19</v>
      </c>
      <c r="J11" s="115" t="s">
        <v>1</v>
      </c>
      <c r="K11" s="35"/>
      <c r="L11" s="35"/>
      <c r="M11" s="5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 ht="12" customHeight="1">
      <c r="A12" s="35"/>
      <c r="B12" s="40"/>
      <c r="C12" s="35"/>
      <c r="D12" s="114" t="s">
        <v>20</v>
      </c>
      <c r="E12" s="35"/>
      <c r="F12" s="115" t="s">
        <v>21</v>
      </c>
      <c r="G12" s="35"/>
      <c r="H12" s="35"/>
      <c r="I12" s="114" t="s">
        <v>22</v>
      </c>
      <c r="J12" s="116" t="str">
        <f>'Rekapitulácia stavby'!AN8</f>
        <v>18. 3. 2022</v>
      </c>
      <c r="K12" s="35"/>
      <c r="L12" s="35"/>
      <c r="M12" s="5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5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2" customHeight="1">
      <c r="A14" s="35"/>
      <c r="B14" s="40"/>
      <c r="C14" s="35"/>
      <c r="D14" s="114" t="s">
        <v>24</v>
      </c>
      <c r="E14" s="35"/>
      <c r="F14" s="35"/>
      <c r="G14" s="35"/>
      <c r="H14" s="35"/>
      <c r="I14" s="114" t="s">
        <v>25</v>
      </c>
      <c r="J14" s="115" t="s">
        <v>1</v>
      </c>
      <c r="K14" s="35"/>
      <c r="L14" s="35"/>
      <c r="M14" s="5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8" customHeight="1">
      <c r="A15" s="35"/>
      <c r="B15" s="40"/>
      <c r="C15" s="35"/>
      <c r="D15" s="35"/>
      <c r="E15" s="115" t="s">
        <v>26</v>
      </c>
      <c r="F15" s="35"/>
      <c r="G15" s="35"/>
      <c r="H15" s="35"/>
      <c r="I15" s="114" t="s">
        <v>27</v>
      </c>
      <c r="J15" s="115" t="s">
        <v>1</v>
      </c>
      <c r="K15" s="35"/>
      <c r="L15" s="35"/>
      <c r="M15" s="5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5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4" t="s">
        <v>28</v>
      </c>
      <c r="E17" s="35"/>
      <c r="F17" s="35"/>
      <c r="G17" s="35"/>
      <c r="H17" s="35"/>
      <c r="I17" s="114" t="s">
        <v>25</v>
      </c>
      <c r="J17" s="31" t="str">
        <f>'Rekapitulácia stavby'!AN13</f>
        <v>Vyplň údaj</v>
      </c>
      <c r="K17" s="35"/>
      <c r="L17" s="35"/>
      <c r="M17" s="5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25" t="str">
        <f>'Rekapitulácia stavby'!E14</f>
        <v>Vyplň údaj</v>
      </c>
      <c r="F18" s="326"/>
      <c r="G18" s="326"/>
      <c r="H18" s="326"/>
      <c r="I18" s="114" t="s">
        <v>27</v>
      </c>
      <c r="J18" s="31" t="str">
        <f>'Rekapitulácia stavby'!AN14</f>
        <v>Vyplň údaj</v>
      </c>
      <c r="K18" s="35"/>
      <c r="L18" s="35"/>
      <c r="M18" s="5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5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4" t="s">
        <v>30</v>
      </c>
      <c r="E20" s="35"/>
      <c r="F20" s="35"/>
      <c r="G20" s="35"/>
      <c r="H20" s="35"/>
      <c r="I20" s="114" t="s">
        <v>25</v>
      </c>
      <c r="J20" s="115" t="s">
        <v>1</v>
      </c>
      <c r="K20" s="35"/>
      <c r="L20" s="35"/>
      <c r="M20" s="5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5" t="s">
        <v>31</v>
      </c>
      <c r="F21" s="35"/>
      <c r="G21" s="35"/>
      <c r="H21" s="35"/>
      <c r="I21" s="114" t="s">
        <v>27</v>
      </c>
      <c r="J21" s="115" t="s">
        <v>1</v>
      </c>
      <c r="K21" s="35"/>
      <c r="L21" s="35"/>
      <c r="M21" s="5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5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4" t="s">
        <v>32</v>
      </c>
      <c r="E23" s="35"/>
      <c r="F23" s="35"/>
      <c r="G23" s="35"/>
      <c r="H23" s="35"/>
      <c r="I23" s="114" t="s">
        <v>25</v>
      </c>
      <c r="J23" s="115" t="s">
        <v>1</v>
      </c>
      <c r="K23" s="35"/>
      <c r="L23" s="35"/>
      <c r="M23" s="5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5" t="s">
        <v>33</v>
      </c>
      <c r="F24" s="35"/>
      <c r="G24" s="35"/>
      <c r="H24" s="35"/>
      <c r="I24" s="114" t="s">
        <v>27</v>
      </c>
      <c r="J24" s="115" t="s">
        <v>1</v>
      </c>
      <c r="K24" s="35"/>
      <c r="L24" s="35"/>
      <c r="M24" s="5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5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4" t="s">
        <v>34</v>
      </c>
      <c r="E26" s="35"/>
      <c r="F26" s="35"/>
      <c r="G26" s="35"/>
      <c r="H26" s="35"/>
      <c r="I26" s="35"/>
      <c r="J26" s="35"/>
      <c r="K26" s="35"/>
      <c r="L26" s="35"/>
      <c r="M26" s="5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7"/>
      <c r="B27" s="118"/>
      <c r="C27" s="117"/>
      <c r="D27" s="117"/>
      <c r="E27" s="327" t="s">
        <v>1</v>
      </c>
      <c r="F27" s="327"/>
      <c r="G27" s="327"/>
      <c r="H27" s="327"/>
      <c r="I27" s="117"/>
      <c r="J27" s="117"/>
      <c r="K27" s="117"/>
      <c r="L27" s="117"/>
      <c r="M27" s="119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5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20"/>
      <c r="E29" s="120"/>
      <c r="F29" s="120"/>
      <c r="G29" s="120"/>
      <c r="H29" s="120"/>
      <c r="I29" s="120"/>
      <c r="J29" s="120"/>
      <c r="K29" s="120"/>
      <c r="L29" s="120"/>
      <c r="M29" s="56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12.75">
      <c r="A30" s="35"/>
      <c r="B30" s="40"/>
      <c r="C30" s="35"/>
      <c r="D30" s="35"/>
      <c r="E30" s="114" t="s">
        <v>89</v>
      </c>
      <c r="F30" s="35"/>
      <c r="G30" s="35"/>
      <c r="H30" s="35"/>
      <c r="I30" s="35"/>
      <c r="J30" s="35"/>
      <c r="K30" s="121">
        <f>I96</f>
        <v>0</v>
      </c>
      <c r="L30" s="35"/>
      <c r="M30" s="5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12.75">
      <c r="A31" s="35"/>
      <c r="B31" s="40"/>
      <c r="C31" s="35"/>
      <c r="D31" s="35"/>
      <c r="E31" s="114" t="s">
        <v>90</v>
      </c>
      <c r="F31" s="35"/>
      <c r="G31" s="35"/>
      <c r="H31" s="35"/>
      <c r="I31" s="35"/>
      <c r="J31" s="35"/>
      <c r="K31" s="121">
        <f>J96</f>
        <v>0</v>
      </c>
      <c r="L31" s="35"/>
      <c r="M31" s="56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25.35" customHeight="1">
      <c r="A32" s="35"/>
      <c r="B32" s="40"/>
      <c r="C32" s="35"/>
      <c r="D32" s="122" t="s">
        <v>35</v>
      </c>
      <c r="E32" s="35"/>
      <c r="F32" s="35"/>
      <c r="G32" s="35"/>
      <c r="H32" s="35"/>
      <c r="I32" s="35"/>
      <c r="J32" s="35"/>
      <c r="K32" s="123">
        <f>ROUND(K136, 2)</f>
        <v>0</v>
      </c>
      <c r="L32" s="35"/>
      <c r="M32" s="5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6.95" customHeight="1">
      <c r="A33" s="35"/>
      <c r="B33" s="40"/>
      <c r="C33" s="35"/>
      <c r="D33" s="120"/>
      <c r="E33" s="120"/>
      <c r="F33" s="120"/>
      <c r="G33" s="120"/>
      <c r="H33" s="120"/>
      <c r="I33" s="120"/>
      <c r="J33" s="120"/>
      <c r="K33" s="120"/>
      <c r="L33" s="120"/>
      <c r="M33" s="5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35"/>
      <c r="F34" s="124" t="s">
        <v>37</v>
      </c>
      <c r="G34" s="35"/>
      <c r="H34" s="35"/>
      <c r="I34" s="124" t="s">
        <v>36</v>
      </c>
      <c r="J34" s="35"/>
      <c r="K34" s="124" t="s">
        <v>38</v>
      </c>
      <c r="L34" s="35"/>
      <c r="M34" s="5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>
      <c r="A35" s="35"/>
      <c r="B35" s="40"/>
      <c r="C35" s="35"/>
      <c r="D35" s="125" t="s">
        <v>39</v>
      </c>
      <c r="E35" s="126" t="s">
        <v>40</v>
      </c>
      <c r="F35" s="127">
        <f>ROUND((SUM(BE136:BE489)),  2)</f>
        <v>0</v>
      </c>
      <c r="G35" s="128"/>
      <c r="H35" s="128"/>
      <c r="I35" s="129">
        <v>0.2</v>
      </c>
      <c r="J35" s="128"/>
      <c r="K35" s="127">
        <f>ROUND(((SUM(BE136:BE489))*I35),  2)</f>
        <v>0</v>
      </c>
      <c r="L35" s="35"/>
      <c r="M35" s="5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>
      <c r="A36" s="35"/>
      <c r="B36" s="40"/>
      <c r="C36" s="35"/>
      <c r="D36" s="35"/>
      <c r="E36" s="126" t="s">
        <v>41</v>
      </c>
      <c r="F36" s="127">
        <f>ROUND((SUM(BF136:BF489)),  2)</f>
        <v>0</v>
      </c>
      <c r="G36" s="128"/>
      <c r="H36" s="128"/>
      <c r="I36" s="129">
        <v>0.2</v>
      </c>
      <c r="J36" s="128"/>
      <c r="K36" s="127">
        <f>ROUND(((SUM(BF136:BF489))*I36),  2)</f>
        <v>0</v>
      </c>
      <c r="L36" s="35"/>
      <c r="M36" s="5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hidden="1" customHeight="1">
      <c r="A37" s="35"/>
      <c r="B37" s="40"/>
      <c r="C37" s="35"/>
      <c r="D37" s="35"/>
      <c r="E37" s="114" t="s">
        <v>42</v>
      </c>
      <c r="F37" s="121">
        <f>ROUND((SUM(BG136:BG489)),  2)</f>
        <v>0</v>
      </c>
      <c r="G37" s="35"/>
      <c r="H37" s="35"/>
      <c r="I37" s="130">
        <v>0.2</v>
      </c>
      <c r="J37" s="35"/>
      <c r="K37" s="121">
        <f>0</f>
        <v>0</v>
      </c>
      <c r="L37" s="35"/>
      <c r="M37" s="5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5" hidden="1" customHeight="1">
      <c r="A38" s="35"/>
      <c r="B38" s="40"/>
      <c r="C38" s="35"/>
      <c r="D38" s="35"/>
      <c r="E38" s="114" t="s">
        <v>43</v>
      </c>
      <c r="F38" s="121">
        <f>ROUND((SUM(BH136:BH489)),  2)</f>
        <v>0</v>
      </c>
      <c r="G38" s="35"/>
      <c r="H38" s="35"/>
      <c r="I38" s="130">
        <v>0.2</v>
      </c>
      <c r="J38" s="35"/>
      <c r="K38" s="121">
        <f>0</f>
        <v>0</v>
      </c>
      <c r="L38" s="35"/>
      <c r="M38" s="5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5" hidden="1" customHeight="1">
      <c r="A39" s="35"/>
      <c r="B39" s="40"/>
      <c r="C39" s="35"/>
      <c r="D39" s="35"/>
      <c r="E39" s="126" t="s">
        <v>44</v>
      </c>
      <c r="F39" s="127">
        <f>ROUND((SUM(BI136:BI489)),  2)</f>
        <v>0</v>
      </c>
      <c r="G39" s="128"/>
      <c r="H39" s="128"/>
      <c r="I39" s="129">
        <v>0</v>
      </c>
      <c r="J39" s="128"/>
      <c r="K39" s="127">
        <f>0</f>
        <v>0</v>
      </c>
      <c r="L39" s="35"/>
      <c r="M39" s="5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6.9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5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25.35" customHeight="1">
      <c r="A41" s="35"/>
      <c r="B41" s="40"/>
      <c r="C41" s="131"/>
      <c r="D41" s="132" t="s">
        <v>45</v>
      </c>
      <c r="E41" s="133"/>
      <c r="F41" s="133"/>
      <c r="G41" s="134" t="s">
        <v>46</v>
      </c>
      <c r="H41" s="135" t="s">
        <v>47</v>
      </c>
      <c r="I41" s="133"/>
      <c r="J41" s="133"/>
      <c r="K41" s="136">
        <f>SUM(K32:K39)</f>
        <v>0</v>
      </c>
      <c r="L41" s="137"/>
      <c r="M41" s="56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14.45" customHeight="1">
      <c r="A42" s="35"/>
      <c r="B42" s="40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56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pans="1:31" s="1" customFormat="1" ht="14.45" customHeight="1">
      <c r="B43" s="21"/>
      <c r="M43" s="21"/>
    </row>
    <row r="44" spans="1:31" s="1" customFormat="1" ht="14.45" customHeight="1">
      <c r="B44" s="21"/>
      <c r="M44" s="21"/>
    </row>
    <row r="45" spans="1:31" s="1" customFormat="1" ht="14.45" customHeight="1">
      <c r="B45" s="21"/>
      <c r="M45" s="21"/>
    </row>
    <row r="46" spans="1:31" s="1" customFormat="1" ht="14.45" customHeight="1">
      <c r="B46" s="21"/>
      <c r="M46" s="21"/>
    </row>
    <row r="47" spans="1:31" s="1" customFormat="1" ht="14.45" customHeight="1">
      <c r="B47" s="21"/>
      <c r="M47" s="21"/>
    </row>
    <row r="48" spans="1:31" s="1" customFormat="1" ht="14.45" customHeight="1">
      <c r="B48" s="21"/>
      <c r="M48" s="21"/>
    </row>
    <row r="49" spans="1:31" s="1" customFormat="1" ht="14.45" customHeight="1">
      <c r="B49" s="21"/>
      <c r="M49" s="21"/>
    </row>
    <row r="50" spans="1:31" s="2" customFormat="1" ht="14.45" customHeight="1">
      <c r="B50" s="56"/>
      <c r="D50" s="138" t="s">
        <v>48</v>
      </c>
      <c r="E50" s="139"/>
      <c r="F50" s="139"/>
      <c r="G50" s="138" t="s">
        <v>49</v>
      </c>
      <c r="H50" s="139"/>
      <c r="I50" s="139"/>
      <c r="J50" s="139"/>
      <c r="K50" s="139"/>
      <c r="L50" s="139"/>
      <c r="M50" s="56"/>
    </row>
    <row r="51" spans="1:31">
      <c r="B51" s="21"/>
      <c r="M51" s="21"/>
    </row>
    <row r="52" spans="1:31">
      <c r="B52" s="21"/>
      <c r="M52" s="21"/>
    </row>
    <row r="53" spans="1:31">
      <c r="B53" s="21"/>
      <c r="M53" s="21"/>
    </row>
    <row r="54" spans="1:31">
      <c r="B54" s="21"/>
      <c r="M54" s="21"/>
    </row>
    <row r="55" spans="1:31">
      <c r="B55" s="21"/>
      <c r="M55" s="21"/>
    </row>
    <row r="56" spans="1:31">
      <c r="B56" s="21"/>
      <c r="M56" s="21"/>
    </row>
    <row r="57" spans="1:31">
      <c r="B57" s="21"/>
      <c r="M57" s="21"/>
    </row>
    <row r="58" spans="1:31">
      <c r="B58" s="21"/>
      <c r="M58" s="21"/>
    </row>
    <row r="59" spans="1:31">
      <c r="B59" s="21"/>
      <c r="M59" s="21"/>
    </row>
    <row r="60" spans="1:31">
      <c r="B60" s="21"/>
      <c r="M60" s="21"/>
    </row>
    <row r="61" spans="1:31" s="2" customFormat="1" ht="12.75">
      <c r="A61" s="35"/>
      <c r="B61" s="40"/>
      <c r="C61" s="35"/>
      <c r="D61" s="140" t="s">
        <v>50</v>
      </c>
      <c r="E61" s="141"/>
      <c r="F61" s="142" t="s">
        <v>51</v>
      </c>
      <c r="G61" s="140" t="s">
        <v>50</v>
      </c>
      <c r="H61" s="141"/>
      <c r="I61" s="141"/>
      <c r="J61" s="143" t="s">
        <v>51</v>
      </c>
      <c r="K61" s="141"/>
      <c r="L61" s="141"/>
      <c r="M61" s="5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>
      <c r="B62" s="21"/>
      <c r="M62" s="21"/>
    </row>
    <row r="63" spans="1:31">
      <c r="B63" s="21"/>
      <c r="M63" s="21"/>
    </row>
    <row r="64" spans="1:31">
      <c r="B64" s="21"/>
      <c r="M64" s="21"/>
    </row>
    <row r="65" spans="1:31" s="2" customFormat="1" ht="12.75">
      <c r="A65" s="35"/>
      <c r="B65" s="40"/>
      <c r="C65" s="35"/>
      <c r="D65" s="138" t="s">
        <v>52</v>
      </c>
      <c r="E65" s="144"/>
      <c r="F65" s="144"/>
      <c r="G65" s="138" t="s">
        <v>53</v>
      </c>
      <c r="H65" s="144"/>
      <c r="I65" s="144"/>
      <c r="J65" s="144"/>
      <c r="K65" s="144"/>
      <c r="L65" s="144"/>
      <c r="M65" s="5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>
      <c r="B66" s="21"/>
      <c r="M66" s="21"/>
    </row>
    <row r="67" spans="1:31">
      <c r="B67" s="21"/>
      <c r="M67" s="21"/>
    </row>
    <row r="68" spans="1:31">
      <c r="B68" s="21"/>
      <c r="M68" s="21"/>
    </row>
    <row r="69" spans="1:31">
      <c r="B69" s="21"/>
      <c r="M69" s="21"/>
    </row>
    <row r="70" spans="1:31">
      <c r="B70" s="21"/>
      <c r="M70" s="21"/>
    </row>
    <row r="71" spans="1:31">
      <c r="B71" s="21"/>
      <c r="M71" s="21"/>
    </row>
    <row r="72" spans="1:31">
      <c r="B72" s="21"/>
      <c r="M72" s="21"/>
    </row>
    <row r="73" spans="1:31">
      <c r="B73" s="21"/>
      <c r="M73" s="21"/>
    </row>
    <row r="74" spans="1:31">
      <c r="B74" s="21"/>
      <c r="M74" s="21"/>
    </row>
    <row r="75" spans="1:31">
      <c r="B75" s="21"/>
      <c r="M75" s="21"/>
    </row>
    <row r="76" spans="1:31" s="2" customFormat="1" ht="12.75">
      <c r="A76" s="35"/>
      <c r="B76" s="40"/>
      <c r="C76" s="35"/>
      <c r="D76" s="140" t="s">
        <v>50</v>
      </c>
      <c r="E76" s="141"/>
      <c r="F76" s="142" t="s">
        <v>51</v>
      </c>
      <c r="G76" s="140" t="s">
        <v>50</v>
      </c>
      <c r="H76" s="141"/>
      <c r="I76" s="141"/>
      <c r="J76" s="143" t="s">
        <v>51</v>
      </c>
      <c r="K76" s="141"/>
      <c r="L76" s="141"/>
      <c r="M76" s="5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5"/>
      <c r="C77" s="146"/>
      <c r="D77" s="146"/>
      <c r="E77" s="146"/>
      <c r="F77" s="146"/>
      <c r="G77" s="146"/>
      <c r="H77" s="146"/>
      <c r="I77" s="146"/>
      <c r="J77" s="146"/>
      <c r="K77" s="146"/>
      <c r="L77" s="146"/>
      <c r="M77" s="5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47" s="2" customFormat="1" ht="6.95" customHeight="1">
      <c r="A81" s="35"/>
      <c r="B81" s="147"/>
      <c r="C81" s="148"/>
      <c r="D81" s="148"/>
      <c r="E81" s="148"/>
      <c r="F81" s="148"/>
      <c r="G81" s="148"/>
      <c r="H81" s="148"/>
      <c r="I81" s="148"/>
      <c r="J81" s="148"/>
      <c r="K81" s="148"/>
      <c r="L81" s="148"/>
      <c r="M81" s="5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47" s="2" customFormat="1" ht="24.95" customHeight="1">
      <c r="A82" s="35"/>
      <c r="B82" s="36"/>
      <c r="C82" s="24" t="s">
        <v>91</v>
      </c>
      <c r="D82" s="37"/>
      <c r="E82" s="37"/>
      <c r="F82" s="37"/>
      <c r="G82" s="37"/>
      <c r="H82" s="37"/>
      <c r="I82" s="37"/>
      <c r="J82" s="37"/>
      <c r="K82" s="37"/>
      <c r="L82" s="37"/>
      <c r="M82" s="5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47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5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47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37"/>
      <c r="M84" s="5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47" s="2" customFormat="1" ht="16.5" customHeight="1">
      <c r="A85" s="35"/>
      <c r="B85" s="36"/>
      <c r="C85" s="37"/>
      <c r="D85" s="37"/>
      <c r="E85" s="319" t="str">
        <f>E7</f>
        <v>Národná banka Slovenska- Ústredie Bratislava - Hlavná stavba -stav.úpravy centrálnej pokladnice</v>
      </c>
      <c r="F85" s="320"/>
      <c r="G85" s="320"/>
      <c r="H85" s="320"/>
      <c r="I85" s="37"/>
      <c r="J85" s="37"/>
      <c r="K85" s="37"/>
      <c r="L85" s="37"/>
      <c r="M85" s="5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47" s="2" customFormat="1" ht="12" customHeight="1">
      <c r="A86" s="35"/>
      <c r="B86" s="36"/>
      <c r="C86" s="30" t="s">
        <v>87</v>
      </c>
      <c r="D86" s="37"/>
      <c r="E86" s="37"/>
      <c r="F86" s="37"/>
      <c r="G86" s="37"/>
      <c r="H86" s="37"/>
      <c r="I86" s="37"/>
      <c r="J86" s="37"/>
      <c r="K86" s="37"/>
      <c r="L86" s="37"/>
      <c r="M86" s="56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47" s="2" customFormat="1" ht="30" customHeight="1">
      <c r="A87" s="35"/>
      <c r="B87" s="36"/>
      <c r="C87" s="37"/>
      <c r="D87" s="37"/>
      <c r="E87" s="280" t="str">
        <f>E9</f>
        <v>1.1 - Národná banka Slovenska  - SO 016 Budova NBS - Stavebné úpravy centrálnej pokladnice</v>
      </c>
      <c r="F87" s="318"/>
      <c r="G87" s="318"/>
      <c r="H87" s="318"/>
      <c r="I87" s="37"/>
      <c r="J87" s="37"/>
      <c r="K87" s="37"/>
      <c r="L87" s="37"/>
      <c r="M87" s="56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47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56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47" s="2" customFormat="1" ht="12" customHeight="1">
      <c r="A89" s="35"/>
      <c r="B89" s="36"/>
      <c r="C89" s="30" t="s">
        <v>20</v>
      </c>
      <c r="D89" s="37"/>
      <c r="E89" s="37"/>
      <c r="F89" s="28" t="str">
        <f>F12</f>
        <v xml:space="preserve"> </v>
      </c>
      <c r="G89" s="37"/>
      <c r="H89" s="37"/>
      <c r="I89" s="30" t="s">
        <v>22</v>
      </c>
      <c r="J89" s="71" t="str">
        <f>IF(J12="","",J12)</f>
        <v>18. 3. 2022</v>
      </c>
      <c r="K89" s="37"/>
      <c r="L89" s="37"/>
      <c r="M89" s="5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47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5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47" s="2" customFormat="1" ht="40.15" customHeight="1">
      <c r="A91" s="35"/>
      <c r="B91" s="36"/>
      <c r="C91" s="30" t="s">
        <v>24</v>
      </c>
      <c r="D91" s="37"/>
      <c r="E91" s="37"/>
      <c r="F91" s="28" t="str">
        <f>E15</f>
        <v>Národná banka Slovenska,ul.I.Karvaša,Bratislava</v>
      </c>
      <c r="G91" s="37"/>
      <c r="H91" s="37"/>
      <c r="I91" s="30" t="s">
        <v>30</v>
      </c>
      <c r="J91" s="33" t="str">
        <f>E21</f>
        <v>A B.K.P.Ś. s.r.o.,Nobelova 34,Bratislava</v>
      </c>
      <c r="K91" s="37"/>
      <c r="L91" s="37"/>
      <c r="M91" s="5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47" s="2" customFormat="1" ht="15.2" customHeight="1">
      <c r="A92" s="35"/>
      <c r="B92" s="36"/>
      <c r="C92" s="30" t="s">
        <v>28</v>
      </c>
      <c r="D92" s="37"/>
      <c r="E92" s="37"/>
      <c r="F92" s="28" t="str">
        <f>IF(E18="","",E18)</f>
        <v>Vyplň údaj</v>
      </c>
      <c r="G92" s="37"/>
      <c r="H92" s="37"/>
      <c r="I92" s="30" t="s">
        <v>32</v>
      </c>
      <c r="J92" s="33" t="str">
        <f>E24</f>
        <v>Tordaji Ľubomír</v>
      </c>
      <c r="K92" s="37"/>
      <c r="L92" s="37"/>
      <c r="M92" s="5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47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5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47" s="2" customFormat="1" ht="29.25" customHeight="1">
      <c r="A94" s="35"/>
      <c r="B94" s="36"/>
      <c r="C94" s="149" t="s">
        <v>92</v>
      </c>
      <c r="D94" s="150"/>
      <c r="E94" s="150"/>
      <c r="F94" s="150"/>
      <c r="G94" s="150"/>
      <c r="H94" s="150"/>
      <c r="I94" s="151" t="s">
        <v>93</v>
      </c>
      <c r="J94" s="151" t="s">
        <v>94</v>
      </c>
      <c r="K94" s="151" t="s">
        <v>95</v>
      </c>
      <c r="L94" s="150"/>
      <c r="M94" s="5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47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5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>
      <c r="A96" s="35"/>
      <c r="B96" s="36"/>
      <c r="C96" s="152" t="s">
        <v>96</v>
      </c>
      <c r="D96" s="37"/>
      <c r="E96" s="37"/>
      <c r="F96" s="37"/>
      <c r="G96" s="37"/>
      <c r="H96" s="37"/>
      <c r="I96" s="89">
        <f t="shared" ref="I96:J98" si="0">Q136</f>
        <v>0</v>
      </c>
      <c r="J96" s="89">
        <f t="shared" si="0"/>
        <v>0</v>
      </c>
      <c r="K96" s="89">
        <f>K136</f>
        <v>0</v>
      </c>
      <c r="L96" s="37"/>
      <c r="M96" s="5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97</v>
      </c>
    </row>
    <row r="97" spans="2:13" s="9" customFormat="1" ht="24.95" customHeight="1">
      <c r="B97" s="153"/>
      <c r="C97" s="154"/>
      <c r="D97" s="155" t="s">
        <v>98</v>
      </c>
      <c r="E97" s="156"/>
      <c r="F97" s="156"/>
      <c r="G97" s="156"/>
      <c r="H97" s="156"/>
      <c r="I97" s="157">
        <f t="shared" si="0"/>
        <v>0</v>
      </c>
      <c r="J97" s="157">
        <f t="shared" si="0"/>
        <v>0</v>
      </c>
      <c r="K97" s="157">
        <f>K137</f>
        <v>0</v>
      </c>
      <c r="L97" s="154"/>
      <c r="M97" s="158"/>
    </row>
    <row r="98" spans="2:13" s="10" customFormat="1" ht="19.899999999999999" customHeight="1">
      <c r="B98" s="159"/>
      <c r="C98" s="160"/>
      <c r="D98" s="161" t="s">
        <v>99</v>
      </c>
      <c r="E98" s="162"/>
      <c r="F98" s="162"/>
      <c r="G98" s="162"/>
      <c r="H98" s="162"/>
      <c r="I98" s="163">
        <f t="shared" si="0"/>
        <v>0</v>
      </c>
      <c r="J98" s="163">
        <f t="shared" si="0"/>
        <v>0</v>
      </c>
      <c r="K98" s="163">
        <f>K138</f>
        <v>0</v>
      </c>
      <c r="L98" s="160"/>
      <c r="M98" s="164"/>
    </row>
    <row r="99" spans="2:13" s="10" customFormat="1" ht="19.899999999999999" customHeight="1">
      <c r="B99" s="159"/>
      <c r="C99" s="160"/>
      <c r="D99" s="161" t="s">
        <v>100</v>
      </c>
      <c r="E99" s="162"/>
      <c r="F99" s="162"/>
      <c r="G99" s="162"/>
      <c r="H99" s="162"/>
      <c r="I99" s="163">
        <f>Q179</f>
        <v>0</v>
      </c>
      <c r="J99" s="163">
        <f>R179</f>
        <v>0</v>
      </c>
      <c r="K99" s="163">
        <f>K179</f>
        <v>0</v>
      </c>
      <c r="L99" s="160"/>
      <c r="M99" s="164"/>
    </row>
    <row r="100" spans="2:13" s="10" customFormat="1" ht="19.899999999999999" customHeight="1">
      <c r="B100" s="159"/>
      <c r="C100" s="160"/>
      <c r="D100" s="161" t="s">
        <v>101</v>
      </c>
      <c r="E100" s="162"/>
      <c r="F100" s="162"/>
      <c r="G100" s="162"/>
      <c r="H100" s="162"/>
      <c r="I100" s="163">
        <f>Q215</f>
        <v>0</v>
      </c>
      <c r="J100" s="163">
        <f>R215</f>
        <v>0</v>
      </c>
      <c r="K100" s="163">
        <f>K215</f>
        <v>0</v>
      </c>
      <c r="L100" s="160"/>
      <c r="M100" s="164"/>
    </row>
    <row r="101" spans="2:13" s="9" customFormat="1" ht="24.95" customHeight="1">
      <c r="B101" s="153"/>
      <c r="C101" s="154"/>
      <c r="D101" s="155" t="s">
        <v>102</v>
      </c>
      <c r="E101" s="156"/>
      <c r="F101" s="156"/>
      <c r="G101" s="156"/>
      <c r="H101" s="156"/>
      <c r="I101" s="157">
        <f>Q218</f>
        <v>0</v>
      </c>
      <c r="J101" s="157">
        <f>R218</f>
        <v>0</v>
      </c>
      <c r="K101" s="157">
        <f>K218</f>
        <v>0</v>
      </c>
      <c r="L101" s="154"/>
      <c r="M101" s="158"/>
    </row>
    <row r="102" spans="2:13" s="10" customFormat="1" ht="19.899999999999999" customHeight="1">
      <c r="B102" s="159"/>
      <c r="C102" s="160"/>
      <c r="D102" s="161" t="s">
        <v>103</v>
      </c>
      <c r="E102" s="162"/>
      <c r="F102" s="162"/>
      <c r="G102" s="162"/>
      <c r="H102" s="162"/>
      <c r="I102" s="163">
        <f>Q219</f>
        <v>0</v>
      </c>
      <c r="J102" s="163">
        <f>R219</f>
        <v>0</v>
      </c>
      <c r="K102" s="163">
        <f>K219</f>
        <v>0</v>
      </c>
      <c r="L102" s="160"/>
      <c r="M102" s="164"/>
    </row>
    <row r="103" spans="2:13" s="10" customFormat="1" ht="19.899999999999999" customHeight="1">
      <c r="B103" s="159"/>
      <c r="C103" s="160"/>
      <c r="D103" s="161" t="s">
        <v>104</v>
      </c>
      <c r="E103" s="162"/>
      <c r="F103" s="162"/>
      <c r="G103" s="162"/>
      <c r="H103" s="162"/>
      <c r="I103" s="163">
        <f>Q236</f>
        <v>0</v>
      </c>
      <c r="J103" s="163">
        <f>R236</f>
        <v>0</v>
      </c>
      <c r="K103" s="163">
        <f>K236</f>
        <v>0</v>
      </c>
      <c r="L103" s="160"/>
      <c r="M103" s="164"/>
    </row>
    <row r="104" spans="2:13" s="10" customFormat="1" ht="19.899999999999999" customHeight="1">
      <c r="B104" s="159"/>
      <c r="C104" s="160"/>
      <c r="D104" s="161" t="s">
        <v>105</v>
      </c>
      <c r="E104" s="162"/>
      <c r="F104" s="162"/>
      <c r="G104" s="162"/>
      <c r="H104" s="162"/>
      <c r="I104" s="163">
        <f>Q253</f>
        <v>0</v>
      </c>
      <c r="J104" s="163">
        <f>R253</f>
        <v>0</v>
      </c>
      <c r="K104" s="163">
        <f>K253</f>
        <v>0</v>
      </c>
      <c r="L104" s="160"/>
      <c r="M104" s="164"/>
    </row>
    <row r="105" spans="2:13" s="10" customFormat="1" ht="19.899999999999999" customHeight="1">
      <c r="B105" s="159"/>
      <c r="C105" s="160"/>
      <c r="D105" s="161" t="s">
        <v>106</v>
      </c>
      <c r="E105" s="162"/>
      <c r="F105" s="162"/>
      <c r="G105" s="162"/>
      <c r="H105" s="162"/>
      <c r="I105" s="163">
        <f>Q262</f>
        <v>0</v>
      </c>
      <c r="J105" s="163">
        <f>R262</f>
        <v>0</v>
      </c>
      <c r="K105" s="163">
        <f>K262</f>
        <v>0</v>
      </c>
      <c r="L105" s="160"/>
      <c r="M105" s="164"/>
    </row>
    <row r="106" spans="2:13" s="10" customFormat="1" ht="19.899999999999999" customHeight="1">
      <c r="B106" s="159"/>
      <c r="C106" s="160"/>
      <c r="D106" s="161" t="s">
        <v>107</v>
      </c>
      <c r="E106" s="162"/>
      <c r="F106" s="162"/>
      <c r="G106" s="162"/>
      <c r="H106" s="162"/>
      <c r="I106" s="163">
        <f>Q287</f>
        <v>0</v>
      </c>
      <c r="J106" s="163">
        <f>R287</f>
        <v>0</v>
      </c>
      <c r="K106" s="163">
        <f>K287</f>
        <v>0</v>
      </c>
      <c r="L106" s="160"/>
      <c r="M106" s="164"/>
    </row>
    <row r="107" spans="2:13" s="10" customFormat="1" ht="19.899999999999999" customHeight="1">
      <c r="B107" s="159"/>
      <c r="C107" s="160"/>
      <c r="D107" s="161" t="s">
        <v>108</v>
      </c>
      <c r="E107" s="162"/>
      <c r="F107" s="162"/>
      <c r="G107" s="162"/>
      <c r="H107" s="162"/>
      <c r="I107" s="163">
        <f>Q334</f>
        <v>0</v>
      </c>
      <c r="J107" s="163">
        <f>R334</f>
        <v>0</v>
      </c>
      <c r="K107" s="163">
        <f>K334</f>
        <v>0</v>
      </c>
      <c r="L107" s="160"/>
      <c r="M107" s="164"/>
    </row>
    <row r="108" spans="2:13" s="10" customFormat="1" ht="19.899999999999999" customHeight="1">
      <c r="B108" s="159"/>
      <c r="C108" s="160"/>
      <c r="D108" s="161" t="s">
        <v>109</v>
      </c>
      <c r="E108" s="162"/>
      <c r="F108" s="162"/>
      <c r="G108" s="162"/>
      <c r="H108" s="162"/>
      <c r="I108" s="163">
        <f>Q349</f>
        <v>0</v>
      </c>
      <c r="J108" s="163">
        <f>R349</f>
        <v>0</v>
      </c>
      <c r="K108" s="163">
        <f>K349</f>
        <v>0</v>
      </c>
      <c r="L108" s="160"/>
      <c r="M108" s="164"/>
    </row>
    <row r="109" spans="2:13" s="10" customFormat="1" ht="19.899999999999999" customHeight="1">
      <c r="B109" s="159"/>
      <c r="C109" s="160"/>
      <c r="D109" s="161" t="s">
        <v>110</v>
      </c>
      <c r="E109" s="162"/>
      <c r="F109" s="162"/>
      <c r="G109" s="162"/>
      <c r="H109" s="162"/>
      <c r="I109" s="163">
        <f>Q357</f>
        <v>0</v>
      </c>
      <c r="J109" s="163">
        <f>R357</f>
        <v>0</v>
      </c>
      <c r="K109" s="163">
        <f>K357</f>
        <v>0</v>
      </c>
      <c r="L109" s="160"/>
      <c r="M109" s="164"/>
    </row>
    <row r="110" spans="2:13" s="10" customFormat="1" ht="19.899999999999999" customHeight="1">
      <c r="B110" s="159"/>
      <c r="C110" s="160"/>
      <c r="D110" s="161" t="s">
        <v>111</v>
      </c>
      <c r="E110" s="162"/>
      <c r="F110" s="162"/>
      <c r="G110" s="162"/>
      <c r="H110" s="162"/>
      <c r="I110" s="163">
        <f>Q369</f>
        <v>0</v>
      </c>
      <c r="J110" s="163">
        <f>R369</f>
        <v>0</v>
      </c>
      <c r="K110" s="163">
        <f>K369</f>
        <v>0</v>
      </c>
      <c r="L110" s="160"/>
      <c r="M110" s="164"/>
    </row>
    <row r="111" spans="2:13" s="9" customFormat="1" ht="24.95" customHeight="1">
      <c r="B111" s="153"/>
      <c r="C111" s="154"/>
      <c r="D111" s="155" t="s">
        <v>112</v>
      </c>
      <c r="E111" s="156"/>
      <c r="F111" s="156"/>
      <c r="G111" s="156"/>
      <c r="H111" s="156"/>
      <c r="I111" s="157">
        <f>Q384</f>
        <v>0</v>
      </c>
      <c r="J111" s="157">
        <f>R384</f>
        <v>0</v>
      </c>
      <c r="K111" s="157">
        <f>K384</f>
        <v>0</v>
      </c>
      <c r="L111" s="154"/>
      <c r="M111" s="158"/>
    </row>
    <row r="112" spans="2:13" s="10" customFormat="1" ht="19.899999999999999" customHeight="1">
      <c r="B112" s="159"/>
      <c r="C112" s="160"/>
      <c r="D112" s="161" t="s">
        <v>113</v>
      </c>
      <c r="E112" s="162"/>
      <c r="F112" s="162"/>
      <c r="G112" s="162"/>
      <c r="H112" s="162"/>
      <c r="I112" s="163">
        <f>Q385</f>
        <v>0</v>
      </c>
      <c r="J112" s="163">
        <f>R385</f>
        <v>0</v>
      </c>
      <c r="K112" s="163">
        <f>K385</f>
        <v>0</v>
      </c>
      <c r="L112" s="160"/>
      <c r="M112" s="164"/>
    </row>
    <row r="113" spans="1:31" s="10" customFormat="1" ht="19.899999999999999" customHeight="1">
      <c r="B113" s="159"/>
      <c r="C113" s="160"/>
      <c r="D113" s="161" t="s">
        <v>114</v>
      </c>
      <c r="E113" s="162"/>
      <c r="F113" s="162"/>
      <c r="G113" s="162"/>
      <c r="H113" s="162"/>
      <c r="I113" s="163">
        <f>Q472</f>
        <v>0</v>
      </c>
      <c r="J113" s="163">
        <f>R472</f>
        <v>0</v>
      </c>
      <c r="K113" s="163">
        <f>K472</f>
        <v>0</v>
      </c>
      <c r="L113" s="160"/>
      <c r="M113" s="164"/>
    </row>
    <row r="114" spans="1:31" s="10" customFormat="1" ht="19.899999999999999" customHeight="1">
      <c r="B114" s="159"/>
      <c r="C114" s="160"/>
      <c r="D114" s="161" t="s">
        <v>115</v>
      </c>
      <c r="E114" s="162"/>
      <c r="F114" s="162"/>
      <c r="G114" s="162"/>
      <c r="H114" s="162"/>
      <c r="I114" s="163">
        <f>Q475</f>
        <v>0</v>
      </c>
      <c r="J114" s="163">
        <f>R475</f>
        <v>0</v>
      </c>
      <c r="K114" s="163">
        <f>K475</f>
        <v>0</v>
      </c>
      <c r="L114" s="160"/>
      <c r="M114" s="164"/>
    </row>
    <row r="115" spans="1:31" s="9" customFormat="1" ht="24.95" customHeight="1">
      <c r="B115" s="153"/>
      <c r="C115" s="154"/>
      <c r="D115" s="155" t="s">
        <v>116</v>
      </c>
      <c r="E115" s="156"/>
      <c r="F115" s="156"/>
      <c r="G115" s="156"/>
      <c r="H115" s="156"/>
      <c r="I115" s="157">
        <f>Q480</f>
        <v>0</v>
      </c>
      <c r="J115" s="157">
        <f>R480</f>
        <v>0</v>
      </c>
      <c r="K115" s="157">
        <f>K480</f>
        <v>0</v>
      </c>
      <c r="L115" s="154"/>
      <c r="M115" s="158"/>
    </row>
    <row r="116" spans="1:31" s="9" customFormat="1" ht="24.95" customHeight="1">
      <c r="B116" s="153"/>
      <c r="C116" s="154"/>
      <c r="D116" s="155" t="s">
        <v>117</v>
      </c>
      <c r="E116" s="156"/>
      <c r="F116" s="156"/>
      <c r="G116" s="156"/>
      <c r="H116" s="156"/>
      <c r="I116" s="157">
        <f>Q487</f>
        <v>0</v>
      </c>
      <c r="J116" s="157">
        <f>R487</f>
        <v>0</v>
      </c>
      <c r="K116" s="157">
        <f>K487</f>
        <v>0</v>
      </c>
      <c r="L116" s="154"/>
      <c r="M116" s="158"/>
    </row>
    <row r="117" spans="1:31" s="2" customFormat="1" ht="21.75" customHeight="1">
      <c r="A117" s="35"/>
      <c r="B117" s="36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56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6.95" customHeight="1">
      <c r="A118" s="35"/>
      <c r="B118" s="59"/>
      <c r="C118" s="60"/>
      <c r="D118" s="60"/>
      <c r="E118" s="60"/>
      <c r="F118" s="60"/>
      <c r="G118" s="60"/>
      <c r="H118" s="60"/>
      <c r="I118" s="60"/>
      <c r="J118" s="60"/>
      <c r="K118" s="60"/>
      <c r="L118" s="60"/>
      <c r="M118" s="56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22" spans="1:31" s="2" customFormat="1" ht="6.95" customHeight="1">
      <c r="A122" s="35"/>
      <c r="B122" s="61"/>
      <c r="C122" s="62"/>
      <c r="D122" s="62"/>
      <c r="E122" s="62"/>
      <c r="F122" s="62"/>
      <c r="G122" s="62"/>
      <c r="H122" s="62"/>
      <c r="I122" s="62"/>
      <c r="J122" s="62"/>
      <c r="K122" s="62"/>
      <c r="L122" s="62"/>
      <c r="M122" s="56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2" customFormat="1" ht="24.95" customHeight="1">
      <c r="A123" s="35"/>
      <c r="B123" s="36"/>
      <c r="C123" s="24" t="s">
        <v>118</v>
      </c>
      <c r="D123" s="37"/>
      <c r="E123" s="37"/>
      <c r="F123" s="37"/>
      <c r="G123" s="37"/>
      <c r="H123" s="37"/>
      <c r="I123" s="37"/>
      <c r="J123" s="37"/>
      <c r="K123" s="37"/>
      <c r="L123" s="37"/>
      <c r="M123" s="56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2" customFormat="1" ht="6.95" customHeight="1">
      <c r="A124" s="35"/>
      <c r="B124" s="36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56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31" s="2" customFormat="1" ht="12" customHeight="1">
      <c r="A125" s="35"/>
      <c r="B125" s="36"/>
      <c r="C125" s="30" t="s">
        <v>16</v>
      </c>
      <c r="D125" s="37"/>
      <c r="E125" s="37"/>
      <c r="F125" s="37"/>
      <c r="G125" s="37"/>
      <c r="H125" s="37"/>
      <c r="I125" s="37"/>
      <c r="J125" s="37"/>
      <c r="K125" s="37"/>
      <c r="L125" s="37"/>
      <c r="M125" s="56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pans="1:31" s="2" customFormat="1" ht="16.5" customHeight="1">
      <c r="A126" s="35"/>
      <c r="B126" s="36"/>
      <c r="C126" s="37"/>
      <c r="D126" s="37"/>
      <c r="E126" s="319" t="str">
        <f>E7</f>
        <v>Národná banka Slovenska- Ústredie Bratislava - Hlavná stavba -stav.úpravy centrálnej pokladnice</v>
      </c>
      <c r="F126" s="320"/>
      <c r="G126" s="320"/>
      <c r="H126" s="320"/>
      <c r="I126" s="37"/>
      <c r="J126" s="37"/>
      <c r="K126" s="37"/>
      <c r="L126" s="37"/>
      <c r="M126" s="56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pans="1:31" s="2" customFormat="1" ht="12" customHeight="1">
      <c r="A127" s="35"/>
      <c r="B127" s="36"/>
      <c r="C127" s="30" t="s">
        <v>87</v>
      </c>
      <c r="D127" s="37"/>
      <c r="E127" s="37"/>
      <c r="F127" s="37"/>
      <c r="G127" s="37"/>
      <c r="H127" s="37"/>
      <c r="I127" s="37"/>
      <c r="J127" s="37"/>
      <c r="K127" s="37"/>
      <c r="L127" s="37"/>
      <c r="M127" s="56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pans="1:31" s="2" customFormat="1" ht="30" customHeight="1">
      <c r="A128" s="35"/>
      <c r="B128" s="36"/>
      <c r="C128" s="37"/>
      <c r="D128" s="37"/>
      <c r="E128" s="280" t="str">
        <f>E9</f>
        <v>1.1 - Národná banka Slovenska  - SO 016 Budova NBS - Stavebné úpravy centrálnej pokladnice</v>
      </c>
      <c r="F128" s="318"/>
      <c r="G128" s="318"/>
      <c r="H128" s="318"/>
      <c r="I128" s="37"/>
      <c r="J128" s="37"/>
      <c r="K128" s="37"/>
      <c r="L128" s="37"/>
      <c r="M128" s="56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</row>
    <row r="129" spans="1:65" s="2" customFormat="1" ht="6.95" customHeight="1">
      <c r="A129" s="35"/>
      <c r="B129" s="36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56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</row>
    <row r="130" spans="1:65" s="2" customFormat="1" ht="12" customHeight="1">
      <c r="A130" s="35"/>
      <c r="B130" s="36"/>
      <c r="C130" s="30" t="s">
        <v>20</v>
      </c>
      <c r="D130" s="37"/>
      <c r="E130" s="37"/>
      <c r="F130" s="28" t="str">
        <f>F12</f>
        <v xml:space="preserve"> </v>
      </c>
      <c r="G130" s="37"/>
      <c r="H130" s="37"/>
      <c r="I130" s="30" t="s">
        <v>22</v>
      </c>
      <c r="J130" s="71" t="str">
        <f>IF(J12="","",J12)</f>
        <v>18. 3. 2022</v>
      </c>
      <c r="K130" s="37"/>
      <c r="L130" s="37"/>
      <c r="M130" s="56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</row>
    <row r="131" spans="1:65" s="2" customFormat="1" ht="6.95" customHeight="1">
      <c r="A131" s="35"/>
      <c r="B131" s="36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56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</row>
    <row r="132" spans="1:65" s="2" customFormat="1" ht="40.15" customHeight="1">
      <c r="A132" s="35"/>
      <c r="B132" s="36"/>
      <c r="C132" s="30" t="s">
        <v>24</v>
      </c>
      <c r="D132" s="37"/>
      <c r="E132" s="37"/>
      <c r="F132" s="28" t="str">
        <f>E15</f>
        <v>Národná banka Slovenska,ul.I.Karvaša,Bratislava</v>
      </c>
      <c r="G132" s="37"/>
      <c r="H132" s="37"/>
      <c r="I132" s="30" t="s">
        <v>30</v>
      </c>
      <c r="J132" s="33" t="str">
        <f>E21</f>
        <v>A B.K.P.Ś. s.r.o.,Nobelova 34,Bratislava</v>
      </c>
      <c r="K132" s="37"/>
      <c r="L132" s="37"/>
      <c r="M132" s="56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</row>
    <row r="133" spans="1:65" s="2" customFormat="1" ht="15.2" customHeight="1">
      <c r="A133" s="35"/>
      <c r="B133" s="36"/>
      <c r="C133" s="30" t="s">
        <v>28</v>
      </c>
      <c r="D133" s="37"/>
      <c r="E133" s="37"/>
      <c r="F133" s="28" t="str">
        <f>IF(E18="","",E18)</f>
        <v>Vyplň údaj</v>
      </c>
      <c r="G133" s="37"/>
      <c r="H133" s="37"/>
      <c r="I133" s="30" t="s">
        <v>32</v>
      </c>
      <c r="J133" s="33" t="str">
        <f>E24</f>
        <v>Tordaji Ľubomír</v>
      </c>
      <c r="K133" s="37"/>
      <c r="L133" s="37"/>
      <c r="M133" s="56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</row>
    <row r="134" spans="1:65" s="2" customFormat="1" ht="10.35" customHeight="1">
      <c r="A134" s="35"/>
      <c r="B134" s="36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56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</row>
    <row r="135" spans="1:65" s="11" customFormat="1" ht="29.25" customHeight="1">
      <c r="A135" s="165"/>
      <c r="B135" s="166"/>
      <c r="C135" s="167" t="s">
        <v>119</v>
      </c>
      <c r="D135" s="168" t="s">
        <v>60</v>
      </c>
      <c r="E135" s="168" t="s">
        <v>56</v>
      </c>
      <c r="F135" s="168" t="s">
        <v>57</v>
      </c>
      <c r="G135" s="168" t="s">
        <v>120</v>
      </c>
      <c r="H135" s="168" t="s">
        <v>121</v>
      </c>
      <c r="I135" s="168" t="s">
        <v>122</v>
      </c>
      <c r="J135" s="168" t="s">
        <v>123</v>
      </c>
      <c r="K135" s="169" t="s">
        <v>95</v>
      </c>
      <c r="L135" s="170" t="s">
        <v>124</v>
      </c>
      <c r="M135" s="171"/>
      <c r="N135" s="80" t="s">
        <v>1</v>
      </c>
      <c r="O135" s="81" t="s">
        <v>39</v>
      </c>
      <c r="P135" s="81" t="s">
        <v>125</v>
      </c>
      <c r="Q135" s="81" t="s">
        <v>126</v>
      </c>
      <c r="R135" s="81" t="s">
        <v>127</v>
      </c>
      <c r="S135" s="81" t="s">
        <v>128</v>
      </c>
      <c r="T135" s="81" t="s">
        <v>129</v>
      </c>
      <c r="U135" s="81" t="s">
        <v>130</v>
      </c>
      <c r="V135" s="81" t="s">
        <v>131</v>
      </c>
      <c r="W135" s="81" t="s">
        <v>132</v>
      </c>
      <c r="X135" s="82" t="s">
        <v>133</v>
      </c>
      <c r="Y135" s="165"/>
      <c r="Z135" s="165"/>
      <c r="AA135" s="165"/>
      <c r="AB135" s="165"/>
      <c r="AC135" s="165"/>
      <c r="AD135" s="165"/>
      <c r="AE135" s="165"/>
    </row>
    <row r="136" spans="1:65" s="2" customFormat="1" ht="22.9" customHeight="1">
      <c r="A136" s="35"/>
      <c r="B136" s="36"/>
      <c r="C136" s="87" t="s">
        <v>96</v>
      </c>
      <c r="D136" s="37"/>
      <c r="E136" s="37"/>
      <c r="F136" s="37"/>
      <c r="G136" s="37"/>
      <c r="H136" s="37"/>
      <c r="I136" s="37"/>
      <c r="J136" s="37"/>
      <c r="K136" s="172">
        <f>BK136</f>
        <v>0</v>
      </c>
      <c r="L136" s="37"/>
      <c r="M136" s="40"/>
      <c r="N136" s="83"/>
      <c r="O136" s="173"/>
      <c r="P136" s="84"/>
      <c r="Q136" s="174">
        <f>Q137+Q218+Q384+Q480+Q487</f>
        <v>0</v>
      </c>
      <c r="R136" s="174">
        <f>R137+R218+R384+R480+R487</f>
        <v>0</v>
      </c>
      <c r="S136" s="84"/>
      <c r="T136" s="175">
        <f>T137+T218+T384+T480+T487</f>
        <v>0</v>
      </c>
      <c r="U136" s="84"/>
      <c r="V136" s="175">
        <f>V137+V218+V384+V480+V487</f>
        <v>9.6340031999999987</v>
      </c>
      <c r="W136" s="84"/>
      <c r="X136" s="176">
        <f>X137+X218+X384+X480+X487</f>
        <v>12.335013200000001</v>
      </c>
      <c r="Y136" s="35"/>
      <c r="Z136" s="35"/>
      <c r="AA136" s="35"/>
      <c r="AB136" s="35"/>
      <c r="AC136" s="35"/>
      <c r="AD136" s="35"/>
      <c r="AE136" s="35"/>
      <c r="AT136" s="18" t="s">
        <v>76</v>
      </c>
      <c r="AU136" s="18" t="s">
        <v>97</v>
      </c>
      <c r="BK136" s="177">
        <f>BK137+BK218+BK384+BK480+BK487</f>
        <v>0</v>
      </c>
    </row>
    <row r="137" spans="1:65" s="12" customFormat="1" ht="25.9" customHeight="1">
      <c r="B137" s="178"/>
      <c r="C137" s="179"/>
      <c r="D137" s="180" t="s">
        <v>76</v>
      </c>
      <c r="E137" s="181" t="s">
        <v>134</v>
      </c>
      <c r="F137" s="181" t="s">
        <v>135</v>
      </c>
      <c r="G137" s="179"/>
      <c r="H137" s="179"/>
      <c r="I137" s="182"/>
      <c r="J137" s="182"/>
      <c r="K137" s="183">
        <f>BK137</f>
        <v>0</v>
      </c>
      <c r="L137" s="179"/>
      <c r="M137" s="184"/>
      <c r="N137" s="185"/>
      <c r="O137" s="186"/>
      <c r="P137" s="186"/>
      <c r="Q137" s="187">
        <f>Q138+Q179+Q215</f>
        <v>0</v>
      </c>
      <c r="R137" s="187">
        <f>R138+R179+R215</f>
        <v>0</v>
      </c>
      <c r="S137" s="186"/>
      <c r="T137" s="188">
        <f>T138+T179+T215</f>
        <v>0</v>
      </c>
      <c r="U137" s="186"/>
      <c r="V137" s="188">
        <f>V138+V179+V215</f>
        <v>6.3509149999999996</v>
      </c>
      <c r="W137" s="186"/>
      <c r="X137" s="189">
        <f>X138+X179+X215</f>
        <v>8.0960000000000019</v>
      </c>
      <c r="AR137" s="190" t="s">
        <v>14</v>
      </c>
      <c r="AT137" s="191" t="s">
        <v>76</v>
      </c>
      <c r="AU137" s="191" t="s">
        <v>77</v>
      </c>
      <c r="AY137" s="190" t="s">
        <v>136</v>
      </c>
      <c r="BK137" s="192">
        <f>BK138+BK179+BK215</f>
        <v>0</v>
      </c>
    </row>
    <row r="138" spans="1:65" s="12" customFormat="1" ht="22.9" customHeight="1">
      <c r="B138" s="178"/>
      <c r="C138" s="179"/>
      <c r="D138" s="180" t="s">
        <v>76</v>
      </c>
      <c r="E138" s="193" t="s">
        <v>137</v>
      </c>
      <c r="F138" s="193" t="s">
        <v>138</v>
      </c>
      <c r="G138" s="179"/>
      <c r="H138" s="179"/>
      <c r="I138" s="182"/>
      <c r="J138" s="182"/>
      <c r="K138" s="194">
        <f>BK138</f>
        <v>0</v>
      </c>
      <c r="L138" s="179"/>
      <c r="M138" s="184"/>
      <c r="N138" s="185"/>
      <c r="O138" s="186"/>
      <c r="P138" s="186"/>
      <c r="Q138" s="187">
        <f>SUM(Q139:Q178)</f>
        <v>0</v>
      </c>
      <c r="R138" s="187">
        <f>SUM(R139:R178)</f>
        <v>0</v>
      </c>
      <c r="S138" s="186"/>
      <c r="T138" s="188">
        <f>SUM(T139:T178)</f>
        <v>0</v>
      </c>
      <c r="U138" s="186"/>
      <c r="V138" s="188">
        <f>SUM(V139:V178)</f>
        <v>6.2116254</v>
      </c>
      <c r="W138" s="186"/>
      <c r="X138" s="189">
        <f>SUM(X139:X178)</f>
        <v>0</v>
      </c>
      <c r="AR138" s="190" t="s">
        <v>14</v>
      </c>
      <c r="AT138" s="191" t="s">
        <v>76</v>
      </c>
      <c r="AU138" s="191" t="s">
        <v>14</v>
      </c>
      <c r="AY138" s="190" t="s">
        <v>136</v>
      </c>
      <c r="BK138" s="192">
        <f>SUM(BK139:BK178)</f>
        <v>0</v>
      </c>
    </row>
    <row r="139" spans="1:65" s="2" customFormat="1" ht="16.5" customHeight="1">
      <c r="A139" s="35"/>
      <c r="B139" s="36"/>
      <c r="C139" s="195" t="s">
        <v>14</v>
      </c>
      <c r="D139" s="195" t="s">
        <v>139</v>
      </c>
      <c r="E139" s="196" t="s">
        <v>140</v>
      </c>
      <c r="F139" s="197" t="s">
        <v>141</v>
      </c>
      <c r="G139" s="198" t="s">
        <v>142</v>
      </c>
      <c r="H139" s="199">
        <v>81.36</v>
      </c>
      <c r="I139" s="200"/>
      <c r="J139" s="200"/>
      <c r="K139" s="201">
        <f>ROUND(P139*H139,3)</f>
        <v>0</v>
      </c>
      <c r="L139" s="202"/>
      <c r="M139" s="40"/>
      <c r="N139" s="203" t="s">
        <v>1</v>
      </c>
      <c r="O139" s="204" t="s">
        <v>41</v>
      </c>
      <c r="P139" s="205">
        <f>I139+J139</f>
        <v>0</v>
      </c>
      <c r="Q139" s="206">
        <f>ROUND(I139*H139,3)</f>
        <v>0</v>
      </c>
      <c r="R139" s="206">
        <f>ROUND(J139*H139,3)</f>
        <v>0</v>
      </c>
      <c r="S139" s="76"/>
      <c r="T139" s="207">
        <f>S139*H139</f>
        <v>0</v>
      </c>
      <c r="U139" s="207">
        <v>1.9000000000000001E-4</v>
      </c>
      <c r="V139" s="207">
        <f>U139*H139</f>
        <v>1.5458400000000001E-2</v>
      </c>
      <c r="W139" s="207">
        <v>0</v>
      </c>
      <c r="X139" s="208">
        <f>W139*H139</f>
        <v>0</v>
      </c>
      <c r="Y139" s="35"/>
      <c r="Z139" s="35"/>
      <c r="AA139" s="35"/>
      <c r="AB139" s="35"/>
      <c r="AC139" s="35"/>
      <c r="AD139" s="35"/>
      <c r="AE139" s="35"/>
      <c r="AR139" s="209" t="s">
        <v>143</v>
      </c>
      <c r="AT139" s="209" t="s">
        <v>139</v>
      </c>
      <c r="AU139" s="209" t="s">
        <v>144</v>
      </c>
      <c r="AY139" s="18" t="s">
        <v>136</v>
      </c>
      <c r="BE139" s="210">
        <f>IF(O139="základná",K139,0)</f>
        <v>0</v>
      </c>
      <c r="BF139" s="210">
        <f>IF(O139="znížená",K139,0)</f>
        <v>0</v>
      </c>
      <c r="BG139" s="210">
        <f>IF(O139="zákl. prenesená",K139,0)</f>
        <v>0</v>
      </c>
      <c r="BH139" s="210">
        <f>IF(O139="zníž. prenesená",K139,0)</f>
        <v>0</v>
      </c>
      <c r="BI139" s="210">
        <f>IF(O139="nulová",K139,0)</f>
        <v>0</v>
      </c>
      <c r="BJ139" s="18" t="s">
        <v>144</v>
      </c>
      <c r="BK139" s="211">
        <f>ROUND(P139*H139,3)</f>
        <v>0</v>
      </c>
      <c r="BL139" s="18" t="s">
        <v>143</v>
      </c>
      <c r="BM139" s="209" t="s">
        <v>145</v>
      </c>
    </row>
    <row r="140" spans="1:65" s="2" customFormat="1" ht="29.25">
      <c r="A140" s="35"/>
      <c r="B140" s="36"/>
      <c r="C140" s="37"/>
      <c r="D140" s="212" t="s">
        <v>146</v>
      </c>
      <c r="E140" s="37"/>
      <c r="F140" s="213" t="s">
        <v>147</v>
      </c>
      <c r="G140" s="37"/>
      <c r="H140" s="37"/>
      <c r="I140" s="214"/>
      <c r="J140" s="214"/>
      <c r="K140" s="37"/>
      <c r="L140" s="37"/>
      <c r="M140" s="40"/>
      <c r="N140" s="215"/>
      <c r="O140" s="216"/>
      <c r="P140" s="76"/>
      <c r="Q140" s="76"/>
      <c r="R140" s="76"/>
      <c r="S140" s="76"/>
      <c r="T140" s="76"/>
      <c r="U140" s="76"/>
      <c r="V140" s="76"/>
      <c r="W140" s="76"/>
      <c r="X140" s="77"/>
      <c r="Y140" s="35"/>
      <c r="Z140" s="35"/>
      <c r="AA140" s="35"/>
      <c r="AB140" s="35"/>
      <c r="AC140" s="35"/>
      <c r="AD140" s="35"/>
      <c r="AE140" s="35"/>
      <c r="AT140" s="18" t="s">
        <v>146</v>
      </c>
      <c r="AU140" s="18" t="s">
        <v>144</v>
      </c>
    </row>
    <row r="141" spans="1:65" s="13" customFormat="1">
      <c r="B141" s="217"/>
      <c r="C141" s="218"/>
      <c r="D141" s="212" t="s">
        <v>148</v>
      </c>
      <c r="E141" s="219" t="s">
        <v>1</v>
      </c>
      <c r="F141" s="220" t="s">
        <v>149</v>
      </c>
      <c r="G141" s="218"/>
      <c r="H141" s="219" t="s">
        <v>1</v>
      </c>
      <c r="I141" s="221"/>
      <c r="J141" s="221"/>
      <c r="K141" s="218"/>
      <c r="L141" s="218"/>
      <c r="M141" s="222"/>
      <c r="N141" s="223"/>
      <c r="O141" s="224"/>
      <c r="P141" s="224"/>
      <c r="Q141" s="224"/>
      <c r="R141" s="224"/>
      <c r="S141" s="224"/>
      <c r="T141" s="224"/>
      <c r="U141" s="224"/>
      <c r="V141" s="224"/>
      <c r="W141" s="224"/>
      <c r="X141" s="225"/>
      <c r="AT141" s="226" t="s">
        <v>148</v>
      </c>
      <c r="AU141" s="226" t="s">
        <v>144</v>
      </c>
      <c r="AV141" s="13" t="s">
        <v>14</v>
      </c>
      <c r="AW141" s="13" t="s">
        <v>5</v>
      </c>
      <c r="AX141" s="13" t="s">
        <v>77</v>
      </c>
      <c r="AY141" s="226" t="s">
        <v>136</v>
      </c>
    </row>
    <row r="142" spans="1:65" s="14" customFormat="1">
      <c r="B142" s="227"/>
      <c r="C142" s="228"/>
      <c r="D142" s="212" t="s">
        <v>148</v>
      </c>
      <c r="E142" s="229" t="s">
        <v>1</v>
      </c>
      <c r="F142" s="230" t="s">
        <v>150</v>
      </c>
      <c r="G142" s="228"/>
      <c r="H142" s="231">
        <v>12.38</v>
      </c>
      <c r="I142" s="232"/>
      <c r="J142" s="232"/>
      <c r="K142" s="228"/>
      <c r="L142" s="228"/>
      <c r="M142" s="233"/>
      <c r="N142" s="234"/>
      <c r="O142" s="235"/>
      <c r="P142" s="235"/>
      <c r="Q142" s="235"/>
      <c r="R142" s="235"/>
      <c r="S142" s="235"/>
      <c r="T142" s="235"/>
      <c r="U142" s="235"/>
      <c r="V142" s="235"/>
      <c r="W142" s="235"/>
      <c r="X142" s="236"/>
      <c r="AT142" s="237" t="s">
        <v>148</v>
      </c>
      <c r="AU142" s="237" t="s">
        <v>144</v>
      </c>
      <c r="AV142" s="14" t="s">
        <v>144</v>
      </c>
      <c r="AW142" s="14" t="s">
        <v>5</v>
      </c>
      <c r="AX142" s="14" t="s">
        <v>77</v>
      </c>
      <c r="AY142" s="237" t="s">
        <v>136</v>
      </c>
    </row>
    <row r="143" spans="1:65" s="14" customFormat="1">
      <c r="B143" s="227"/>
      <c r="C143" s="228"/>
      <c r="D143" s="212" t="s">
        <v>148</v>
      </c>
      <c r="E143" s="229" t="s">
        <v>1</v>
      </c>
      <c r="F143" s="230" t="s">
        <v>151</v>
      </c>
      <c r="G143" s="228"/>
      <c r="H143" s="231">
        <v>68.98</v>
      </c>
      <c r="I143" s="232"/>
      <c r="J143" s="232"/>
      <c r="K143" s="228"/>
      <c r="L143" s="228"/>
      <c r="M143" s="233"/>
      <c r="N143" s="234"/>
      <c r="O143" s="235"/>
      <c r="P143" s="235"/>
      <c r="Q143" s="235"/>
      <c r="R143" s="235"/>
      <c r="S143" s="235"/>
      <c r="T143" s="235"/>
      <c r="U143" s="235"/>
      <c r="V143" s="235"/>
      <c r="W143" s="235"/>
      <c r="X143" s="236"/>
      <c r="AT143" s="237" t="s">
        <v>148</v>
      </c>
      <c r="AU143" s="237" t="s">
        <v>144</v>
      </c>
      <c r="AV143" s="14" t="s">
        <v>144</v>
      </c>
      <c r="AW143" s="14" t="s">
        <v>5</v>
      </c>
      <c r="AX143" s="14" t="s">
        <v>77</v>
      </c>
      <c r="AY143" s="237" t="s">
        <v>136</v>
      </c>
    </row>
    <row r="144" spans="1:65" s="15" customFormat="1">
      <c r="B144" s="238"/>
      <c r="C144" s="239"/>
      <c r="D144" s="212" t="s">
        <v>148</v>
      </c>
      <c r="E144" s="240" t="s">
        <v>1</v>
      </c>
      <c r="F144" s="241" t="s">
        <v>152</v>
      </c>
      <c r="G144" s="239"/>
      <c r="H144" s="242">
        <v>81.36</v>
      </c>
      <c r="I144" s="243"/>
      <c r="J144" s="243"/>
      <c r="K144" s="239"/>
      <c r="L144" s="239"/>
      <c r="M144" s="244"/>
      <c r="N144" s="245"/>
      <c r="O144" s="246"/>
      <c r="P144" s="246"/>
      <c r="Q144" s="246"/>
      <c r="R144" s="246"/>
      <c r="S144" s="246"/>
      <c r="T144" s="246"/>
      <c r="U144" s="246"/>
      <c r="V144" s="246"/>
      <c r="W144" s="246"/>
      <c r="X144" s="247"/>
      <c r="AT144" s="248" t="s">
        <v>148</v>
      </c>
      <c r="AU144" s="248" t="s">
        <v>144</v>
      </c>
      <c r="AV144" s="15" t="s">
        <v>143</v>
      </c>
      <c r="AW144" s="15" t="s">
        <v>5</v>
      </c>
      <c r="AX144" s="15" t="s">
        <v>14</v>
      </c>
      <c r="AY144" s="248" t="s">
        <v>136</v>
      </c>
    </row>
    <row r="145" spans="1:65" s="2" customFormat="1" ht="16.5" customHeight="1">
      <c r="A145" s="35"/>
      <c r="B145" s="36"/>
      <c r="C145" s="195" t="s">
        <v>144</v>
      </c>
      <c r="D145" s="195" t="s">
        <v>139</v>
      </c>
      <c r="E145" s="196" t="s">
        <v>153</v>
      </c>
      <c r="F145" s="197" t="s">
        <v>154</v>
      </c>
      <c r="G145" s="198" t="s">
        <v>155</v>
      </c>
      <c r="H145" s="199">
        <v>1.71</v>
      </c>
      <c r="I145" s="200"/>
      <c r="J145" s="200"/>
      <c r="K145" s="201">
        <f>ROUND(P145*H145,3)</f>
        <v>0</v>
      </c>
      <c r="L145" s="202"/>
      <c r="M145" s="40"/>
      <c r="N145" s="203" t="s">
        <v>1</v>
      </c>
      <c r="O145" s="204" t="s">
        <v>41</v>
      </c>
      <c r="P145" s="205">
        <f>I145+J145</f>
        <v>0</v>
      </c>
      <c r="Q145" s="206">
        <f>ROUND(I145*H145,3)</f>
        <v>0</v>
      </c>
      <c r="R145" s="206">
        <f>ROUND(J145*H145,3)</f>
        <v>0</v>
      </c>
      <c r="S145" s="76"/>
      <c r="T145" s="207">
        <f>S145*H145</f>
        <v>0</v>
      </c>
      <c r="U145" s="207">
        <v>2.2404799999999998</v>
      </c>
      <c r="V145" s="207">
        <f>U145*H145</f>
        <v>3.8312207999999996</v>
      </c>
      <c r="W145" s="207">
        <v>0</v>
      </c>
      <c r="X145" s="208">
        <f>W145*H145</f>
        <v>0</v>
      </c>
      <c r="Y145" s="35"/>
      <c r="Z145" s="35"/>
      <c r="AA145" s="35"/>
      <c r="AB145" s="35"/>
      <c r="AC145" s="35"/>
      <c r="AD145" s="35"/>
      <c r="AE145" s="35"/>
      <c r="AR145" s="209" t="s">
        <v>143</v>
      </c>
      <c r="AT145" s="209" t="s">
        <v>139</v>
      </c>
      <c r="AU145" s="209" t="s">
        <v>144</v>
      </c>
      <c r="AY145" s="18" t="s">
        <v>136</v>
      </c>
      <c r="BE145" s="210">
        <f>IF(O145="základná",K145,0)</f>
        <v>0</v>
      </c>
      <c r="BF145" s="210">
        <f>IF(O145="znížená",K145,0)</f>
        <v>0</v>
      </c>
      <c r="BG145" s="210">
        <f>IF(O145="zákl. prenesená",K145,0)</f>
        <v>0</v>
      </c>
      <c r="BH145" s="210">
        <f>IF(O145="zníž. prenesená",K145,0)</f>
        <v>0</v>
      </c>
      <c r="BI145" s="210">
        <f>IF(O145="nulová",K145,0)</f>
        <v>0</v>
      </c>
      <c r="BJ145" s="18" t="s">
        <v>144</v>
      </c>
      <c r="BK145" s="211">
        <f>ROUND(P145*H145,3)</f>
        <v>0</v>
      </c>
      <c r="BL145" s="18" t="s">
        <v>143</v>
      </c>
      <c r="BM145" s="209" t="s">
        <v>156</v>
      </c>
    </row>
    <row r="146" spans="1:65" s="2" customFormat="1">
      <c r="A146" s="35"/>
      <c r="B146" s="36"/>
      <c r="C146" s="37"/>
      <c r="D146" s="212" t="s">
        <v>146</v>
      </c>
      <c r="E146" s="37"/>
      <c r="F146" s="213" t="s">
        <v>157</v>
      </c>
      <c r="G146" s="37"/>
      <c r="H146" s="37"/>
      <c r="I146" s="214"/>
      <c r="J146" s="214"/>
      <c r="K146" s="37"/>
      <c r="L146" s="37"/>
      <c r="M146" s="40"/>
      <c r="N146" s="215"/>
      <c r="O146" s="216"/>
      <c r="P146" s="76"/>
      <c r="Q146" s="76"/>
      <c r="R146" s="76"/>
      <c r="S146" s="76"/>
      <c r="T146" s="76"/>
      <c r="U146" s="76"/>
      <c r="V146" s="76"/>
      <c r="W146" s="76"/>
      <c r="X146" s="77"/>
      <c r="Y146" s="35"/>
      <c r="Z146" s="35"/>
      <c r="AA146" s="35"/>
      <c r="AB146" s="35"/>
      <c r="AC146" s="35"/>
      <c r="AD146" s="35"/>
      <c r="AE146" s="35"/>
      <c r="AT146" s="18" t="s">
        <v>146</v>
      </c>
      <c r="AU146" s="18" t="s">
        <v>144</v>
      </c>
    </row>
    <row r="147" spans="1:65" s="13" customFormat="1">
      <c r="B147" s="217"/>
      <c r="C147" s="218"/>
      <c r="D147" s="212" t="s">
        <v>148</v>
      </c>
      <c r="E147" s="219" t="s">
        <v>1</v>
      </c>
      <c r="F147" s="220" t="s">
        <v>158</v>
      </c>
      <c r="G147" s="218"/>
      <c r="H147" s="219" t="s">
        <v>1</v>
      </c>
      <c r="I147" s="221"/>
      <c r="J147" s="221"/>
      <c r="K147" s="218"/>
      <c r="L147" s="218"/>
      <c r="M147" s="222"/>
      <c r="N147" s="223"/>
      <c r="O147" s="224"/>
      <c r="P147" s="224"/>
      <c r="Q147" s="224"/>
      <c r="R147" s="224"/>
      <c r="S147" s="224"/>
      <c r="T147" s="224"/>
      <c r="U147" s="224"/>
      <c r="V147" s="224"/>
      <c r="W147" s="224"/>
      <c r="X147" s="225"/>
      <c r="AT147" s="226" t="s">
        <v>148</v>
      </c>
      <c r="AU147" s="226" t="s">
        <v>144</v>
      </c>
      <c r="AV147" s="13" t="s">
        <v>14</v>
      </c>
      <c r="AW147" s="13" t="s">
        <v>5</v>
      </c>
      <c r="AX147" s="13" t="s">
        <v>77</v>
      </c>
      <c r="AY147" s="226" t="s">
        <v>136</v>
      </c>
    </row>
    <row r="148" spans="1:65" s="14" customFormat="1">
      <c r="B148" s="227"/>
      <c r="C148" s="228"/>
      <c r="D148" s="212" t="s">
        <v>148</v>
      </c>
      <c r="E148" s="229" t="s">
        <v>1</v>
      </c>
      <c r="F148" s="230" t="s">
        <v>159</v>
      </c>
      <c r="G148" s="228"/>
      <c r="H148" s="231">
        <v>1.71</v>
      </c>
      <c r="I148" s="232"/>
      <c r="J148" s="232"/>
      <c r="K148" s="228"/>
      <c r="L148" s="228"/>
      <c r="M148" s="233"/>
      <c r="N148" s="234"/>
      <c r="O148" s="235"/>
      <c r="P148" s="235"/>
      <c r="Q148" s="235"/>
      <c r="R148" s="235"/>
      <c r="S148" s="235"/>
      <c r="T148" s="235"/>
      <c r="U148" s="235"/>
      <c r="V148" s="235"/>
      <c r="W148" s="235"/>
      <c r="X148" s="236"/>
      <c r="AT148" s="237" t="s">
        <v>148</v>
      </c>
      <c r="AU148" s="237" t="s">
        <v>144</v>
      </c>
      <c r="AV148" s="14" t="s">
        <v>144</v>
      </c>
      <c r="AW148" s="14" t="s">
        <v>5</v>
      </c>
      <c r="AX148" s="14" t="s">
        <v>14</v>
      </c>
      <c r="AY148" s="237" t="s">
        <v>136</v>
      </c>
    </row>
    <row r="149" spans="1:65" s="2" customFormat="1" ht="16.5" customHeight="1">
      <c r="A149" s="35"/>
      <c r="B149" s="36"/>
      <c r="C149" s="195" t="s">
        <v>160</v>
      </c>
      <c r="D149" s="195" t="s">
        <v>139</v>
      </c>
      <c r="E149" s="196" t="s">
        <v>161</v>
      </c>
      <c r="F149" s="197" t="s">
        <v>162</v>
      </c>
      <c r="G149" s="198" t="s">
        <v>155</v>
      </c>
      <c r="H149" s="199">
        <v>0.88</v>
      </c>
      <c r="I149" s="200"/>
      <c r="J149" s="200"/>
      <c r="K149" s="201">
        <f>ROUND(P149*H149,3)</f>
        <v>0</v>
      </c>
      <c r="L149" s="202"/>
      <c r="M149" s="40"/>
      <c r="N149" s="203" t="s">
        <v>1</v>
      </c>
      <c r="O149" s="204" t="s">
        <v>41</v>
      </c>
      <c r="P149" s="205">
        <f>I149+J149</f>
        <v>0</v>
      </c>
      <c r="Q149" s="206">
        <f>ROUND(I149*H149,3)</f>
        <v>0</v>
      </c>
      <c r="R149" s="206">
        <f>ROUND(J149*H149,3)</f>
        <v>0</v>
      </c>
      <c r="S149" s="76"/>
      <c r="T149" s="207">
        <f>S149*H149</f>
        <v>0</v>
      </c>
      <c r="U149" s="207">
        <v>2.4157199999999999</v>
      </c>
      <c r="V149" s="207">
        <f>U149*H149</f>
        <v>2.1258336</v>
      </c>
      <c r="W149" s="207">
        <v>0</v>
      </c>
      <c r="X149" s="208">
        <f>W149*H149</f>
        <v>0</v>
      </c>
      <c r="Y149" s="35"/>
      <c r="Z149" s="35"/>
      <c r="AA149" s="35"/>
      <c r="AB149" s="35"/>
      <c r="AC149" s="35"/>
      <c r="AD149" s="35"/>
      <c r="AE149" s="35"/>
      <c r="AR149" s="209" t="s">
        <v>143</v>
      </c>
      <c r="AT149" s="209" t="s">
        <v>139</v>
      </c>
      <c r="AU149" s="209" t="s">
        <v>144</v>
      </c>
      <c r="AY149" s="18" t="s">
        <v>136</v>
      </c>
      <c r="BE149" s="210">
        <f>IF(O149="základná",K149,0)</f>
        <v>0</v>
      </c>
      <c r="BF149" s="210">
        <f>IF(O149="znížená",K149,0)</f>
        <v>0</v>
      </c>
      <c r="BG149" s="210">
        <f>IF(O149="zákl. prenesená",K149,0)</f>
        <v>0</v>
      </c>
      <c r="BH149" s="210">
        <f>IF(O149="zníž. prenesená",K149,0)</f>
        <v>0</v>
      </c>
      <c r="BI149" s="210">
        <f>IF(O149="nulová",K149,0)</f>
        <v>0</v>
      </c>
      <c r="BJ149" s="18" t="s">
        <v>144</v>
      </c>
      <c r="BK149" s="211">
        <f>ROUND(P149*H149,3)</f>
        <v>0</v>
      </c>
      <c r="BL149" s="18" t="s">
        <v>143</v>
      </c>
      <c r="BM149" s="209" t="s">
        <v>163</v>
      </c>
    </row>
    <row r="150" spans="1:65" s="2" customFormat="1">
      <c r="A150" s="35"/>
      <c r="B150" s="36"/>
      <c r="C150" s="37"/>
      <c r="D150" s="212" t="s">
        <v>146</v>
      </c>
      <c r="E150" s="37"/>
      <c r="F150" s="213" t="s">
        <v>164</v>
      </c>
      <c r="G150" s="37"/>
      <c r="H150" s="37"/>
      <c r="I150" s="214"/>
      <c r="J150" s="214"/>
      <c r="K150" s="37"/>
      <c r="L150" s="37"/>
      <c r="M150" s="40"/>
      <c r="N150" s="215"/>
      <c r="O150" s="216"/>
      <c r="P150" s="76"/>
      <c r="Q150" s="76"/>
      <c r="R150" s="76"/>
      <c r="S150" s="76"/>
      <c r="T150" s="76"/>
      <c r="U150" s="76"/>
      <c r="V150" s="76"/>
      <c r="W150" s="76"/>
      <c r="X150" s="77"/>
      <c r="Y150" s="35"/>
      <c r="Z150" s="35"/>
      <c r="AA150" s="35"/>
      <c r="AB150" s="35"/>
      <c r="AC150" s="35"/>
      <c r="AD150" s="35"/>
      <c r="AE150" s="35"/>
      <c r="AT150" s="18" t="s">
        <v>146</v>
      </c>
      <c r="AU150" s="18" t="s">
        <v>144</v>
      </c>
    </row>
    <row r="151" spans="1:65" s="14" customFormat="1">
      <c r="B151" s="227"/>
      <c r="C151" s="228"/>
      <c r="D151" s="212" t="s">
        <v>148</v>
      </c>
      <c r="E151" s="229" t="s">
        <v>1</v>
      </c>
      <c r="F151" s="230" t="s">
        <v>165</v>
      </c>
      <c r="G151" s="228"/>
      <c r="H151" s="231">
        <v>0.88</v>
      </c>
      <c r="I151" s="232"/>
      <c r="J151" s="232"/>
      <c r="K151" s="228"/>
      <c r="L151" s="228"/>
      <c r="M151" s="233"/>
      <c r="N151" s="234"/>
      <c r="O151" s="235"/>
      <c r="P151" s="235"/>
      <c r="Q151" s="235"/>
      <c r="R151" s="235"/>
      <c r="S151" s="235"/>
      <c r="T151" s="235"/>
      <c r="U151" s="235"/>
      <c r="V151" s="235"/>
      <c r="W151" s="235"/>
      <c r="X151" s="236"/>
      <c r="AT151" s="237" t="s">
        <v>148</v>
      </c>
      <c r="AU151" s="237" t="s">
        <v>144</v>
      </c>
      <c r="AV151" s="14" t="s">
        <v>144</v>
      </c>
      <c r="AW151" s="14" t="s">
        <v>5</v>
      </c>
      <c r="AX151" s="14" t="s">
        <v>14</v>
      </c>
      <c r="AY151" s="237" t="s">
        <v>136</v>
      </c>
    </row>
    <row r="152" spans="1:65" s="2" customFormat="1" ht="21.75" customHeight="1">
      <c r="A152" s="35"/>
      <c r="B152" s="36"/>
      <c r="C152" s="195" t="s">
        <v>143</v>
      </c>
      <c r="D152" s="195" t="s">
        <v>139</v>
      </c>
      <c r="E152" s="196" t="s">
        <v>166</v>
      </c>
      <c r="F152" s="197" t="s">
        <v>167</v>
      </c>
      <c r="G152" s="198" t="s">
        <v>155</v>
      </c>
      <c r="H152" s="199">
        <v>1.86</v>
      </c>
      <c r="I152" s="200"/>
      <c r="J152" s="200"/>
      <c r="K152" s="201">
        <f>ROUND(P152*H152,3)</f>
        <v>0</v>
      </c>
      <c r="L152" s="202"/>
      <c r="M152" s="40"/>
      <c r="N152" s="203" t="s">
        <v>1</v>
      </c>
      <c r="O152" s="204" t="s">
        <v>41</v>
      </c>
      <c r="P152" s="205">
        <f>I152+J152</f>
        <v>0</v>
      </c>
      <c r="Q152" s="206">
        <f>ROUND(I152*H152,3)</f>
        <v>0</v>
      </c>
      <c r="R152" s="206">
        <f>ROUND(J152*H152,3)</f>
        <v>0</v>
      </c>
      <c r="S152" s="76"/>
      <c r="T152" s="207">
        <f>S152*H152</f>
        <v>0</v>
      </c>
      <c r="U152" s="207">
        <v>0</v>
      </c>
      <c r="V152" s="207">
        <f>U152*H152</f>
        <v>0</v>
      </c>
      <c r="W152" s="207">
        <v>0</v>
      </c>
      <c r="X152" s="208">
        <f>W152*H152</f>
        <v>0</v>
      </c>
      <c r="Y152" s="35"/>
      <c r="Z152" s="35"/>
      <c r="AA152" s="35"/>
      <c r="AB152" s="35"/>
      <c r="AC152" s="35"/>
      <c r="AD152" s="35"/>
      <c r="AE152" s="35"/>
      <c r="AR152" s="209" t="s">
        <v>143</v>
      </c>
      <c r="AT152" s="209" t="s">
        <v>139</v>
      </c>
      <c r="AU152" s="209" t="s">
        <v>144</v>
      </c>
      <c r="AY152" s="18" t="s">
        <v>136</v>
      </c>
      <c r="BE152" s="210">
        <f>IF(O152="základná",K152,0)</f>
        <v>0</v>
      </c>
      <c r="BF152" s="210">
        <f>IF(O152="znížená",K152,0)</f>
        <v>0</v>
      </c>
      <c r="BG152" s="210">
        <f>IF(O152="zákl. prenesená",K152,0)</f>
        <v>0</v>
      </c>
      <c r="BH152" s="210">
        <f>IF(O152="zníž. prenesená",K152,0)</f>
        <v>0</v>
      </c>
      <c r="BI152" s="210">
        <f>IF(O152="nulová",K152,0)</f>
        <v>0</v>
      </c>
      <c r="BJ152" s="18" t="s">
        <v>144</v>
      </c>
      <c r="BK152" s="211">
        <f>ROUND(P152*H152,3)</f>
        <v>0</v>
      </c>
      <c r="BL152" s="18" t="s">
        <v>143</v>
      </c>
      <c r="BM152" s="209" t="s">
        <v>168</v>
      </c>
    </row>
    <row r="153" spans="1:65" s="2" customFormat="1" ht="19.5">
      <c r="A153" s="35"/>
      <c r="B153" s="36"/>
      <c r="C153" s="37"/>
      <c r="D153" s="212" t="s">
        <v>146</v>
      </c>
      <c r="E153" s="37"/>
      <c r="F153" s="213" t="s">
        <v>169</v>
      </c>
      <c r="G153" s="37"/>
      <c r="H153" s="37"/>
      <c r="I153" s="214"/>
      <c r="J153" s="214"/>
      <c r="K153" s="37"/>
      <c r="L153" s="37"/>
      <c r="M153" s="40"/>
      <c r="N153" s="215"/>
      <c r="O153" s="216"/>
      <c r="P153" s="76"/>
      <c r="Q153" s="76"/>
      <c r="R153" s="76"/>
      <c r="S153" s="76"/>
      <c r="T153" s="76"/>
      <c r="U153" s="76"/>
      <c r="V153" s="76"/>
      <c r="W153" s="76"/>
      <c r="X153" s="77"/>
      <c r="Y153" s="35"/>
      <c r="Z153" s="35"/>
      <c r="AA153" s="35"/>
      <c r="AB153" s="35"/>
      <c r="AC153" s="35"/>
      <c r="AD153" s="35"/>
      <c r="AE153" s="35"/>
      <c r="AT153" s="18" t="s">
        <v>146</v>
      </c>
      <c r="AU153" s="18" t="s">
        <v>144</v>
      </c>
    </row>
    <row r="154" spans="1:65" s="14" customFormat="1">
      <c r="B154" s="227"/>
      <c r="C154" s="228"/>
      <c r="D154" s="212" t="s">
        <v>148</v>
      </c>
      <c r="E154" s="229" t="s">
        <v>1</v>
      </c>
      <c r="F154" s="230" t="s">
        <v>170</v>
      </c>
      <c r="G154" s="228"/>
      <c r="H154" s="231">
        <v>0.98</v>
      </c>
      <c r="I154" s="232"/>
      <c r="J154" s="232"/>
      <c r="K154" s="228"/>
      <c r="L154" s="228"/>
      <c r="M154" s="233"/>
      <c r="N154" s="234"/>
      <c r="O154" s="235"/>
      <c r="P154" s="235"/>
      <c r="Q154" s="235"/>
      <c r="R154" s="235"/>
      <c r="S154" s="235"/>
      <c r="T154" s="235"/>
      <c r="U154" s="235"/>
      <c r="V154" s="235"/>
      <c r="W154" s="235"/>
      <c r="X154" s="236"/>
      <c r="AT154" s="237" t="s">
        <v>148</v>
      </c>
      <c r="AU154" s="237" t="s">
        <v>144</v>
      </c>
      <c r="AV154" s="14" t="s">
        <v>144</v>
      </c>
      <c r="AW154" s="14" t="s">
        <v>5</v>
      </c>
      <c r="AX154" s="14" t="s">
        <v>77</v>
      </c>
      <c r="AY154" s="237" t="s">
        <v>136</v>
      </c>
    </row>
    <row r="155" spans="1:65" s="14" customFormat="1">
      <c r="B155" s="227"/>
      <c r="C155" s="228"/>
      <c r="D155" s="212" t="s">
        <v>148</v>
      </c>
      <c r="E155" s="229" t="s">
        <v>1</v>
      </c>
      <c r="F155" s="230" t="s">
        <v>171</v>
      </c>
      <c r="G155" s="228"/>
      <c r="H155" s="231">
        <v>0.88</v>
      </c>
      <c r="I155" s="232"/>
      <c r="J155" s="232"/>
      <c r="K155" s="228"/>
      <c r="L155" s="228"/>
      <c r="M155" s="233"/>
      <c r="N155" s="234"/>
      <c r="O155" s="235"/>
      <c r="P155" s="235"/>
      <c r="Q155" s="235"/>
      <c r="R155" s="235"/>
      <c r="S155" s="235"/>
      <c r="T155" s="235"/>
      <c r="U155" s="235"/>
      <c r="V155" s="235"/>
      <c r="W155" s="235"/>
      <c r="X155" s="236"/>
      <c r="AT155" s="237" t="s">
        <v>148</v>
      </c>
      <c r="AU155" s="237" t="s">
        <v>144</v>
      </c>
      <c r="AV155" s="14" t="s">
        <v>144</v>
      </c>
      <c r="AW155" s="14" t="s">
        <v>5</v>
      </c>
      <c r="AX155" s="14" t="s">
        <v>77</v>
      </c>
      <c r="AY155" s="237" t="s">
        <v>136</v>
      </c>
    </row>
    <row r="156" spans="1:65" s="15" customFormat="1">
      <c r="B156" s="238"/>
      <c r="C156" s="239"/>
      <c r="D156" s="212" t="s">
        <v>148</v>
      </c>
      <c r="E156" s="240" t="s">
        <v>1</v>
      </c>
      <c r="F156" s="241" t="s">
        <v>152</v>
      </c>
      <c r="G156" s="239"/>
      <c r="H156" s="242">
        <v>1.86</v>
      </c>
      <c r="I156" s="243"/>
      <c r="J156" s="243"/>
      <c r="K156" s="239"/>
      <c r="L156" s="239"/>
      <c r="M156" s="244"/>
      <c r="N156" s="245"/>
      <c r="O156" s="246"/>
      <c r="P156" s="246"/>
      <c r="Q156" s="246"/>
      <c r="R156" s="246"/>
      <c r="S156" s="246"/>
      <c r="T156" s="246"/>
      <c r="U156" s="246"/>
      <c r="V156" s="246"/>
      <c r="W156" s="246"/>
      <c r="X156" s="247"/>
      <c r="AT156" s="248" t="s">
        <v>148</v>
      </c>
      <c r="AU156" s="248" t="s">
        <v>144</v>
      </c>
      <c r="AV156" s="15" t="s">
        <v>143</v>
      </c>
      <c r="AW156" s="15" t="s">
        <v>5</v>
      </c>
      <c r="AX156" s="15" t="s">
        <v>14</v>
      </c>
      <c r="AY156" s="248" t="s">
        <v>136</v>
      </c>
    </row>
    <row r="157" spans="1:65" s="2" customFormat="1" ht="24.2" customHeight="1">
      <c r="A157" s="35"/>
      <c r="B157" s="36"/>
      <c r="C157" s="195" t="s">
        <v>172</v>
      </c>
      <c r="D157" s="195" t="s">
        <v>139</v>
      </c>
      <c r="E157" s="196" t="s">
        <v>173</v>
      </c>
      <c r="F157" s="197" t="s">
        <v>174</v>
      </c>
      <c r="G157" s="198" t="s">
        <v>142</v>
      </c>
      <c r="H157" s="199">
        <v>18.64</v>
      </c>
      <c r="I157" s="200"/>
      <c r="J157" s="200"/>
      <c r="K157" s="201">
        <f>ROUND(P157*H157,3)</f>
        <v>0</v>
      </c>
      <c r="L157" s="202"/>
      <c r="M157" s="40"/>
      <c r="N157" s="203" t="s">
        <v>1</v>
      </c>
      <c r="O157" s="204" t="s">
        <v>41</v>
      </c>
      <c r="P157" s="205">
        <f>I157+J157</f>
        <v>0</v>
      </c>
      <c r="Q157" s="206">
        <f>ROUND(I157*H157,3)</f>
        <v>0</v>
      </c>
      <c r="R157" s="206">
        <f>ROUND(J157*H157,3)</f>
        <v>0</v>
      </c>
      <c r="S157" s="76"/>
      <c r="T157" s="207">
        <f>S157*H157</f>
        <v>0</v>
      </c>
      <c r="U157" s="207">
        <v>4.9399999999999999E-3</v>
      </c>
      <c r="V157" s="207">
        <f>U157*H157</f>
        <v>9.20816E-2</v>
      </c>
      <c r="W157" s="207">
        <v>0</v>
      </c>
      <c r="X157" s="208">
        <f>W157*H157</f>
        <v>0</v>
      </c>
      <c r="Y157" s="35"/>
      <c r="Z157" s="35"/>
      <c r="AA157" s="35"/>
      <c r="AB157" s="35"/>
      <c r="AC157" s="35"/>
      <c r="AD157" s="35"/>
      <c r="AE157" s="35"/>
      <c r="AR157" s="209" t="s">
        <v>143</v>
      </c>
      <c r="AT157" s="209" t="s">
        <v>139</v>
      </c>
      <c r="AU157" s="209" t="s">
        <v>144</v>
      </c>
      <c r="AY157" s="18" t="s">
        <v>136</v>
      </c>
      <c r="BE157" s="210">
        <f>IF(O157="základná",K157,0)</f>
        <v>0</v>
      </c>
      <c r="BF157" s="210">
        <f>IF(O157="znížená",K157,0)</f>
        <v>0</v>
      </c>
      <c r="BG157" s="210">
        <f>IF(O157="zákl. prenesená",K157,0)</f>
        <v>0</v>
      </c>
      <c r="BH157" s="210">
        <f>IF(O157="zníž. prenesená",K157,0)</f>
        <v>0</v>
      </c>
      <c r="BI157" s="210">
        <f>IF(O157="nulová",K157,0)</f>
        <v>0</v>
      </c>
      <c r="BJ157" s="18" t="s">
        <v>144</v>
      </c>
      <c r="BK157" s="211">
        <f>ROUND(P157*H157,3)</f>
        <v>0</v>
      </c>
      <c r="BL157" s="18" t="s">
        <v>143</v>
      </c>
      <c r="BM157" s="209" t="s">
        <v>175</v>
      </c>
    </row>
    <row r="158" spans="1:65" s="2" customFormat="1" ht="19.5">
      <c r="A158" s="35"/>
      <c r="B158" s="36"/>
      <c r="C158" s="37"/>
      <c r="D158" s="212" t="s">
        <v>146</v>
      </c>
      <c r="E158" s="37"/>
      <c r="F158" s="213" t="s">
        <v>176</v>
      </c>
      <c r="G158" s="37"/>
      <c r="H158" s="37"/>
      <c r="I158" s="214"/>
      <c r="J158" s="214"/>
      <c r="K158" s="37"/>
      <c r="L158" s="37"/>
      <c r="M158" s="40"/>
      <c r="N158" s="215"/>
      <c r="O158" s="216"/>
      <c r="P158" s="76"/>
      <c r="Q158" s="76"/>
      <c r="R158" s="76"/>
      <c r="S158" s="76"/>
      <c r="T158" s="76"/>
      <c r="U158" s="76"/>
      <c r="V158" s="76"/>
      <c r="W158" s="76"/>
      <c r="X158" s="77"/>
      <c r="Y158" s="35"/>
      <c r="Z158" s="35"/>
      <c r="AA158" s="35"/>
      <c r="AB158" s="35"/>
      <c r="AC158" s="35"/>
      <c r="AD158" s="35"/>
      <c r="AE158" s="35"/>
      <c r="AT158" s="18" t="s">
        <v>146</v>
      </c>
      <c r="AU158" s="18" t="s">
        <v>144</v>
      </c>
    </row>
    <row r="159" spans="1:65" s="14" customFormat="1">
      <c r="B159" s="227"/>
      <c r="C159" s="228"/>
      <c r="D159" s="212" t="s">
        <v>148</v>
      </c>
      <c r="E159" s="229" t="s">
        <v>1</v>
      </c>
      <c r="F159" s="230" t="s">
        <v>177</v>
      </c>
      <c r="G159" s="228"/>
      <c r="H159" s="231">
        <v>10.64</v>
      </c>
      <c r="I159" s="232"/>
      <c r="J159" s="232"/>
      <c r="K159" s="228"/>
      <c r="L159" s="228"/>
      <c r="M159" s="233"/>
      <c r="N159" s="234"/>
      <c r="O159" s="235"/>
      <c r="P159" s="235"/>
      <c r="Q159" s="235"/>
      <c r="R159" s="235"/>
      <c r="S159" s="235"/>
      <c r="T159" s="235"/>
      <c r="U159" s="235"/>
      <c r="V159" s="235"/>
      <c r="W159" s="235"/>
      <c r="X159" s="236"/>
      <c r="AT159" s="237" t="s">
        <v>148</v>
      </c>
      <c r="AU159" s="237" t="s">
        <v>144</v>
      </c>
      <c r="AV159" s="14" t="s">
        <v>144</v>
      </c>
      <c r="AW159" s="14" t="s">
        <v>5</v>
      </c>
      <c r="AX159" s="14" t="s">
        <v>77</v>
      </c>
      <c r="AY159" s="237" t="s">
        <v>136</v>
      </c>
    </row>
    <row r="160" spans="1:65" s="14" customFormat="1">
      <c r="B160" s="227"/>
      <c r="C160" s="228"/>
      <c r="D160" s="212" t="s">
        <v>148</v>
      </c>
      <c r="E160" s="229" t="s">
        <v>1</v>
      </c>
      <c r="F160" s="230" t="s">
        <v>178</v>
      </c>
      <c r="G160" s="228"/>
      <c r="H160" s="231">
        <v>8</v>
      </c>
      <c r="I160" s="232"/>
      <c r="J160" s="232"/>
      <c r="K160" s="228"/>
      <c r="L160" s="228"/>
      <c r="M160" s="233"/>
      <c r="N160" s="234"/>
      <c r="O160" s="235"/>
      <c r="P160" s="235"/>
      <c r="Q160" s="235"/>
      <c r="R160" s="235"/>
      <c r="S160" s="235"/>
      <c r="T160" s="235"/>
      <c r="U160" s="235"/>
      <c r="V160" s="235"/>
      <c r="W160" s="235"/>
      <c r="X160" s="236"/>
      <c r="AT160" s="237" t="s">
        <v>148</v>
      </c>
      <c r="AU160" s="237" t="s">
        <v>144</v>
      </c>
      <c r="AV160" s="14" t="s">
        <v>144</v>
      </c>
      <c r="AW160" s="14" t="s">
        <v>5</v>
      </c>
      <c r="AX160" s="14" t="s">
        <v>77</v>
      </c>
      <c r="AY160" s="237" t="s">
        <v>136</v>
      </c>
    </row>
    <row r="161" spans="1:65" s="15" customFormat="1">
      <c r="B161" s="238"/>
      <c r="C161" s="239"/>
      <c r="D161" s="212" t="s">
        <v>148</v>
      </c>
      <c r="E161" s="240" t="s">
        <v>1</v>
      </c>
      <c r="F161" s="241" t="s">
        <v>152</v>
      </c>
      <c r="G161" s="239"/>
      <c r="H161" s="242">
        <v>18.64</v>
      </c>
      <c r="I161" s="243"/>
      <c r="J161" s="243"/>
      <c r="K161" s="239"/>
      <c r="L161" s="239"/>
      <c r="M161" s="244"/>
      <c r="N161" s="245"/>
      <c r="O161" s="246"/>
      <c r="P161" s="246"/>
      <c r="Q161" s="246"/>
      <c r="R161" s="246"/>
      <c r="S161" s="246"/>
      <c r="T161" s="246"/>
      <c r="U161" s="246"/>
      <c r="V161" s="246"/>
      <c r="W161" s="246"/>
      <c r="X161" s="247"/>
      <c r="AT161" s="248" t="s">
        <v>148</v>
      </c>
      <c r="AU161" s="248" t="s">
        <v>144</v>
      </c>
      <c r="AV161" s="15" t="s">
        <v>143</v>
      </c>
      <c r="AW161" s="15" t="s">
        <v>5</v>
      </c>
      <c r="AX161" s="15" t="s">
        <v>14</v>
      </c>
      <c r="AY161" s="248" t="s">
        <v>136</v>
      </c>
    </row>
    <row r="162" spans="1:65" s="2" customFormat="1" ht="16.5" customHeight="1">
      <c r="A162" s="35"/>
      <c r="B162" s="36"/>
      <c r="C162" s="195" t="s">
        <v>137</v>
      </c>
      <c r="D162" s="195" t="s">
        <v>139</v>
      </c>
      <c r="E162" s="196" t="s">
        <v>179</v>
      </c>
      <c r="F162" s="197" t="s">
        <v>180</v>
      </c>
      <c r="G162" s="198" t="s">
        <v>142</v>
      </c>
      <c r="H162" s="199">
        <v>26.64</v>
      </c>
      <c r="I162" s="200"/>
      <c r="J162" s="200"/>
      <c r="K162" s="201">
        <f>ROUND(P162*H162,3)</f>
        <v>0</v>
      </c>
      <c r="L162" s="202"/>
      <c r="M162" s="40"/>
      <c r="N162" s="203" t="s">
        <v>1</v>
      </c>
      <c r="O162" s="204" t="s">
        <v>41</v>
      </c>
      <c r="P162" s="205">
        <f>I162+J162</f>
        <v>0</v>
      </c>
      <c r="Q162" s="206">
        <f>ROUND(I162*H162,3)</f>
        <v>0</v>
      </c>
      <c r="R162" s="206">
        <f>ROUND(J162*H162,3)</f>
        <v>0</v>
      </c>
      <c r="S162" s="76"/>
      <c r="T162" s="207">
        <f>S162*H162</f>
        <v>0</v>
      </c>
      <c r="U162" s="207">
        <v>0</v>
      </c>
      <c r="V162" s="207">
        <f>U162*H162</f>
        <v>0</v>
      </c>
      <c r="W162" s="207">
        <v>0</v>
      </c>
      <c r="X162" s="208">
        <f>W162*H162</f>
        <v>0</v>
      </c>
      <c r="Y162" s="35"/>
      <c r="Z162" s="35"/>
      <c r="AA162" s="35"/>
      <c r="AB162" s="35"/>
      <c r="AC162" s="35"/>
      <c r="AD162" s="35"/>
      <c r="AE162" s="35"/>
      <c r="AR162" s="209" t="s">
        <v>143</v>
      </c>
      <c r="AT162" s="209" t="s">
        <v>139</v>
      </c>
      <c r="AU162" s="209" t="s">
        <v>144</v>
      </c>
      <c r="AY162" s="18" t="s">
        <v>136</v>
      </c>
      <c r="BE162" s="210">
        <f>IF(O162="základná",K162,0)</f>
        <v>0</v>
      </c>
      <c r="BF162" s="210">
        <f>IF(O162="znížená",K162,0)</f>
        <v>0</v>
      </c>
      <c r="BG162" s="210">
        <f>IF(O162="zákl. prenesená",K162,0)</f>
        <v>0</v>
      </c>
      <c r="BH162" s="210">
        <f>IF(O162="zníž. prenesená",K162,0)</f>
        <v>0</v>
      </c>
      <c r="BI162" s="210">
        <f>IF(O162="nulová",K162,0)</f>
        <v>0</v>
      </c>
      <c r="BJ162" s="18" t="s">
        <v>144</v>
      </c>
      <c r="BK162" s="211">
        <f>ROUND(P162*H162,3)</f>
        <v>0</v>
      </c>
      <c r="BL162" s="18" t="s">
        <v>143</v>
      </c>
      <c r="BM162" s="209" t="s">
        <v>181</v>
      </c>
    </row>
    <row r="163" spans="1:65" s="2" customFormat="1">
      <c r="A163" s="35"/>
      <c r="B163" s="36"/>
      <c r="C163" s="37"/>
      <c r="D163" s="212" t="s">
        <v>146</v>
      </c>
      <c r="E163" s="37"/>
      <c r="F163" s="213" t="s">
        <v>182</v>
      </c>
      <c r="G163" s="37"/>
      <c r="H163" s="37"/>
      <c r="I163" s="214"/>
      <c r="J163" s="214"/>
      <c r="K163" s="37"/>
      <c r="L163" s="37"/>
      <c r="M163" s="40"/>
      <c r="N163" s="215"/>
      <c r="O163" s="216"/>
      <c r="P163" s="76"/>
      <c r="Q163" s="76"/>
      <c r="R163" s="76"/>
      <c r="S163" s="76"/>
      <c r="T163" s="76"/>
      <c r="U163" s="76"/>
      <c r="V163" s="76"/>
      <c r="W163" s="76"/>
      <c r="X163" s="77"/>
      <c r="Y163" s="35"/>
      <c r="Z163" s="35"/>
      <c r="AA163" s="35"/>
      <c r="AB163" s="35"/>
      <c r="AC163" s="35"/>
      <c r="AD163" s="35"/>
      <c r="AE163" s="35"/>
      <c r="AT163" s="18" t="s">
        <v>146</v>
      </c>
      <c r="AU163" s="18" t="s">
        <v>144</v>
      </c>
    </row>
    <row r="164" spans="1:65" s="14" customFormat="1">
      <c r="B164" s="227"/>
      <c r="C164" s="228"/>
      <c r="D164" s="212" t="s">
        <v>148</v>
      </c>
      <c r="E164" s="229" t="s">
        <v>1</v>
      </c>
      <c r="F164" s="230" t="s">
        <v>177</v>
      </c>
      <c r="G164" s="228"/>
      <c r="H164" s="231">
        <v>10.64</v>
      </c>
      <c r="I164" s="232"/>
      <c r="J164" s="232"/>
      <c r="K164" s="228"/>
      <c r="L164" s="228"/>
      <c r="M164" s="233"/>
      <c r="N164" s="234"/>
      <c r="O164" s="235"/>
      <c r="P164" s="235"/>
      <c r="Q164" s="235"/>
      <c r="R164" s="235"/>
      <c r="S164" s="235"/>
      <c r="T164" s="235"/>
      <c r="U164" s="235"/>
      <c r="V164" s="235"/>
      <c r="W164" s="235"/>
      <c r="X164" s="236"/>
      <c r="AT164" s="237" t="s">
        <v>148</v>
      </c>
      <c r="AU164" s="237" t="s">
        <v>144</v>
      </c>
      <c r="AV164" s="14" t="s">
        <v>144</v>
      </c>
      <c r="AW164" s="14" t="s">
        <v>5</v>
      </c>
      <c r="AX164" s="14" t="s">
        <v>77</v>
      </c>
      <c r="AY164" s="237" t="s">
        <v>136</v>
      </c>
    </row>
    <row r="165" spans="1:65" s="14" customFormat="1">
      <c r="B165" s="227"/>
      <c r="C165" s="228"/>
      <c r="D165" s="212" t="s">
        <v>148</v>
      </c>
      <c r="E165" s="229" t="s">
        <v>1</v>
      </c>
      <c r="F165" s="230" t="s">
        <v>183</v>
      </c>
      <c r="G165" s="228"/>
      <c r="H165" s="231">
        <v>16</v>
      </c>
      <c r="I165" s="232"/>
      <c r="J165" s="232"/>
      <c r="K165" s="228"/>
      <c r="L165" s="228"/>
      <c r="M165" s="233"/>
      <c r="N165" s="234"/>
      <c r="O165" s="235"/>
      <c r="P165" s="235"/>
      <c r="Q165" s="235"/>
      <c r="R165" s="235"/>
      <c r="S165" s="235"/>
      <c r="T165" s="235"/>
      <c r="U165" s="235"/>
      <c r="V165" s="235"/>
      <c r="W165" s="235"/>
      <c r="X165" s="236"/>
      <c r="AT165" s="237" t="s">
        <v>148</v>
      </c>
      <c r="AU165" s="237" t="s">
        <v>144</v>
      </c>
      <c r="AV165" s="14" t="s">
        <v>144</v>
      </c>
      <c r="AW165" s="14" t="s">
        <v>5</v>
      </c>
      <c r="AX165" s="14" t="s">
        <v>77</v>
      </c>
      <c r="AY165" s="237" t="s">
        <v>136</v>
      </c>
    </row>
    <row r="166" spans="1:65" s="15" customFormat="1">
      <c r="B166" s="238"/>
      <c r="C166" s="239"/>
      <c r="D166" s="212" t="s">
        <v>148</v>
      </c>
      <c r="E166" s="240" t="s">
        <v>1</v>
      </c>
      <c r="F166" s="241" t="s">
        <v>152</v>
      </c>
      <c r="G166" s="239"/>
      <c r="H166" s="242">
        <v>26.64</v>
      </c>
      <c r="I166" s="243"/>
      <c r="J166" s="243"/>
      <c r="K166" s="239"/>
      <c r="L166" s="239"/>
      <c r="M166" s="244"/>
      <c r="N166" s="245"/>
      <c r="O166" s="246"/>
      <c r="P166" s="246"/>
      <c r="Q166" s="246"/>
      <c r="R166" s="246"/>
      <c r="S166" s="246"/>
      <c r="T166" s="246"/>
      <c r="U166" s="246"/>
      <c r="V166" s="246"/>
      <c r="W166" s="246"/>
      <c r="X166" s="247"/>
      <c r="AT166" s="248" t="s">
        <v>148</v>
      </c>
      <c r="AU166" s="248" t="s">
        <v>144</v>
      </c>
      <c r="AV166" s="15" t="s">
        <v>143</v>
      </c>
      <c r="AW166" s="15" t="s">
        <v>5</v>
      </c>
      <c r="AX166" s="15" t="s">
        <v>14</v>
      </c>
      <c r="AY166" s="248" t="s">
        <v>136</v>
      </c>
    </row>
    <row r="167" spans="1:65" s="2" customFormat="1" ht="16.5" customHeight="1">
      <c r="A167" s="35"/>
      <c r="B167" s="36"/>
      <c r="C167" s="249" t="s">
        <v>184</v>
      </c>
      <c r="D167" s="249" t="s">
        <v>185</v>
      </c>
      <c r="E167" s="250" t="s">
        <v>186</v>
      </c>
      <c r="F167" s="251" t="s">
        <v>187</v>
      </c>
      <c r="G167" s="252" t="s">
        <v>142</v>
      </c>
      <c r="H167" s="253">
        <v>30.64</v>
      </c>
      <c r="I167" s="254"/>
      <c r="J167" s="255"/>
      <c r="K167" s="256">
        <f>ROUND(P167*H167,3)</f>
        <v>0</v>
      </c>
      <c r="L167" s="255"/>
      <c r="M167" s="257"/>
      <c r="N167" s="258" t="s">
        <v>1</v>
      </c>
      <c r="O167" s="204" t="s">
        <v>41</v>
      </c>
      <c r="P167" s="205">
        <f>I167+J167</f>
        <v>0</v>
      </c>
      <c r="Q167" s="206">
        <f>ROUND(I167*H167,3)</f>
        <v>0</v>
      </c>
      <c r="R167" s="206">
        <f>ROUND(J167*H167,3)</f>
        <v>0</v>
      </c>
      <c r="S167" s="76"/>
      <c r="T167" s="207">
        <f>S167*H167</f>
        <v>0</v>
      </c>
      <c r="U167" s="207">
        <v>1E-4</v>
      </c>
      <c r="V167" s="207">
        <f>U167*H167</f>
        <v>3.0640000000000003E-3</v>
      </c>
      <c r="W167" s="207">
        <v>0</v>
      </c>
      <c r="X167" s="208">
        <f>W167*H167</f>
        <v>0</v>
      </c>
      <c r="Y167" s="35"/>
      <c r="Z167" s="35"/>
      <c r="AA167" s="35"/>
      <c r="AB167" s="35"/>
      <c r="AC167" s="35"/>
      <c r="AD167" s="35"/>
      <c r="AE167" s="35"/>
      <c r="AR167" s="209" t="s">
        <v>188</v>
      </c>
      <c r="AT167" s="209" t="s">
        <v>185</v>
      </c>
      <c r="AU167" s="209" t="s">
        <v>144</v>
      </c>
      <c r="AY167" s="18" t="s">
        <v>136</v>
      </c>
      <c r="BE167" s="210">
        <f>IF(O167="základná",K167,0)</f>
        <v>0</v>
      </c>
      <c r="BF167" s="210">
        <f>IF(O167="znížená",K167,0)</f>
        <v>0</v>
      </c>
      <c r="BG167" s="210">
        <f>IF(O167="zákl. prenesená",K167,0)</f>
        <v>0</v>
      </c>
      <c r="BH167" s="210">
        <f>IF(O167="zníž. prenesená",K167,0)</f>
        <v>0</v>
      </c>
      <c r="BI167" s="210">
        <f>IF(O167="nulová",K167,0)</f>
        <v>0</v>
      </c>
      <c r="BJ167" s="18" t="s">
        <v>144</v>
      </c>
      <c r="BK167" s="211">
        <f>ROUND(P167*H167,3)</f>
        <v>0</v>
      </c>
      <c r="BL167" s="18" t="s">
        <v>143</v>
      </c>
      <c r="BM167" s="209" t="s">
        <v>189</v>
      </c>
    </row>
    <row r="168" spans="1:65" s="2" customFormat="1">
      <c r="A168" s="35"/>
      <c r="B168" s="36"/>
      <c r="C168" s="37"/>
      <c r="D168" s="212" t="s">
        <v>146</v>
      </c>
      <c r="E168" s="37"/>
      <c r="F168" s="213" t="s">
        <v>187</v>
      </c>
      <c r="G168" s="37"/>
      <c r="H168" s="37"/>
      <c r="I168" s="214"/>
      <c r="J168" s="214"/>
      <c r="K168" s="37"/>
      <c r="L168" s="37"/>
      <c r="M168" s="40"/>
      <c r="N168" s="215"/>
      <c r="O168" s="216"/>
      <c r="P168" s="76"/>
      <c r="Q168" s="76"/>
      <c r="R168" s="76"/>
      <c r="S168" s="76"/>
      <c r="T168" s="76"/>
      <c r="U168" s="76"/>
      <c r="V168" s="76"/>
      <c r="W168" s="76"/>
      <c r="X168" s="77"/>
      <c r="Y168" s="35"/>
      <c r="Z168" s="35"/>
      <c r="AA168" s="35"/>
      <c r="AB168" s="35"/>
      <c r="AC168" s="35"/>
      <c r="AD168" s="35"/>
      <c r="AE168" s="35"/>
      <c r="AT168" s="18" t="s">
        <v>146</v>
      </c>
      <c r="AU168" s="18" t="s">
        <v>144</v>
      </c>
    </row>
    <row r="169" spans="1:65" s="2" customFormat="1" ht="16.5" customHeight="1">
      <c r="A169" s="35"/>
      <c r="B169" s="36"/>
      <c r="C169" s="195" t="s">
        <v>188</v>
      </c>
      <c r="D169" s="195" t="s">
        <v>139</v>
      </c>
      <c r="E169" s="196" t="s">
        <v>190</v>
      </c>
      <c r="F169" s="197" t="s">
        <v>191</v>
      </c>
      <c r="G169" s="198" t="s">
        <v>192</v>
      </c>
      <c r="H169" s="199">
        <v>34.630000000000003</v>
      </c>
      <c r="I169" s="200"/>
      <c r="J169" s="200"/>
      <c r="K169" s="201">
        <f>ROUND(P169*H169,3)</f>
        <v>0</v>
      </c>
      <c r="L169" s="202"/>
      <c r="M169" s="40"/>
      <c r="N169" s="203" t="s">
        <v>1</v>
      </c>
      <c r="O169" s="204" t="s">
        <v>41</v>
      </c>
      <c r="P169" s="205">
        <f>I169+J169</f>
        <v>0</v>
      </c>
      <c r="Q169" s="206">
        <f>ROUND(I169*H169,3)</f>
        <v>0</v>
      </c>
      <c r="R169" s="206">
        <f>ROUND(J169*H169,3)</f>
        <v>0</v>
      </c>
      <c r="S169" s="76"/>
      <c r="T169" s="207">
        <f>S169*H169</f>
        <v>0</v>
      </c>
      <c r="U169" s="207">
        <v>0</v>
      </c>
      <c r="V169" s="207">
        <f>U169*H169</f>
        <v>0</v>
      </c>
      <c r="W169" s="207">
        <v>0</v>
      </c>
      <c r="X169" s="208">
        <f>W169*H169</f>
        <v>0</v>
      </c>
      <c r="Y169" s="35"/>
      <c r="Z169" s="35"/>
      <c r="AA169" s="35"/>
      <c r="AB169" s="35"/>
      <c r="AC169" s="35"/>
      <c r="AD169" s="35"/>
      <c r="AE169" s="35"/>
      <c r="AR169" s="209" t="s">
        <v>143</v>
      </c>
      <c r="AT169" s="209" t="s">
        <v>139</v>
      </c>
      <c r="AU169" s="209" t="s">
        <v>144</v>
      </c>
      <c r="AY169" s="18" t="s">
        <v>136</v>
      </c>
      <c r="BE169" s="210">
        <f>IF(O169="základná",K169,0)</f>
        <v>0</v>
      </c>
      <c r="BF169" s="210">
        <f>IF(O169="znížená",K169,0)</f>
        <v>0</v>
      </c>
      <c r="BG169" s="210">
        <f>IF(O169="zákl. prenesená",K169,0)</f>
        <v>0</v>
      </c>
      <c r="BH169" s="210">
        <f>IF(O169="zníž. prenesená",K169,0)</f>
        <v>0</v>
      </c>
      <c r="BI169" s="210">
        <f>IF(O169="nulová",K169,0)</f>
        <v>0</v>
      </c>
      <c r="BJ169" s="18" t="s">
        <v>144</v>
      </c>
      <c r="BK169" s="211">
        <f>ROUND(P169*H169,3)</f>
        <v>0</v>
      </c>
      <c r="BL169" s="18" t="s">
        <v>143</v>
      </c>
      <c r="BM169" s="209" t="s">
        <v>193</v>
      </c>
    </row>
    <row r="170" spans="1:65" s="2" customFormat="1">
      <c r="A170" s="35"/>
      <c r="B170" s="36"/>
      <c r="C170" s="37"/>
      <c r="D170" s="212" t="s">
        <v>146</v>
      </c>
      <c r="E170" s="37"/>
      <c r="F170" s="213" t="s">
        <v>191</v>
      </c>
      <c r="G170" s="37"/>
      <c r="H170" s="37"/>
      <c r="I170" s="214"/>
      <c r="J170" s="214"/>
      <c r="K170" s="37"/>
      <c r="L170" s="37"/>
      <c r="M170" s="40"/>
      <c r="N170" s="215"/>
      <c r="O170" s="216"/>
      <c r="P170" s="76"/>
      <c r="Q170" s="76"/>
      <c r="R170" s="76"/>
      <c r="S170" s="76"/>
      <c r="T170" s="76"/>
      <c r="U170" s="76"/>
      <c r="V170" s="76"/>
      <c r="W170" s="76"/>
      <c r="X170" s="77"/>
      <c r="Y170" s="35"/>
      <c r="Z170" s="35"/>
      <c r="AA170" s="35"/>
      <c r="AB170" s="35"/>
      <c r="AC170" s="35"/>
      <c r="AD170" s="35"/>
      <c r="AE170" s="35"/>
      <c r="AT170" s="18" t="s">
        <v>146</v>
      </c>
      <c r="AU170" s="18" t="s">
        <v>144</v>
      </c>
    </row>
    <row r="171" spans="1:65" s="14" customFormat="1">
      <c r="B171" s="227"/>
      <c r="C171" s="228"/>
      <c r="D171" s="212" t="s">
        <v>148</v>
      </c>
      <c r="E171" s="229" t="s">
        <v>1</v>
      </c>
      <c r="F171" s="230" t="s">
        <v>194</v>
      </c>
      <c r="G171" s="228"/>
      <c r="H171" s="231">
        <v>24.23</v>
      </c>
      <c r="I171" s="232"/>
      <c r="J171" s="232"/>
      <c r="K171" s="228"/>
      <c r="L171" s="228"/>
      <c r="M171" s="233"/>
      <c r="N171" s="234"/>
      <c r="O171" s="235"/>
      <c r="P171" s="235"/>
      <c r="Q171" s="235"/>
      <c r="R171" s="235"/>
      <c r="S171" s="235"/>
      <c r="T171" s="235"/>
      <c r="U171" s="235"/>
      <c r="V171" s="235"/>
      <c r="W171" s="235"/>
      <c r="X171" s="236"/>
      <c r="AT171" s="237" t="s">
        <v>148</v>
      </c>
      <c r="AU171" s="237" t="s">
        <v>144</v>
      </c>
      <c r="AV171" s="14" t="s">
        <v>144</v>
      </c>
      <c r="AW171" s="14" t="s">
        <v>5</v>
      </c>
      <c r="AX171" s="14" t="s">
        <v>77</v>
      </c>
      <c r="AY171" s="237" t="s">
        <v>136</v>
      </c>
    </row>
    <row r="172" spans="1:65" s="14" customFormat="1">
      <c r="B172" s="227"/>
      <c r="C172" s="228"/>
      <c r="D172" s="212" t="s">
        <v>148</v>
      </c>
      <c r="E172" s="229" t="s">
        <v>1</v>
      </c>
      <c r="F172" s="230" t="s">
        <v>195</v>
      </c>
      <c r="G172" s="228"/>
      <c r="H172" s="231">
        <v>10.4</v>
      </c>
      <c r="I172" s="232"/>
      <c r="J172" s="232"/>
      <c r="K172" s="228"/>
      <c r="L172" s="228"/>
      <c r="M172" s="233"/>
      <c r="N172" s="234"/>
      <c r="O172" s="235"/>
      <c r="P172" s="235"/>
      <c r="Q172" s="235"/>
      <c r="R172" s="235"/>
      <c r="S172" s="235"/>
      <c r="T172" s="235"/>
      <c r="U172" s="235"/>
      <c r="V172" s="235"/>
      <c r="W172" s="235"/>
      <c r="X172" s="236"/>
      <c r="AT172" s="237" t="s">
        <v>148</v>
      </c>
      <c r="AU172" s="237" t="s">
        <v>144</v>
      </c>
      <c r="AV172" s="14" t="s">
        <v>144</v>
      </c>
      <c r="AW172" s="14" t="s">
        <v>5</v>
      </c>
      <c r="AX172" s="14" t="s">
        <v>77</v>
      </c>
      <c r="AY172" s="237" t="s">
        <v>136</v>
      </c>
    </row>
    <row r="173" spans="1:65" s="15" customFormat="1">
      <c r="B173" s="238"/>
      <c r="C173" s="239"/>
      <c r="D173" s="212" t="s">
        <v>148</v>
      </c>
      <c r="E173" s="240" t="s">
        <v>1</v>
      </c>
      <c r="F173" s="241" t="s">
        <v>152</v>
      </c>
      <c r="G173" s="239"/>
      <c r="H173" s="242">
        <v>34.630000000000003</v>
      </c>
      <c r="I173" s="243"/>
      <c r="J173" s="243"/>
      <c r="K173" s="239"/>
      <c r="L173" s="239"/>
      <c r="M173" s="244"/>
      <c r="N173" s="245"/>
      <c r="O173" s="246"/>
      <c r="P173" s="246"/>
      <c r="Q173" s="246"/>
      <c r="R173" s="246"/>
      <c r="S173" s="246"/>
      <c r="T173" s="246"/>
      <c r="U173" s="246"/>
      <c r="V173" s="246"/>
      <c r="W173" s="246"/>
      <c r="X173" s="247"/>
      <c r="AT173" s="248" t="s">
        <v>148</v>
      </c>
      <c r="AU173" s="248" t="s">
        <v>144</v>
      </c>
      <c r="AV173" s="15" t="s">
        <v>143</v>
      </c>
      <c r="AW173" s="15" t="s">
        <v>5</v>
      </c>
      <c r="AX173" s="15" t="s">
        <v>14</v>
      </c>
      <c r="AY173" s="248" t="s">
        <v>136</v>
      </c>
    </row>
    <row r="174" spans="1:65" s="2" customFormat="1" ht="21.75" customHeight="1">
      <c r="A174" s="35"/>
      <c r="B174" s="36"/>
      <c r="C174" s="249" t="s">
        <v>196</v>
      </c>
      <c r="D174" s="249" t="s">
        <v>185</v>
      </c>
      <c r="E174" s="250" t="s">
        <v>197</v>
      </c>
      <c r="F174" s="251" t="s">
        <v>198</v>
      </c>
      <c r="G174" s="252" t="s">
        <v>192</v>
      </c>
      <c r="H174" s="253">
        <v>34.979999999999997</v>
      </c>
      <c r="I174" s="254"/>
      <c r="J174" s="255"/>
      <c r="K174" s="256">
        <f>ROUND(P174*H174,3)</f>
        <v>0</v>
      </c>
      <c r="L174" s="255"/>
      <c r="M174" s="257"/>
      <c r="N174" s="258" t="s">
        <v>1</v>
      </c>
      <c r="O174" s="204" t="s">
        <v>41</v>
      </c>
      <c r="P174" s="205">
        <f>I174+J174</f>
        <v>0</v>
      </c>
      <c r="Q174" s="206">
        <f>ROUND(I174*H174,3)</f>
        <v>0</v>
      </c>
      <c r="R174" s="206">
        <f>ROUND(J174*H174,3)</f>
        <v>0</v>
      </c>
      <c r="S174" s="76"/>
      <c r="T174" s="207">
        <f>S174*H174</f>
        <v>0</v>
      </c>
      <c r="U174" s="207">
        <v>1.4999999999999999E-4</v>
      </c>
      <c r="V174" s="207">
        <f>U174*H174</f>
        <v>5.2469999999999991E-3</v>
      </c>
      <c r="W174" s="207">
        <v>0</v>
      </c>
      <c r="X174" s="208">
        <f>W174*H174</f>
        <v>0</v>
      </c>
      <c r="Y174" s="35"/>
      <c r="Z174" s="35"/>
      <c r="AA174" s="35"/>
      <c r="AB174" s="35"/>
      <c r="AC174" s="35"/>
      <c r="AD174" s="35"/>
      <c r="AE174" s="35"/>
      <c r="AR174" s="209" t="s">
        <v>188</v>
      </c>
      <c r="AT174" s="209" t="s">
        <v>185</v>
      </c>
      <c r="AU174" s="209" t="s">
        <v>144</v>
      </c>
      <c r="AY174" s="18" t="s">
        <v>136</v>
      </c>
      <c r="BE174" s="210">
        <f>IF(O174="základná",K174,0)</f>
        <v>0</v>
      </c>
      <c r="BF174" s="210">
        <f>IF(O174="znížená",K174,0)</f>
        <v>0</v>
      </c>
      <c r="BG174" s="210">
        <f>IF(O174="zákl. prenesená",K174,0)</f>
        <v>0</v>
      </c>
      <c r="BH174" s="210">
        <f>IF(O174="zníž. prenesená",K174,0)</f>
        <v>0</v>
      </c>
      <c r="BI174" s="210">
        <f>IF(O174="nulová",K174,0)</f>
        <v>0</v>
      </c>
      <c r="BJ174" s="18" t="s">
        <v>144</v>
      </c>
      <c r="BK174" s="211">
        <f>ROUND(P174*H174,3)</f>
        <v>0</v>
      </c>
      <c r="BL174" s="18" t="s">
        <v>143</v>
      </c>
      <c r="BM174" s="209" t="s">
        <v>199</v>
      </c>
    </row>
    <row r="175" spans="1:65" s="2" customFormat="1">
      <c r="A175" s="35"/>
      <c r="B175" s="36"/>
      <c r="C175" s="37"/>
      <c r="D175" s="212" t="s">
        <v>146</v>
      </c>
      <c r="E175" s="37"/>
      <c r="F175" s="213" t="s">
        <v>198</v>
      </c>
      <c r="G175" s="37"/>
      <c r="H175" s="37"/>
      <c r="I175" s="214"/>
      <c r="J175" s="214"/>
      <c r="K175" s="37"/>
      <c r="L175" s="37"/>
      <c r="M175" s="40"/>
      <c r="N175" s="215"/>
      <c r="O175" s="216"/>
      <c r="P175" s="76"/>
      <c r="Q175" s="76"/>
      <c r="R175" s="76"/>
      <c r="S175" s="76"/>
      <c r="T175" s="76"/>
      <c r="U175" s="76"/>
      <c r="V175" s="76"/>
      <c r="W175" s="76"/>
      <c r="X175" s="77"/>
      <c r="Y175" s="35"/>
      <c r="Z175" s="35"/>
      <c r="AA175" s="35"/>
      <c r="AB175" s="35"/>
      <c r="AC175" s="35"/>
      <c r="AD175" s="35"/>
      <c r="AE175" s="35"/>
      <c r="AT175" s="18" t="s">
        <v>146</v>
      </c>
      <c r="AU175" s="18" t="s">
        <v>144</v>
      </c>
    </row>
    <row r="176" spans="1:65" s="2" customFormat="1" ht="16.5" customHeight="1">
      <c r="A176" s="35"/>
      <c r="B176" s="36"/>
      <c r="C176" s="195" t="s">
        <v>200</v>
      </c>
      <c r="D176" s="195" t="s">
        <v>139</v>
      </c>
      <c r="E176" s="196" t="s">
        <v>201</v>
      </c>
      <c r="F176" s="197" t="s">
        <v>202</v>
      </c>
      <c r="G176" s="198" t="s">
        <v>142</v>
      </c>
      <c r="H176" s="199">
        <v>8</v>
      </c>
      <c r="I176" s="200"/>
      <c r="J176" s="200"/>
      <c r="K176" s="201">
        <f>ROUND(P176*H176,3)</f>
        <v>0</v>
      </c>
      <c r="L176" s="202"/>
      <c r="M176" s="40"/>
      <c r="N176" s="203" t="s">
        <v>1</v>
      </c>
      <c r="O176" s="204" t="s">
        <v>41</v>
      </c>
      <c r="P176" s="205">
        <f>I176+J176</f>
        <v>0</v>
      </c>
      <c r="Q176" s="206">
        <f>ROUND(I176*H176,3)</f>
        <v>0</v>
      </c>
      <c r="R176" s="206">
        <f>ROUND(J176*H176,3)</f>
        <v>0</v>
      </c>
      <c r="S176" s="76"/>
      <c r="T176" s="207">
        <f>S176*H176</f>
        <v>0</v>
      </c>
      <c r="U176" s="207">
        <v>1.7340000000000001E-2</v>
      </c>
      <c r="V176" s="207">
        <f>U176*H176</f>
        <v>0.13872000000000001</v>
      </c>
      <c r="W176" s="207">
        <v>0</v>
      </c>
      <c r="X176" s="208">
        <f>W176*H176</f>
        <v>0</v>
      </c>
      <c r="Y176" s="35"/>
      <c r="Z176" s="35"/>
      <c r="AA176" s="35"/>
      <c r="AB176" s="35"/>
      <c r="AC176" s="35"/>
      <c r="AD176" s="35"/>
      <c r="AE176" s="35"/>
      <c r="AR176" s="209" t="s">
        <v>143</v>
      </c>
      <c r="AT176" s="209" t="s">
        <v>139</v>
      </c>
      <c r="AU176" s="209" t="s">
        <v>144</v>
      </c>
      <c r="AY176" s="18" t="s">
        <v>136</v>
      </c>
      <c r="BE176" s="210">
        <f>IF(O176="základná",K176,0)</f>
        <v>0</v>
      </c>
      <c r="BF176" s="210">
        <f>IF(O176="znížená",K176,0)</f>
        <v>0</v>
      </c>
      <c r="BG176" s="210">
        <f>IF(O176="zákl. prenesená",K176,0)</f>
        <v>0</v>
      </c>
      <c r="BH176" s="210">
        <f>IF(O176="zníž. prenesená",K176,0)</f>
        <v>0</v>
      </c>
      <c r="BI176" s="210">
        <f>IF(O176="nulová",K176,0)</f>
        <v>0</v>
      </c>
      <c r="BJ176" s="18" t="s">
        <v>144</v>
      </c>
      <c r="BK176" s="211">
        <f>ROUND(P176*H176,3)</f>
        <v>0</v>
      </c>
      <c r="BL176" s="18" t="s">
        <v>143</v>
      </c>
      <c r="BM176" s="209" t="s">
        <v>203</v>
      </c>
    </row>
    <row r="177" spans="1:65" s="2" customFormat="1">
      <c r="A177" s="35"/>
      <c r="B177" s="36"/>
      <c r="C177" s="37"/>
      <c r="D177" s="212" t="s">
        <v>146</v>
      </c>
      <c r="E177" s="37"/>
      <c r="F177" s="213" t="s">
        <v>204</v>
      </c>
      <c r="G177" s="37"/>
      <c r="H177" s="37"/>
      <c r="I177" s="214"/>
      <c r="J177" s="214"/>
      <c r="K177" s="37"/>
      <c r="L177" s="37"/>
      <c r="M177" s="40"/>
      <c r="N177" s="215"/>
      <c r="O177" s="216"/>
      <c r="P177" s="76"/>
      <c r="Q177" s="76"/>
      <c r="R177" s="76"/>
      <c r="S177" s="76"/>
      <c r="T177" s="76"/>
      <c r="U177" s="76"/>
      <c r="V177" s="76"/>
      <c r="W177" s="76"/>
      <c r="X177" s="77"/>
      <c r="Y177" s="35"/>
      <c r="Z177" s="35"/>
      <c r="AA177" s="35"/>
      <c r="AB177" s="35"/>
      <c r="AC177" s="35"/>
      <c r="AD177" s="35"/>
      <c r="AE177" s="35"/>
      <c r="AT177" s="18" t="s">
        <v>146</v>
      </c>
      <c r="AU177" s="18" t="s">
        <v>144</v>
      </c>
    </row>
    <row r="178" spans="1:65" s="14" customFormat="1">
      <c r="B178" s="227"/>
      <c r="C178" s="228"/>
      <c r="D178" s="212" t="s">
        <v>148</v>
      </c>
      <c r="E178" s="229" t="s">
        <v>1</v>
      </c>
      <c r="F178" s="230" t="s">
        <v>178</v>
      </c>
      <c r="G178" s="228"/>
      <c r="H178" s="231">
        <v>8</v>
      </c>
      <c r="I178" s="232"/>
      <c r="J178" s="232"/>
      <c r="K178" s="228"/>
      <c r="L178" s="228"/>
      <c r="M178" s="233"/>
      <c r="N178" s="234"/>
      <c r="O178" s="235"/>
      <c r="P178" s="235"/>
      <c r="Q178" s="235"/>
      <c r="R178" s="235"/>
      <c r="S178" s="235"/>
      <c r="T178" s="235"/>
      <c r="U178" s="235"/>
      <c r="V178" s="235"/>
      <c r="W178" s="235"/>
      <c r="X178" s="236"/>
      <c r="AT178" s="237" t="s">
        <v>148</v>
      </c>
      <c r="AU178" s="237" t="s">
        <v>144</v>
      </c>
      <c r="AV178" s="14" t="s">
        <v>144</v>
      </c>
      <c r="AW178" s="14" t="s">
        <v>5</v>
      </c>
      <c r="AX178" s="14" t="s">
        <v>14</v>
      </c>
      <c r="AY178" s="237" t="s">
        <v>136</v>
      </c>
    </row>
    <row r="179" spans="1:65" s="12" customFormat="1" ht="22.9" customHeight="1">
      <c r="B179" s="178"/>
      <c r="C179" s="179"/>
      <c r="D179" s="180" t="s">
        <v>76</v>
      </c>
      <c r="E179" s="193" t="s">
        <v>196</v>
      </c>
      <c r="F179" s="193" t="s">
        <v>205</v>
      </c>
      <c r="G179" s="179"/>
      <c r="H179" s="179"/>
      <c r="I179" s="182"/>
      <c r="J179" s="182"/>
      <c r="K179" s="194">
        <f>BK179</f>
        <v>0</v>
      </c>
      <c r="L179" s="179"/>
      <c r="M179" s="184"/>
      <c r="N179" s="185"/>
      <c r="O179" s="186"/>
      <c r="P179" s="186"/>
      <c r="Q179" s="187">
        <f>SUM(Q180:Q214)</f>
        <v>0</v>
      </c>
      <c r="R179" s="187">
        <f>SUM(R180:R214)</f>
        <v>0</v>
      </c>
      <c r="S179" s="186"/>
      <c r="T179" s="188">
        <f>SUM(T180:T214)</f>
        <v>0</v>
      </c>
      <c r="U179" s="186"/>
      <c r="V179" s="188">
        <f>SUM(V180:V214)</f>
        <v>0.13928960000000001</v>
      </c>
      <c r="W179" s="186"/>
      <c r="X179" s="189">
        <f>SUM(X180:X214)</f>
        <v>8.0960000000000019</v>
      </c>
      <c r="AR179" s="190" t="s">
        <v>14</v>
      </c>
      <c r="AT179" s="191" t="s">
        <v>76</v>
      </c>
      <c r="AU179" s="191" t="s">
        <v>14</v>
      </c>
      <c r="AY179" s="190" t="s">
        <v>136</v>
      </c>
      <c r="BK179" s="192">
        <f>SUM(BK180:BK214)</f>
        <v>0</v>
      </c>
    </row>
    <row r="180" spans="1:65" s="2" customFormat="1" ht="16.5" customHeight="1">
      <c r="A180" s="35"/>
      <c r="B180" s="36"/>
      <c r="C180" s="195" t="s">
        <v>206</v>
      </c>
      <c r="D180" s="195" t="s">
        <v>139</v>
      </c>
      <c r="E180" s="196" t="s">
        <v>207</v>
      </c>
      <c r="F180" s="197" t="s">
        <v>208</v>
      </c>
      <c r="G180" s="198" t="s">
        <v>142</v>
      </c>
      <c r="H180" s="199">
        <v>83.37</v>
      </c>
      <c r="I180" s="200"/>
      <c r="J180" s="200"/>
      <c r="K180" s="201">
        <f>ROUND(P180*H180,3)</f>
        <v>0</v>
      </c>
      <c r="L180" s="202"/>
      <c r="M180" s="40"/>
      <c r="N180" s="203" t="s">
        <v>1</v>
      </c>
      <c r="O180" s="204" t="s">
        <v>41</v>
      </c>
      <c r="P180" s="205">
        <f>I180+J180</f>
        <v>0</v>
      </c>
      <c r="Q180" s="206">
        <f>ROUND(I180*H180,3)</f>
        <v>0</v>
      </c>
      <c r="R180" s="206">
        <f>ROUND(J180*H180,3)</f>
        <v>0</v>
      </c>
      <c r="S180" s="76"/>
      <c r="T180" s="207">
        <f>S180*H180</f>
        <v>0</v>
      </c>
      <c r="U180" s="207">
        <v>1.5299999999999999E-3</v>
      </c>
      <c r="V180" s="207">
        <f>U180*H180</f>
        <v>0.12755610000000001</v>
      </c>
      <c r="W180" s="207">
        <v>0</v>
      </c>
      <c r="X180" s="208">
        <f>W180*H180</f>
        <v>0</v>
      </c>
      <c r="Y180" s="35"/>
      <c r="Z180" s="35"/>
      <c r="AA180" s="35"/>
      <c r="AB180" s="35"/>
      <c r="AC180" s="35"/>
      <c r="AD180" s="35"/>
      <c r="AE180" s="35"/>
      <c r="AR180" s="209" t="s">
        <v>143</v>
      </c>
      <c r="AT180" s="209" t="s">
        <v>139</v>
      </c>
      <c r="AU180" s="209" t="s">
        <v>144</v>
      </c>
      <c r="AY180" s="18" t="s">
        <v>136</v>
      </c>
      <c r="BE180" s="210">
        <f>IF(O180="základná",K180,0)</f>
        <v>0</v>
      </c>
      <c r="BF180" s="210">
        <f>IF(O180="znížená",K180,0)</f>
        <v>0</v>
      </c>
      <c r="BG180" s="210">
        <f>IF(O180="zákl. prenesená",K180,0)</f>
        <v>0</v>
      </c>
      <c r="BH180" s="210">
        <f>IF(O180="zníž. prenesená",K180,0)</f>
        <v>0</v>
      </c>
      <c r="BI180" s="210">
        <f>IF(O180="nulová",K180,0)</f>
        <v>0</v>
      </c>
      <c r="BJ180" s="18" t="s">
        <v>144</v>
      </c>
      <c r="BK180" s="211">
        <f>ROUND(P180*H180,3)</f>
        <v>0</v>
      </c>
      <c r="BL180" s="18" t="s">
        <v>143</v>
      </c>
      <c r="BM180" s="209" t="s">
        <v>209</v>
      </c>
    </row>
    <row r="181" spans="1:65" s="2" customFormat="1">
      <c r="A181" s="35"/>
      <c r="B181" s="36"/>
      <c r="C181" s="37"/>
      <c r="D181" s="212" t="s">
        <v>146</v>
      </c>
      <c r="E181" s="37"/>
      <c r="F181" s="213" t="s">
        <v>208</v>
      </c>
      <c r="G181" s="37"/>
      <c r="H181" s="37"/>
      <c r="I181" s="214"/>
      <c r="J181" s="214"/>
      <c r="K181" s="37"/>
      <c r="L181" s="37"/>
      <c r="M181" s="40"/>
      <c r="N181" s="215"/>
      <c r="O181" s="216"/>
      <c r="P181" s="76"/>
      <c r="Q181" s="76"/>
      <c r="R181" s="76"/>
      <c r="S181" s="76"/>
      <c r="T181" s="76"/>
      <c r="U181" s="76"/>
      <c r="V181" s="76"/>
      <c r="W181" s="76"/>
      <c r="X181" s="77"/>
      <c r="Y181" s="35"/>
      <c r="Z181" s="35"/>
      <c r="AA181" s="35"/>
      <c r="AB181" s="35"/>
      <c r="AC181" s="35"/>
      <c r="AD181" s="35"/>
      <c r="AE181" s="35"/>
      <c r="AT181" s="18" t="s">
        <v>146</v>
      </c>
      <c r="AU181" s="18" t="s">
        <v>144</v>
      </c>
    </row>
    <row r="182" spans="1:65" s="14" customFormat="1">
      <c r="B182" s="227"/>
      <c r="C182" s="228"/>
      <c r="D182" s="212" t="s">
        <v>148</v>
      </c>
      <c r="E182" s="229" t="s">
        <v>1</v>
      </c>
      <c r="F182" s="230" t="s">
        <v>210</v>
      </c>
      <c r="G182" s="228"/>
      <c r="H182" s="231">
        <v>31.2</v>
      </c>
      <c r="I182" s="232"/>
      <c r="J182" s="232"/>
      <c r="K182" s="228"/>
      <c r="L182" s="228"/>
      <c r="M182" s="233"/>
      <c r="N182" s="234"/>
      <c r="O182" s="235"/>
      <c r="P182" s="235"/>
      <c r="Q182" s="235"/>
      <c r="R182" s="235"/>
      <c r="S182" s="235"/>
      <c r="T182" s="235"/>
      <c r="U182" s="235"/>
      <c r="V182" s="235"/>
      <c r="W182" s="235"/>
      <c r="X182" s="236"/>
      <c r="AT182" s="237" t="s">
        <v>148</v>
      </c>
      <c r="AU182" s="237" t="s">
        <v>144</v>
      </c>
      <c r="AV182" s="14" t="s">
        <v>144</v>
      </c>
      <c r="AW182" s="14" t="s">
        <v>5</v>
      </c>
      <c r="AX182" s="14" t="s">
        <v>77</v>
      </c>
      <c r="AY182" s="237" t="s">
        <v>136</v>
      </c>
    </row>
    <row r="183" spans="1:65" s="14" customFormat="1">
      <c r="B183" s="227"/>
      <c r="C183" s="228"/>
      <c r="D183" s="212" t="s">
        <v>148</v>
      </c>
      <c r="E183" s="229" t="s">
        <v>1</v>
      </c>
      <c r="F183" s="230" t="s">
        <v>211</v>
      </c>
      <c r="G183" s="228"/>
      <c r="H183" s="231">
        <v>45.87</v>
      </c>
      <c r="I183" s="232"/>
      <c r="J183" s="232"/>
      <c r="K183" s="228"/>
      <c r="L183" s="228"/>
      <c r="M183" s="233"/>
      <c r="N183" s="234"/>
      <c r="O183" s="235"/>
      <c r="P183" s="235"/>
      <c r="Q183" s="235"/>
      <c r="R183" s="235"/>
      <c r="S183" s="235"/>
      <c r="T183" s="235"/>
      <c r="U183" s="235"/>
      <c r="V183" s="235"/>
      <c r="W183" s="235"/>
      <c r="X183" s="236"/>
      <c r="AT183" s="237" t="s">
        <v>148</v>
      </c>
      <c r="AU183" s="237" t="s">
        <v>144</v>
      </c>
      <c r="AV183" s="14" t="s">
        <v>144</v>
      </c>
      <c r="AW183" s="14" t="s">
        <v>5</v>
      </c>
      <c r="AX183" s="14" t="s">
        <v>77</v>
      </c>
      <c r="AY183" s="237" t="s">
        <v>136</v>
      </c>
    </row>
    <row r="184" spans="1:65" s="14" customFormat="1">
      <c r="B184" s="227"/>
      <c r="C184" s="228"/>
      <c r="D184" s="212" t="s">
        <v>148</v>
      </c>
      <c r="E184" s="229" t="s">
        <v>1</v>
      </c>
      <c r="F184" s="230" t="s">
        <v>212</v>
      </c>
      <c r="G184" s="228"/>
      <c r="H184" s="231">
        <v>6.3</v>
      </c>
      <c r="I184" s="232"/>
      <c r="J184" s="232"/>
      <c r="K184" s="228"/>
      <c r="L184" s="228"/>
      <c r="M184" s="233"/>
      <c r="N184" s="234"/>
      <c r="O184" s="235"/>
      <c r="P184" s="235"/>
      <c r="Q184" s="235"/>
      <c r="R184" s="235"/>
      <c r="S184" s="235"/>
      <c r="T184" s="235"/>
      <c r="U184" s="235"/>
      <c r="V184" s="235"/>
      <c r="W184" s="235"/>
      <c r="X184" s="236"/>
      <c r="AT184" s="237" t="s">
        <v>148</v>
      </c>
      <c r="AU184" s="237" t="s">
        <v>144</v>
      </c>
      <c r="AV184" s="14" t="s">
        <v>144</v>
      </c>
      <c r="AW184" s="14" t="s">
        <v>5</v>
      </c>
      <c r="AX184" s="14" t="s">
        <v>77</v>
      </c>
      <c r="AY184" s="237" t="s">
        <v>136</v>
      </c>
    </row>
    <row r="185" spans="1:65" s="15" customFormat="1">
      <c r="B185" s="238"/>
      <c r="C185" s="239"/>
      <c r="D185" s="212" t="s">
        <v>148</v>
      </c>
      <c r="E185" s="240" t="s">
        <v>1</v>
      </c>
      <c r="F185" s="241" t="s">
        <v>152</v>
      </c>
      <c r="G185" s="239"/>
      <c r="H185" s="242">
        <v>83.37</v>
      </c>
      <c r="I185" s="243"/>
      <c r="J185" s="243"/>
      <c r="K185" s="239"/>
      <c r="L185" s="239"/>
      <c r="M185" s="244"/>
      <c r="N185" s="245"/>
      <c r="O185" s="246"/>
      <c r="P185" s="246"/>
      <c r="Q185" s="246"/>
      <c r="R185" s="246"/>
      <c r="S185" s="246"/>
      <c r="T185" s="246"/>
      <c r="U185" s="246"/>
      <c r="V185" s="246"/>
      <c r="W185" s="246"/>
      <c r="X185" s="247"/>
      <c r="AT185" s="248" t="s">
        <v>148</v>
      </c>
      <c r="AU185" s="248" t="s">
        <v>144</v>
      </c>
      <c r="AV185" s="15" t="s">
        <v>143</v>
      </c>
      <c r="AW185" s="15" t="s">
        <v>5</v>
      </c>
      <c r="AX185" s="15" t="s">
        <v>14</v>
      </c>
      <c r="AY185" s="248" t="s">
        <v>136</v>
      </c>
    </row>
    <row r="186" spans="1:65" s="2" customFormat="1" ht="16.5" customHeight="1">
      <c r="A186" s="35"/>
      <c r="B186" s="36"/>
      <c r="C186" s="195" t="s">
        <v>213</v>
      </c>
      <c r="D186" s="195" t="s">
        <v>139</v>
      </c>
      <c r="E186" s="196" t="s">
        <v>214</v>
      </c>
      <c r="F186" s="197" t="s">
        <v>215</v>
      </c>
      <c r="G186" s="198" t="s">
        <v>142</v>
      </c>
      <c r="H186" s="199">
        <v>234.67</v>
      </c>
      <c r="I186" s="200"/>
      <c r="J186" s="200"/>
      <c r="K186" s="201">
        <f>ROUND(P186*H186,3)</f>
        <v>0</v>
      </c>
      <c r="L186" s="202"/>
      <c r="M186" s="40"/>
      <c r="N186" s="203" t="s">
        <v>1</v>
      </c>
      <c r="O186" s="204" t="s">
        <v>41</v>
      </c>
      <c r="P186" s="205">
        <f>I186+J186</f>
        <v>0</v>
      </c>
      <c r="Q186" s="206">
        <f>ROUND(I186*H186,3)</f>
        <v>0</v>
      </c>
      <c r="R186" s="206">
        <f>ROUND(J186*H186,3)</f>
        <v>0</v>
      </c>
      <c r="S186" s="76"/>
      <c r="T186" s="207">
        <f>S186*H186</f>
        <v>0</v>
      </c>
      <c r="U186" s="207">
        <v>5.0000000000000002E-5</v>
      </c>
      <c r="V186" s="207">
        <f>U186*H186</f>
        <v>1.1733499999999999E-2</v>
      </c>
      <c r="W186" s="207">
        <v>0</v>
      </c>
      <c r="X186" s="208">
        <f>W186*H186</f>
        <v>0</v>
      </c>
      <c r="Y186" s="35"/>
      <c r="Z186" s="35"/>
      <c r="AA186" s="35"/>
      <c r="AB186" s="35"/>
      <c r="AC186" s="35"/>
      <c r="AD186" s="35"/>
      <c r="AE186" s="35"/>
      <c r="AR186" s="209" t="s">
        <v>143</v>
      </c>
      <c r="AT186" s="209" t="s">
        <v>139</v>
      </c>
      <c r="AU186" s="209" t="s">
        <v>144</v>
      </c>
      <c r="AY186" s="18" t="s">
        <v>136</v>
      </c>
      <c r="BE186" s="210">
        <f>IF(O186="základná",K186,0)</f>
        <v>0</v>
      </c>
      <c r="BF186" s="210">
        <f>IF(O186="znížená",K186,0)</f>
        <v>0</v>
      </c>
      <c r="BG186" s="210">
        <f>IF(O186="zákl. prenesená",K186,0)</f>
        <v>0</v>
      </c>
      <c r="BH186" s="210">
        <f>IF(O186="zníž. prenesená",K186,0)</f>
        <v>0</v>
      </c>
      <c r="BI186" s="210">
        <f>IF(O186="nulová",K186,0)</f>
        <v>0</v>
      </c>
      <c r="BJ186" s="18" t="s">
        <v>144</v>
      </c>
      <c r="BK186" s="211">
        <f>ROUND(P186*H186,3)</f>
        <v>0</v>
      </c>
      <c r="BL186" s="18" t="s">
        <v>143</v>
      </c>
      <c r="BM186" s="209" t="s">
        <v>216</v>
      </c>
    </row>
    <row r="187" spans="1:65" s="2" customFormat="1" ht="29.25">
      <c r="A187" s="35"/>
      <c r="B187" s="36"/>
      <c r="C187" s="37"/>
      <c r="D187" s="212" t="s">
        <v>146</v>
      </c>
      <c r="E187" s="37"/>
      <c r="F187" s="213" t="s">
        <v>217</v>
      </c>
      <c r="G187" s="37"/>
      <c r="H187" s="37"/>
      <c r="I187" s="214"/>
      <c r="J187" s="214"/>
      <c r="K187" s="37"/>
      <c r="L187" s="37"/>
      <c r="M187" s="40"/>
      <c r="N187" s="215"/>
      <c r="O187" s="216"/>
      <c r="P187" s="76"/>
      <c r="Q187" s="76"/>
      <c r="R187" s="76"/>
      <c r="S187" s="76"/>
      <c r="T187" s="76"/>
      <c r="U187" s="76"/>
      <c r="V187" s="76"/>
      <c r="W187" s="76"/>
      <c r="X187" s="77"/>
      <c r="Y187" s="35"/>
      <c r="Z187" s="35"/>
      <c r="AA187" s="35"/>
      <c r="AB187" s="35"/>
      <c r="AC187" s="35"/>
      <c r="AD187" s="35"/>
      <c r="AE187" s="35"/>
      <c r="AT187" s="18" t="s">
        <v>146</v>
      </c>
      <c r="AU187" s="18" t="s">
        <v>144</v>
      </c>
    </row>
    <row r="188" spans="1:65" s="14" customFormat="1">
      <c r="B188" s="227"/>
      <c r="C188" s="228"/>
      <c r="D188" s="212" t="s">
        <v>148</v>
      </c>
      <c r="E188" s="229" t="s">
        <v>1</v>
      </c>
      <c r="F188" s="230" t="s">
        <v>218</v>
      </c>
      <c r="G188" s="228"/>
      <c r="H188" s="231">
        <v>154.66999999999999</v>
      </c>
      <c r="I188" s="232"/>
      <c r="J188" s="232"/>
      <c r="K188" s="228"/>
      <c r="L188" s="228"/>
      <c r="M188" s="233"/>
      <c r="N188" s="234"/>
      <c r="O188" s="235"/>
      <c r="P188" s="235"/>
      <c r="Q188" s="235"/>
      <c r="R188" s="235"/>
      <c r="S188" s="235"/>
      <c r="T188" s="235"/>
      <c r="U188" s="235"/>
      <c r="V188" s="235"/>
      <c r="W188" s="235"/>
      <c r="X188" s="236"/>
      <c r="AT188" s="237" t="s">
        <v>148</v>
      </c>
      <c r="AU188" s="237" t="s">
        <v>144</v>
      </c>
      <c r="AV188" s="14" t="s">
        <v>144</v>
      </c>
      <c r="AW188" s="14" t="s">
        <v>5</v>
      </c>
      <c r="AX188" s="14" t="s">
        <v>77</v>
      </c>
      <c r="AY188" s="237" t="s">
        <v>136</v>
      </c>
    </row>
    <row r="189" spans="1:65" s="14" customFormat="1">
      <c r="B189" s="227"/>
      <c r="C189" s="228"/>
      <c r="D189" s="212" t="s">
        <v>148</v>
      </c>
      <c r="E189" s="229" t="s">
        <v>1</v>
      </c>
      <c r="F189" s="230" t="s">
        <v>219</v>
      </c>
      <c r="G189" s="228"/>
      <c r="H189" s="231">
        <v>80</v>
      </c>
      <c r="I189" s="232"/>
      <c r="J189" s="232"/>
      <c r="K189" s="228"/>
      <c r="L189" s="228"/>
      <c r="M189" s="233"/>
      <c r="N189" s="234"/>
      <c r="O189" s="235"/>
      <c r="P189" s="235"/>
      <c r="Q189" s="235"/>
      <c r="R189" s="235"/>
      <c r="S189" s="235"/>
      <c r="T189" s="235"/>
      <c r="U189" s="235"/>
      <c r="V189" s="235"/>
      <c r="W189" s="235"/>
      <c r="X189" s="236"/>
      <c r="AT189" s="237" t="s">
        <v>148</v>
      </c>
      <c r="AU189" s="237" t="s">
        <v>144</v>
      </c>
      <c r="AV189" s="14" t="s">
        <v>144</v>
      </c>
      <c r="AW189" s="14" t="s">
        <v>5</v>
      </c>
      <c r="AX189" s="14" t="s">
        <v>77</v>
      </c>
      <c r="AY189" s="237" t="s">
        <v>136</v>
      </c>
    </row>
    <row r="190" spans="1:65" s="15" customFormat="1">
      <c r="B190" s="238"/>
      <c r="C190" s="239"/>
      <c r="D190" s="212" t="s">
        <v>148</v>
      </c>
      <c r="E190" s="240" t="s">
        <v>1</v>
      </c>
      <c r="F190" s="241" t="s">
        <v>152</v>
      </c>
      <c r="G190" s="239"/>
      <c r="H190" s="242">
        <v>234.67</v>
      </c>
      <c r="I190" s="243"/>
      <c r="J190" s="243"/>
      <c r="K190" s="239"/>
      <c r="L190" s="239"/>
      <c r="M190" s="244"/>
      <c r="N190" s="245"/>
      <c r="O190" s="246"/>
      <c r="P190" s="246"/>
      <c r="Q190" s="246"/>
      <c r="R190" s="246"/>
      <c r="S190" s="246"/>
      <c r="T190" s="246"/>
      <c r="U190" s="246"/>
      <c r="V190" s="246"/>
      <c r="W190" s="246"/>
      <c r="X190" s="247"/>
      <c r="AT190" s="248" t="s">
        <v>148</v>
      </c>
      <c r="AU190" s="248" t="s">
        <v>144</v>
      </c>
      <c r="AV190" s="15" t="s">
        <v>143</v>
      </c>
      <c r="AW190" s="15" t="s">
        <v>5</v>
      </c>
      <c r="AX190" s="15" t="s">
        <v>14</v>
      </c>
      <c r="AY190" s="248" t="s">
        <v>136</v>
      </c>
    </row>
    <row r="191" spans="1:65" s="2" customFormat="1" ht="24.2" customHeight="1">
      <c r="A191" s="35"/>
      <c r="B191" s="36"/>
      <c r="C191" s="195" t="s">
        <v>220</v>
      </c>
      <c r="D191" s="195" t="s">
        <v>139</v>
      </c>
      <c r="E191" s="196" t="s">
        <v>221</v>
      </c>
      <c r="F191" s="197" t="s">
        <v>222</v>
      </c>
      <c r="G191" s="198" t="s">
        <v>155</v>
      </c>
      <c r="H191" s="199">
        <v>3.68</v>
      </c>
      <c r="I191" s="200"/>
      <c r="J191" s="200"/>
      <c r="K191" s="201">
        <f>ROUND(P191*H191,3)</f>
        <v>0</v>
      </c>
      <c r="L191" s="202"/>
      <c r="M191" s="40"/>
      <c r="N191" s="203" t="s">
        <v>1</v>
      </c>
      <c r="O191" s="204" t="s">
        <v>41</v>
      </c>
      <c r="P191" s="205">
        <f>I191+J191</f>
        <v>0</v>
      </c>
      <c r="Q191" s="206">
        <f>ROUND(I191*H191,3)</f>
        <v>0</v>
      </c>
      <c r="R191" s="206">
        <f>ROUND(J191*H191,3)</f>
        <v>0</v>
      </c>
      <c r="S191" s="76"/>
      <c r="T191" s="207">
        <f>S191*H191</f>
        <v>0</v>
      </c>
      <c r="U191" s="207">
        <v>0</v>
      </c>
      <c r="V191" s="207">
        <f>U191*H191</f>
        <v>0</v>
      </c>
      <c r="W191" s="207">
        <v>2.2000000000000002</v>
      </c>
      <c r="X191" s="208">
        <f>W191*H191</f>
        <v>8.0960000000000019</v>
      </c>
      <c r="Y191" s="35"/>
      <c r="Z191" s="35"/>
      <c r="AA191" s="35"/>
      <c r="AB191" s="35"/>
      <c r="AC191" s="35"/>
      <c r="AD191" s="35"/>
      <c r="AE191" s="35"/>
      <c r="AR191" s="209" t="s">
        <v>143</v>
      </c>
      <c r="AT191" s="209" t="s">
        <v>139</v>
      </c>
      <c r="AU191" s="209" t="s">
        <v>144</v>
      </c>
      <c r="AY191" s="18" t="s">
        <v>136</v>
      </c>
      <c r="BE191" s="210">
        <f>IF(O191="základná",K191,0)</f>
        <v>0</v>
      </c>
      <c r="BF191" s="210">
        <f>IF(O191="znížená",K191,0)</f>
        <v>0</v>
      </c>
      <c r="BG191" s="210">
        <f>IF(O191="zákl. prenesená",K191,0)</f>
        <v>0</v>
      </c>
      <c r="BH191" s="210">
        <f>IF(O191="zníž. prenesená",K191,0)</f>
        <v>0</v>
      </c>
      <c r="BI191" s="210">
        <f>IF(O191="nulová",K191,0)</f>
        <v>0</v>
      </c>
      <c r="BJ191" s="18" t="s">
        <v>144</v>
      </c>
      <c r="BK191" s="211">
        <f>ROUND(P191*H191,3)</f>
        <v>0</v>
      </c>
      <c r="BL191" s="18" t="s">
        <v>143</v>
      </c>
      <c r="BM191" s="209" t="s">
        <v>223</v>
      </c>
    </row>
    <row r="192" spans="1:65" s="2" customFormat="1" ht="19.5">
      <c r="A192" s="35"/>
      <c r="B192" s="36"/>
      <c r="C192" s="37"/>
      <c r="D192" s="212" t="s">
        <v>146</v>
      </c>
      <c r="E192" s="37"/>
      <c r="F192" s="213" t="s">
        <v>224</v>
      </c>
      <c r="G192" s="37"/>
      <c r="H192" s="37"/>
      <c r="I192" s="214"/>
      <c r="J192" s="214"/>
      <c r="K192" s="37"/>
      <c r="L192" s="37"/>
      <c r="M192" s="40"/>
      <c r="N192" s="215"/>
      <c r="O192" s="216"/>
      <c r="P192" s="76"/>
      <c r="Q192" s="76"/>
      <c r="R192" s="76"/>
      <c r="S192" s="76"/>
      <c r="T192" s="76"/>
      <c r="U192" s="76"/>
      <c r="V192" s="76"/>
      <c r="W192" s="76"/>
      <c r="X192" s="77"/>
      <c r="Y192" s="35"/>
      <c r="Z192" s="35"/>
      <c r="AA192" s="35"/>
      <c r="AB192" s="35"/>
      <c r="AC192" s="35"/>
      <c r="AD192" s="35"/>
      <c r="AE192" s="35"/>
      <c r="AT192" s="18" t="s">
        <v>146</v>
      </c>
      <c r="AU192" s="18" t="s">
        <v>144</v>
      </c>
    </row>
    <row r="193" spans="1:65" s="14" customFormat="1">
      <c r="B193" s="227"/>
      <c r="C193" s="228"/>
      <c r="D193" s="212" t="s">
        <v>148</v>
      </c>
      <c r="E193" s="229" t="s">
        <v>1</v>
      </c>
      <c r="F193" s="230" t="s">
        <v>225</v>
      </c>
      <c r="G193" s="228"/>
      <c r="H193" s="231">
        <v>1.07</v>
      </c>
      <c r="I193" s="232"/>
      <c r="J193" s="232"/>
      <c r="K193" s="228"/>
      <c r="L193" s="228"/>
      <c r="M193" s="233"/>
      <c r="N193" s="234"/>
      <c r="O193" s="235"/>
      <c r="P193" s="235"/>
      <c r="Q193" s="235"/>
      <c r="R193" s="235"/>
      <c r="S193" s="235"/>
      <c r="T193" s="235"/>
      <c r="U193" s="235"/>
      <c r="V193" s="235"/>
      <c r="W193" s="235"/>
      <c r="X193" s="236"/>
      <c r="AT193" s="237" t="s">
        <v>148</v>
      </c>
      <c r="AU193" s="237" t="s">
        <v>144</v>
      </c>
      <c r="AV193" s="14" t="s">
        <v>144</v>
      </c>
      <c r="AW193" s="14" t="s">
        <v>5</v>
      </c>
      <c r="AX193" s="14" t="s">
        <v>77</v>
      </c>
      <c r="AY193" s="237" t="s">
        <v>136</v>
      </c>
    </row>
    <row r="194" spans="1:65" s="14" customFormat="1">
      <c r="B194" s="227"/>
      <c r="C194" s="228"/>
      <c r="D194" s="212" t="s">
        <v>148</v>
      </c>
      <c r="E194" s="229" t="s">
        <v>1</v>
      </c>
      <c r="F194" s="230" t="s">
        <v>226</v>
      </c>
      <c r="G194" s="228"/>
      <c r="H194" s="231">
        <v>1.73</v>
      </c>
      <c r="I194" s="232"/>
      <c r="J194" s="232"/>
      <c r="K194" s="228"/>
      <c r="L194" s="228"/>
      <c r="M194" s="233"/>
      <c r="N194" s="234"/>
      <c r="O194" s="235"/>
      <c r="P194" s="235"/>
      <c r="Q194" s="235"/>
      <c r="R194" s="235"/>
      <c r="S194" s="235"/>
      <c r="T194" s="235"/>
      <c r="U194" s="235"/>
      <c r="V194" s="235"/>
      <c r="W194" s="235"/>
      <c r="X194" s="236"/>
      <c r="AT194" s="237" t="s">
        <v>148</v>
      </c>
      <c r="AU194" s="237" t="s">
        <v>144</v>
      </c>
      <c r="AV194" s="14" t="s">
        <v>144</v>
      </c>
      <c r="AW194" s="14" t="s">
        <v>5</v>
      </c>
      <c r="AX194" s="14" t="s">
        <v>77</v>
      </c>
      <c r="AY194" s="237" t="s">
        <v>136</v>
      </c>
    </row>
    <row r="195" spans="1:65" s="14" customFormat="1">
      <c r="B195" s="227"/>
      <c r="C195" s="228"/>
      <c r="D195" s="212" t="s">
        <v>148</v>
      </c>
      <c r="E195" s="229" t="s">
        <v>1</v>
      </c>
      <c r="F195" s="230" t="s">
        <v>171</v>
      </c>
      <c r="G195" s="228"/>
      <c r="H195" s="231">
        <v>0.88</v>
      </c>
      <c r="I195" s="232"/>
      <c r="J195" s="232"/>
      <c r="K195" s="228"/>
      <c r="L195" s="228"/>
      <c r="M195" s="233"/>
      <c r="N195" s="234"/>
      <c r="O195" s="235"/>
      <c r="P195" s="235"/>
      <c r="Q195" s="235"/>
      <c r="R195" s="235"/>
      <c r="S195" s="235"/>
      <c r="T195" s="235"/>
      <c r="U195" s="235"/>
      <c r="V195" s="235"/>
      <c r="W195" s="235"/>
      <c r="X195" s="236"/>
      <c r="AT195" s="237" t="s">
        <v>148</v>
      </c>
      <c r="AU195" s="237" t="s">
        <v>144</v>
      </c>
      <c r="AV195" s="14" t="s">
        <v>144</v>
      </c>
      <c r="AW195" s="14" t="s">
        <v>5</v>
      </c>
      <c r="AX195" s="14" t="s">
        <v>77</v>
      </c>
      <c r="AY195" s="237" t="s">
        <v>136</v>
      </c>
    </row>
    <row r="196" spans="1:65" s="15" customFormat="1">
      <c r="B196" s="238"/>
      <c r="C196" s="239"/>
      <c r="D196" s="212" t="s">
        <v>148</v>
      </c>
      <c r="E196" s="240" t="s">
        <v>1</v>
      </c>
      <c r="F196" s="241" t="s">
        <v>152</v>
      </c>
      <c r="G196" s="239"/>
      <c r="H196" s="242">
        <v>3.68</v>
      </c>
      <c r="I196" s="243"/>
      <c r="J196" s="243"/>
      <c r="K196" s="239"/>
      <c r="L196" s="239"/>
      <c r="M196" s="244"/>
      <c r="N196" s="245"/>
      <c r="O196" s="246"/>
      <c r="P196" s="246"/>
      <c r="Q196" s="246"/>
      <c r="R196" s="246"/>
      <c r="S196" s="246"/>
      <c r="T196" s="246"/>
      <c r="U196" s="246"/>
      <c r="V196" s="246"/>
      <c r="W196" s="246"/>
      <c r="X196" s="247"/>
      <c r="AT196" s="248" t="s">
        <v>148</v>
      </c>
      <c r="AU196" s="248" t="s">
        <v>144</v>
      </c>
      <c r="AV196" s="15" t="s">
        <v>143</v>
      </c>
      <c r="AW196" s="15" t="s">
        <v>5</v>
      </c>
      <c r="AX196" s="15" t="s">
        <v>14</v>
      </c>
      <c r="AY196" s="248" t="s">
        <v>136</v>
      </c>
    </row>
    <row r="197" spans="1:65" s="2" customFormat="1" ht="21.75" customHeight="1">
      <c r="A197" s="35"/>
      <c r="B197" s="36"/>
      <c r="C197" s="195" t="s">
        <v>227</v>
      </c>
      <c r="D197" s="195" t="s">
        <v>139</v>
      </c>
      <c r="E197" s="196" t="s">
        <v>228</v>
      </c>
      <c r="F197" s="197" t="s">
        <v>229</v>
      </c>
      <c r="G197" s="198" t="s">
        <v>155</v>
      </c>
      <c r="H197" s="199">
        <v>3.68</v>
      </c>
      <c r="I197" s="200"/>
      <c r="J197" s="200"/>
      <c r="K197" s="201">
        <f>ROUND(P197*H197,3)</f>
        <v>0</v>
      </c>
      <c r="L197" s="202"/>
      <c r="M197" s="40"/>
      <c r="N197" s="203" t="s">
        <v>1</v>
      </c>
      <c r="O197" s="204" t="s">
        <v>41</v>
      </c>
      <c r="P197" s="205">
        <f>I197+J197</f>
        <v>0</v>
      </c>
      <c r="Q197" s="206">
        <f>ROUND(I197*H197,3)</f>
        <v>0</v>
      </c>
      <c r="R197" s="206">
        <f>ROUND(J197*H197,3)</f>
        <v>0</v>
      </c>
      <c r="S197" s="76"/>
      <c r="T197" s="207">
        <f>S197*H197</f>
        <v>0</v>
      </c>
      <c r="U197" s="207">
        <v>0</v>
      </c>
      <c r="V197" s="207">
        <f>U197*H197</f>
        <v>0</v>
      </c>
      <c r="W197" s="207">
        <v>0</v>
      </c>
      <c r="X197" s="208">
        <f>W197*H197</f>
        <v>0</v>
      </c>
      <c r="Y197" s="35"/>
      <c r="Z197" s="35"/>
      <c r="AA197" s="35"/>
      <c r="AB197" s="35"/>
      <c r="AC197" s="35"/>
      <c r="AD197" s="35"/>
      <c r="AE197" s="35"/>
      <c r="AR197" s="209" t="s">
        <v>143</v>
      </c>
      <c r="AT197" s="209" t="s">
        <v>139</v>
      </c>
      <c r="AU197" s="209" t="s">
        <v>144</v>
      </c>
      <c r="AY197" s="18" t="s">
        <v>136</v>
      </c>
      <c r="BE197" s="210">
        <f>IF(O197="základná",K197,0)</f>
        <v>0</v>
      </c>
      <c r="BF197" s="210">
        <f>IF(O197="znížená",K197,0)</f>
        <v>0</v>
      </c>
      <c r="BG197" s="210">
        <f>IF(O197="zákl. prenesená",K197,0)</f>
        <v>0</v>
      </c>
      <c r="BH197" s="210">
        <f>IF(O197="zníž. prenesená",K197,0)</f>
        <v>0</v>
      </c>
      <c r="BI197" s="210">
        <f>IF(O197="nulová",K197,0)</f>
        <v>0</v>
      </c>
      <c r="BJ197" s="18" t="s">
        <v>144</v>
      </c>
      <c r="BK197" s="211">
        <f>ROUND(P197*H197,3)</f>
        <v>0</v>
      </c>
      <c r="BL197" s="18" t="s">
        <v>143</v>
      </c>
      <c r="BM197" s="209" t="s">
        <v>230</v>
      </c>
    </row>
    <row r="198" spans="1:65" s="2" customFormat="1">
      <c r="A198" s="35"/>
      <c r="B198" s="36"/>
      <c r="C198" s="37"/>
      <c r="D198" s="212" t="s">
        <v>146</v>
      </c>
      <c r="E198" s="37"/>
      <c r="F198" s="213" t="s">
        <v>231</v>
      </c>
      <c r="G198" s="37"/>
      <c r="H198" s="37"/>
      <c r="I198" s="214"/>
      <c r="J198" s="214"/>
      <c r="K198" s="37"/>
      <c r="L198" s="37"/>
      <c r="M198" s="40"/>
      <c r="N198" s="215"/>
      <c r="O198" s="216"/>
      <c r="P198" s="76"/>
      <c r="Q198" s="76"/>
      <c r="R198" s="76"/>
      <c r="S198" s="76"/>
      <c r="T198" s="76"/>
      <c r="U198" s="76"/>
      <c r="V198" s="76"/>
      <c r="W198" s="76"/>
      <c r="X198" s="77"/>
      <c r="Y198" s="35"/>
      <c r="Z198" s="35"/>
      <c r="AA198" s="35"/>
      <c r="AB198" s="35"/>
      <c r="AC198" s="35"/>
      <c r="AD198" s="35"/>
      <c r="AE198" s="35"/>
      <c r="AT198" s="18" t="s">
        <v>146</v>
      </c>
      <c r="AU198" s="18" t="s">
        <v>144</v>
      </c>
    </row>
    <row r="199" spans="1:65" s="14" customFormat="1">
      <c r="B199" s="227"/>
      <c r="C199" s="228"/>
      <c r="D199" s="212" t="s">
        <v>148</v>
      </c>
      <c r="E199" s="229" t="s">
        <v>1</v>
      </c>
      <c r="F199" s="230" t="s">
        <v>225</v>
      </c>
      <c r="G199" s="228"/>
      <c r="H199" s="231">
        <v>1.07</v>
      </c>
      <c r="I199" s="232"/>
      <c r="J199" s="232"/>
      <c r="K199" s="228"/>
      <c r="L199" s="228"/>
      <c r="M199" s="233"/>
      <c r="N199" s="234"/>
      <c r="O199" s="235"/>
      <c r="P199" s="235"/>
      <c r="Q199" s="235"/>
      <c r="R199" s="235"/>
      <c r="S199" s="235"/>
      <c r="T199" s="235"/>
      <c r="U199" s="235"/>
      <c r="V199" s="235"/>
      <c r="W199" s="235"/>
      <c r="X199" s="236"/>
      <c r="AT199" s="237" t="s">
        <v>148</v>
      </c>
      <c r="AU199" s="237" t="s">
        <v>144</v>
      </c>
      <c r="AV199" s="14" t="s">
        <v>144</v>
      </c>
      <c r="AW199" s="14" t="s">
        <v>5</v>
      </c>
      <c r="AX199" s="14" t="s">
        <v>77</v>
      </c>
      <c r="AY199" s="237" t="s">
        <v>136</v>
      </c>
    </row>
    <row r="200" spans="1:65" s="14" customFormat="1">
      <c r="B200" s="227"/>
      <c r="C200" s="228"/>
      <c r="D200" s="212" t="s">
        <v>148</v>
      </c>
      <c r="E200" s="229" t="s">
        <v>1</v>
      </c>
      <c r="F200" s="230" t="s">
        <v>226</v>
      </c>
      <c r="G200" s="228"/>
      <c r="H200" s="231">
        <v>1.73</v>
      </c>
      <c r="I200" s="232"/>
      <c r="J200" s="232"/>
      <c r="K200" s="228"/>
      <c r="L200" s="228"/>
      <c r="M200" s="233"/>
      <c r="N200" s="234"/>
      <c r="O200" s="235"/>
      <c r="P200" s="235"/>
      <c r="Q200" s="235"/>
      <c r="R200" s="235"/>
      <c r="S200" s="235"/>
      <c r="T200" s="235"/>
      <c r="U200" s="235"/>
      <c r="V200" s="235"/>
      <c r="W200" s="235"/>
      <c r="X200" s="236"/>
      <c r="AT200" s="237" t="s">
        <v>148</v>
      </c>
      <c r="AU200" s="237" t="s">
        <v>144</v>
      </c>
      <c r="AV200" s="14" t="s">
        <v>144</v>
      </c>
      <c r="AW200" s="14" t="s">
        <v>5</v>
      </c>
      <c r="AX200" s="14" t="s">
        <v>77</v>
      </c>
      <c r="AY200" s="237" t="s">
        <v>136</v>
      </c>
    </row>
    <row r="201" spans="1:65" s="14" customFormat="1">
      <c r="B201" s="227"/>
      <c r="C201" s="228"/>
      <c r="D201" s="212" t="s">
        <v>148</v>
      </c>
      <c r="E201" s="229" t="s">
        <v>1</v>
      </c>
      <c r="F201" s="230" t="s">
        <v>171</v>
      </c>
      <c r="G201" s="228"/>
      <c r="H201" s="231">
        <v>0.88</v>
      </c>
      <c r="I201" s="232"/>
      <c r="J201" s="232"/>
      <c r="K201" s="228"/>
      <c r="L201" s="228"/>
      <c r="M201" s="233"/>
      <c r="N201" s="234"/>
      <c r="O201" s="235"/>
      <c r="P201" s="235"/>
      <c r="Q201" s="235"/>
      <c r="R201" s="235"/>
      <c r="S201" s="235"/>
      <c r="T201" s="235"/>
      <c r="U201" s="235"/>
      <c r="V201" s="235"/>
      <c r="W201" s="235"/>
      <c r="X201" s="236"/>
      <c r="AT201" s="237" t="s">
        <v>148</v>
      </c>
      <c r="AU201" s="237" t="s">
        <v>144</v>
      </c>
      <c r="AV201" s="14" t="s">
        <v>144</v>
      </c>
      <c r="AW201" s="14" t="s">
        <v>5</v>
      </c>
      <c r="AX201" s="14" t="s">
        <v>77</v>
      </c>
      <c r="AY201" s="237" t="s">
        <v>136</v>
      </c>
    </row>
    <row r="202" spans="1:65" s="15" customFormat="1">
      <c r="B202" s="238"/>
      <c r="C202" s="239"/>
      <c r="D202" s="212" t="s">
        <v>148</v>
      </c>
      <c r="E202" s="240" t="s">
        <v>1</v>
      </c>
      <c r="F202" s="241" t="s">
        <v>152</v>
      </c>
      <c r="G202" s="239"/>
      <c r="H202" s="242">
        <v>3.68</v>
      </c>
      <c r="I202" s="243"/>
      <c r="J202" s="243"/>
      <c r="K202" s="239"/>
      <c r="L202" s="239"/>
      <c r="M202" s="244"/>
      <c r="N202" s="245"/>
      <c r="O202" s="246"/>
      <c r="P202" s="246"/>
      <c r="Q202" s="246"/>
      <c r="R202" s="246"/>
      <c r="S202" s="246"/>
      <c r="T202" s="246"/>
      <c r="U202" s="246"/>
      <c r="V202" s="246"/>
      <c r="W202" s="246"/>
      <c r="X202" s="247"/>
      <c r="AT202" s="248" t="s">
        <v>148</v>
      </c>
      <c r="AU202" s="248" t="s">
        <v>144</v>
      </c>
      <c r="AV202" s="15" t="s">
        <v>143</v>
      </c>
      <c r="AW202" s="15" t="s">
        <v>5</v>
      </c>
      <c r="AX202" s="15" t="s">
        <v>14</v>
      </c>
      <c r="AY202" s="248" t="s">
        <v>136</v>
      </c>
    </row>
    <row r="203" spans="1:65" s="2" customFormat="1" ht="16.5" customHeight="1">
      <c r="A203" s="35"/>
      <c r="B203" s="36"/>
      <c r="C203" s="195" t="s">
        <v>232</v>
      </c>
      <c r="D203" s="195" t="s">
        <v>139</v>
      </c>
      <c r="E203" s="196" t="s">
        <v>233</v>
      </c>
      <c r="F203" s="197" t="s">
        <v>234</v>
      </c>
      <c r="G203" s="198" t="s">
        <v>235</v>
      </c>
      <c r="H203" s="199">
        <v>12.28</v>
      </c>
      <c r="I203" s="200"/>
      <c r="J203" s="200"/>
      <c r="K203" s="201">
        <f>ROUND(P203*H203,3)</f>
        <v>0</v>
      </c>
      <c r="L203" s="202"/>
      <c r="M203" s="40"/>
      <c r="N203" s="203" t="s">
        <v>1</v>
      </c>
      <c r="O203" s="204" t="s">
        <v>41</v>
      </c>
      <c r="P203" s="205">
        <f>I203+J203</f>
        <v>0</v>
      </c>
      <c r="Q203" s="206">
        <f>ROUND(I203*H203,3)</f>
        <v>0</v>
      </c>
      <c r="R203" s="206">
        <f>ROUND(J203*H203,3)</f>
        <v>0</v>
      </c>
      <c r="S203" s="76"/>
      <c r="T203" s="207">
        <f>S203*H203</f>
        <v>0</v>
      </c>
      <c r="U203" s="207">
        <v>0</v>
      </c>
      <c r="V203" s="207">
        <f>U203*H203</f>
        <v>0</v>
      </c>
      <c r="W203" s="207">
        <v>0</v>
      </c>
      <c r="X203" s="208">
        <f>W203*H203</f>
        <v>0</v>
      </c>
      <c r="Y203" s="35"/>
      <c r="Z203" s="35"/>
      <c r="AA203" s="35"/>
      <c r="AB203" s="35"/>
      <c r="AC203" s="35"/>
      <c r="AD203" s="35"/>
      <c r="AE203" s="35"/>
      <c r="AR203" s="209" t="s">
        <v>143</v>
      </c>
      <c r="AT203" s="209" t="s">
        <v>139</v>
      </c>
      <c r="AU203" s="209" t="s">
        <v>144</v>
      </c>
      <c r="AY203" s="18" t="s">
        <v>136</v>
      </c>
      <c r="BE203" s="210">
        <f>IF(O203="základná",K203,0)</f>
        <v>0</v>
      </c>
      <c r="BF203" s="210">
        <f>IF(O203="znížená",K203,0)</f>
        <v>0</v>
      </c>
      <c r="BG203" s="210">
        <f>IF(O203="zákl. prenesená",K203,0)</f>
        <v>0</v>
      </c>
      <c r="BH203" s="210">
        <f>IF(O203="zníž. prenesená",K203,0)</f>
        <v>0</v>
      </c>
      <c r="BI203" s="210">
        <f>IF(O203="nulová",K203,0)</f>
        <v>0</v>
      </c>
      <c r="BJ203" s="18" t="s">
        <v>144</v>
      </c>
      <c r="BK203" s="211">
        <f>ROUND(P203*H203,3)</f>
        <v>0</v>
      </c>
      <c r="BL203" s="18" t="s">
        <v>143</v>
      </c>
      <c r="BM203" s="209" t="s">
        <v>236</v>
      </c>
    </row>
    <row r="204" spans="1:65" s="2" customFormat="1">
      <c r="A204" s="35"/>
      <c r="B204" s="36"/>
      <c r="C204" s="37"/>
      <c r="D204" s="212" t="s">
        <v>146</v>
      </c>
      <c r="E204" s="37"/>
      <c r="F204" s="213" t="s">
        <v>234</v>
      </c>
      <c r="G204" s="37"/>
      <c r="H204" s="37"/>
      <c r="I204" s="214"/>
      <c r="J204" s="214"/>
      <c r="K204" s="37"/>
      <c r="L204" s="37"/>
      <c r="M204" s="40"/>
      <c r="N204" s="215"/>
      <c r="O204" s="216"/>
      <c r="P204" s="76"/>
      <c r="Q204" s="76"/>
      <c r="R204" s="76"/>
      <c r="S204" s="76"/>
      <c r="T204" s="76"/>
      <c r="U204" s="76"/>
      <c r="V204" s="76"/>
      <c r="W204" s="76"/>
      <c r="X204" s="77"/>
      <c r="Y204" s="35"/>
      <c r="Z204" s="35"/>
      <c r="AA204" s="35"/>
      <c r="AB204" s="35"/>
      <c r="AC204" s="35"/>
      <c r="AD204" s="35"/>
      <c r="AE204" s="35"/>
      <c r="AT204" s="18" t="s">
        <v>146</v>
      </c>
      <c r="AU204" s="18" t="s">
        <v>144</v>
      </c>
    </row>
    <row r="205" spans="1:65" s="2" customFormat="1" ht="16.5" customHeight="1">
      <c r="A205" s="35"/>
      <c r="B205" s="36"/>
      <c r="C205" s="195" t="s">
        <v>237</v>
      </c>
      <c r="D205" s="195" t="s">
        <v>139</v>
      </c>
      <c r="E205" s="196" t="s">
        <v>238</v>
      </c>
      <c r="F205" s="197" t="s">
        <v>239</v>
      </c>
      <c r="G205" s="198" t="s">
        <v>235</v>
      </c>
      <c r="H205" s="199">
        <v>294.72000000000003</v>
      </c>
      <c r="I205" s="200"/>
      <c r="J205" s="200"/>
      <c r="K205" s="201">
        <f>ROUND(P205*H205,3)</f>
        <v>0</v>
      </c>
      <c r="L205" s="202"/>
      <c r="M205" s="40"/>
      <c r="N205" s="203" t="s">
        <v>1</v>
      </c>
      <c r="O205" s="204" t="s">
        <v>41</v>
      </c>
      <c r="P205" s="205">
        <f>I205+J205</f>
        <v>0</v>
      </c>
      <c r="Q205" s="206">
        <f>ROUND(I205*H205,3)</f>
        <v>0</v>
      </c>
      <c r="R205" s="206">
        <f>ROUND(J205*H205,3)</f>
        <v>0</v>
      </c>
      <c r="S205" s="76"/>
      <c r="T205" s="207">
        <f>S205*H205</f>
        <v>0</v>
      </c>
      <c r="U205" s="207">
        <v>0</v>
      </c>
      <c r="V205" s="207">
        <f>U205*H205</f>
        <v>0</v>
      </c>
      <c r="W205" s="207">
        <v>0</v>
      </c>
      <c r="X205" s="208">
        <f>W205*H205</f>
        <v>0</v>
      </c>
      <c r="Y205" s="35"/>
      <c r="Z205" s="35"/>
      <c r="AA205" s="35"/>
      <c r="AB205" s="35"/>
      <c r="AC205" s="35"/>
      <c r="AD205" s="35"/>
      <c r="AE205" s="35"/>
      <c r="AR205" s="209" t="s">
        <v>143</v>
      </c>
      <c r="AT205" s="209" t="s">
        <v>139</v>
      </c>
      <c r="AU205" s="209" t="s">
        <v>144</v>
      </c>
      <c r="AY205" s="18" t="s">
        <v>136</v>
      </c>
      <c r="BE205" s="210">
        <f>IF(O205="základná",K205,0)</f>
        <v>0</v>
      </c>
      <c r="BF205" s="210">
        <f>IF(O205="znížená",K205,0)</f>
        <v>0</v>
      </c>
      <c r="BG205" s="210">
        <f>IF(O205="zákl. prenesená",K205,0)</f>
        <v>0</v>
      </c>
      <c r="BH205" s="210">
        <f>IF(O205="zníž. prenesená",K205,0)</f>
        <v>0</v>
      </c>
      <c r="BI205" s="210">
        <f>IF(O205="nulová",K205,0)</f>
        <v>0</v>
      </c>
      <c r="BJ205" s="18" t="s">
        <v>144</v>
      </c>
      <c r="BK205" s="211">
        <f>ROUND(P205*H205,3)</f>
        <v>0</v>
      </c>
      <c r="BL205" s="18" t="s">
        <v>143</v>
      </c>
      <c r="BM205" s="209" t="s">
        <v>240</v>
      </c>
    </row>
    <row r="206" spans="1:65" s="2" customFormat="1">
      <c r="A206" s="35"/>
      <c r="B206" s="36"/>
      <c r="C206" s="37"/>
      <c r="D206" s="212" t="s">
        <v>146</v>
      </c>
      <c r="E206" s="37"/>
      <c r="F206" s="213" t="s">
        <v>239</v>
      </c>
      <c r="G206" s="37"/>
      <c r="H206" s="37"/>
      <c r="I206" s="214"/>
      <c r="J206" s="214"/>
      <c r="K206" s="37"/>
      <c r="L206" s="37"/>
      <c r="M206" s="40"/>
      <c r="N206" s="215"/>
      <c r="O206" s="216"/>
      <c r="P206" s="76"/>
      <c r="Q206" s="76"/>
      <c r="R206" s="76"/>
      <c r="S206" s="76"/>
      <c r="T206" s="76"/>
      <c r="U206" s="76"/>
      <c r="V206" s="76"/>
      <c r="W206" s="76"/>
      <c r="X206" s="77"/>
      <c r="Y206" s="35"/>
      <c r="Z206" s="35"/>
      <c r="AA206" s="35"/>
      <c r="AB206" s="35"/>
      <c r="AC206" s="35"/>
      <c r="AD206" s="35"/>
      <c r="AE206" s="35"/>
      <c r="AT206" s="18" t="s">
        <v>146</v>
      </c>
      <c r="AU206" s="18" t="s">
        <v>144</v>
      </c>
    </row>
    <row r="207" spans="1:65" s="14" customFormat="1">
      <c r="B207" s="227"/>
      <c r="C207" s="228"/>
      <c r="D207" s="212" t="s">
        <v>148</v>
      </c>
      <c r="E207" s="228"/>
      <c r="F207" s="230" t="s">
        <v>241</v>
      </c>
      <c r="G207" s="228"/>
      <c r="H207" s="231">
        <v>294.72000000000003</v>
      </c>
      <c r="I207" s="232"/>
      <c r="J207" s="232"/>
      <c r="K207" s="228"/>
      <c r="L207" s="228"/>
      <c r="M207" s="233"/>
      <c r="N207" s="234"/>
      <c r="O207" s="235"/>
      <c r="P207" s="235"/>
      <c r="Q207" s="235"/>
      <c r="R207" s="235"/>
      <c r="S207" s="235"/>
      <c r="T207" s="235"/>
      <c r="U207" s="235"/>
      <c r="V207" s="235"/>
      <c r="W207" s="235"/>
      <c r="X207" s="236"/>
      <c r="AT207" s="237" t="s">
        <v>148</v>
      </c>
      <c r="AU207" s="237" t="s">
        <v>144</v>
      </c>
      <c r="AV207" s="14" t="s">
        <v>144</v>
      </c>
      <c r="AW207" s="14" t="s">
        <v>4</v>
      </c>
      <c r="AX207" s="14" t="s">
        <v>14</v>
      </c>
      <c r="AY207" s="237" t="s">
        <v>136</v>
      </c>
    </row>
    <row r="208" spans="1:65" s="2" customFormat="1" ht="16.5" customHeight="1">
      <c r="A208" s="35"/>
      <c r="B208" s="36"/>
      <c r="C208" s="195" t="s">
        <v>242</v>
      </c>
      <c r="D208" s="195" t="s">
        <v>139</v>
      </c>
      <c r="E208" s="196" t="s">
        <v>243</v>
      </c>
      <c r="F208" s="197" t="s">
        <v>244</v>
      </c>
      <c r="G208" s="198" t="s">
        <v>235</v>
      </c>
      <c r="H208" s="199">
        <v>12.28</v>
      </c>
      <c r="I208" s="200"/>
      <c r="J208" s="200"/>
      <c r="K208" s="201">
        <f>ROUND(P208*H208,3)</f>
        <v>0</v>
      </c>
      <c r="L208" s="202"/>
      <c r="M208" s="40"/>
      <c r="N208" s="203" t="s">
        <v>1</v>
      </c>
      <c r="O208" s="204" t="s">
        <v>41</v>
      </c>
      <c r="P208" s="205">
        <f>I208+J208</f>
        <v>0</v>
      </c>
      <c r="Q208" s="206">
        <f>ROUND(I208*H208,3)</f>
        <v>0</v>
      </c>
      <c r="R208" s="206">
        <f>ROUND(J208*H208,3)</f>
        <v>0</v>
      </c>
      <c r="S208" s="76"/>
      <c r="T208" s="207">
        <f>S208*H208</f>
        <v>0</v>
      </c>
      <c r="U208" s="207">
        <v>0</v>
      </c>
      <c r="V208" s="207">
        <f>U208*H208</f>
        <v>0</v>
      </c>
      <c r="W208" s="207">
        <v>0</v>
      </c>
      <c r="X208" s="208">
        <f>W208*H208</f>
        <v>0</v>
      </c>
      <c r="Y208" s="35"/>
      <c r="Z208" s="35"/>
      <c r="AA208" s="35"/>
      <c r="AB208" s="35"/>
      <c r="AC208" s="35"/>
      <c r="AD208" s="35"/>
      <c r="AE208" s="35"/>
      <c r="AR208" s="209" t="s">
        <v>143</v>
      </c>
      <c r="AT208" s="209" t="s">
        <v>139</v>
      </c>
      <c r="AU208" s="209" t="s">
        <v>144</v>
      </c>
      <c r="AY208" s="18" t="s">
        <v>136</v>
      </c>
      <c r="BE208" s="210">
        <f>IF(O208="základná",K208,0)</f>
        <v>0</v>
      </c>
      <c r="BF208" s="210">
        <f>IF(O208="znížená",K208,0)</f>
        <v>0</v>
      </c>
      <c r="BG208" s="210">
        <f>IF(O208="zákl. prenesená",K208,0)</f>
        <v>0</v>
      </c>
      <c r="BH208" s="210">
        <f>IF(O208="zníž. prenesená",K208,0)</f>
        <v>0</v>
      </c>
      <c r="BI208" s="210">
        <f>IF(O208="nulová",K208,0)</f>
        <v>0</v>
      </c>
      <c r="BJ208" s="18" t="s">
        <v>144</v>
      </c>
      <c r="BK208" s="211">
        <f>ROUND(P208*H208,3)</f>
        <v>0</v>
      </c>
      <c r="BL208" s="18" t="s">
        <v>143</v>
      </c>
      <c r="BM208" s="209" t="s">
        <v>245</v>
      </c>
    </row>
    <row r="209" spans="1:65" s="2" customFormat="1">
      <c r="A209" s="35"/>
      <c r="B209" s="36"/>
      <c r="C209" s="37"/>
      <c r="D209" s="212" t="s">
        <v>146</v>
      </c>
      <c r="E209" s="37"/>
      <c r="F209" s="213" t="s">
        <v>244</v>
      </c>
      <c r="G209" s="37"/>
      <c r="H209" s="37"/>
      <c r="I209" s="214"/>
      <c r="J209" s="214"/>
      <c r="K209" s="37"/>
      <c r="L209" s="37"/>
      <c r="M209" s="40"/>
      <c r="N209" s="215"/>
      <c r="O209" s="216"/>
      <c r="P209" s="76"/>
      <c r="Q209" s="76"/>
      <c r="R209" s="76"/>
      <c r="S209" s="76"/>
      <c r="T209" s="76"/>
      <c r="U209" s="76"/>
      <c r="V209" s="76"/>
      <c r="W209" s="76"/>
      <c r="X209" s="77"/>
      <c r="Y209" s="35"/>
      <c r="Z209" s="35"/>
      <c r="AA209" s="35"/>
      <c r="AB209" s="35"/>
      <c r="AC209" s="35"/>
      <c r="AD209" s="35"/>
      <c r="AE209" s="35"/>
      <c r="AT209" s="18" t="s">
        <v>146</v>
      </c>
      <c r="AU209" s="18" t="s">
        <v>144</v>
      </c>
    </row>
    <row r="210" spans="1:65" s="2" customFormat="1" ht="16.5" customHeight="1">
      <c r="A210" s="35"/>
      <c r="B210" s="36"/>
      <c r="C210" s="195" t="s">
        <v>246</v>
      </c>
      <c r="D210" s="195" t="s">
        <v>139</v>
      </c>
      <c r="E210" s="196" t="s">
        <v>247</v>
      </c>
      <c r="F210" s="197" t="s">
        <v>248</v>
      </c>
      <c r="G210" s="198" t="s">
        <v>235</v>
      </c>
      <c r="H210" s="199">
        <v>98.24</v>
      </c>
      <c r="I210" s="200"/>
      <c r="J210" s="200"/>
      <c r="K210" s="201">
        <f>ROUND(P210*H210,3)</f>
        <v>0</v>
      </c>
      <c r="L210" s="202"/>
      <c r="M210" s="40"/>
      <c r="N210" s="203" t="s">
        <v>1</v>
      </c>
      <c r="O210" s="204" t="s">
        <v>41</v>
      </c>
      <c r="P210" s="205">
        <f>I210+J210</f>
        <v>0</v>
      </c>
      <c r="Q210" s="206">
        <f>ROUND(I210*H210,3)</f>
        <v>0</v>
      </c>
      <c r="R210" s="206">
        <f>ROUND(J210*H210,3)</f>
        <v>0</v>
      </c>
      <c r="S210" s="76"/>
      <c r="T210" s="207">
        <f>S210*H210</f>
        <v>0</v>
      </c>
      <c r="U210" s="207">
        <v>0</v>
      </c>
      <c r="V210" s="207">
        <f>U210*H210</f>
        <v>0</v>
      </c>
      <c r="W210" s="207">
        <v>0</v>
      </c>
      <c r="X210" s="208">
        <f>W210*H210</f>
        <v>0</v>
      </c>
      <c r="Y210" s="35"/>
      <c r="Z210" s="35"/>
      <c r="AA210" s="35"/>
      <c r="AB210" s="35"/>
      <c r="AC210" s="35"/>
      <c r="AD210" s="35"/>
      <c r="AE210" s="35"/>
      <c r="AR210" s="209" t="s">
        <v>143</v>
      </c>
      <c r="AT210" s="209" t="s">
        <v>139</v>
      </c>
      <c r="AU210" s="209" t="s">
        <v>144</v>
      </c>
      <c r="AY210" s="18" t="s">
        <v>136</v>
      </c>
      <c r="BE210" s="210">
        <f>IF(O210="základná",K210,0)</f>
        <v>0</v>
      </c>
      <c r="BF210" s="210">
        <f>IF(O210="znížená",K210,0)</f>
        <v>0</v>
      </c>
      <c r="BG210" s="210">
        <f>IF(O210="zákl. prenesená",K210,0)</f>
        <v>0</v>
      </c>
      <c r="BH210" s="210">
        <f>IF(O210="zníž. prenesená",K210,0)</f>
        <v>0</v>
      </c>
      <c r="BI210" s="210">
        <f>IF(O210="nulová",K210,0)</f>
        <v>0</v>
      </c>
      <c r="BJ210" s="18" t="s">
        <v>144</v>
      </c>
      <c r="BK210" s="211">
        <f>ROUND(P210*H210,3)</f>
        <v>0</v>
      </c>
      <c r="BL210" s="18" t="s">
        <v>143</v>
      </c>
      <c r="BM210" s="209" t="s">
        <v>249</v>
      </c>
    </row>
    <row r="211" spans="1:65" s="2" customFormat="1">
      <c r="A211" s="35"/>
      <c r="B211" s="36"/>
      <c r="C211" s="37"/>
      <c r="D211" s="212" t="s">
        <v>146</v>
      </c>
      <c r="E211" s="37"/>
      <c r="F211" s="213" t="s">
        <v>248</v>
      </c>
      <c r="G211" s="37"/>
      <c r="H211" s="37"/>
      <c r="I211" s="214"/>
      <c r="J211" s="214"/>
      <c r="K211" s="37"/>
      <c r="L211" s="37"/>
      <c r="M211" s="40"/>
      <c r="N211" s="215"/>
      <c r="O211" s="216"/>
      <c r="P211" s="76"/>
      <c r="Q211" s="76"/>
      <c r="R211" s="76"/>
      <c r="S211" s="76"/>
      <c r="T211" s="76"/>
      <c r="U211" s="76"/>
      <c r="V211" s="76"/>
      <c r="W211" s="76"/>
      <c r="X211" s="77"/>
      <c r="Y211" s="35"/>
      <c r="Z211" s="35"/>
      <c r="AA211" s="35"/>
      <c r="AB211" s="35"/>
      <c r="AC211" s="35"/>
      <c r="AD211" s="35"/>
      <c r="AE211" s="35"/>
      <c r="AT211" s="18" t="s">
        <v>146</v>
      </c>
      <c r="AU211" s="18" t="s">
        <v>144</v>
      </c>
    </row>
    <row r="212" spans="1:65" s="14" customFormat="1">
      <c r="B212" s="227"/>
      <c r="C212" s="228"/>
      <c r="D212" s="212" t="s">
        <v>148</v>
      </c>
      <c r="E212" s="228"/>
      <c r="F212" s="230" t="s">
        <v>250</v>
      </c>
      <c r="G212" s="228"/>
      <c r="H212" s="231">
        <v>98.24</v>
      </c>
      <c r="I212" s="232"/>
      <c r="J212" s="232"/>
      <c r="K212" s="228"/>
      <c r="L212" s="228"/>
      <c r="M212" s="233"/>
      <c r="N212" s="234"/>
      <c r="O212" s="235"/>
      <c r="P212" s="235"/>
      <c r="Q212" s="235"/>
      <c r="R212" s="235"/>
      <c r="S212" s="235"/>
      <c r="T212" s="235"/>
      <c r="U212" s="235"/>
      <c r="V212" s="235"/>
      <c r="W212" s="235"/>
      <c r="X212" s="236"/>
      <c r="AT212" s="237" t="s">
        <v>148</v>
      </c>
      <c r="AU212" s="237" t="s">
        <v>144</v>
      </c>
      <c r="AV212" s="14" t="s">
        <v>144</v>
      </c>
      <c r="AW212" s="14" t="s">
        <v>4</v>
      </c>
      <c r="AX212" s="14" t="s">
        <v>14</v>
      </c>
      <c r="AY212" s="237" t="s">
        <v>136</v>
      </c>
    </row>
    <row r="213" spans="1:65" s="2" customFormat="1" ht="16.5" customHeight="1">
      <c r="A213" s="35"/>
      <c r="B213" s="36"/>
      <c r="C213" s="195" t="s">
        <v>251</v>
      </c>
      <c r="D213" s="195" t="s">
        <v>139</v>
      </c>
      <c r="E213" s="196" t="s">
        <v>252</v>
      </c>
      <c r="F213" s="197" t="s">
        <v>253</v>
      </c>
      <c r="G213" s="198" t="s">
        <v>235</v>
      </c>
      <c r="H213" s="199">
        <v>12.28</v>
      </c>
      <c r="I213" s="200"/>
      <c r="J213" s="200"/>
      <c r="K213" s="201">
        <f>ROUND(P213*H213,3)</f>
        <v>0</v>
      </c>
      <c r="L213" s="202"/>
      <c r="M213" s="40"/>
      <c r="N213" s="203" t="s">
        <v>1</v>
      </c>
      <c r="O213" s="204" t="s">
        <v>41</v>
      </c>
      <c r="P213" s="205">
        <f>I213+J213</f>
        <v>0</v>
      </c>
      <c r="Q213" s="206">
        <f>ROUND(I213*H213,3)</f>
        <v>0</v>
      </c>
      <c r="R213" s="206">
        <f>ROUND(J213*H213,3)</f>
        <v>0</v>
      </c>
      <c r="S213" s="76"/>
      <c r="T213" s="207">
        <f>S213*H213</f>
        <v>0</v>
      </c>
      <c r="U213" s="207">
        <v>0</v>
      </c>
      <c r="V213" s="207">
        <f>U213*H213</f>
        <v>0</v>
      </c>
      <c r="W213" s="207">
        <v>0</v>
      </c>
      <c r="X213" s="208">
        <f>W213*H213</f>
        <v>0</v>
      </c>
      <c r="Y213" s="35"/>
      <c r="Z213" s="35"/>
      <c r="AA213" s="35"/>
      <c r="AB213" s="35"/>
      <c r="AC213" s="35"/>
      <c r="AD213" s="35"/>
      <c r="AE213" s="35"/>
      <c r="AR213" s="209" t="s">
        <v>143</v>
      </c>
      <c r="AT213" s="209" t="s">
        <v>139</v>
      </c>
      <c r="AU213" s="209" t="s">
        <v>144</v>
      </c>
      <c r="AY213" s="18" t="s">
        <v>136</v>
      </c>
      <c r="BE213" s="210">
        <f>IF(O213="základná",K213,0)</f>
        <v>0</v>
      </c>
      <c r="BF213" s="210">
        <f>IF(O213="znížená",K213,0)</f>
        <v>0</v>
      </c>
      <c r="BG213" s="210">
        <f>IF(O213="zákl. prenesená",K213,0)</f>
        <v>0</v>
      </c>
      <c r="BH213" s="210">
        <f>IF(O213="zníž. prenesená",K213,0)</f>
        <v>0</v>
      </c>
      <c r="BI213" s="210">
        <f>IF(O213="nulová",K213,0)</f>
        <v>0</v>
      </c>
      <c r="BJ213" s="18" t="s">
        <v>144</v>
      </c>
      <c r="BK213" s="211">
        <f>ROUND(P213*H213,3)</f>
        <v>0</v>
      </c>
      <c r="BL213" s="18" t="s">
        <v>143</v>
      </c>
      <c r="BM213" s="209" t="s">
        <v>254</v>
      </c>
    </row>
    <row r="214" spans="1:65" s="2" customFormat="1">
      <c r="A214" s="35"/>
      <c r="B214" s="36"/>
      <c r="C214" s="37"/>
      <c r="D214" s="212" t="s">
        <v>146</v>
      </c>
      <c r="E214" s="37"/>
      <c r="F214" s="213" t="s">
        <v>255</v>
      </c>
      <c r="G214" s="37"/>
      <c r="H214" s="37"/>
      <c r="I214" s="214"/>
      <c r="J214" s="214"/>
      <c r="K214" s="37"/>
      <c r="L214" s="37"/>
      <c r="M214" s="40"/>
      <c r="N214" s="215"/>
      <c r="O214" s="216"/>
      <c r="P214" s="76"/>
      <c r="Q214" s="76"/>
      <c r="R214" s="76"/>
      <c r="S214" s="76"/>
      <c r="T214" s="76"/>
      <c r="U214" s="76"/>
      <c r="V214" s="76"/>
      <c r="W214" s="76"/>
      <c r="X214" s="77"/>
      <c r="Y214" s="35"/>
      <c r="Z214" s="35"/>
      <c r="AA214" s="35"/>
      <c r="AB214" s="35"/>
      <c r="AC214" s="35"/>
      <c r="AD214" s="35"/>
      <c r="AE214" s="35"/>
      <c r="AT214" s="18" t="s">
        <v>146</v>
      </c>
      <c r="AU214" s="18" t="s">
        <v>144</v>
      </c>
    </row>
    <row r="215" spans="1:65" s="12" customFormat="1" ht="22.9" customHeight="1">
      <c r="B215" s="178"/>
      <c r="C215" s="179"/>
      <c r="D215" s="180" t="s">
        <v>76</v>
      </c>
      <c r="E215" s="193" t="s">
        <v>256</v>
      </c>
      <c r="F215" s="193" t="s">
        <v>257</v>
      </c>
      <c r="G215" s="179"/>
      <c r="H215" s="179"/>
      <c r="I215" s="182"/>
      <c r="J215" s="182"/>
      <c r="K215" s="194">
        <f>BK215</f>
        <v>0</v>
      </c>
      <c r="L215" s="179"/>
      <c r="M215" s="184"/>
      <c r="N215" s="185"/>
      <c r="O215" s="186"/>
      <c r="P215" s="186"/>
      <c r="Q215" s="187">
        <f>SUM(Q216:Q217)</f>
        <v>0</v>
      </c>
      <c r="R215" s="187">
        <f>SUM(R216:R217)</f>
        <v>0</v>
      </c>
      <c r="S215" s="186"/>
      <c r="T215" s="188">
        <f>SUM(T216:T217)</f>
        <v>0</v>
      </c>
      <c r="U215" s="186"/>
      <c r="V215" s="188">
        <f>SUM(V216:V217)</f>
        <v>0</v>
      </c>
      <c r="W215" s="186"/>
      <c r="X215" s="189">
        <f>SUM(X216:X217)</f>
        <v>0</v>
      </c>
      <c r="AR215" s="190" t="s">
        <v>14</v>
      </c>
      <c r="AT215" s="191" t="s">
        <v>76</v>
      </c>
      <c r="AU215" s="191" t="s">
        <v>14</v>
      </c>
      <c r="AY215" s="190" t="s">
        <v>136</v>
      </c>
      <c r="BK215" s="192">
        <f>SUM(BK216:BK217)</f>
        <v>0</v>
      </c>
    </row>
    <row r="216" spans="1:65" s="2" customFormat="1" ht="16.5" customHeight="1">
      <c r="A216" s="35"/>
      <c r="B216" s="36"/>
      <c r="C216" s="195" t="s">
        <v>8</v>
      </c>
      <c r="D216" s="195" t="s">
        <v>139</v>
      </c>
      <c r="E216" s="196" t="s">
        <v>258</v>
      </c>
      <c r="F216" s="197" t="s">
        <v>259</v>
      </c>
      <c r="G216" s="198" t="s">
        <v>235</v>
      </c>
      <c r="H216" s="199">
        <v>6.35</v>
      </c>
      <c r="I216" s="200"/>
      <c r="J216" s="200"/>
      <c r="K216" s="201">
        <f>ROUND(P216*H216,3)</f>
        <v>0</v>
      </c>
      <c r="L216" s="202"/>
      <c r="M216" s="40"/>
      <c r="N216" s="203" t="s">
        <v>1</v>
      </c>
      <c r="O216" s="204" t="s">
        <v>41</v>
      </c>
      <c r="P216" s="205">
        <f>I216+J216</f>
        <v>0</v>
      </c>
      <c r="Q216" s="206">
        <f>ROUND(I216*H216,3)</f>
        <v>0</v>
      </c>
      <c r="R216" s="206">
        <f>ROUND(J216*H216,3)</f>
        <v>0</v>
      </c>
      <c r="S216" s="76"/>
      <c r="T216" s="207">
        <f>S216*H216</f>
        <v>0</v>
      </c>
      <c r="U216" s="207">
        <v>0</v>
      </c>
      <c r="V216" s="207">
        <f>U216*H216</f>
        <v>0</v>
      </c>
      <c r="W216" s="207">
        <v>0</v>
      </c>
      <c r="X216" s="208">
        <f>W216*H216</f>
        <v>0</v>
      </c>
      <c r="Y216" s="35"/>
      <c r="Z216" s="35"/>
      <c r="AA216" s="35"/>
      <c r="AB216" s="35"/>
      <c r="AC216" s="35"/>
      <c r="AD216" s="35"/>
      <c r="AE216" s="35"/>
      <c r="AR216" s="209" t="s">
        <v>143</v>
      </c>
      <c r="AT216" s="209" t="s">
        <v>139</v>
      </c>
      <c r="AU216" s="209" t="s">
        <v>144</v>
      </c>
      <c r="AY216" s="18" t="s">
        <v>136</v>
      </c>
      <c r="BE216" s="210">
        <f>IF(O216="základná",K216,0)</f>
        <v>0</v>
      </c>
      <c r="BF216" s="210">
        <f>IF(O216="znížená",K216,0)</f>
        <v>0</v>
      </c>
      <c r="BG216" s="210">
        <f>IF(O216="zákl. prenesená",K216,0)</f>
        <v>0</v>
      </c>
      <c r="BH216" s="210">
        <f>IF(O216="zníž. prenesená",K216,0)</f>
        <v>0</v>
      </c>
      <c r="BI216" s="210">
        <f>IF(O216="nulová",K216,0)</f>
        <v>0</v>
      </c>
      <c r="BJ216" s="18" t="s">
        <v>144</v>
      </c>
      <c r="BK216" s="211">
        <f>ROUND(P216*H216,3)</f>
        <v>0</v>
      </c>
      <c r="BL216" s="18" t="s">
        <v>143</v>
      </c>
      <c r="BM216" s="209" t="s">
        <v>260</v>
      </c>
    </row>
    <row r="217" spans="1:65" s="2" customFormat="1" ht="19.5">
      <c r="A217" s="35"/>
      <c r="B217" s="36"/>
      <c r="C217" s="37"/>
      <c r="D217" s="212" t="s">
        <v>146</v>
      </c>
      <c r="E217" s="37"/>
      <c r="F217" s="213" t="s">
        <v>261</v>
      </c>
      <c r="G217" s="37"/>
      <c r="H217" s="37"/>
      <c r="I217" s="214"/>
      <c r="J217" s="214"/>
      <c r="K217" s="37"/>
      <c r="L217" s="37"/>
      <c r="M217" s="40"/>
      <c r="N217" s="215"/>
      <c r="O217" s="216"/>
      <c r="P217" s="76"/>
      <c r="Q217" s="76"/>
      <c r="R217" s="76"/>
      <c r="S217" s="76"/>
      <c r="T217" s="76"/>
      <c r="U217" s="76"/>
      <c r="V217" s="76"/>
      <c r="W217" s="76"/>
      <c r="X217" s="77"/>
      <c r="Y217" s="35"/>
      <c r="Z217" s="35"/>
      <c r="AA217" s="35"/>
      <c r="AB217" s="35"/>
      <c r="AC217" s="35"/>
      <c r="AD217" s="35"/>
      <c r="AE217" s="35"/>
      <c r="AT217" s="18" t="s">
        <v>146</v>
      </c>
      <c r="AU217" s="18" t="s">
        <v>144</v>
      </c>
    </row>
    <row r="218" spans="1:65" s="12" customFormat="1" ht="25.9" customHeight="1">
      <c r="B218" s="178"/>
      <c r="C218" s="179"/>
      <c r="D218" s="180" t="s">
        <v>76</v>
      </c>
      <c r="E218" s="181" t="s">
        <v>262</v>
      </c>
      <c r="F218" s="181" t="s">
        <v>263</v>
      </c>
      <c r="G218" s="179"/>
      <c r="H218" s="179"/>
      <c r="I218" s="182"/>
      <c r="J218" s="182"/>
      <c r="K218" s="183">
        <f>BK218</f>
        <v>0</v>
      </c>
      <c r="L218" s="179"/>
      <c r="M218" s="184"/>
      <c r="N218" s="185"/>
      <c r="O218" s="186"/>
      <c r="P218" s="186"/>
      <c r="Q218" s="187">
        <f>Q219+Q236+Q253+Q262+Q287+Q334+Q349+Q357+Q369</f>
        <v>0</v>
      </c>
      <c r="R218" s="187">
        <f>R219+R236+R253+R262+R287+R334+R349+R357+R369</f>
        <v>0</v>
      </c>
      <c r="S218" s="186"/>
      <c r="T218" s="188">
        <f>T219+T236+T253+T262+T287+T334+T349+T357+T369</f>
        <v>0</v>
      </c>
      <c r="U218" s="186"/>
      <c r="V218" s="188">
        <f>V219+V236+V253+V262+V287+V334+V349+V357+V369</f>
        <v>3.2240382000000003</v>
      </c>
      <c r="W218" s="186"/>
      <c r="X218" s="189">
        <f>X219+X236+X253+X262+X287+X334+X349+X357+X369</f>
        <v>4.1803931999999993</v>
      </c>
      <c r="AR218" s="190" t="s">
        <v>144</v>
      </c>
      <c r="AT218" s="191" t="s">
        <v>76</v>
      </c>
      <c r="AU218" s="191" t="s">
        <v>77</v>
      </c>
      <c r="AY218" s="190" t="s">
        <v>136</v>
      </c>
      <c r="BK218" s="192">
        <f>BK219+BK236+BK253+BK262+BK287+BK334+BK349+BK357+BK369</f>
        <v>0</v>
      </c>
    </row>
    <row r="219" spans="1:65" s="12" customFormat="1" ht="22.9" customHeight="1">
      <c r="B219" s="178"/>
      <c r="C219" s="179"/>
      <c r="D219" s="180" t="s">
        <v>76</v>
      </c>
      <c r="E219" s="193" t="s">
        <v>264</v>
      </c>
      <c r="F219" s="193" t="s">
        <v>265</v>
      </c>
      <c r="G219" s="179"/>
      <c r="H219" s="179"/>
      <c r="I219" s="182"/>
      <c r="J219" s="182"/>
      <c r="K219" s="194">
        <f>BK219</f>
        <v>0</v>
      </c>
      <c r="L219" s="179"/>
      <c r="M219" s="184"/>
      <c r="N219" s="185"/>
      <c r="O219" s="186"/>
      <c r="P219" s="186"/>
      <c r="Q219" s="187">
        <f>SUM(Q220:Q235)</f>
        <v>0</v>
      </c>
      <c r="R219" s="187">
        <f>SUM(R220:R235)</f>
        <v>0</v>
      </c>
      <c r="S219" s="186"/>
      <c r="T219" s="188">
        <f>SUM(T220:T235)</f>
        <v>0</v>
      </c>
      <c r="U219" s="186"/>
      <c r="V219" s="188">
        <f>SUM(V220:V235)</f>
        <v>2.6039999999999997E-2</v>
      </c>
      <c r="W219" s="186"/>
      <c r="X219" s="189">
        <f>SUM(X220:X235)</f>
        <v>6.6552000000000014E-2</v>
      </c>
      <c r="AR219" s="190" t="s">
        <v>144</v>
      </c>
      <c r="AT219" s="191" t="s">
        <v>76</v>
      </c>
      <c r="AU219" s="191" t="s">
        <v>14</v>
      </c>
      <c r="AY219" s="190" t="s">
        <v>136</v>
      </c>
      <c r="BK219" s="192">
        <f>SUM(BK220:BK235)</f>
        <v>0</v>
      </c>
    </row>
    <row r="220" spans="1:65" s="2" customFormat="1" ht="16.5" customHeight="1">
      <c r="A220" s="35"/>
      <c r="B220" s="36"/>
      <c r="C220" s="195" t="s">
        <v>266</v>
      </c>
      <c r="D220" s="195" t="s">
        <v>139</v>
      </c>
      <c r="E220" s="196" t="s">
        <v>267</v>
      </c>
      <c r="F220" s="197" t="s">
        <v>268</v>
      </c>
      <c r="G220" s="198" t="s">
        <v>142</v>
      </c>
      <c r="H220" s="199">
        <v>10.64</v>
      </c>
      <c r="I220" s="200"/>
      <c r="J220" s="200"/>
      <c r="K220" s="201">
        <f>ROUND(P220*H220,3)</f>
        <v>0</v>
      </c>
      <c r="L220" s="202"/>
      <c r="M220" s="40"/>
      <c r="N220" s="203" t="s">
        <v>1</v>
      </c>
      <c r="O220" s="204" t="s">
        <v>41</v>
      </c>
      <c r="P220" s="205">
        <f>I220+J220</f>
        <v>0</v>
      </c>
      <c r="Q220" s="206">
        <f>ROUND(I220*H220,3)</f>
        <v>0</v>
      </c>
      <c r="R220" s="206">
        <f>ROUND(J220*H220,3)</f>
        <v>0</v>
      </c>
      <c r="S220" s="76"/>
      <c r="T220" s="207">
        <f>S220*H220</f>
        <v>0</v>
      </c>
      <c r="U220" s="207">
        <v>0</v>
      </c>
      <c r="V220" s="207">
        <f>U220*H220</f>
        <v>0</v>
      </c>
      <c r="W220" s="207">
        <v>6.0000000000000001E-3</v>
      </c>
      <c r="X220" s="208">
        <f>W220*H220</f>
        <v>6.3840000000000008E-2</v>
      </c>
      <c r="Y220" s="35"/>
      <c r="Z220" s="35"/>
      <c r="AA220" s="35"/>
      <c r="AB220" s="35"/>
      <c r="AC220" s="35"/>
      <c r="AD220" s="35"/>
      <c r="AE220" s="35"/>
      <c r="AR220" s="209" t="s">
        <v>237</v>
      </c>
      <c r="AT220" s="209" t="s">
        <v>139</v>
      </c>
      <c r="AU220" s="209" t="s">
        <v>144</v>
      </c>
      <c r="AY220" s="18" t="s">
        <v>136</v>
      </c>
      <c r="BE220" s="210">
        <f>IF(O220="základná",K220,0)</f>
        <v>0</v>
      </c>
      <c r="BF220" s="210">
        <f>IF(O220="znížená",K220,0)</f>
        <v>0</v>
      </c>
      <c r="BG220" s="210">
        <f>IF(O220="zákl. prenesená",K220,0)</f>
        <v>0</v>
      </c>
      <c r="BH220" s="210">
        <f>IF(O220="zníž. prenesená",K220,0)</f>
        <v>0</v>
      </c>
      <c r="BI220" s="210">
        <f>IF(O220="nulová",K220,0)</f>
        <v>0</v>
      </c>
      <c r="BJ220" s="18" t="s">
        <v>144</v>
      </c>
      <c r="BK220" s="211">
        <f>ROUND(P220*H220,3)</f>
        <v>0</v>
      </c>
      <c r="BL220" s="18" t="s">
        <v>237</v>
      </c>
      <c r="BM220" s="209" t="s">
        <v>269</v>
      </c>
    </row>
    <row r="221" spans="1:65" s="2" customFormat="1">
      <c r="A221" s="35"/>
      <c r="B221" s="36"/>
      <c r="C221" s="37"/>
      <c r="D221" s="212" t="s">
        <v>146</v>
      </c>
      <c r="E221" s="37"/>
      <c r="F221" s="213" t="s">
        <v>270</v>
      </c>
      <c r="G221" s="37"/>
      <c r="H221" s="37"/>
      <c r="I221" s="214"/>
      <c r="J221" s="214"/>
      <c r="K221" s="37"/>
      <c r="L221" s="37"/>
      <c r="M221" s="40"/>
      <c r="N221" s="215"/>
      <c r="O221" s="216"/>
      <c r="P221" s="76"/>
      <c r="Q221" s="76"/>
      <c r="R221" s="76"/>
      <c r="S221" s="76"/>
      <c r="T221" s="76"/>
      <c r="U221" s="76"/>
      <c r="V221" s="76"/>
      <c r="W221" s="76"/>
      <c r="X221" s="77"/>
      <c r="Y221" s="35"/>
      <c r="Z221" s="35"/>
      <c r="AA221" s="35"/>
      <c r="AB221" s="35"/>
      <c r="AC221" s="35"/>
      <c r="AD221" s="35"/>
      <c r="AE221" s="35"/>
      <c r="AT221" s="18" t="s">
        <v>146</v>
      </c>
      <c r="AU221" s="18" t="s">
        <v>144</v>
      </c>
    </row>
    <row r="222" spans="1:65" s="13" customFormat="1">
      <c r="B222" s="217"/>
      <c r="C222" s="218"/>
      <c r="D222" s="212" t="s">
        <v>148</v>
      </c>
      <c r="E222" s="219" t="s">
        <v>1</v>
      </c>
      <c r="F222" s="220" t="s">
        <v>158</v>
      </c>
      <c r="G222" s="218"/>
      <c r="H222" s="219" t="s">
        <v>1</v>
      </c>
      <c r="I222" s="221"/>
      <c r="J222" s="221"/>
      <c r="K222" s="218"/>
      <c r="L222" s="218"/>
      <c r="M222" s="222"/>
      <c r="N222" s="223"/>
      <c r="O222" s="224"/>
      <c r="P222" s="224"/>
      <c r="Q222" s="224"/>
      <c r="R222" s="224"/>
      <c r="S222" s="224"/>
      <c r="T222" s="224"/>
      <c r="U222" s="224"/>
      <c r="V222" s="224"/>
      <c r="W222" s="224"/>
      <c r="X222" s="225"/>
      <c r="AT222" s="226" t="s">
        <v>148</v>
      </c>
      <c r="AU222" s="226" t="s">
        <v>144</v>
      </c>
      <c r="AV222" s="13" t="s">
        <v>14</v>
      </c>
      <c r="AW222" s="13" t="s">
        <v>5</v>
      </c>
      <c r="AX222" s="13" t="s">
        <v>77</v>
      </c>
      <c r="AY222" s="226" t="s">
        <v>136</v>
      </c>
    </row>
    <row r="223" spans="1:65" s="14" customFormat="1">
      <c r="B223" s="227"/>
      <c r="C223" s="228"/>
      <c r="D223" s="212" t="s">
        <v>148</v>
      </c>
      <c r="E223" s="229" t="s">
        <v>1</v>
      </c>
      <c r="F223" s="230" t="s">
        <v>271</v>
      </c>
      <c r="G223" s="228"/>
      <c r="H223" s="231">
        <v>10.64</v>
      </c>
      <c r="I223" s="232"/>
      <c r="J223" s="232"/>
      <c r="K223" s="228"/>
      <c r="L223" s="228"/>
      <c r="M223" s="233"/>
      <c r="N223" s="234"/>
      <c r="O223" s="235"/>
      <c r="P223" s="235"/>
      <c r="Q223" s="235"/>
      <c r="R223" s="235"/>
      <c r="S223" s="235"/>
      <c r="T223" s="235"/>
      <c r="U223" s="235"/>
      <c r="V223" s="235"/>
      <c r="W223" s="235"/>
      <c r="X223" s="236"/>
      <c r="AT223" s="237" t="s">
        <v>148</v>
      </c>
      <c r="AU223" s="237" t="s">
        <v>144</v>
      </c>
      <c r="AV223" s="14" t="s">
        <v>144</v>
      </c>
      <c r="AW223" s="14" t="s">
        <v>5</v>
      </c>
      <c r="AX223" s="14" t="s">
        <v>14</v>
      </c>
      <c r="AY223" s="237" t="s">
        <v>136</v>
      </c>
    </row>
    <row r="224" spans="1:65" s="2" customFormat="1" ht="16.5" customHeight="1">
      <c r="A224" s="35"/>
      <c r="B224" s="36"/>
      <c r="C224" s="195" t="s">
        <v>272</v>
      </c>
      <c r="D224" s="195" t="s">
        <v>139</v>
      </c>
      <c r="E224" s="196" t="s">
        <v>273</v>
      </c>
      <c r="F224" s="197" t="s">
        <v>274</v>
      </c>
      <c r="G224" s="198" t="s">
        <v>142</v>
      </c>
      <c r="H224" s="199">
        <v>1.1299999999999999</v>
      </c>
      <c r="I224" s="200"/>
      <c r="J224" s="200"/>
      <c r="K224" s="201">
        <f>ROUND(P224*H224,3)</f>
        <v>0</v>
      </c>
      <c r="L224" s="202"/>
      <c r="M224" s="40"/>
      <c r="N224" s="203" t="s">
        <v>1</v>
      </c>
      <c r="O224" s="204" t="s">
        <v>41</v>
      </c>
      <c r="P224" s="205">
        <f>I224+J224</f>
        <v>0</v>
      </c>
      <c r="Q224" s="206">
        <f>ROUND(I224*H224,3)</f>
        <v>0</v>
      </c>
      <c r="R224" s="206">
        <f>ROUND(J224*H224,3)</f>
        <v>0</v>
      </c>
      <c r="S224" s="76"/>
      <c r="T224" s="207">
        <f>S224*H224</f>
        <v>0</v>
      </c>
      <c r="U224" s="207">
        <v>0</v>
      </c>
      <c r="V224" s="207">
        <f>U224*H224</f>
        <v>0</v>
      </c>
      <c r="W224" s="207">
        <v>2.3999999999999998E-3</v>
      </c>
      <c r="X224" s="208">
        <f>W224*H224</f>
        <v>2.7119999999999996E-3</v>
      </c>
      <c r="Y224" s="35"/>
      <c r="Z224" s="35"/>
      <c r="AA224" s="35"/>
      <c r="AB224" s="35"/>
      <c r="AC224" s="35"/>
      <c r="AD224" s="35"/>
      <c r="AE224" s="35"/>
      <c r="AR224" s="209" t="s">
        <v>237</v>
      </c>
      <c r="AT224" s="209" t="s">
        <v>139</v>
      </c>
      <c r="AU224" s="209" t="s">
        <v>144</v>
      </c>
      <c r="AY224" s="18" t="s">
        <v>136</v>
      </c>
      <c r="BE224" s="210">
        <f>IF(O224="základná",K224,0)</f>
        <v>0</v>
      </c>
      <c r="BF224" s="210">
        <f>IF(O224="znížená",K224,0)</f>
        <v>0</v>
      </c>
      <c r="BG224" s="210">
        <f>IF(O224="zákl. prenesená",K224,0)</f>
        <v>0</v>
      </c>
      <c r="BH224" s="210">
        <f>IF(O224="zníž. prenesená",K224,0)</f>
        <v>0</v>
      </c>
      <c r="BI224" s="210">
        <f>IF(O224="nulová",K224,0)</f>
        <v>0</v>
      </c>
      <c r="BJ224" s="18" t="s">
        <v>144</v>
      </c>
      <c r="BK224" s="211">
        <f>ROUND(P224*H224,3)</f>
        <v>0</v>
      </c>
      <c r="BL224" s="18" t="s">
        <v>237</v>
      </c>
      <c r="BM224" s="209" t="s">
        <v>275</v>
      </c>
    </row>
    <row r="225" spans="1:65" s="2" customFormat="1">
      <c r="A225" s="35"/>
      <c r="B225" s="36"/>
      <c r="C225" s="37"/>
      <c r="D225" s="212" t="s">
        <v>146</v>
      </c>
      <c r="E225" s="37"/>
      <c r="F225" s="213" t="s">
        <v>276</v>
      </c>
      <c r="G225" s="37"/>
      <c r="H225" s="37"/>
      <c r="I225" s="214"/>
      <c r="J225" s="214"/>
      <c r="K225" s="37"/>
      <c r="L225" s="37"/>
      <c r="M225" s="40"/>
      <c r="N225" s="215"/>
      <c r="O225" s="216"/>
      <c r="P225" s="76"/>
      <c r="Q225" s="76"/>
      <c r="R225" s="76"/>
      <c r="S225" s="76"/>
      <c r="T225" s="76"/>
      <c r="U225" s="76"/>
      <c r="V225" s="76"/>
      <c r="W225" s="76"/>
      <c r="X225" s="77"/>
      <c r="Y225" s="35"/>
      <c r="Z225" s="35"/>
      <c r="AA225" s="35"/>
      <c r="AB225" s="35"/>
      <c r="AC225" s="35"/>
      <c r="AD225" s="35"/>
      <c r="AE225" s="35"/>
      <c r="AT225" s="18" t="s">
        <v>146</v>
      </c>
      <c r="AU225" s="18" t="s">
        <v>144</v>
      </c>
    </row>
    <row r="226" spans="1:65" s="14" customFormat="1">
      <c r="B226" s="227"/>
      <c r="C226" s="228"/>
      <c r="D226" s="212" t="s">
        <v>148</v>
      </c>
      <c r="E226" s="229" t="s">
        <v>1</v>
      </c>
      <c r="F226" s="230" t="s">
        <v>277</v>
      </c>
      <c r="G226" s="228"/>
      <c r="H226" s="231">
        <v>1.1299999999999999</v>
      </c>
      <c r="I226" s="232"/>
      <c r="J226" s="232"/>
      <c r="K226" s="228"/>
      <c r="L226" s="228"/>
      <c r="M226" s="233"/>
      <c r="N226" s="234"/>
      <c r="O226" s="235"/>
      <c r="P226" s="235"/>
      <c r="Q226" s="235"/>
      <c r="R226" s="235"/>
      <c r="S226" s="235"/>
      <c r="T226" s="235"/>
      <c r="U226" s="235"/>
      <c r="V226" s="235"/>
      <c r="W226" s="235"/>
      <c r="X226" s="236"/>
      <c r="AT226" s="237" t="s">
        <v>148</v>
      </c>
      <c r="AU226" s="237" t="s">
        <v>144</v>
      </c>
      <c r="AV226" s="14" t="s">
        <v>144</v>
      </c>
      <c r="AW226" s="14" t="s">
        <v>5</v>
      </c>
      <c r="AX226" s="14" t="s">
        <v>14</v>
      </c>
      <c r="AY226" s="237" t="s">
        <v>136</v>
      </c>
    </row>
    <row r="227" spans="1:65" s="2" customFormat="1" ht="16.5" customHeight="1">
      <c r="A227" s="35"/>
      <c r="B227" s="36"/>
      <c r="C227" s="195" t="s">
        <v>278</v>
      </c>
      <c r="D227" s="195" t="s">
        <v>139</v>
      </c>
      <c r="E227" s="196" t="s">
        <v>279</v>
      </c>
      <c r="F227" s="197" t="s">
        <v>280</v>
      </c>
      <c r="G227" s="198" t="s">
        <v>142</v>
      </c>
      <c r="H227" s="199">
        <v>10.64</v>
      </c>
      <c r="I227" s="200"/>
      <c r="J227" s="200"/>
      <c r="K227" s="201">
        <f>ROUND(P227*H227,3)</f>
        <v>0</v>
      </c>
      <c r="L227" s="202"/>
      <c r="M227" s="40"/>
      <c r="N227" s="203" t="s">
        <v>1</v>
      </c>
      <c r="O227" s="204" t="s">
        <v>41</v>
      </c>
      <c r="P227" s="205">
        <f>I227+J227</f>
        <v>0</v>
      </c>
      <c r="Q227" s="206">
        <f>ROUND(I227*H227,3)</f>
        <v>0</v>
      </c>
      <c r="R227" s="206">
        <f>ROUND(J227*H227,3)</f>
        <v>0</v>
      </c>
      <c r="S227" s="76"/>
      <c r="T227" s="207">
        <f>S227*H227</f>
        <v>0</v>
      </c>
      <c r="U227" s="207">
        <v>0</v>
      </c>
      <c r="V227" s="207">
        <f>U227*H227</f>
        <v>0</v>
      </c>
      <c r="W227" s="207">
        <v>0</v>
      </c>
      <c r="X227" s="208">
        <f>W227*H227</f>
        <v>0</v>
      </c>
      <c r="Y227" s="35"/>
      <c r="Z227" s="35"/>
      <c r="AA227" s="35"/>
      <c r="AB227" s="35"/>
      <c r="AC227" s="35"/>
      <c r="AD227" s="35"/>
      <c r="AE227" s="35"/>
      <c r="AR227" s="209" t="s">
        <v>237</v>
      </c>
      <c r="AT227" s="209" t="s">
        <v>139</v>
      </c>
      <c r="AU227" s="209" t="s">
        <v>144</v>
      </c>
      <c r="AY227" s="18" t="s">
        <v>136</v>
      </c>
      <c r="BE227" s="210">
        <f>IF(O227="základná",K227,0)</f>
        <v>0</v>
      </c>
      <c r="BF227" s="210">
        <f>IF(O227="znížená",K227,0)</f>
        <v>0</v>
      </c>
      <c r="BG227" s="210">
        <f>IF(O227="zákl. prenesená",K227,0)</f>
        <v>0</v>
      </c>
      <c r="BH227" s="210">
        <f>IF(O227="zníž. prenesená",K227,0)</f>
        <v>0</v>
      </c>
      <c r="BI227" s="210">
        <f>IF(O227="nulová",K227,0)</f>
        <v>0</v>
      </c>
      <c r="BJ227" s="18" t="s">
        <v>144</v>
      </c>
      <c r="BK227" s="211">
        <f>ROUND(P227*H227,3)</f>
        <v>0</v>
      </c>
      <c r="BL227" s="18" t="s">
        <v>237</v>
      </c>
      <c r="BM227" s="209" t="s">
        <v>281</v>
      </c>
    </row>
    <row r="228" spans="1:65" s="2" customFormat="1">
      <c r="A228" s="35"/>
      <c r="B228" s="36"/>
      <c r="C228" s="37"/>
      <c r="D228" s="212" t="s">
        <v>146</v>
      </c>
      <c r="E228" s="37"/>
      <c r="F228" s="213" t="s">
        <v>282</v>
      </c>
      <c r="G228" s="37"/>
      <c r="H228" s="37"/>
      <c r="I228" s="214"/>
      <c r="J228" s="214"/>
      <c r="K228" s="37"/>
      <c r="L228" s="37"/>
      <c r="M228" s="40"/>
      <c r="N228" s="215"/>
      <c r="O228" s="216"/>
      <c r="P228" s="76"/>
      <c r="Q228" s="76"/>
      <c r="R228" s="76"/>
      <c r="S228" s="76"/>
      <c r="T228" s="76"/>
      <c r="U228" s="76"/>
      <c r="V228" s="76"/>
      <c r="W228" s="76"/>
      <c r="X228" s="77"/>
      <c r="Y228" s="35"/>
      <c r="Z228" s="35"/>
      <c r="AA228" s="35"/>
      <c r="AB228" s="35"/>
      <c r="AC228" s="35"/>
      <c r="AD228" s="35"/>
      <c r="AE228" s="35"/>
      <c r="AT228" s="18" t="s">
        <v>146</v>
      </c>
      <c r="AU228" s="18" t="s">
        <v>144</v>
      </c>
    </row>
    <row r="229" spans="1:65" s="13" customFormat="1">
      <c r="B229" s="217"/>
      <c r="C229" s="218"/>
      <c r="D229" s="212" t="s">
        <v>148</v>
      </c>
      <c r="E229" s="219" t="s">
        <v>1</v>
      </c>
      <c r="F229" s="220" t="s">
        <v>158</v>
      </c>
      <c r="G229" s="218"/>
      <c r="H229" s="219" t="s">
        <v>1</v>
      </c>
      <c r="I229" s="221"/>
      <c r="J229" s="221"/>
      <c r="K229" s="218"/>
      <c r="L229" s="218"/>
      <c r="M229" s="222"/>
      <c r="N229" s="223"/>
      <c r="O229" s="224"/>
      <c r="P229" s="224"/>
      <c r="Q229" s="224"/>
      <c r="R229" s="224"/>
      <c r="S229" s="224"/>
      <c r="T229" s="224"/>
      <c r="U229" s="224"/>
      <c r="V229" s="224"/>
      <c r="W229" s="224"/>
      <c r="X229" s="225"/>
      <c r="AT229" s="226" t="s">
        <v>148</v>
      </c>
      <c r="AU229" s="226" t="s">
        <v>144</v>
      </c>
      <c r="AV229" s="13" t="s">
        <v>14</v>
      </c>
      <c r="AW229" s="13" t="s">
        <v>5</v>
      </c>
      <c r="AX229" s="13" t="s">
        <v>77</v>
      </c>
      <c r="AY229" s="226" t="s">
        <v>136</v>
      </c>
    </row>
    <row r="230" spans="1:65" s="14" customFormat="1">
      <c r="B230" s="227"/>
      <c r="C230" s="228"/>
      <c r="D230" s="212" t="s">
        <v>148</v>
      </c>
      <c r="E230" s="229" t="s">
        <v>1</v>
      </c>
      <c r="F230" s="230" t="s">
        <v>283</v>
      </c>
      <c r="G230" s="228"/>
      <c r="H230" s="231">
        <v>10.64</v>
      </c>
      <c r="I230" s="232"/>
      <c r="J230" s="232"/>
      <c r="K230" s="228"/>
      <c r="L230" s="228"/>
      <c r="M230" s="233"/>
      <c r="N230" s="234"/>
      <c r="O230" s="235"/>
      <c r="P230" s="235"/>
      <c r="Q230" s="235"/>
      <c r="R230" s="235"/>
      <c r="S230" s="235"/>
      <c r="T230" s="235"/>
      <c r="U230" s="235"/>
      <c r="V230" s="235"/>
      <c r="W230" s="235"/>
      <c r="X230" s="236"/>
      <c r="AT230" s="237" t="s">
        <v>148</v>
      </c>
      <c r="AU230" s="237" t="s">
        <v>144</v>
      </c>
      <c r="AV230" s="14" t="s">
        <v>144</v>
      </c>
      <c r="AW230" s="14" t="s">
        <v>5</v>
      </c>
      <c r="AX230" s="14" t="s">
        <v>14</v>
      </c>
      <c r="AY230" s="237" t="s">
        <v>136</v>
      </c>
    </row>
    <row r="231" spans="1:65" s="2" customFormat="1" ht="16.5" customHeight="1">
      <c r="A231" s="35"/>
      <c r="B231" s="36"/>
      <c r="C231" s="249" t="s">
        <v>284</v>
      </c>
      <c r="D231" s="249" t="s">
        <v>185</v>
      </c>
      <c r="E231" s="250" t="s">
        <v>285</v>
      </c>
      <c r="F231" s="251" t="s">
        <v>286</v>
      </c>
      <c r="G231" s="252" t="s">
        <v>142</v>
      </c>
      <c r="H231" s="253">
        <v>10.85</v>
      </c>
      <c r="I231" s="254"/>
      <c r="J231" s="255"/>
      <c r="K231" s="256">
        <f>ROUND(P231*H231,3)</f>
        <v>0</v>
      </c>
      <c r="L231" s="255"/>
      <c r="M231" s="257"/>
      <c r="N231" s="258" t="s">
        <v>1</v>
      </c>
      <c r="O231" s="204" t="s">
        <v>41</v>
      </c>
      <c r="P231" s="205">
        <f>I231+J231</f>
        <v>0</v>
      </c>
      <c r="Q231" s="206">
        <f>ROUND(I231*H231,3)</f>
        <v>0</v>
      </c>
      <c r="R231" s="206">
        <f>ROUND(J231*H231,3)</f>
        <v>0</v>
      </c>
      <c r="S231" s="76"/>
      <c r="T231" s="207">
        <f>S231*H231</f>
        <v>0</v>
      </c>
      <c r="U231" s="207">
        <v>2.3999999999999998E-3</v>
      </c>
      <c r="V231" s="207">
        <f>U231*H231</f>
        <v>2.6039999999999997E-2</v>
      </c>
      <c r="W231" s="207">
        <v>0</v>
      </c>
      <c r="X231" s="208">
        <f>W231*H231</f>
        <v>0</v>
      </c>
      <c r="Y231" s="35"/>
      <c r="Z231" s="35"/>
      <c r="AA231" s="35"/>
      <c r="AB231" s="35"/>
      <c r="AC231" s="35"/>
      <c r="AD231" s="35"/>
      <c r="AE231" s="35"/>
      <c r="AR231" s="209" t="s">
        <v>287</v>
      </c>
      <c r="AT231" s="209" t="s">
        <v>185</v>
      </c>
      <c r="AU231" s="209" t="s">
        <v>144</v>
      </c>
      <c r="AY231" s="18" t="s">
        <v>136</v>
      </c>
      <c r="BE231" s="210">
        <f>IF(O231="základná",K231,0)</f>
        <v>0</v>
      </c>
      <c r="BF231" s="210">
        <f>IF(O231="znížená",K231,0)</f>
        <v>0</v>
      </c>
      <c r="BG231" s="210">
        <f>IF(O231="zákl. prenesená",K231,0)</f>
        <v>0</v>
      </c>
      <c r="BH231" s="210">
        <f>IF(O231="zníž. prenesená",K231,0)</f>
        <v>0</v>
      </c>
      <c r="BI231" s="210">
        <f>IF(O231="nulová",K231,0)</f>
        <v>0</v>
      </c>
      <c r="BJ231" s="18" t="s">
        <v>144</v>
      </c>
      <c r="BK231" s="211">
        <f>ROUND(P231*H231,3)</f>
        <v>0</v>
      </c>
      <c r="BL231" s="18" t="s">
        <v>237</v>
      </c>
      <c r="BM231" s="209" t="s">
        <v>288</v>
      </c>
    </row>
    <row r="232" spans="1:65" s="2" customFormat="1">
      <c r="A232" s="35"/>
      <c r="B232" s="36"/>
      <c r="C232" s="37"/>
      <c r="D232" s="212" t="s">
        <v>146</v>
      </c>
      <c r="E232" s="37"/>
      <c r="F232" s="213" t="s">
        <v>286</v>
      </c>
      <c r="G232" s="37"/>
      <c r="H232" s="37"/>
      <c r="I232" s="214"/>
      <c r="J232" s="214"/>
      <c r="K232" s="37"/>
      <c r="L232" s="37"/>
      <c r="M232" s="40"/>
      <c r="N232" s="215"/>
      <c r="O232" s="216"/>
      <c r="P232" s="76"/>
      <c r="Q232" s="76"/>
      <c r="R232" s="76"/>
      <c r="S232" s="76"/>
      <c r="T232" s="76"/>
      <c r="U232" s="76"/>
      <c r="V232" s="76"/>
      <c r="W232" s="76"/>
      <c r="X232" s="77"/>
      <c r="Y232" s="35"/>
      <c r="Z232" s="35"/>
      <c r="AA232" s="35"/>
      <c r="AB232" s="35"/>
      <c r="AC232" s="35"/>
      <c r="AD232" s="35"/>
      <c r="AE232" s="35"/>
      <c r="AT232" s="18" t="s">
        <v>146</v>
      </c>
      <c r="AU232" s="18" t="s">
        <v>144</v>
      </c>
    </row>
    <row r="233" spans="1:65" s="14" customFormat="1">
      <c r="B233" s="227"/>
      <c r="C233" s="228"/>
      <c r="D233" s="212" t="s">
        <v>148</v>
      </c>
      <c r="E233" s="228"/>
      <c r="F233" s="230" t="s">
        <v>289</v>
      </c>
      <c r="G233" s="228"/>
      <c r="H233" s="231">
        <v>10.85</v>
      </c>
      <c r="I233" s="232"/>
      <c r="J233" s="232"/>
      <c r="K233" s="228"/>
      <c r="L233" s="228"/>
      <c r="M233" s="233"/>
      <c r="N233" s="234"/>
      <c r="O233" s="235"/>
      <c r="P233" s="235"/>
      <c r="Q233" s="235"/>
      <c r="R233" s="235"/>
      <c r="S233" s="235"/>
      <c r="T233" s="235"/>
      <c r="U233" s="235"/>
      <c r="V233" s="235"/>
      <c r="W233" s="235"/>
      <c r="X233" s="236"/>
      <c r="AT233" s="237" t="s">
        <v>148</v>
      </c>
      <c r="AU233" s="237" t="s">
        <v>144</v>
      </c>
      <c r="AV233" s="14" t="s">
        <v>144</v>
      </c>
      <c r="AW233" s="14" t="s">
        <v>4</v>
      </c>
      <c r="AX233" s="14" t="s">
        <v>14</v>
      </c>
      <c r="AY233" s="237" t="s">
        <v>136</v>
      </c>
    </row>
    <row r="234" spans="1:65" s="2" customFormat="1" ht="16.5" customHeight="1">
      <c r="A234" s="35"/>
      <c r="B234" s="36"/>
      <c r="C234" s="195" t="s">
        <v>290</v>
      </c>
      <c r="D234" s="195" t="s">
        <v>139</v>
      </c>
      <c r="E234" s="196" t="s">
        <v>291</v>
      </c>
      <c r="F234" s="197" t="s">
        <v>292</v>
      </c>
      <c r="G234" s="198" t="s">
        <v>293</v>
      </c>
      <c r="H234" s="200"/>
      <c r="I234" s="200"/>
      <c r="J234" s="200"/>
      <c r="K234" s="201">
        <f>ROUND(P234*H234,3)</f>
        <v>0</v>
      </c>
      <c r="L234" s="202"/>
      <c r="M234" s="40"/>
      <c r="N234" s="203" t="s">
        <v>1</v>
      </c>
      <c r="O234" s="204" t="s">
        <v>41</v>
      </c>
      <c r="P234" s="205">
        <f>I234+J234</f>
        <v>0</v>
      </c>
      <c r="Q234" s="206">
        <f>ROUND(I234*H234,3)</f>
        <v>0</v>
      </c>
      <c r="R234" s="206">
        <f>ROUND(J234*H234,3)</f>
        <v>0</v>
      </c>
      <c r="S234" s="76"/>
      <c r="T234" s="207">
        <f>S234*H234</f>
        <v>0</v>
      </c>
      <c r="U234" s="207">
        <v>0</v>
      </c>
      <c r="V234" s="207">
        <f>U234*H234</f>
        <v>0</v>
      </c>
      <c r="W234" s="207">
        <v>0</v>
      </c>
      <c r="X234" s="208">
        <f>W234*H234</f>
        <v>0</v>
      </c>
      <c r="Y234" s="35"/>
      <c r="Z234" s="35"/>
      <c r="AA234" s="35"/>
      <c r="AB234" s="35"/>
      <c r="AC234" s="35"/>
      <c r="AD234" s="35"/>
      <c r="AE234" s="35"/>
      <c r="AR234" s="209" t="s">
        <v>237</v>
      </c>
      <c r="AT234" s="209" t="s">
        <v>139</v>
      </c>
      <c r="AU234" s="209" t="s">
        <v>144</v>
      </c>
      <c r="AY234" s="18" t="s">
        <v>136</v>
      </c>
      <c r="BE234" s="210">
        <f>IF(O234="základná",K234,0)</f>
        <v>0</v>
      </c>
      <c r="BF234" s="210">
        <f>IF(O234="znížená",K234,0)</f>
        <v>0</v>
      </c>
      <c r="BG234" s="210">
        <f>IF(O234="zákl. prenesená",K234,0)</f>
        <v>0</v>
      </c>
      <c r="BH234" s="210">
        <f>IF(O234="zníž. prenesená",K234,0)</f>
        <v>0</v>
      </c>
      <c r="BI234" s="210">
        <f>IF(O234="nulová",K234,0)</f>
        <v>0</v>
      </c>
      <c r="BJ234" s="18" t="s">
        <v>144</v>
      </c>
      <c r="BK234" s="211">
        <f>ROUND(P234*H234,3)</f>
        <v>0</v>
      </c>
      <c r="BL234" s="18" t="s">
        <v>237</v>
      </c>
      <c r="BM234" s="209" t="s">
        <v>294</v>
      </c>
    </row>
    <row r="235" spans="1:65" s="2" customFormat="1">
      <c r="A235" s="35"/>
      <c r="B235" s="36"/>
      <c r="C235" s="37"/>
      <c r="D235" s="212" t="s">
        <v>146</v>
      </c>
      <c r="E235" s="37"/>
      <c r="F235" s="213" t="s">
        <v>292</v>
      </c>
      <c r="G235" s="37"/>
      <c r="H235" s="37"/>
      <c r="I235" s="214"/>
      <c r="J235" s="214"/>
      <c r="K235" s="37"/>
      <c r="L235" s="37"/>
      <c r="M235" s="40"/>
      <c r="N235" s="215"/>
      <c r="O235" s="216"/>
      <c r="P235" s="76"/>
      <c r="Q235" s="76"/>
      <c r="R235" s="76"/>
      <c r="S235" s="76"/>
      <c r="T235" s="76"/>
      <c r="U235" s="76"/>
      <c r="V235" s="76"/>
      <c r="W235" s="76"/>
      <c r="X235" s="77"/>
      <c r="Y235" s="35"/>
      <c r="Z235" s="35"/>
      <c r="AA235" s="35"/>
      <c r="AB235" s="35"/>
      <c r="AC235" s="35"/>
      <c r="AD235" s="35"/>
      <c r="AE235" s="35"/>
      <c r="AT235" s="18" t="s">
        <v>146</v>
      </c>
      <c r="AU235" s="18" t="s">
        <v>144</v>
      </c>
    </row>
    <row r="236" spans="1:65" s="12" customFormat="1" ht="22.9" customHeight="1">
      <c r="B236" s="178"/>
      <c r="C236" s="179"/>
      <c r="D236" s="180" t="s">
        <v>76</v>
      </c>
      <c r="E236" s="193" t="s">
        <v>295</v>
      </c>
      <c r="F236" s="193" t="s">
        <v>296</v>
      </c>
      <c r="G236" s="179"/>
      <c r="H236" s="179"/>
      <c r="I236" s="182"/>
      <c r="J236" s="182"/>
      <c r="K236" s="194">
        <f>BK236</f>
        <v>0</v>
      </c>
      <c r="L236" s="179"/>
      <c r="M236" s="184"/>
      <c r="N236" s="185"/>
      <c r="O236" s="186"/>
      <c r="P236" s="186"/>
      <c r="Q236" s="187">
        <f>SUM(Q237:Q252)</f>
        <v>0</v>
      </c>
      <c r="R236" s="187">
        <f>SUM(R237:R252)</f>
        <v>0</v>
      </c>
      <c r="S236" s="186"/>
      <c r="T236" s="188">
        <f>SUM(T237:T252)</f>
        <v>0</v>
      </c>
      <c r="U236" s="186"/>
      <c r="V236" s="188">
        <f>SUM(V237:V252)</f>
        <v>0.2016355</v>
      </c>
      <c r="W236" s="186"/>
      <c r="X236" s="189">
        <f>SUM(X237:X252)</f>
        <v>0.15662400000000001</v>
      </c>
      <c r="AR236" s="190" t="s">
        <v>144</v>
      </c>
      <c r="AT236" s="191" t="s">
        <v>76</v>
      </c>
      <c r="AU236" s="191" t="s">
        <v>14</v>
      </c>
      <c r="AY236" s="190" t="s">
        <v>136</v>
      </c>
      <c r="BK236" s="192">
        <f>SUM(BK237:BK252)</f>
        <v>0</v>
      </c>
    </row>
    <row r="237" spans="1:65" s="2" customFormat="1" ht="16.5" customHeight="1">
      <c r="A237" s="35"/>
      <c r="B237" s="36"/>
      <c r="C237" s="195" t="s">
        <v>297</v>
      </c>
      <c r="D237" s="195" t="s">
        <v>139</v>
      </c>
      <c r="E237" s="196" t="s">
        <v>298</v>
      </c>
      <c r="F237" s="197" t="s">
        <v>299</v>
      </c>
      <c r="G237" s="198" t="s">
        <v>142</v>
      </c>
      <c r="H237" s="199">
        <v>30.05</v>
      </c>
      <c r="I237" s="200"/>
      <c r="J237" s="200"/>
      <c r="K237" s="201">
        <f>ROUND(P237*H237,3)</f>
        <v>0</v>
      </c>
      <c r="L237" s="202"/>
      <c r="M237" s="40"/>
      <c r="N237" s="203" t="s">
        <v>1</v>
      </c>
      <c r="O237" s="204" t="s">
        <v>41</v>
      </c>
      <c r="P237" s="205">
        <f>I237+J237</f>
        <v>0</v>
      </c>
      <c r="Q237" s="206">
        <f>ROUND(I237*H237,3)</f>
        <v>0</v>
      </c>
      <c r="R237" s="206">
        <f>ROUND(J237*H237,3)</f>
        <v>0</v>
      </c>
      <c r="S237" s="76"/>
      <c r="T237" s="207">
        <f>S237*H237</f>
        <v>0</v>
      </c>
      <c r="U237" s="207">
        <v>1.7099999999999999E-3</v>
      </c>
      <c r="V237" s="207">
        <f>U237*H237</f>
        <v>5.1385500000000001E-2</v>
      </c>
      <c r="W237" s="207">
        <v>0</v>
      </c>
      <c r="X237" s="208">
        <f>W237*H237</f>
        <v>0</v>
      </c>
      <c r="Y237" s="35"/>
      <c r="Z237" s="35"/>
      <c r="AA237" s="35"/>
      <c r="AB237" s="35"/>
      <c r="AC237" s="35"/>
      <c r="AD237" s="35"/>
      <c r="AE237" s="35"/>
      <c r="AR237" s="209" t="s">
        <v>237</v>
      </c>
      <c r="AT237" s="209" t="s">
        <v>139</v>
      </c>
      <c r="AU237" s="209" t="s">
        <v>144</v>
      </c>
      <c r="AY237" s="18" t="s">
        <v>136</v>
      </c>
      <c r="BE237" s="210">
        <f>IF(O237="základná",K237,0)</f>
        <v>0</v>
      </c>
      <c r="BF237" s="210">
        <f>IF(O237="znížená",K237,0)</f>
        <v>0</v>
      </c>
      <c r="BG237" s="210">
        <f>IF(O237="zákl. prenesená",K237,0)</f>
        <v>0</v>
      </c>
      <c r="BH237" s="210">
        <f>IF(O237="zníž. prenesená",K237,0)</f>
        <v>0</v>
      </c>
      <c r="BI237" s="210">
        <f>IF(O237="nulová",K237,0)</f>
        <v>0</v>
      </c>
      <c r="BJ237" s="18" t="s">
        <v>144</v>
      </c>
      <c r="BK237" s="211">
        <f>ROUND(P237*H237,3)</f>
        <v>0</v>
      </c>
      <c r="BL237" s="18" t="s">
        <v>237</v>
      </c>
      <c r="BM237" s="209" t="s">
        <v>300</v>
      </c>
    </row>
    <row r="238" spans="1:65" s="2" customFormat="1">
      <c r="A238" s="35"/>
      <c r="B238" s="36"/>
      <c r="C238" s="37"/>
      <c r="D238" s="212" t="s">
        <v>146</v>
      </c>
      <c r="E238" s="37"/>
      <c r="F238" s="213" t="s">
        <v>301</v>
      </c>
      <c r="G238" s="37"/>
      <c r="H238" s="37"/>
      <c r="I238" s="214"/>
      <c r="J238" s="214"/>
      <c r="K238" s="37"/>
      <c r="L238" s="37"/>
      <c r="M238" s="40"/>
      <c r="N238" s="215"/>
      <c r="O238" s="216"/>
      <c r="P238" s="76"/>
      <c r="Q238" s="76"/>
      <c r="R238" s="76"/>
      <c r="S238" s="76"/>
      <c r="T238" s="76"/>
      <c r="U238" s="76"/>
      <c r="V238" s="76"/>
      <c r="W238" s="76"/>
      <c r="X238" s="77"/>
      <c r="Y238" s="35"/>
      <c r="Z238" s="35"/>
      <c r="AA238" s="35"/>
      <c r="AB238" s="35"/>
      <c r="AC238" s="35"/>
      <c r="AD238" s="35"/>
      <c r="AE238" s="35"/>
      <c r="AT238" s="18" t="s">
        <v>146</v>
      </c>
      <c r="AU238" s="18" t="s">
        <v>144</v>
      </c>
    </row>
    <row r="239" spans="1:65" s="13" customFormat="1">
      <c r="B239" s="217"/>
      <c r="C239" s="218"/>
      <c r="D239" s="212" t="s">
        <v>148</v>
      </c>
      <c r="E239" s="219" t="s">
        <v>1</v>
      </c>
      <c r="F239" s="220" t="s">
        <v>302</v>
      </c>
      <c r="G239" s="218"/>
      <c r="H239" s="219" t="s">
        <v>1</v>
      </c>
      <c r="I239" s="221"/>
      <c r="J239" s="221"/>
      <c r="K239" s="218"/>
      <c r="L239" s="218"/>
      <c r="M239" s="222"/>
      <c r="N239" s="223"/>
      <c r="O239" s="224"/>
      <c r="P239" s="224"/>
      <c r="Q239" s="224"/>
      <c r="R239" s="224"/>
      <c r="S239" s="224"/>
      <c r="T239" s="224"/>
      <c r="U239" s="224"/>
      <c r="V239" s="224"/>
      <c r="W239" s="224"/>
      <c r="X239" s="225"/>
      <c r="AT239" s="226" t="s">
        <v>148</v>
      </c>
      <c r="AU239" s="226" t="s">
        <v>144</v>
      </c>
      <c r="AV239" s="13" t="s">
        <v>14</v>
      </c>
      <c r="AW239" s="13" t="s">
        <v>5</v>
      </c>
      <c r="AX239" s="13" t="s">
        <v>77</v>
      </c>
      <c r="AY239" s="226" t="s">
        <v>136</v>
      </c>
    </row>
    <row r="240" spans="1:65" s="13" customFormat="1">
      <c r="B240" s="217"/>
      <c r="C240" s="218"/>
      <c r="D240" s="212" t="s">
        <v>148</v>
      </c>
      <c r="E240" s="219" t="s">
        <v>1</v>
      </c>
      <c r="F240" s="220" t="s">
        <v>303</v>
      </c>
      <c r="G240" s="218"/>
      <c r="H240" s="219" t="s">
        <v>1</v>
      </c>
      <c r="I240" s="221"/>
      <c r="J240" s="221"/>
      <c r="K240" s="218"/>
      <c r="L240" s="218"/>
      <c r="M240" s="222"/>
      <c r="N240" s="223"/>
      <c r="O240" s="224"/>
      <c r="P240" s="224"/>
      <c r="Q240" s="224"/>
      <c r="R240" s="224"/>
      <c r="S240" s="224"/>
      <c r="T240" s="224"/>
      <c r="U240" s="224"/>
      <c r="V240" s="224"/>
      <c r="W240" s="224"/>
      <c r="X240" s="225"/>
      <c r="AT240" s="226" t="s">
        <v>148</v>
      </c>
      <c r="AU240" s="226" t="s">
        <v>144</v>
      </c>
      <c r="AV240" s="13" t="s">
        <v>14</v>
      </c>
      <c r="AW240" s="13" t="s">
        <v>5</v>
      </c>
      <c r="AX240" s="13" t="s">
        <v>77</v>
      </c>
      <c r="AY240" s="226" t="s">
        <v>136</v>
      </c>
    </row>
    <row r="241" spans="1:65" s="14" customFormat="1">
      <c r="B241" s="227"/>
      <c r="C241" s="228"/>
      <c r="D241" s="212" t="s">
        <v>148</v>
      </c>
      <c r="E241" s="229" t="s">
        <v>1</v>
      </c>
      <c r="F241" s="230" t="s">
        <v>304</v>
      </c>
      <c r="G241" s="228"/>
      <c r="H241" s="231">
        <v>12.26</v>
      </c>
      <c r="I241" s="232"/>
      <c r="J241" s="232"/>
      <c r="K241" s="228"/>
      <c r="L241" s="228"/>
      <c r="M241" s="233"/>
      <c r="N241" s="234"/>
      <c r="O241" s="235"/>
      <c r="P241" s="235"/>
      <c r="Q241" s="235"/>
      <c r="R241" s="235"/>
      <c r="S241" s="235"/>
      <c r="T241" s="235"/>
      <c r="U241" s="235"/>
      <c r="V241" s="235"/>
      <c r="W241" s="235"/>
      <c r="X241" s="236"/>
      <c r="AT241" s="237" t="s">
        <v>148</v>
      </c>
      <c r="AU241" s="237" t="s">
        <v>144</v>
      </c>
      <c r="AV241" s="14" t="s">
        <v>144</v>
      </c>
      <c r="AW241" s="14" t="s">
        <v>5</v>
      </c>
      <c r="AX241" s="14" t="s">
        <v>77</v>
      </c>
      <c r="AY241" s="237" t="s">
        <v>136</v>
      </c>
    </row>
    <row r="242" spans="1:65" s="14" customFormat="1">
      <c r="B242" s="227"/>
      <c r="C242" s="228"/>
      <c r="D242" s="212" t="s">
        <v>148</v>
      </c>
      <c r="E242" s="229" t="s">
        <v>1</v>
      </c>
      <c r="F242" s="230" t="s">
        <v>305</v>
      </c>
      <c r="G242" s="228"/>
      <c r="H242" s="231">
        <v>6</v>
      </c>
      <c r="I242" s="232"/>
      <c r="J242" s="232"/>
      <c r="K242" s="228"/>
      <c r="L242" s="228"/>
      <c r="M242" s="233"/>
      <c r="N242" s="234"/>
      <c r="O242" s="235"/>
      <c r="P242" s="235"/>
      <c r="Q242" s="235"/>
      <c r="R242" s="235"/>
      <c r="S242" s="235"/>
      <c r="T242" s="235"/>
      <c r="U242" s="235"/>
      <c r="V242" s="235"/>
      <c r="W242" s="235"/>
      <c r="X242" s="236"/>
      <c r="AT242" s="237" t="s">
        <v>148</v>
      </c>
      <c r="AU242" s="237" t="s">
        <v>144</v>
      </c>
      <c r="AV242" s="14" t="s">
        <v>144</v>
      </c>
      <c r="AW242" s="14" t="s">
        <v>5</v>
      </c>
      <c r="AX242" s="14" t="s">
        <v>77</v>
      </c>
      <c r="AY242" s="237" t="s">
        <v>136</v>
      </c>
    </row>
    <row r="243" spans="1:65" s="14" customFormat="1">
      <c r="B243" s="227"/>
      <c r="C243" s="228"/>
      <c r="D243" s="212" t="s">
        <v>148</v>
      </c>
      <c r="E243" s="229" t="s">
        <v>1</v>
      </c>
      <c r="F243" s="230" t="s">
        <v>306</v>
      </c>
      <c r="G243" s="228"/>
      <c r="H243" s="231">
        <v>9.59</v>
      </c>
      <c r="I243" s="232"/>
      <c r="J243" s="232"/>
      <c r="K243" s="228"/>
      <c r="L243" s="228"/>
      <c r="M243" s="233"/>
      <c r="N243" s="234"/>
      <c r="O243" s="235"/>
      <c r="P243" s="235"/>
      <c r="Q243" s="235"/>
      <c r="R243" s="235"/>
      <c r="S243" s="235"/>
      <c r="T243" s="235"/>
      <c r="U243" s="235"/>
      <c r="V243" s="235"/>
      <c r="W243" s="235"/>
      <c r="X243" s="236"/>
      <c r="AT243" s="237" t="s">
        <v>148</v>
      </c>
      <c r="AU243" s="237" t="s">
        <v>144</v>
      </c>
      <c r="AV243" s="14" t="s">
        <v>144</v>
      </c>
      <c r="AW243" s="14" t="s">
        <v>5</v>
      </c>
      <c r="AX243" s="14" t="s">
        <v>77</v>
      </c>
      <c r="AY243" s="237" t="s">
        <v>136</v>
      </c>
    </row>
    <row r="244" spans="1:65" s="14" customFormat="1">
      <c r="B244" s="227"/>
      <c r="C244" s="228"/>
      <c r="D244" s="212" t="s">
        <v>148</v>
      </c>
      <c r="E244" s="229" t="s">
        <v>1</v>
      </c>
      <c r="F244" s="230" t="s">
        <v>307</v>
      </c>
      <c r="G244" s="228"/>
      <c r="H244" s="231">
        <v>2.2000000000000002</v>
      </c>
      <c r="I244" s="232"/>
      <c r="J244" s="232"/>
      <c r="K244" s="228"/>
      <c r="L244" s="228"/>
      <c r="M244" s="233"/>
      <c r="N244" s="234"/>
      <c r="O244" s="235"/>
      <c r="P244" s="235"/>
      <c r="Q244" s="235"/>
      <c r="R244" s="235"/>
      <c r="S244" s="235"/>
      <c r="T244" s="235"/>
      <c r="U244" s="235"/>
      <c r="V244" s="235"/>
      <c r="W244" s="235"/>
      <c r="X244" s="236"/>
      <c r="AT244" s="237" t="s">
        <v>148</v>
      </c>
      <c r="AU244" s="237" t="s">
        <v>144</v>
      </c>
      <c r="AV244" s="14" t="s">
        <v>144</v>
      </c>
      <c r="AW244" s="14" t="s">
        <v>5</v>
      </c>
      <c r="AX244" s="14" t="s">
        <v>77</v>
      </c>
      <c r="AY244" s="237" t="s">
        <v>136</v>
      </c>
    </row>
    <row r="245" spans="1:65" s="15" customFormat="1">
      <c r="B245" s="238"/>
      <c r="C245" s="239"/>
      <c r="D245" s="212" t="s">
        <v>148</v>
      </c>
      <c r="E245" s="240" t="s">
        <v>1</v>
      </c>
      <c r="F245" s="241" t="s">
        <v>152</v>
      </c>
      <c r="G245" s="239"/>
      <c r="H245" s="242">
        <v>30.05</v>
      </c>
      <c r="I245" s="243"/>
      <c r="J245" s="243"/>
      <c r="K245" s="239"/>
      <c r="L245" s="239"/>
      <c r="M245" s="244"/>
      <c r="N245" s="245"/>
      <c r="O245" s="246"/>
      <c r="P245" s="246"/>
      <c r="Q245" s="246"/>
      <c r="R245" s="246"/>
      <c r="S245" s="246"/>
      <c r="T245" s="246"/>
      <c r="U245" s="246"/>
      <c r="V245" s="246"/>
      <c r="W245" s="246"/>
      <c r="X245" s="247"/>
      <c r="AT245" s="248" t="s">
        <v>148</v>
      </c>
      <c r="AU245" s="248" t="s">
        <v>144</v>
      </c>
      <c r="AV245" s="15" t="s">
        <v>143</v>
      </c>
      <c r="AW245" s="15" t="s">
        <v>5</v>
      </c>
      <c r="AX245" s="15" t="s">
        <v>14</v>
      </c>
      <c r="AY245" s="248" t="s">
        <v>136</v>
      </c>
    </row>
    <row r="246" spans="1:65" s="2" customFormat="1" ht="24.2" customHeight="1">
      <c r="A246" s="35"/>
      <c r="B246" s="36"/>
      <c r="C246" s="249" t="s">
        <v>308</v>
      </c>
      <c r="D246" s="249" t="s">
        <v>185</v>
      </c>
      <c r="E246" s="250" t="s">
        <v>309</v>
      </c>
      <c r="F246" s="251" t="s">
        <v>310</v>
      </c>
      <c r="G246" s="252" t="s">
        <v>142</v>
      </c>
      <c r="H246" s="253">
        <v>30.05</v>
      </c>
      <c r="I246" s="254"/>
      <c r="J246" s="255"/>
      <c r="K246" s="256">
        <f>ROUND(P246*H246,3)</f>
        <v>0</v>
      </c>
      <c r="L246" s="255"/>
      <c r="M246" s="257"/>
      <c r="N246" s="258" t="s">
        <v>1</v>
      </c>
      <c r="O246" s="204" t="s">
        <v>41</v>
      </c>
      <c r="P246" s="205">
        <f>I246+J246</f>
        <v>0</v>
      </c>
      <c r="Q246" s="206">
        <f>ROUND(I246*H246,3)</f>
        <v>0</v>
      </c>
      <c r="R246" s="206">
        <f>ROUND(J246*H246,3)</f>
        <v>0</v>
      </c>
      <c r="S246" s="76"/>
      <c r="T246" s="207">
        <f>S246*H246</f>
        <v>0</v>
      </c>
      <c r="U246" s="207">
        <v>5.0000000000000001E-3</v>
      </c>
      <c r="V246" s="207">
        <f>U246*H246</f>
        <v>0.15024999999999999</v>
      </c>
      <c r="W246" s="207">
        <v>0</v>
      </c>
      <c r="X246" s="208">
        <f>W246*H246</f>
        <v>0</v>
      </c>
      <c r="Y246" s="35"/>
      <c r="Z246" s="35"/>
      <c r="AA246" s="35"/>
      <c r="AB246" s="35"/>
      <c r="AC246" s="35"/>
      <c r="AD246" s="35"/>
      <c r="AE246" s="35"/>
      <c r="AR246" s="209" t="s">
        <v>287</v>
      </c>
      <c r="AT246" s="209" t="s">
        <v>185</v>
      </c>
      <c r="AU246" s="209" t="s">
        <v>144</v>
      </c>
      <c r="AY246" s="18" t="s">
        <v>136</v>
      </c>
      <c r="BE246" s="210">
        <f>IF(O246="základná",K246,0)</f>
        <v>0</v>
      </c>
      <c r="BF246" s="210">
        <f>IF(O246="znížená",K246,0)</f>
        <v>0</v>
      </c>
      <c r="BG246" s="210">
        <f>IF(O246="zákl. prenesená",K246,0)</f>
        <v>0</v>
      </c>
      <c r="BH246" s="210">
        <f>IF(O246="zníž. prenesená",K246,0)</f>
        <v>0</v>
      </c>
      <c r="BI246" s="210">
        <f>IF(O246="nulová",K246,0)</f>
        <v>0</v>
      </c>
      <c r="BJ246" s="18" t="s">
        <v>144</v>
      </c>
      <c r="BK246" s="211">
        <f>ROUND(P246*H246,3)</f>
        <v>0</v>
      </c>
      <c r="BL246" s="18" t="s">
        <v>237</v>
      </c>
      <c r="BM246" s="209" t="s">
        <v>311</v>
      </c>
    </row>
    <row r="247" spans="1:65" s="2" customFormat="1">
      <c r="A247" s="35"/>
      <c r="B247" s="36"/>
      <c r="C247" s="37"/>
      <c r="D247" s="212" t="s">
        <v>146</v>
      </c>
      <c r="E247" s="37"/>
      <c r="F247" s="213" t="s">
        <v>310</v>
      </c>
      <c r="G247" s="37"/>
      <c r="H247" s="37"/>
      <c r="I247" s="214"/>
      <c r="J247" s="214"/>
      <c r="K247" s="37"/>
      <c r="L247" s="37"/>
      <c r="M247" s="40"/>
      <c r="N247" s="215"/>
      <c r="O247" s="216"/>
      <c r="P247" s="76"/>
      <c r="Q247" s="76"/>
      <c r="R247" s="76"/>
      <c r="S247" s="76"/>
      <c r="T247" s="76"/>
      <c r="U247" s="76"/>
      <c r="V247" s="76"/>
      <c r="W247" s="76"/>
      <c r="X247" s="77"/>
      <c r="Y247" s="35"/>
      <c r="Z247" s="35"/>
      <c r="AA247" s="35"/>
      <c r="AB247" s="35"/>
      <c r="AC247" s="35"/>
      <c r="AD247" s="35"/>
      <c r="AE247" s="35"/>
      <c r="AT247" s="18" t="s">
        <v>146</v>
      </c>
      <c r="AU247" s="18" t="s">
        <v>144</v>
      </c>
    </row>
    <row r="248" spans="1:65" s="2" customFormat="1" ht="16.5" customHeight="1">
      <c r="A248" s="35"/>
      <c r="B248" s="36"/>
      <c r="C248" s="195" t="s">
        <v>312</v>
      </c>
      <c r="D248" s="195" t="s">
        <v>139</v>
      </c>
      <c r="E248" s="196" t="s">
        <v>313</v>
      </c>
      <c r="F248" s="197" t="s">
        <v>314</v>
      </c>
      <c r="G248" s="198" t="s">
        <v>142</v>
      </c>
      <c r="H248" s="199">
        <v>31.2</v>
      </c>
      <c r="I248" s="200"/>
      <c r="J248" s="200"/>
      <c r="K248" s="201">
        <f>ROUND(P248*H248,3)</f>
        <v>0</v>
      </c>
      <c r="L248" s="202"/>
      <c r="M248" s="40"/>
      <c r="N248" s="203" t="s">
        <v>1</v>
      </c>
      <c r="O248" s="204" t="s">
        <v>41</v>
      </c>
      <c r="P248" s="205">
        <f>I248+J248</f>
        <v>0</v>
      </c>
      <c r="Q248" s="206">
        <f>ROUND(I248*H248,3)</f>
        <v>0</v>
      </c>
      <c r="R248" s="206">
        <f>ROUND(J248*H248,3)</f>
        <v>0</v>
      </c>
      <c r="S248" s="76"/>
      <c r="T248" s="207">
        <f>S248*H248</f>
        <v>0</v>
      </c>
      <c r="U248" s="207">
        <v>0</v>
      </c>
      <c r="V248" s="207">
        <f>U248*H248</f>
        <v>0</v>
      </c>
      <c r="W248" s="207">
        <v>5.0200000000000002E-3</v>
      </c>
      <c r="X248" s="208">
        <f>W248*H248</f>
        <v>0.15662400000000001</v>
      </c>
      <c r="Y248" s="35"/>
      <c r="Z248" s="35"/>
      <c r="AA248" s="35"/>
      <c r="AB248" s="35"/>
      <c r="AC248" s="35"/>
      <c r="AD248" s="35"/>
      <c r="AE248" s="35"/>
      <c r="AR248" s="209" t="s">
        <v>237</v>
      </c>
      <c r="AT248" s="209" t="s">
        <v>139</v>
      </c>
      <c r="AU248" s="209" t="s">
        <v>144</v>
      </c>
      <c r="AY248" s="18" t="s">
        <v>136</v>
      </c>
      <c r="BE248" s="210">
        <f>IF(O248="základná",K248,0)</f>
        <v>0</v>
      </c>
      <c r="BF248" s="210">
        <f>IF(O248="znížená",K248,0)</f>
        <v>0</v>
      </c>
      <c r="BG248" s="210">
        <f>IF(O248="zákl. prenesená",K248,0)</f>
        <v>0</v>
      </c>
      <c r="BH248" s="210">
        <f>IF(O248="zníž. prenesená",K248,0)</f>
        <v>0</v>
      </c>
      <c r="BI248" s="210">
        <f>IF(O248="nulová",K248,0)</f>
        <v>0</v>
      </c>
      <c r="BJ248" s="18" t="s">
        <v>144</v>
      </c>
      <c r="BK248" s="211">
        <f>ROUND(P248*H248,3)</f>
        <v>0</v>
      </c>
      <c r="BL248" s="18" t="s">
        <v>237</v>
      </c>
      <c r="BM248" s="209" t="s">
        <v>315</v>
      </c>
    </row>
    <row r="249" spans="1:65" s="2" customFormat="1">
      <c r="A249" s="35"/>
      <c r="B249" s="36"/>
      <c r="C249" s="37"/>
      <c r="D249" s="212" t="s">
        <v>146</v>
      </c>
      <c r="E249" s="37"/>
      <c r="F249" s="213" t="s">
        <v>316</v>
      </c>
      <c r="G249" s="37"/>
      <c r="H249" s="37"/>
      <c r="I249" s="214"/>
      <c r="J249" s="214"/>
      <c r="K249" s="37"/>
      <c r="L249" s="37"/>
      <c r="M249" s="40"/>
      <c r="N249" s="215"/>
      <c r="O249" s="216"/>
      <c r="P249" s="76"/>
      <c r="Q249" s="76"/>
      <c r="R249" s="76"/>
      <c r="S249" s="76"/>
      <c r="T249" s="76"/>
      <c r="U249" s="76"/>
      <c r="V249" s="76"/>
      <c r="W249" s="76"/>
      <c r="X249" s="77"/>
      <c r="Y249" s="35"/>
      <c r="Z249" s="35"/>
      <c r="AA249" s="35"/>
      <c r="AB249" s="35"/>
      <c r="AC249" s="35"/>
      <c r="AD249" s="35"/>
      <c r="AE249" s="35"/>
      <c r="AT249" s="18" t="s">
        <v>146</v>
      </c>
      <c r="AU249" s="18" t="s">
        <v>144</v>
      </c>
    </row>
    <row r="250" spans="1:65" s="14" customFormat="1">
      <c r="B250" s="227"/>
      <c r="C250" s="228"/>
      <c r="D250" s="212" t="s">
        <v>148</v>
      </c>
      <c r="E250" s="229" t="s">
        <v>1</v>
      </c>
      <c r="F250" s="230" t="s">
        <v>317</v>
      </c>
      <c r="G250" s="228"/>
      <c r="H250" s="231">
        <v>31.2</v>
      </c>
      <c r="I250" s="232"/>
      <c r="J250" s="232"/>
      <c r="K250" s="228"/>
      <c r="L250" s="228"/>
      <c r="M250" s="233"/>
      <c r="N250" s="234"/>
      <c r="O250" s="235"/>
      <c r="P250" s="235"/>
      <c r="Q250" s="235"/>
      <c r="R250" s="235"/>
      <c r="S250" s="235"/>
      <c r="T250" s="235"/>
      <c r="U250" s="235"/>
      <c r="V250" s="235"/>
      <c r="W250" s="235"/>
      <c r="X250" s="236"/>
      <c r="AT250" s="237" t="s">
        <v>148</v>
      </c>
      <c r="AU250" s="237" t="s">
        <v>144</v>
      </c>
      <c r="AV250" s="14" t="s">
        <v>144</v>
      </c>
      <c r="AW250" s="14" t="s">
        <v>5</v>
      </c>
      <c r="AX250" s="14" t="s">
        <v>14</v>
      </c>
      <c r="AY250" s="237" t="s">
        <v>136</v>
      </c>
    </row>
    <row r="251" spans="1:65" s="2" customFormat="1" ht="21.75" customHeight="1">
      <c r="A251" s="35"/>
      <c r="B251" s="36"/>
      <c r="C251" s="195" t="s">
        <v>318</v>
      </c>
      <c r="D251" s="195" t="s">
        <v>139</v>
      </c>
      <c r="E251" s="196" t="s">
        <v>319</v>
      </c>
      <c r="F251" s="197" t="s">
        <v>320</v>
      </c>
      <c r="G251" s="198" t="s">
        <v>293</v>
      </c>
      <c r="H251" s="200"/>
      <c r="I251" s="200"/>
      <c r="J251" s="200"/>
      <c r="K251" s="201">
        <f>ROUND(P251*H251,3)</f>
        <v>0</v>
      </c>
      <c r="L251" s="202"/>
      <c r="M251" s="40"/>
      <c r="N251" s="203" t="s">
        <v>1</v>
      </c>
      <c r="O251" s="204" t="s">
        <v>41</v>
      </c>
      <c r="P251" s="205">
        <f>I251+J251</f>
        <v>0</v>
      </c>
      <c r="Q251" s="206">
        <f>ROUND(I251*H251,3)</f>
        <v>0</v>
      </c>
      <c r="R251" s="206">
        <f>ROUND(J251*H251,3)</f>
        <v>0</v>
      </c>
      <c r="S251" s="76"/>
      <c r="T251" s="207">
        <f>S251*H251</f>
        <v>0</v>
      </c>
      <c r="U251" s="207">
        <v>0</v>
      </c>
      <c r="V251" s="207">
        <f>U251*H251</f>
        <v>0</v>
      </c>
      <c r="W251" s="207">
        <v>0</v>
      </c>
      <c r="X251" s="208">
        <f>W251*H251</f>
        <v>0</v>
      </c>
      <c r="Y251" s="35"/>
      <c r="Z251" s="35"/>
      <c r="AA251" s="35"/>
      <c r="AB251" s="35"/>
      <c r="AC251" s="35"/>
      <c r="AD251" s="35"/>
      <c r="AE251" s="35"/>
      <c r="AR251" s="209" t="s">
        <v>237</v>
      </c>
      <c r="AT251" s="209" t="s">
        <v>139</v>
      </c>
      <c r="AU251" s="209" t="s">
        <v>144</v>
      </c>
      <c r="AY251" s="18" t="s">
        <v>136</v>
      </c>
      <c r="BE251" s="210">
        <f>IF(O251="základná",K251,0)</f>
        <v>0</v>
      </c>
      <c r="BF251" s="210">
        <f>IF(O251="znížená",K251,0)</f>
        <v>0</v>
      </c>
      <c r="BG251" s="210">
        <f>IF(O251="zákl. prenesená",K251,0)</f>
        <v>0</v>
      </c>
      <c r="BH251" s="210">
        <f>IF(O251="zníž. prenesená",K251,0)</f>
        <v>0</v>
      </c>
      <c r="BI251" s="210">
        <f>IF(O251="nulová",K251,0)</f>
        <v>0</v>
      </c>
      <c r="BJ251" s="18" t="s">
        <v>144</v>
      </c>
      <c r="BK251" s="211">
        <f>ROUND(P251*H251,3)</f>
        <v>0</v>
      </c>
      <c r="BL251" s="18" t="s">
        <v>237</v>
      </c>
      <c r="BM251" s="209" t="s">
        <v>321</v>
      </c>
    </row>
    <row r="252" spans="1:65" s="2" customFormat="1">
      <c r="A252" s="35"/>
      <c r="B252" s="36"/>
      <c r="C252" s="37"/>
      <c r="D252" s="212" t="s">
        <v>146</v>
      </c>
      <c r="E252" s="37"/>
      <c r="F252" s="213" t="s">
        <v>322</v>
      </c>
      <c r="G252" s="37"/>
      <c r="H252" s="37"/>
      <c r="I252" s="214"/>
      <c r="J252" s="214"/>
      <c r="K252" s="37"/>
      <c r="L252" s="37"/>
      <c r="M252" s="40"/>
      <c r="N252" s="215"/>
      <c r="O252" s="216"/>
      <c r="P252" s="76"/>
      <c r="Q252" s="76"/>
      <c r="R252" s="76"/>
      <c r="S252" s="76"/>
      <c r="T252" s="76"/>
      <c r="U252" s="76"/>
      <c r="V252" s="76"/>
      <c r="W252" s="76"/>
      <c r="X252" s="77"/>
      <c r="Y252" s="35"/>
      <c r="Z252" s="35"/>
      <c r="AA252" s="35"/>
      <c r="AB252" s="35"/>
      <c r="AC252" s="35"/>
      <c r="AD252" s="35"/>
      <c r="AE252" s="35"/>
      <c r="AT252" s="18" t="s">
        <v>146</v>
      </c>
      <c r="AU252" s="18" t="s">
        <v>144</v>
      </c>
    </row>
    <row r="253" spans="1:65" s="12" customFormat="1" ht="22.9" customHeight="1">
      <c r="B253" s="178"/>
      <c r="C253" s="179"/>
      <c r="D253" s="180" t="s">
        <v>76</v>
      </c>
      <c r="E253" s="193" t="s">
        <v>323</v>
      </c>
      <c r="F253" s="193" t="s">
        <v>324</v>
      </c>
      <c r="G253" s="179"/>
      <c r="H253" s="179"/>
      <c r="I253" s="182"/>
      <c r="J253" s="182"/>
      <c r="K253" s="194">
        <f>BK253</f>
        <v>0</v>
      </c>
      <c r="L253" s="179"/>
      <c r="M253" s="184"/>
      <c r="N253" s="185"/>
      <c r="O253" s="186"/>
      <c r="P253" s="186"/>
      <c r="Q253" s="187">
        <f>SUM(Q254:Q261)</f>
        <v>0</v>
      </c>
      <c r="R253" s="187">
        <f>SUM(R254:R261)</f>
        <v>0</v>
      </c>
      <c r="S253" s="186"/>
      <c r="T253" s="188">
        <f>SUM(T254:T261)</f>
        <v>0</v>
      </c>
      <c r="U253" s="186"/>
      <c r="V253" s="188">
        <f>SUM(V254:V261)</f>
        <v>0.16038000000000002</v>
      </c>
      <c r="W253" s="186"/>
      <c r="X253" s="189">
        <f>SUM(X254:X261)</f>
        <v>0</v>
      </c>
      <c r="AR253" s="190" t="s">
        <v>144</v>
      </c>
      <c r="AT253" s="191" t="s">
        <v>76</v>
      </c>
      <c r="AU253" s="191" t="s">
        <v>14</v>
      </c>
      <c r="AY253" s="190" t="s">
        <v>136</v>
      </c>
      <c r="BK253" s="192">
        <f>SUM(BK254:BK261)</f>
        <v>0</v>
      </c>
    </row>
    <row r="254" spans="1:65" s="2" customFormat="1" ht="16.5" customHeight="1">
      <c r="A254" s="35"/>
      <c r="B254" s="36"/>
      <c r="C254" s="195" t="s">
        <v>325</v>
      </c>
      <c r="D254" s="195" t="s">
        <v>139</v>
      </c>
      <c r="E254" s="196" t="s">
        <v>326</v>
      </c>
      <c r="F254" s="197" t="s">
        <v>327</v>
      </c>
      <c r="G254" s="198" t="s">
        <v>142</v>
      </c>
      <c r="H254" s="199">
        <v>33.75</v>
      </c>
      <c r="I254" s="200"/>
      <c r="J254" s="200"/>
      <c r="K254" s="201">
        <f>ROUND(P254*H254,3)</f>
        <v>0</v>
      </c>
      <c r="L254" s="202"/>
      <c r="M254" s="40"/>
      <c r="N254" s="203" t="s">
        <v>1</v>
      </c>
      <c r="O254" s="204" t="s">
        <v>41</v>
      </c>
      <c r="P254" s="205">
        <f>I254+J254</f>
        <v>0</v>
      </c>
      <c r="Q254" s="206">
        <f>ROUND(I254*H254,3)</f>
        <v>0</v>
      </c>
      <c r="R254" s="206">
        <f>ROUND(J254*H254,3)</f>
        <v>0</v>
      </c>
      <c r="S254" s="76"/>
      <c r="T254" s="207">
        <f>S254*H254</f>
        <v>0</v>
      </c>
      <c r="U254" s="207">
        <v>0</v>
      </c>
      <c r="V254" s="207">
        <f>U254*H254</f>
        <v>0</v>
      </c>
      <c r="W254" s="207">
        <v>0</v>
      </c>
      <c r="X254" s="208">
        <f>W254*H254</f>
        <v>0</v>
      </c>
      <c r="Y254" s="35"/>
      <c r="Z254" s="35"/>
      <c r="AA254" s="35"/>
      <c r="AB254" s="35"/>
      <c r="AC254" s="35"/>
      <c r="AD254" s="35"/>
      <c r="AE254" s="35"/>
      <c r="AR254" s="209" t="s">
        <v>237</v>
      </c>
      <c r="AT254" s="209" t="s">
        <v>139</v>
      </c>
      <c r="AU254" s="209" t="s">
        <v>144</v>
      </c>
      <c r="AY254" s="18" t="s">
        <v>136</v>
      </c>
      <c r="BE254" s="210">
        <f>IF(O254="základná",K254,0)</f>
        <v>0</v>
      </c>
      <c r="BF254" s="210">
        <f>IF(O254="znížená",K254,0)</f>
        <v>0</v>
      </c>
      <c r="BG254" s="210">
        <f>IF(O254="zákl. prenesená",K254,0)</f>
        <v>0</v>
      </c>
      <c r="BH254" s="210">
        <f>IF(O254="zníž. prenesená",K254,0)</f>
        <v>0</v>
      </c>
      <c r="BI254" s="210">
        <f>IF(O254="nulová",K254,0)</f>
        <v>0</v>
      </c>
      <c r="BJ254" s="18" t="s">
        <v>144</v>
      </c>
      <c r="BK254" s="211">
        <f>ROUND(P254*H254,3)</f>
        <v>0</v>
      </c>
      <c r="BL254" s="18" t="s">
        <v>237</v>
      </c>
      <c r="BM254" s="209" t="s">
        <v>328</v>
      </c>
    </row>
    <row r="255" spans="1:65" s="2" customFormat="1">
      <c r="A255" s="35"/>
      <c r="B255" s="36"/>
      <c r="C255" s="37"/>
      <c r="D255" s="212" t="s">
        <v>146</v>
      </c>
      <c r="E255" s="37"/>
      <c r="F255" s="213" t="s">
        <v>329</v>
      </c>
      <c r="G255" s="37"/>
      <c r="H255" s="37"/>
      <c r="I255" s="214"/>
      <c r="J255" s="214"/>
      <c r="K255" s="37"/>
      <c r="L255" s="37"/>
      <c r="M255" s="40"/>
      <c r="N255" s="215"/>
      <c r="O255" s="216"/>
      <c r="P255" s="76"/>
      <c r="Q255" s="76"/>
      <c r="R255" s="76"/>
      <c r="S255" s="76"/>
      <c r="T255" s="76"/>
      <c r="U255" s="76"/>
      <c r="V255" s="76"/>
      <c r="W255" s="76"/>
      <c r="X255" s="77"/>
      <c r="Y255" s="35"/>
      <c r="Z255" s="35"/>
      <c r="AA255" s="35"/>
      <c r="AB255" s="35"/>
      <c r="AC255" s="35"/>
      <c r="AD255" s="35"/>
      <c r="AE255" s="35"/>
      <c r="AT255" s="18" t="s">
        <v>146</v>
      </c>
      <c r="AU255" s="18" t="s">
        <v>144</v>
      </c>
    </row>
    <row r="256" spans="1:65" s="14" customFormat="1">
      <c r="B256" s="227"/>
      <c r="C256" s="228"/>
      <c r="D256" s="212" t="s">
        <v>148</v>
      </c>
      <c r="E256" s="229" t="s">
        <v>1</v>
      </c>
      <c r="F256" s="230" t="s">
        <v>330</v>
      </c>
      <c r="G256" s="228"/>
      <c r="H256" s="231">
        <v>33.75</v>
      </c>
      <c r="I256" s="232"/>
      <c r="J256" s="232"/>
      <c r="K256" s="228"/>
      <c r="L256" s="228"/>
      <c r="M256" s="233"/>
      <c r="N256" s="234"/>
      <c r="O256" s="235"/>
      <c r="P256" s="235"/>
      <c r="Q256" s="235"/>
      <c r="R256" s="235"/>
      <c r="S256" s="235"/>
      <c r="T256" s="235"/>
      <c r="U256" s="235"/>
      <c r="V256" s="235"/>
      <c r="W256" s="235"/>
      <c r="X256" s="236"/>
      <c r="AT256" s="237" t="s">
        <v>148</v>
      </c>
      <c r="AU256" s="237" t="s">
        <v>144</v>
      </c>
      <c r="AV256" s="14" t="s">
        <v>144</v>
      </c>
      <c r="AW256" s="14" t="s">
        <v>5</v>
      </c>
      <c r="AX256" s="14" t="s">
        <v>14</v>
      </c>
      <c r="AY256" s="237" t="s">
        <v>136</v>
      </c>
    </row>
    <row r="257" spans="1:65" s="2" customFormat="1" ht="16.5" customHeight="1">
      <c r="A257" s="35"/>
      <c r="B257" s="36"/>
      <c r="C257" s="249" t="s">
        <v>331</v>
      </c>
      <c r="D257" s="249" t="s">
        <v>185</v>
      </c>
      <c r="E257" s="250" t="s">
        <v>332</v>
      </c>
      <c r="F257" s="251" t="s">
        <v>333</v>
      </c>
      <c r="G257" s="252" t="s">
        <v>142</v>
      </c>
      <c r="H257" s="253">
        <v>36.450000000000003</v>
      </c>
      <c r="I257" s="254"/>
      <c r="J257" s="255"/>
      <c r="K257" s="256">
        <f>ROUND(P257*H257,3)</f>
        <v>0</v>
      </c>
      <c r="L257" s="255"/>
      <c r="M257" s="257"/>
      <c r="N257" s="258" t="s">
        <v>1</v>
      </c>
      <c r="O257" s="204" t="s">
        <v>41</v>
      </c>
      <c r="P257" s="205">
        <f>I257+J257</f>
        <v>0</v>
      </c>
      <c r="Q257" s="206">
        <f>ROUND(I257*H257,3)</f>
        <v>0</v>
      </c>
      <c r="R257" s="206">
        <f>ROUND(J257*H257,3)</f>
        <v>0</v>
      </c>
      <c r="S257" s="76"/>
      <c r="T257" s="207">
        <f>S257*H257</f>
        <v>0</v>
      </c>
      <c r="U257" s="207">
        <v>4.4000000000000003E-3</v>
      </c>
      <c r="V257" s="207">
        <f>U257*H257</f>
        <v>0.16038000000000002</v>
      </c>
      <c r="W257" s="207">
        <v>0</v>
      </c>
      <c r="X257" s="208">
        <f>W257*H257</f>
        <v>0</v>
      </c>
      <c r="Y257" s="35"/>
      <c r="Z257" s="35"/>
      <c r="AA257" s="35"/>
      <c r="AB257" s="35"/>
      <c r="AC257" s="35"/>
      <c r="AD257" s="35"/>
      <c r="AE257" s="35"/>
      <c r="AR257" s="209" t="s">
        <v>287</v>
      </c>
      <c r="AT257" s="209" t="s">
        <v>185</v>
      </c>
      <c r="AU257" s="209" t="s">
        <v>144</v>
      </c>
      <c r="AY257" s="18" t="s">
        <v>136</v>
      </c>
      <c r="BE257" s="210">
        <f>IF(O257="základná",K257,0)</f>
        <v>0</v>
      </c>
      <c r="BF257" s="210">
        <f>IF(O257="znížená",K257,0)</f>
        <v>0</v>
      </c>
      <c r="BG257" s="210">
        <f>IF(O257="zákl. prenesená",K257,0)</f>
        <v>0</v>
      </c>
      <c r="BH257" s="210">
        <f>IF(O257="zníž. prenesená",K257,0)</f>
        <v>0</v>
      </c>
      <c r="BI257" s="210">
        <f>IF(O257="nulová",K257,0)</f>
        <v>0</v>
      </c>
      <c r="BJ257" s="18" t="s">
        <v>144</v>
      </c>
      <c r="BK257" s="211">
        <f>ROUND(P257*H257,3)</f>
        <v>0</v>
      </c>
      <c r="BL257" s="18" t="s">
        <v>237</v>
      </c>
      <c r="BM257" s="209" t="s">
        <v>334</v>
      </c>
    </row>
    <row r="258" spans="1:65" s="2" customFormat="1">
      <c r="A258" s="35"/>
      <c r="B258" s="36"/>
      <c r="C258" s="37"/>
      <c r="D258" s="212" t="s">
        <v>146</v>
      </c>
      <c r="E258" s="37"/>
      <c r="F258" s="213" t="s">
        <v>333</v>
      </c>
      <c r="G258" s="37"/>
      <c r="H258" s="37"/>
      <c r="I258" s="214"/>
      <c r="J258" s="214"/>
      <c r="K258" s="37"/>
      <c r="L258" s="37"/>
      <c r="M258" s="40"/>
      <c r="N258" s="215"/>
      <c r="O258" s="216"/>
      <c r="P258" s="76"/>
      <c r="Q258" s="76"/>
      <c r="R258" s="76"/>
      <c r="S258" s="76"/>
      <c r="T258" s="76"/>
      <c r="U258" s="76"/>
      <c r="V258" s="76"/>
      <c r="W258" s="76"/>
      <c r="X258" s="77"/>
      <c r="Y258" s="35"/>
      <c r="Z258" s="35"/>
      <c r="AA258" s="35"/>
      <c r="AB258" s="35"/>
      <c r="AC258" s="35"/>
      <c r="AD258" s="35"/>
      <c r="AE258" s="35"/>
      <c r="AT258" s="18" t="s">
        <v>146</v>
      </c>
      <c r="AU258" s="18" t="s">
        <v>144</v>
      </c>
    </row>
    <row r="259" spans="1:65" s="14" customFormat="1">
      <c r="B259" s="227"/>
      <c r="C259" s="228"/>
      <c r="D259" s="212" t="s">
        <v>148</v>
      </c>
      <c r="E259" s="228"/>
      <c r="F259" s="230" t="s">
        <v>335</v>
      </c>
      <c r="G259" s="228"/>
      <c r="H259" s="231">
        <v>36.450000000000003</v>
      </c>
      <c r="I259" s="232"/>
      <c r="J259" s="232"/>
      <c r="K259" s="228"/>
      <c r="L259" s="228"/>
      <c r="M259" s="233"/>
      <c r="N259" s="234"/>
      <c r="O259" s="235"/>
      <c r="P259" s="235"/>
      <c r="Q259" s="235"/>
      <c r="R259" s="235"/>
      <c r="S259" s="235"/>
      <c r="T259" s="235"/>
      <c r="U259" s="235"/>
      <c r="V259" s="235"/>
      <c r="W259" s="235"/>
      <c r="X259" s="236"/>
      <c r="AT259" s="237" t="s">
        <v>148</v>
      </c>
      <c r="AU259" s="237" t="s">
        <v>144</v>
      </c>
      <c r="AV259" s="14" t="s">
        <v>144</v>
      </c>
      <c r="AW259" s="14" t="s">
        <v>4</v>
      </c>
      <c r="AX259" s="14" t="s">
        <v>14</v>
      </c>
      <c r="AY259" s="237" t="s">
        <v>136</v>
      </c>
    </row>
    <row r="260" spans="1:65" s="2" customFormat="1" ht="16.5" customHeight="1">
      <c r="A260" s="35"/>
      <c r="B260" s="36"/>
      <c r="C260" s="195" t="s">
        <v>287</v>
      </c>
      <c r="D260" s="195" t="s">
        <v>139</v>
      </c>
      <c r="E260" s="196" t="s">
        <v>336</v>
      </c>
      <c r="F260" s="197" t="s">
        <v>337</v>
      </c>
      <c r="G260" s="198" t="s">
        <v>293</v>
      </c>
      <c r="H260" s="200"/>
      <c r="I260" s="200"/>
      <c r="J260" s="200"/>
      <c r="K260" s="201">
        <f>ROUND(P260*H260,3)</f>
        <v>0</v>
      </c>
      <c r="L260" s="202"/>
      <c r="M260" s="40"/>
      <c r="N260" s="203" t="s">
        <v>1</v>
      </c>
      <c r="O260" s="204" t="s">
        <v>41</v>
      </c>
      <c r="P260" s="205">
        <f>I260+J260</f>
        <v>0</v>
      </c>
      <c r="Q260" s="206">
        <f>ROUND(I260*H260,3)</f>
        <v>0</v>
      </c>
      <c r="R260" s="206">
        <f>ROUND(J260*H260,3)</f>
        <v>0</v>
      </c>
      <c r="S260" s="76"/>
      <c r="T260" s="207">
        <f>S260*H260</f>
        <v>0</v>
      </c>
      <c r="U260" s="207">
        <v>0</v>
      </c>
      <c r="V260" s="207">
        <f>U260*H260</f>
        <v>0</v>
      </c>
      <c r="W260" s="207">
        <v>0</v>
      </c>
      <c r="X260" s="208">
        <f>W260*H260</f>
        <v>0</v>
      </c>
      <c r="Y260" s="35"/>
      <c r="Z260" s="35"/>
      <c r="AA260" s="35"/>
      <c r="AB260" s="35"/>
      <c r="AC260" s="35"/>
      <c r="AD260" s="35"/>
      <c r="AE260" s="35"/>
      <c r="AR260" s="209" t="s">
        <v>237</v>
      </c>
      <c r="AT260" s="209" t="s">
        <v>139</v>
      </c>
      <c r="AU260" s="209" t="s">
        <v>144</v>
      </c>
      <c r="AY260" s="18" t="s">
        <v>136</v>
      </c>
      <c r="BE260" s="210">
        <f>IF(O260="základná",K260,0)</f>
        <v>0</v>
      </c>
      <c r="BF260" s="210">
        <f>IF(O260="znížená",K260,0)</f>
        <v>0</v>
      </c>
      <c r="BG260" s="210">
        <f>IF(O260="zákl. prenesená",K260,0)</f>
        <v>0</v>
      </c>
      <c r="BH260" s="210">
        <f>IF(O260="zníž. prenesená",K260,0)</f>
        <v>0</v>
      </c>
      <c r="BI260" s="210">
        <f>IF(O260="nulová",K260,0)</f>
        <v>0</v>
      </c>
      <c r="BJ260" s="18" t="s">
        <v>144</v>
      </c>
      <c r="BK260" s="211">
        <f>ROUND(P260*H260,3)</f>
        <v>0</v>
      </c>
      <c r="BL260" s="18" t="s">
        <v>237</v>
      </c>
      <c r="BM260" s="209" t="s">
        <v>338</v>
      </c>
    </row>
    <row r="261" spans="1:65" s="2" customFormat="1">
      <c r="A261" s="35"/>
      <c r="B261" s="36"/>
      <c r="C261" s="37"/>
      <c r="D261" s="212" t="s">
        <v>146</v>
      </c>
      <c r="E261" s="37"/>
      <c r="F261" s="213" t="s">
        <v>339</v>
      </c>
      <c r="G261" s="37"/>
      <c r="H261" s="37"/>
      <c r="I261" s="214"/>
      <c r="J261" s="214"/>
      <c r="K261" s="37"/>
      <c r="L261" s="37"/>
      <c r="M261" s="40"/>
      <c r="N261" s="215"/>
      <c r="O261" s="216"/>
      <c r="P261" s="76"/>
      <c r="Q261" s="76"/>
      <c r="R261" s="76"/>
      <c r="S261" s="76"/>
      <c r="T261" s="76"/>
      <c r="U261" s="76"/>
      <c r="V261" s="76"/>
      <c r="W261" s="76"/>
      <c r="X261" s="77"/>
      <c r="Y261" s="35"/>
      <c r="Z261" s="35"/>
      <c r="AA261" s="35"/>
      <c r="AB261" s="35"/>
      <c r="AC261" s="35"/>
      <c r="AD261" s="35"/>
      <c r="AE261" s="35"/>
      <c r="AT261" s="18" t="s">
        <v>146</v>
      </c>
      <c r="AU261" s="18" t="s">
        <v>144</v>
      </c>
    </row>
    <row r="262" spans="1:65" s="12" customFormat="1" ht="22.9" customHeight="1">
      <c r="B262" s="178"/>
      <c r="C262" s="179"/>
      <c r="D262" s="180" t="s">
        <v>76</v>
      </c>
      <c r="E262" s="193" t="s">
        <v>340</v>
      </c>
      <c r="F262" s="193" t="s">
        <v>341</v>
      </c>
      <c r="G262" s="179"/>
      <c r="H262" s="179"/>
      <c r="I262" s="182"/>
      <c r="J262" s="182"/>
      <c r="K262" s="194">
        <f>BK262</f>
        <v>0</v>
      </c>
      <c r="L262" s="179"/>
      <c r="M262" s="184"/>
      <c r="N262" s="185"/>
      <c r="O262" s="186"/>
      <c r="P262" s="186"/>
      <c r="Q262" s="187">
        <f>SUM(Q263:Q286)</f>
        <v>0</v>
      </c>
      <c r="R262" s="187">
        <f>SUM(R263:R286)</f>
        <v>0</v>
      </c>
      <c r="S262" s="186"/>
      <c r="T262" s="188">
        <f>SUM(T263:T286)</f>
        <v>0</v>
      </c>
      <c r="U262" s="186"/>
      <c r="V262" s="188">
        <f>SUM(V263:V286)</f>
        <v>0.71726959999999995</v>
      </c>
      <c r="W262" s="186"/>
      <c r="X262" s="189">
        <f>SUM(X263:X286)</f>
        <v>0.60426240000000009</v>
      </c>
      <c r="AR262" s="190" t="s">
        <v>144</v>
      </c>
      <c r="AT262" s="191" t="s">
        <v>76</v>
      </c>
      <c r="AU262" s="191" t="s">
        <v>14</v>
      </c>
      <c r="AY262" s="190" t="s">
        <v>136</v>
      </c>
      <c r="BK262" s="192">
        <f>SUM(BK263:BK286)</f>
        <v>0</v>
      </c>
    </row>
    <row r="263" spans="1:65" s="2" customFormat="1" ht="21.75" customHeight="1">
      <c r="A263" s="35"/>
      <c r="B263" s="36"/>
      <c r="C263" s="195" t="s">
        <v>342</v>
      </c>
      <c r="D263" s="195" t="s">
        <v>139</v>
      </c>
      <c r="E263" s="196" t="s">
        <v>343</v>
      </c>
      <c r="F263" s="197" t="s">
        <v>344</v>
      </c>
      <c r="G263" s="198" t="s">
        <v>142</v>
      </c>
      <c r="H263" s="199">
        <v>12.44</v>
      </c>
      <c r="I263" s="200"/>
      <c r="J263" s="200"/>
      <c r="K263" s="201">
        <f>ROUND(P263*H263,3)</f>
        <v>0</v>
      </c>
      <c r="L263" s="202"/>
      <c r="M263" s="40"/>
      <c r="N263" s="203" t="s">
        <v>1</v>
      </c>
      <c r="O263" s="204" t="s">
        <v>41</v>
      </c>
      <c r="P263" s="205">
        <f>I263+J263</f>
        <v>0</v>
      </c>
      <c r="Q263" s="206">
        <f>ROUND(I263*H263,3)</f>
        <v>0</v>
      </c>
      <c r="R263" s="206">
        <f>ROUND(J263*H263,3)</f>
        <v>0</v>
      </c>
      <c r="S263" s="76"/>
      <c r="T263" s="207">
        <f>S263*H263</f>
        <v>0</v>
      </c>
      <c r="U263" s="207">
        <v>4.2439999999999999E-2</v>
      </c>
      <c r="V263" s="207">
        <f>U263*H263</f>
        <v>0.52795359999999991</v>
      </c>
      <c r="W263" s="207">
        <v>0</v>
      </c>
      <c r="X263" s="208">
        <f>W263*H263</f>
        <v>0</v>
      </c>
      <c r="Y263" s="35"/>
      <c r="Z263" s="35"/>
      <c r="AA263" s="35"/>
      <c r="AB263" s="35"/>
      <c r="AC263" s="35"/>
      <c r="AD263" s="35"/>
      <c r="AE263" s="35"/>
      <c r="AR263" s="209" t="s">
        <v>237</v>
      </c>
      <c r="AT263" s="209" t="s">
        <v>139</v>
      </c>
      <c r="AU263" s="209" t="s">
        <v>144</v>
      </c>
      <c r="AY263" s="18" t="s">
        <v>136</v>
      </c>
      <c r="BE263" s="210">
        <f>IF(O263="základná",K263,0)</f>
        <v>0</v>
      </c>
      <c r="BF263" s="210">
        <f>IF(O263="znížená",K263,0)</f>
        <v>0</v>
      </c>
      <c r="BG263" s="210">
        <f>IF(O263="zákl. prenesená",K263,0)</f>
        <v>0</v>
      </c>
      <c r="BH263" s="210">
        <f>IF(O263="zníž. prenesená",K263,0)</f>
        <v>0</v>
      </c>
      <c r="BI263" s="210">
        <f>IF(O263="nulová",K263,0)</f>
        <v>0</v>
      </c>
      <c r="BJ263" s="18" t="s">
        <v>144</v>
      </c>
      <c r="BK263" s="211">
        <f>ROUND(P263*H263,3)</f>
        <v>0</v>
      </c>
      <c r="BL263" s="18" t="s">
        <v>237</v>
      </c>
      <c r="BM263" s="209" t="s">
        <v>345</v>
      </c>
    </row>
    <row r="264" spans="1:65" s="2" customFormat="1" ht="19.5">
      <c r="A264" s="35"/>
      <c r="B264" s="36"/>
      <c r="C264" s="37"/>
      <c r="D264" s="212" t="s">
        <v>146</v>
      </c>
      <c r="E264" s="37"/>
      <c r="F264" s="213" t="s">
        <v>346</v>
      </c>
      <c r="G264" s="37"/>
      <c r="H264" s="37"/>
      <c r="I264" s="214"/>
      <c r="J264" s="214"/>
      <c r="K264" s="37"/>
      <c r="L264" s="37"/>
      <c r="M264" s="40"/>
      <c r="N264" s="215"/>
      <c r="O264" s="216"/>
      <c r="P264" s="76"/>
      <c r="Q264" s="76"/>
      <c r="R264" s="76"/>
      <c r="S264" s="76"/>
      <c r="T264" s="76"/>
      <c r="U264" s="76"/>
      <c r="V264" s="76"/>
      <c r="W264" s="76"/>
      <c r="X264" s="77"/>
      <c r="Y264" s="35"/>
      <c r="Z264" s="35"/>
      <c r="AA264" s="35"/>
      <c r="AB264" s="35"/>
      <c r="AC264" s="35"/>
      <c r="AD264" s="35"/>
      <c r="AE264" s="35"/>
      <c r="AT264" s="18" t="s">
        <v>146</v>
      </c>
      <c r="AU264" s="18" t="s">
        <v>144</v>
      </c>
    </row>
    <row r="265" spans="1:65" s="13" customFormat="1">
      <c r="B265" s="217"/>
      <c r="C265" s="218"/>
      <c r="D265" s="212" t="s">
        <v>148</v>
      </c>
      <c r="E265" s="219" t="s">
        <v>1</v>
      </c>
      <c r="F265" s="220" t="s">
        <v>303</v>
      </c>
      <c r="G265" s="218"/>
      <c r="H265" s="219" t="s">
        <v>1</v>
      </c>
      <c r="I265" s="221"/>
      <c r="J265" s="221"/>
      <c r="K265" s="218"/>
      <c r="L265" s="218"/>
      <c r="M265" s="222"/>
      <c r="N265" s="223"/>
      <c r="O265" s="224"/>
      <c r="P265" s="224"/>
      <c r="Q265" s="224"/>
      <c r="R265" s="224"/>
      <c r="S265" s="224"/>
      <c r="T265" s="224"/>
      <c r="U265" s="224"/>
      <c r="V265" s="224"/>
      <c r="W265" s="224"/>
      <c r="X265" s="225"/>
      <c r="AT265" s="226" t="s">
        <v>148</v>
      </c>
      <c r="AU265" s="226" t="s">
        <v>144</v>
      </c>
      <c r="AV265" s="13" t="s">
        <v>14</v>
      </c>
      <c r="AW265" s="13" t="s">
        <v>5</v>
      </c>
      <c r="AX265" s="13" t="s">
        <v>77</v>
      </c>
      <c r="AY265" s="226" t="s">
        <v>136</v>
      </c>
    </row>
    <row r="266" spans="1:65" s="14" customFormat="1">
      <c r="B266" s="227"/>
      <c r="C266" s="228"/>
      <c r="D266" s="212" t="s">
        <v>148</v>
      </c>
      <c r="E266" s="229" t="s">
        <v>1</v>
      </c>
      <c r="F266" s="230" t="s">
        <v>347</v>
      </c>
      <c r="G266" s="228"/>
      <c r="H266" s="231">
        <v>12.44</v>
      </c>
      <c r="I266" s="232"/>
      <c r="J266" s="232"/>
      <c r="K266" s="228"/>
      <c r="L266" s="228"/>
      <c r="M266" s="233"/>
      <c r="N266" s="234"/>
      <c r="O266" s="235"/>
      <c r="P266" s="235"/>
      <c r="Q266" s="235"/>
      <c r="R266" s="235"/>
      <c r="S266" s="235"/>
      <c r="T266" s="235"/>
      <c r="U266" s="235"/>
      <c r="V266" s="235"/>
      <c r="W266" s="235"/>
      <c r="X266" s="236"/>
      <c r="AT266" s="237" t="s">
        <v>148</v>
      </c>
      <c r="AU266" s="237" t="s">
        <v>144</v>
      </c>
      <c r="AV266" s="14" t="s">
        <v>144</v>
      </c>
      <c r="AW266" s="14" t="s">
        <v>5</v>
      </c>
      <c r="AX266" s="14" t="s">
        <v>14</v>
      </c>
      <c r="AY266" s="237" t="s">
        <v>136</v>
      </c>
    </row>
    <row r="267" spans="1:65" s="2" customFormat="1" ht="21.75" customHeight="1">
      <c r="A267" s="35"/>
      <c r="B267" s="36"/>
      <c r="C267" s="195" t="s">
        <v>348</v>
      </c>
      <c r="D267" s="195" t="s">
        <v>139</v>
      </c>
      <c r="E267" s="196" t="s">
        <v>349</v>
      </c>
      <c r="F267" s="197" t="s">
        <v>350</v>
      </c>
      <c r="G267" s="198" t="s">
        <v>142</v>
      </c>
      <c r="H267" s="199">
        <v>11.24</v>
      </c>
      <c r="I267" s="200"/>
      <c r="J267" s="200"/>
      <c r="K267" s="201">
        <f>ROUND(P267*H267,3)</f>
        <v>0</v>
      </c>
      <c r="L267" s="202"/>
      <c r="M267" s="40"/>
      <c r="N267" s="203" t="s">
        <v>1</v>
      </c>
      <c r="O267" s="204" t="s">
        <v>41</v>
      </c>
      <c r="P267" s="205">
        <f>I267+J267</f>
        <v>0</v>
      </c>
      <c r="Q267" s="206">
        <f>ROUND(I267*H267,3)</f>
        <v>0</v>
      </c>
      <c r="R267" s="206">
        <f>ROUND(J267*H267,3)</f>
        <v>0</v>
      </c>
      <c r="S267" s="76"/>
      <c r="T267" s="207">
        <f>S267*H267</f>
        <v>0</v>
      </c>
      <c r="U267" s="207">
        <v>0</v>
      </c>
      <c r="V267" s="207">
        <f>U267*H267</f>
        <v>0</v>
      </c>
      <c r="W267" s="207">
        <v>5.3760000000000002E-2</v>
      </c>
      <c r="X267" s="208">
        <f>W267*H267</f>
        <v>0.60426240000000009</v>
      </c>
      <c r="Y267" s="35"/>
      <c r="Z267" s="35"/>
      <c r="AA267" s="35"/>
      <c r="AB267" s="35"/>
      <c r="AC267" s="35"/>
      <c r="AD267" s="35"/>
      <c r="AE267" s="35"/>
      <c r="AR267" s="209" t="s">
        <v>237</v>
      </c>
      <c r="AT267" s="209" t="s">
        <v>139</v>
      </c>
      <c r="AU267" s="209" t="s">
        <v>144</v>
      </c>
      <c r="AY267" s="18" t="s">
        <v>136</v>
      </c>
      <c r="BE267" s="210">
        <f>IF(O267="základná",K267,0)</f>
        <v>0</v>
      </c>
      <c r="BF267" s="210">
        <f>IF(O267="znížená",K267,0)</f>
        <v>0</v>
      </c>
      <c r="BG267" s="210">
        <f>IF(O267="zákl. prenesená",K267,0)</f>
        <v>0</v>
      </c>
      <c r="BH267" s="210">
        <f>IF(O267="zníž. prenesená",K267,0)</f>
        <v>0</v>
      </c>
      <c r="BI267" s="210">
        <f>IF(O267="nulová",K267,0)</f>
        <v>0</v>
      </c>
      <c r="BJ267" s="18" t="s">
        <v>144</v>
      </c>
      <c r="BK267" s="211">
        <f>ROUND(P267*H267,3)</f>
        <v>0</v>
      </c>
      <c r="BL267" s="18" t="s">
        <v>237</v>
      </c>
      <c r="BM267" s="209" t="s">
        <v>351</v>
      </c>
    </row>
    <row r="268" spans="1:65" s="2" customFormat="1">
      <c r="A268" s="35"/>
      <c r="B268" s="36"/>
      <c r="C268" s="37"/>
      <c r="D268" s="212" t="s">
        <v>146</v>
      </c>
      <c r="E268" s="37"/>
      <c r="F268" s="213" t="s">
        <v>352</v>
      </c>
      <c r="G268" s="37"/>
      <c r="H268" s="37"/>
      <c r="I268" s="214"/>
      <c r="J268" s="214"/>
      <c r="K268" s="37"/>
      <c r="L268" s="37"/>
      <c r="M268" s="40"/>
      <c r="N268" s="215"/>
      <c r="O268" s="216"/>
      <c r="P268" s="76"/>
      <c r="Q268" s="76"/>
      <c r="R268" s="76"/>
      <c r="S268" s="76"/>
      <c r="T268" s="76"/>
      <c r="U268" s="76"/>
      <c r="V268" s="76"/>
      <c r="W268" s="76"/>
      <c r="X268" s="77"/>
      <c r="Y268" s="35"/>
      <c r="Z268" s="35"/>
      <c r="AA268" s="35"/>
      <c r="AB268" s="35"/>
      <c r="AC268" s="35"/>
      <c r="AD268" s="35"/>
      <c r="AE268" s="35"/>
      <c r="AT268" s="18" t="s">
        <v>146</v>
      </c>
      <c r="AU268" s="18" t="s">
        <v>144</v>
      </c>
    </row>
    <row r="269" spans="1:65" s="13" customFormat="1">
      <c r="B269" s="217"/>
      <c r="C269" s="218"/>
      <c r="D269" s="212" t="s">
        <v>148</v>
      </c>
      <c r="E269" s="219" t="s">
        <v>1</v>
      </c>
      <c r="F269" s="220" t="s">
        <v>353</v>
      </c>
      <c r="G269" s="218"/>
      <c r="H269" s="219" t="s">
        <v>1</v>
      </c>
      <c r="I269" s="221"/>
      <c r="J269" s="221"/>
      <c r="K269" s="218"/>
      <c r="L269" s="218"/>
      <c r="M269" s="222"/>
      <c r="N269" s="223"/>
      <c r="O269" s="224"/>
      <c r="P269" s="224"/>
      <c r="Q269" s="224"/>
      <c r="R269" s="224"/>
      <c r="S269" s="224"/>
      <c r="T269" s="224"/>
      <c r="U269" s="224"/>
      <c r="V269" s="224"/>
      <c r="W269" s="224"/>
      <c r="X269" s="225"/>
      <c r="AT269" s="226" t="s">
        <v>148</v>
      </c>
      <c r="AU269" s="226" t="s">
        <v>144</v>
      </c>
      <c r="AV269" s="13" t="s">
        <v>14</v>
      </c>
      <c r="AW269" s="13" t="s">
        <v>5</v>
      </c>
      <c r="AX269" s="13" t="s">
        <v>77</v>
      </c>
      <c r="AY269" s="226" t="s">
        <v>136</v>
      </c>
    </row>
    <row r="270" spans="1:65" s="14" customFormat="1">
      <c r="B270" s="227"/>
      <c r="C270" s="228"/>
      <c r="D270" s="212" t="s">
        <v>148</v>
      </c>
      <c r="E270" s="229" t="s">
        <v>1</v>
      </c>
      <c r="F270" s="230" t="s">
        <v>354</v>
      </c>
      <c r="G270" s="228"/>
      <c r="H270" s="231">
        <v>11.24</v>
      </c>
      <c r="I270" s="232"/>
      <c r="J270" s="232"/>
      <c r="K270" s="228"/>
      <c r="L270" s="228"/>
      <c r="M270" s="233"/>
      <c r="N270" s="234"/>
      <c r="O270" s="235"/>
      <c r="P270" s="235"/>
      <c r="Q270" s="235"/>
      <c r="R270" s="235"/>
      <c r="S270" s="235"/>
      <c r="T270" s="235"/>
      <c r="U270" s="235"/>
      <c r="V270" s="235"/>
      <c r="W270" s="235"/>
      <c r="X270" s="236"/>
      <c r="AT270" s="237" t="s">
        <v>148</v>
      </c>
      <c r="AU270" s="237" t="s">
        <v>144</v>
      </c>
      <c r="AV270" s="14" t="s">
        <v>144</v>
      </c>
      <c r="AW270" s="14" t="s">
        <v>5</v>
      </c>
      <c r="AX270" s="14" t="s">
        <v>14</v>
      </c>
      <c r="AY270" s="237" t="s">
        <v>136</v>
      </c>
    </row>
    <row r="271" spans="1:65" s="2" customFormat="1" ht="24.2" customHeight="1">
      <c r="A271" s="35"/>
      <c r="B271" s="36"/>
      <c r="C271" s="195" t="s">
        <v>355</v>
      </c>
      <c r="D271" s="195" t="s">
        <v>139</v>
      </c>
      <c r="E271" s="196" t="s">
        <v>356</v>
      </c>
      <c r="F271" s="197" t="s">
        <v>357</v>
      </c>
      <c r="G271" s="198" t="s">
        <v>142</v>
      </c>
      <c r="H271" s="199">
        <v>6.1</v>
      </c>
      <c r="I271" s="200"/>
      <c r="J271" s="200"/>
      <c r="K271" s="201">
        <f>ROUND(P271*H271,3)</f>
        <v>0</v>
      </c>
      <c r="L271" s="202"/>
      <c r="M271" s="40"/>
      <c r="N271" s="203" t="s">
        <v>1</v>
      </c>
      <c r="O271" s="204" t="s">
        <v>41</v>
      </c>
      <c r="P271" s="205">
        <f>I271+J271</f>
        <v>0</v>
      </c>
      <c r="Q271" s="206">
        <f>ROUND(I271*H271,3)</f>
        <v>0</v>
      </c>
      <c r="R271" s="206">
        <f>ROUND(J271*H271,3)</f>
        <v>0</v>
      </c>
      <c r="S271" s="76"/>
      <c r="T271" s="207">
        <f>S271*H271</f>
        <v>0</v>
      </c>
      <c r="U271" s="207">
        <v>1.1860000000000001E-2</v>
      </c>
      <c r="V271" s="207">
        <f>U271*H271</f>
        <v>7.2345999999999994E-2</v>
      </c>
      <c r="W271" s="207">
        <v>0</v>
      </c>
      <c r="X271" s="208">
        <f>W271*H271</f>
        <v>0</v>
      </c>
      <c r="Y271" s="35"/>
      <c r="Z271" s="35"/>
      <c r="AA271" s="35"/>
      <c r="AB271" s="35"/>
      <c r="AC271" s="35"/>
      <c r="AD271" s="35"/>
      <c r="AE271" s="35"/>
      <c r="AR271" s="209" t="s">
        <v>237</v>
      </c>
      <c r="AT271" s="209" t="s">
        <v>139</v>
      </c>
      <c r="AU271" s="209" t="s">
        <v>144</v>
      </c>
      <c r="AY271" s="18" t="s">
        <v>136</v>
      </c>
      <c r="BE271" s="210">
        <f>IF(O271="základná",K271,0)</f>
        <v>0</v>
      </c>
      <c r="BF271" s="210">
        <f>IF(O271="znížená",K271,0)</f>
        <v>0</v>
      </c>
      <c r="BG271" s="210">
        <f>IF(O271="zákl. prenesená",K271,0)</f>
        <v>0</v>
      </c>
      <c r="BH271" s="210">
        <f>IF(O271="zníž. prenesená",K271,0)</f>
        <v>0</v>
      </c>
      <c r="BI271" s="210">
        <f>IF(O271="nulová",K271,0)</f>
        <v>0</v>
      </c>
      <c r="BJ271" s="18" t="s">
        <v>144</v>
      </c>
      <c r="BK271" s="211">
        <f>ROUND(P271*H271,3)</f>
        <v>0</v>
      </c>
      <c r="BL271" s="18" t="s">
        <v>237</v>
      </c>
      <c r="BM271" s="209" t="s">
        <v>358</v>
      </c>
    </row>
    <row r="272" spans="1:65" s="2" customFormat="1">
      <c r="A272" s="35"/>
      <c r="B272" s="36"/>
      <c r="C272" s="37"/>
      <c r="D272" s="212" t="s">
        <v>146</v>
      </c>
      <c r="E272" s="37"/>
      <c r="F272" s="213" t="s">
        <v>359</v>
      </c>
      <c r="G272" s="37"/>
      <c r="H272" s="37"/>
      <c r="I272" s="214"/>
      <c r="J272" s="214"/>
      <c r="K272" s="37"/>
      <c r="L272" s="37"/>
      <c r="M272" s="40"/>
      <c r="N272" s="215"/>
      <c r="O272" s="216"/>
      <c r="P272" s="76"/>
      <c r="Q272" s="76"/>
      <c r="R272" s="76"/>
      <c r="S272" s="76"/>
      <c r="T272" s="76"/>
      <c r="U272" s="76"/>
      <c r="V272" s="76"/>
      <c r="W272" s="76"/>
      <c r="X272" s="77"/>
      <c r="Y272" s="35"/>
      <c r="Z272" s="35"/>
      <c r="AA272" s="35"/>
      <c r="AB272" s="35"/>
      <c r="AC272" s="35"/>
      <c r="AD272" s="35"/>
      <c r="AE272" s="35"/>
      <c r="AT272" s="18" t="s">
        <v>146</v>
      </c>
      <c r="AU272" s="18" t="s">
        <v>144</v>
      </c>
    </row>
    <row r="273" spans="1:65" s="14" customFormat="1">
      <c r="B273" s="227"/>
      <c r="C273" s="228"/>
      <c r="D273" s="212" t="s">
        <v>148</v>
      </c>
      <c r="E273" s="229" t="s">
        <v>1</v>
      </c>
      <c r="F273" s="230" t="s">
        <v>360</v>
      </c>
      <c r="G273" s="228"/>
      <c r="H273" s="231">
        <v>4</v>
      </c>
      <c r="I273" s="232"/>
      <c r="J273" s="232"/>
      <c r="K273" s="228"/>
      <c r="L273" s="228"/>
      <c r="M273" s="233"/>
      <c r="N273" s="234"/>
      <c r="O273" s="235"/>
      <c r="P273" s="235"/>
      <c r="Q273" s="235"/>
      <c r="R273" s="235"/>
      <c r="S273" s="235"/>
      <c r="T273" s="235"/>
      <c r="U273" s="235"/>
      <c r="V273" s="235"/>
      <c r="W273" s="235"/>
      <c r="X273" s="236"/>
      <c r="AT273" s="237" t="s">
        <v>148</v>
      </c>
      <c r="AU273" s="237" t="s">
        <v>144</v>
      </c>
      <c r="AV273" s="14" t="s">
        <v>144</v>
      </c>
      <c r="AW273" s="14" t="s">
        <v>5</v>
      </c>
      <c r="AX273" s="14" t="s">
        <v>77</v>
      </c>
      <c r="AY273" s="237" t="s">
        <v>136</v>
      </c>
    </row>
    <row r="274" spans="1:65" s="14" customFormat="1">
      <c r="B274" s="227"/>
      <c r="C274" s="228"/>
      <c r="D274" s="212" t="s">
        <v>148</v>
      </c>
      <c r="E274" s="229" t="s">
        <v>1</v>
      </c>
      <c r="F274" s="230" t="s">
        <v>361</v>
      </c>
      <c r="G274" s="228"/>
      <c r="H274" s="231">
        <v>2.1</v>
      </c>
      <c r="I274" s="232"/>
      <c r="J274" s="232"/>
      <c r="K274" s="228"/>
      <c r="L274" s="228"/>
      <c r="M274" s="233"/>
      <c r="N274" s="234"/>
      <c r="O274" s="235"/>
      <c r="P274" s="235"/>
      <c r="Q274" s="235"/>
      <c r="R274" s="235"/>
      <c r="S274" s="235"/>
      <c r="T274" s="235"/>
      <c r="U274" s="235"/>
      <c r="V274" s="235"/>
      <c r="W274" s="235"/>
      <c r="X274" s="236"/>
      <c r="AT274" s="237" t="s">
        <v>148</v>
      </c>
      <c r="AU274" s="237" t="s">
        <v>144</v>
      </c>
      <c r="AV274" s="14" t="s">
        <v>144</v>
      </c>
      <c r="AW274" s="14" t="s">
        <v>5</v>
      </c>
      <c r="AX274" s="14" t="s">
        <v>77</v>
      </c>
      <c r="AY274" s="237" t="s">
        <v>136</v>
      </c>
    </row>
    <row r="275" spans="1:65" s="15" customFormat="1">
      <c r="B275" s="238"/>
      <c r="C275" s="239"/>
      <c r="D275" s="212" t="s">
        <v>148</v>
      </c>
      <c r="E275" s="240" t="s">
        <v>1</v>
      </c>
      <c r="F275" s="241" t="s">
        <v>152</v>
      </c>
      <c r="G275" s="239"/>
      <c r="H275" s="242">
        <v>6.1</v>
      </c>
      <c r="I275" s="243"/>
      <c r="J275" s="243"/>
      <c r="K275" s="239"/>
      <c r="L275" s="239"/>
      <c r="M275" s="244"/>
      <c r="N275" s="245"/>
      <c r="O275" s="246"/>
      <c r="P275" s="246"/>
      <c r="Q275" s="246"/>
      <c r="R275" s="246"/>
      <c r="S275" s="246"/>
      <c r="T275" s="246"/>
      <c r="U275" s="246"/>
      <c r="V275" s="246"/>
      <c r="W275" s="246"/>
      <c r="X275" s="247"/>
      <c r="AT275" s="248" t="s">
        <v>148</v>
      </c>
      <c r="AU275" s="248" t="s">
        <v>144</v>
      </c>
      <c r="AV275" s="15" t="s">
        <v>143</v>
      </c>
      <c r="AW275" s="15" t="s">
        <v>5</v>
      </c>
      <c r="AX275" s="15" t="s">
        <v>14</v>
      </c>
      <c r="AY275" s="248" t="s">
        <v>136</v>
      </c>
    </row>
    <row r="276" spans="1:65" s="2" customFormat="1" ht="24.2" customHeight="1">
      <c r="A276" s="35"/>
      <c r="B276" s="36"/>
      <c r="C276" s="195" t="s">
        <v>362</v>
      </c>
      <c r="D276" s="195" t="s">
        <v>139</v>
      </c>
      <c r="E276" s="196" t="s">
        <v>363</v>
      </c>
      <c r="F276" s="197" t="s">
        <v>364</v>
      </c>
      <c r="G276" s="198" t="s">
        <v>192</v>
      </c>
      <c r="H276" s="199">
        <v>19.2</v>
      </c>
      <c r="I276" s="200"/>
      <c r="J276" s="200"/>
      <c r="K276" s="201">
        <f>ROUND(P276*H276,3)</f>
        <v>0</v>
      </c>
      <c r="L276" s="202"/>
      <c r="M276" s="40"/>
      <c r="N276" s="203" t="s">
        <v>1</v>
      </c>
      <c r="O276" s="204" t="s">
        <v>41</v>
      </c>
      <c r="P276" s="205">
        <f>I276+J276</f>
        <v>0</v>
      </c>
      <c r="Q276" s="206">
        <f>ROUND(I276*H276,3)</f>
        <v>0</v>
      </c>
      <c r="R276" s="206">
        <f>ROUND(J276*H276,3)</f>
        <v>0</v>
      </c>
      <c r="S276" s="76"/>
      <c r="T276" s="207">
        <f>S276*H276</f>
        <v>0</v>
      </c>
      <c r="U276" s="207">
        <v>1.2999999999999999E-3</v>
      </c>
      <c r="V276" s="207">
        <f>U276*H276</f>
        <v>2.496E-2</v>
      </c>
      <c r="W276" s="207">
        <v>0</v>
      </c>
      <c r="X276" s="208">
        <f>W276*H276</f>
        <v>0</v>
      </c>
      <c r="Y276" s="35"/>
      <c r="Z276" s="35"/>
      <c r="AA276" s="35"/>
      <c r="AB276" s="35"/>
      <c r="AC276" s="35"/>
      <c r="AD276" s="35"/>
      <c r="AE276" s="35"/>
      <c r="AR276" s="209" t="s">
        <v>237</v>
      </c>
      <c r="AT276" s="209" t="s">
        <v>139</v>
      </c>
      <c r="AU276" s="209" t="s">
        <v>144</v>
      </c>
      <c r="AY276" s="18" t="s">
        <v>136</v>
      </c>
      <c r="BE276" s="210">
        <f>IF(O276="základná",K276,0)</f>
        <v>0</v>
      </c>
      <c r="BF276" s="210">
        <f>IF(O276="znížená",K276,0)</f>
        <v>0</v>
      </c>
      <c r="BG276" s="210">
        <f>IF(O276="zákl. prenesená",K276,0)</f>
        <v>0</v>
      </c>
      <c r="BH276" s="210">
        <f>IF(O276="zníž. prenesená",K276,0)</f>
        <v>0</v>
      </c>
      <c r="BI276" s="210">
        <f>IF(O276="nulová",K276,0)</f>
        <v>0</v>
      </c>
      <c r="BJ276" s="18" t="s">
        <v>144</v>
      </c>
      <c r="BK276" s="211">
        <f>ROUND(P276*H276,3)</f>
        <v>0</v>
      </c>
      <c r="BL276" s="18" t="s">
        <v>237</v>
      </c>
      <c r="BM276" s="209" t="s">
        <v>365</v>
      </c>
    </row>
    <row r="277" spans="1:65" s="2" customFormat="1">
      <c r="A277" s="35"/>
      <c r="B277" s="36"/>
      <c r="C277" s="37"/>
      <c r="D277" s="212" t="s">
        <v>146</v>
      </c>
      <c r="E277" s="37"/>
      <c r="F277" s="213" t="s">
        <v>366</v>
      </c>
      <c r="G277" s="37"/>
      <c r="H277" s="37"/>
      <c r="I277" s="214"/>
      <c r="J277" s="214"/>
      <c r="K277" s="37"/>
      <c r="L277" s="37"/>
      <c r="M277" s="40"/>
      <c r="N277" s="215"/>
      <c r="O277" s="216"/>
      <c r="P277" s="76"/>
      <c r="Q277" s="76"/>
      <c r="R277" s="76"/>
      <c r="S277" s="76"/>
      <c r="T277" s="76"/>
      <c r="U277" s="76"/>
      <c r="V277" s="76"/>
      <c r="W277" s="76"/>
      <c r="X277" s="77"/>
      <c r="Y277" s="35"/>
      <c r="Z277" s="35"/>
      <c r="AA277" s="35"/>
      <c r="AB277" s="35"/>
      <c r="AC277" s="35"/>
      <c r="AD277" s="35"/>
      <c r="AE277" s="35"/>
      <c r="AT277" s="18" t="s">
        <v>146</v>
      </c>
      <c r="AU277" s="18" t="s">
        <v>144</v>
      </c>
    </row>
    <row r="278" spans="1:65" s="14" customFormat="1">
      <c r="B278" s="227"/>
      <c r="C278" s="228"/>
      <c r="D278" s="212" t="s">
        <v>148</v>
      </c>
      <c r="E278" s="229" t="s">
        <v>1</v>
      </c>
      <c r="F278" s="230" t="s">
        <v>367</v>
      </c>
      <c r="G278" s="228"/>
      <c r="H278" s="231">
        <v>19.2</v>
      </c>
      <c r="I278" s="232"/>
      <c r="J278" s="232"/>
      <c r="K278" s="228"/>
      <c r="L278" s="228"/>
      <c r="M278" s="233"/>
      <c r="N278" s="234"/>
      <c r="O278" s="235"/>
      <c r="P278" s="235"/>
      <c r="Q278" s="235"/>
      <c r="R278" s="235"/>
      <c r="S278" s="235"/>
      <c r="T278" s="235"/>
      <c r="U278" s="235"/>
      <c r="V278" s="235"/>
      <c r="W278" s="235"/>
      <c r="X278" s="236"/>
      <c r="AT278" s="237" t="s">
        <v>148</v>
      </c>
      <c r="AU278" s="237" t="s">
        <v>144</v>
      </c>
      <c r="AV278" s="14" t="s">
        <v>144</v>
      </c>
      <c r="AW278" s="14" t="s">
        <v>5</v>
      </c>
      <c r="AX278" s="14" t="s">
        <v>14</v>
      </c>
      <c r="AY278" s="237" t="s">
        <v>136</v>
      </c>
    </row>
    <row r="279" spans="1:65" s="2" customFormat="1" ht="16.5" customHeight="1">
      <c r="A279" s="35"/>
      <c r="B279" s="36"/>
      <c r="C279" s="249" t="s">
        <v>368</v>
      </c>
      <c r="D279" s="249" t="s">
        <v>185</v>
      </c>
      <c r="E279" s="250" t="s">
        <v>369</v>
      </c>
      <c r="F279" s="251" t="s">
        <v>370</v>
      </c>
      <c r="G279" s="252" t="s">
        <v>142</v>
      </c>
      <c r="H279" s="253">
        <v>9.7899999999999991</v>
      </c>
      <c r="I279" s="254"/>
      <c r="J279" s="255"/>
      <c r="K279" s="256">
        <f>ROUND(P279*H279,3)</f>
        <v>0</v>
      </c>
      <c r="L279" s="255"/>
      <c r="M279" s="257"/>
      <c r="N279" s="258" t="s">
        <v>1</v>
      </c>
      <c r="O279" s="204" t="s">
        <v>41</v>
      </c>
      <c r="P279" s="205">
        <f>I279+J279</f>
        <v>0</v>
      </c>
      <c r="Q279" s="206">
        <f>ROUND(I279*H279,3)</f>
        <v>0</v>
      </c>
      <c r="R279" s="206">
        <f>ROUND(J279*H279,3)</f>
        <v>0</v>
      </c>
      <c r="S279" s="76"/>
      <c r="T279" s="207">
        <f>S279*H279</f>
        <v>0</v>
      </c>
      <c r="U279" s="207">
        <v>8.9999999999999993E-3</v>
      </c>
      <c r="V279" s="207">
        <f>U279*H279</f>
        <v>8.810999999999998E-2</v>
      </c>
      <c r="W279" s="207">
        <v>0</v>
      </c>
      <c r="X279" s="208">
        <f>W279*H279</f>
        <v>0</v>
      </c>
      <c r="Y279" s="35"/>
      <c r="Z279" s="35"/>
      <c r="AA279" s="35"/>
      <c r="AB279" s="35"/>
      <c r="AC279" s="35"/>
      <c r="AD279" s="35"/>
      <c r="AE279" s="35"/>
      <c r="AR279" s="209" t="s">
        <v>287</v>
      </c>
      <c r="AT279" s="209" t="s">
        <v>185</v>
      </c>
      <c r="AU279" s="209" t="s">
        <v>144</v>
      </c>
      <c r="AY279" s="18" t="s">
        <v>136</v>
      </c>
      <c r="BE279" s="210">
        <f>IF(O279="základná",K279,0)</f>
        <v>0</v>
      </c>
      <c r="BF279" s="210">
        <f>IF(O279="znížená",K279,0)</f>
        <v>0</v>
      </c>
      <c r="BG279" s="210">
        <f>IF(O279="zákl. prenesená",K279,0)</f>
        <v>0</v>
      </c>
      <c r="BH279" s="210">
        <f>IF(O279="zníž. prenesená",K279,0)</f>
        <v>0</v>
      </c>
      <c r="BI279" s="210">
        <f>IF(O279="nulová",K279,0)</f>
        <v>0</v>
      </c>
      <c r="BJ279" s="18" t="s">
        <v>144</v>
      </c>
      <c r="BK279" s="211">
        <f>ROUND(P279*H279,3)</f>
        <v>0</v>
      </c>
      <c r="BL279" s="18" t="s">
        <v>237</v>
      </c>
      <c r="BM279" s="209" t="s">
        <v>371</v>
      </c>
    </row>
    <row r="280" spans="1:65" s="2" customFormat="1">
      <c r="A280" s="35"/>
      <c r="B280" s="36"/>
      <c r="C280" s="37"/>
      <c r="D280" s="212" t="s">
        <v>146</v>
      </c>
      <c r="E280" s="37"/>
      <c r="F280" s="213" t="s">
        <v>370</v>
      </c>
      <c r="G280" s="37"/>
      <c r="H280" s="37"/>
      <c r="I280" s="214"/>
      <c r="J280" s="214"/>
      <c r="K280" s="37"/>
      <c r="L280" s="37"/>
      <c r="M280" s="40"/>
      <c r="N280" s="215"/>
      <c r="O280" s="216"/>
      <c r="P280" s="76"/>
      <c r="Q280" s="76"/>
      <c r="R280" s="76"/>
      <c r="S280" s="76"/>
      <c r="T280" s="76"/>
      <c r="U280" s="76"/>
      <c r="V280" s="76"/>
      <c r="W280" s="76"/>
      <c r="X280" s="77"/>
      <c r="Y280" s="35"/>
      <c r="Z280" s="35"/>
      <c r="AA280" s="35"/>
      <c r="AB280" s="35"/>
      <c r="AC280" s="35"/>
      <c r="AD280" s="35"/>
      <c r="AE280" s="35"/>
      <c r="AT280" s="18" t="s">
        <v>146</v>
      </c>
      <c r="AU280" s="18" t="s">
        <v>144</v>
      </c>
    </row>
    <row r="281" spans="1:65" s="14" customFormat="1">
      <c r="B281" s="227"/>
      <c r="C281" s="228"/>
      <c r="D281" s="212" t="s">
        <v>148</v>
      </c>
      <c r="E281" s="228"/>
      <c r="F281" s="230" t="s">
        <v>372</v>
      </c>
      <c r="G281" s="228"/>
      <c r="H281" s="231">
        <v>9.7899999999999991</v>
      </c>
      <c r="I281" s="232"/>
      <c r="J281" s="232"/>
      <c r="K281" s="228"/>
      <c r="L281" s="228"/>
      <c r="M281" s="233"/>
      <c r="N281" s="234"/>
      <c r="O281" s="235"/>
      <c r="P281" s="235"/>
      <c r="Q281" s="235"/>
      <c r="R281" s="235"/>
      <c r="S281" s="235"/>
      <c r="T281" s="235"/>
      <c r="U281" s="235"/>
      <c r="V281" s="235"/>
      <c r="W281" s="235"/>
      <c r="X281" s="236"/>
      <c r="AT281" s="237" t="s">
        <v>148</v>
      </c>
      <c r="AU281" s="237" t="s">
        <v>144</v>
      </c>
      <c r="AV281" s="14" t="s">
        <v>144</v>
      </c>
      <c r="AW281" s="14" t="s">
        <v>4</v>
      </c>
      <c r="AX281" s="14" t="s">
        <v>14</v>
      </c>
      <c r="AY281" s="237" t="s">
        <v>136</v>
      </c>
    </row>
    <row r="282" spans="1:65" s="2" customFormat="1" ht="16.5" customHeight="1">
      <c r="A282" s="35"/>
      <c r="B282" s="36"/>
      <c r="C282" s="195" t="s">
        <v>373</v>
      </c>
      <c r="D282" s="195" t="s">
        <v>139</v>
      </c>
      <c r="E282" s="196" t="s">
        <v>374</v>
      </c>
      <c r="F282" s="197" t="s">
        <v>375</v>
      </c>
      <c r="G282" s="198" t="s">
        <v>376</v>
      </c>
      <c r="H282" s="199">
        <v>1</v>
      </c>
      <c r="I282" s="200"/>
      <c r="J282" s="200"/>
      <c r="K282" s="201">
        <f>ROUND(P282*H282,3)</f>
        <v>0</v>
      </c>
      <c r="L282" s="202"/>
      <c r="M282" s="40"/>
      <c r="N282" s="203" t="s">
        <v>1</v>
      </c>
      <c r="O282" s="204" t="s">
        <v>41</v>
      </c>
      <c r="P282" s="205">
        <f>I282+J282</f>
        <v>0</v>
      </c>
      <c r="Q282" s="206">
        <f>ROUND(I282*H282,3)</f>
        <v>0</v>
      </c>
      <c r="R282" s="206">
        <f>ROUND(J282*H282,3)</f>
        <v>0</v>
      </c>
      <c r="S282" s="76"/>
      <c r="T282" s="207">
        <f>S282*H282</f>
        <v>0</v>
      </c>
      <c r="U282" s="207">
        <v>3.8999999999999998E-3</v>
      </c>
      <c r="V282" s="207">
        <f>U282*H282</f>
        <v>3.8999999999999998E-3</v>
      </c>
      <c r="W282" s="207">
        <v>0</v>
      </c>
      <c r="X282" s="208">
        <f>W282*H282</f>
        <v>0</v>
      </c>
      <c r="Y282" s="35"/>
      <c r="Z282" s="35"/>
      <c r="AA282" s="35"/>
      <c r="AB282" s="35"/>
      <c r="AC282" s="35"/>
      <c r="AD282" s="35"/>
      <c r="AE282" s="35"/>
      <c r="AR282" s="209" t="s">
        <v>237</v>
      </c>
      <c r="AT282" s="209" t="s">
        <v>139</v>
      </c>
      <c r="AU282" s="209" t="s">
        <v>144</v>
      </c>
      <c r="AY282" s="18" t="s">
        <v>136</v>
      </c>
      <c r="BE282" s="210">
        <f>IF(O282="základná",K282,0)</f>
        <v>0</v>
      </c>
      <c r="BF282" s="210">
        <f>IF(O282="znížená",K282,0)</f>
        <v>0</v>
      </c>
      <c r="BG282" s="210">
        <f>IF(O282="zákl. prenesená",K282,0)</f>
        <v>0</v>
      </c>
      <c r="BH282" s="210">
        <f>IF(O282="zníž. prenesená",K282,0)</f>
        <v>0</v>
      </c>
      <c r="BI282" s="210">
        <f>IF(O282="nulová",K282,0)</f>
        <v>0</v>
      </c>
      <c r="BJ282" s="18" t="s">
        <v>144</v>
      </c>
      <c r="BK282" s="211">
        <f>ROUND(P282*H282,3)</f>
        <v>0</v>
      </c>
      <c r="BL282" s="18" t="s">
        <v>237</v>
      </c>
      <c r="BM282" s="209" t="s">
        <v>377</v>
      </c>
    </row>
    <row r="283" spans="1:65" s="2" customFormat="1" ht="19.5">
      <c r="A283" s="35"/>
      <c r="B283" s="36"/>
      <c r="C283" s="37"/>
      <c r="D283" s="212" t="s">
        <v>146</v>
      </c>
      <c r="E283" s="37"/>
      <c r="F283" s="213" t="s">
        <v>378</v>
      </c>
      <c r="G283" s="37"/>
      <c r="H283" s="37"/>
      <c r="I283" s="214"/>
      <c r="J283" s="214"/>
      <c r="K283" s="37"/>
      <c r="L283" s="37"/>
      <c r="M283" s="40"/>
      <c r="N283" s="215"/>
      <c r="O283" s="216"/>
      <c r="P283" s="76"/>
      <c r="Q283" s="76"/>
      <c r="R283" s="76"/>
      <c r="S283" s="76"/>
      <c r="T283" s="76"/>
      <c r="U283" s="76"/>
      <c r="V283" s="76"/>
      <c r="W283" s="76"/>
      <c r="X283" s="77"/>
      <c r="Y283" s="35"/>
      <c r="Z283" s="35"/>
      <c r="AA283" s="35"/>
      <c r="AB283" s="35"/>
      <c r="AC283" s="35"/>
      <c r="AD283" s="35"/>
      <c r="AE283" s="35"/>
      <c r="AT283" s="18" t="s">
        <v>146</v>
      </c>
      <c r="AU283" s="18" t="s">
        <v>144</v>
      </c>
    </row>
    <row r="284" spans="1:65" s="14" customFormat="1">
      <c r="B284" s="227"/>
      <c r="C284" s="228"/>
      <c r="D284" s="212" t="s">
        <v>148</v>
      </c>
      <c r="E284" s="229" t="s">
        <v>1</v>
      </c>
      <c r="F284" s="230" t="s">
        <v>379</v>
      </c>
      <c r="G284" s="228"/>
      <c r="H284" s="231">
        <v>1</v>
      </c>
      <c r="I284" s="232"/>
      <c r="J284" s="232"/>
      <c r="K284" s="228"/>
      <c r="L284" s="228"/>
      <c r="M284" s="233"/>
      <c r="N284" s="234"/>
      <c r="O284" s="235"/>
      <c r="P284" s="235"/>
      <c r="Q284" s="235"/>
      <c r="R284" s="235"/>
      <c r="S284" s="235"/>
      <c r="T284" s="235"/>
      <c r="U284" s="235"/>
      <c r="V284" s="235"/>
      <c r="W284" s="235"/>
      <c r="X284" s="236"/>
      <c r="AT284" s="237" t="s">
        <v>148</v>
      </c>
      <c r="AU284" s="237" t="s">
        <v>144</v>
      </c>
      <c r="AV284" s="14" t="s">
        <v>144</v>
      </c>
      <c r="AW284" s="14" t="s">
        <v>5</v>
      </c>
      <c r="AX284" s="14" t="s">
        <v>14</v>
      </c>
      <c r="AY284" s="237" t="s">
        <v>136</v>
      </c>
    </row>
    <row r="285" spans="1:65" s="2" customFormat="1" ht="16.5" customHeight="1">
      <c r="A285" s="35"/>
      <c r="B285" s="36"/>
      <c r="C285" s="195" t="s">
        <v>380</v>
      </c>
      <c r="D285" s="195" t="s">
        <v>139</v>
      </c>
      <c r="E285" s="196" t="s">
        <v>381</v>
      </c>
      <c r="F285" s="197" t="s">
        <v>382</v>
      </c>
      <c r="G285" s="198" t="s">
        <v>293</v>
      </c>
      <c r="H285" s="200"/>
      <c r="I285" s="200"/>
      <c r="J285" s="200"/>
      <c r="K285" s="201">
        <f>ROUND(P285*H285,3)</f>
        <v>0</v>
      </c>
      <c r="L285" s="202"/>
      <c r="M285" s="40"/>
      <c r="N285" s="203" t="s">
        <v>1</v>
      </c>
      <c r="O285" s="204" t="s">
        <v>41</v>
      </c>
      <c r="P285" s="205">
        <f>I285+J285</f>
        <v>0</v>
      </c>
      <c r="Q285" s="206">
        <f>ROUND(I285*H285,3)</f>
        <v>0</v>
      </c>
      <c r="R285" s="206">
        <f>ROUND(J285*H285,3)</f>
        <v>0</v>
      </c>
      <c r="S285" s="76"/>
      <c r="T285" s="207">
        <f>S285*H285</f>
        <v>0</v>
      </c>
      <c r="U285" s="207">
        <v>0</v>
      </c>
      <c r="V285" s="207">
        <f>U285*H285</f>
        <v>0</v>
      </c>
      <c r="W285" s="207">
        <v>0</v>
      </c>
      <c r="X285" s="208">
        <f>W285*H285</f>
        <v>0</v>
      </c>
      <c r="Y285" s="35"/>
      <c r="Z285" s="35"/>
      <c r="AA285" s="35"/>
      <c r="AB285" s="35"/>
      <c r="AC285" s="35"/>
      <c r="AD285" s="35"/>
      <c r="AE285" s="35"/>
      <c r="AR285" s="209" t="s">
        <v>237</v>
      </c>
      <c r="AT285" s="209" t="s">
        <v>139</v>
      </c>
      <c r="AU285" s="209" t="s">
        <v>144</v>
      </c>
      <c r="AY285" s="18" t="s">
        <v>136</v>
      </c>
      <c r="BE285" s="210">
        <f>IF(O285="základná",K285,0)</f>
        <v>0</v>
      </c>
      <c r="BF285" s="210">
        <f>IF(O285="znížená",K285,0)</f>
        <v>0</v>
      </c>
      <c r="BG285" s="210">
        <f>IF(O285="zákl. prenesená",K285,0)</f>
        <v>0</v>
      </c>
      <c r="BH285" s="210">
        <f>IF(O285="zníž. prenesená",K285,0)</f>
        <v>0</v>
      </c>
      <c r="BI285" s="210">
        <f>IF(O285="nulová",K285,0)</f>
        <v>0</v>
      </c>
      <c r="BJ285" s="18" t="s">
        <v>144</v>
      </c>
      <c r="BK285" s="211">
        <f>ROUND(P285*H285,3)</f>
        <v>0</v>
      </c>
      <c r="BL285" s="18" t="s">
        <v>237</v>
      </c>
      <c r="BM285" s="209" t="s">
        <v>383</v>
      </c>
    </row>
    <row r="286" spans="1:65" s="2" customFormat="1">
      <c r="A286" s="35"/>
      <c r="B286" s="36"/>
      <c r="C286" s="37"/>
      <c r="D286" s="212" t="s">
        <v>146</v>
      </c>
      <c r="E286" s="37"/>
      <c r="F286" s="213" t="s">
        <v>384</v>
      </c>
      <c r="G286" s="37"/>
      <c r="H286" s="37"/>
      <c r="I286" s="214"/>
      <c r="J286" s="214"/>
      <c r="K286" s="37"/>
      <c r="L286" s="37"/>
      <c r="M286" s="40"/>
      <c r="N286" s="215"/>
      <c r="O286" s="216"/>
      <c r="P286" s="76"/>
      <c r="Q286" s="76"/>
      <c r="R286" s="76"/>
      <c r="S286" s="76"/>
      <c r="T286" s="76"/>
      <c r="U286" s="76"/>
      <c r="V286" s="76"/>
      <c r="W286" s="76"/>
      <c r="X286" s="77"/>
      <c r="Y286" s="35"/>
      <c r="Z286" s="35"/>
      <c r="AA286" s="35"/>
      <c r="AB286" s="35"/>
      <c r="AC286" s="35"/>
      <c r="AD286" s="35"/>
      <c r="AE286" s="35"/>
      <c r="AT286" s="18" t="s">
        <v>146</v>
      </c>
      <c r="AU286" s="18" t="s">
        <v>144</v>
      </c>
    </row>
    <row r="287" spans="1:65" s="12" customFormat="1" ht="22.9" customHeight="1">
      <c r="B287" s="178"/>
      <c r="C287" s="179"/>
      <c r="D287" s="180" t="s">
        <v>76</v>
      </c>
      <c r="E287" s="193" t="s">
        <v>385</v>
      </c>
      <c r="F287" s="193" t="s">
        <v>386</v>
      </c>
      <c r="G287" s="179"/>
      <c r="H287" s="179"/>
      <c r="I287" s="182"/>
      <c r="J287" s="182"/>
      <c r="K287" s="194">
        <f>BK287</f>
        <v>0</v>
      </c>
      <c r="L287" s="179"/>
      <c r="M287" s="184"/>
      <c r="N287" s="185"/>
      <c r="O287" s="186"/>
      <c r="P287" s="186"/>
      <c r="Q287" s="187">
        <f>SUM(Q288:Q333)</f>
        <v>0</v>
      </c>
      <c r="R287" s="187">
        <f>SUM(R288:R333)</f>
        <v>0</v>
      </c>
      <c r="S287" s="186"/>
      <c r="T287" s="188">
        <f>SUM(T288:T333)</f>
        <v>0</v>
      </c>
      <c r="U287" s="186"/>
      <c r="V287" s="188">
        <f>SUM(V288:V333)</f>
        <v>1.5852212000000001</v>
      </c>
      <c r="W287" s="186"/>
      <c r="X287" s="189">
        <f>SUM(X288:X333)</f>
        <v>3.3256348</v>
      </c>
      <c r="AR287" s="190" t="s">
        <v>144</v>
      </c>
      <c r="AT287" s="191" t="s">
        <v>76</v>
      </c>
      <c r="AU287" s="191" t="s">
        <v>14</v>
      </c>
      <c r="AY287" s="190" t="s">
        <v>136</v>
      </c>
      <c r="BK287" s="192">
        <f>SUM(BK288:BK333)</f>
        <v>0</v>
      </c>
    </row>
    <row r="288" spans="1:65" s="2" customFormat="1" ht="24.2" customHeight="1">
      <c r="A288" s="35"/>
      <c r="B288" s="36"/>
      <c r="C288" s="195" t="s">
        <v>387</v>
      </c>
      <c r="D288" s="195" t="s">
        <v>139</v>
      </c>
      <c r="E288" s="196" t="s">
        <v>388</v>
      </c>
      <c r="F288" s="197" t="s">
        <v>389</v>
      </c>
      <c r="G288" s="198" t="s">
        <v>142</v>
      </c>
      <c r="H288" s="199">
        <v>31.72</v>
      </c>
      <c r="I288" s="200"/>
      <c r="J288" s="200"/>
      <c r="K288" s="201">
        <f>ROUND(P288*H288,3)</f>
        <v>0</v>
      </c>
      <c r="L288" s="202"/>
      <c r="M288" s="40"/>
      <c r="N288" s="203" t="s">
        <v>1</v>
      </c>
      <c r="O288" s="204" t="s">
        <v>41</v>
      </c>
      <c r="P288" s="205">
        <f>I288+J288</f>
        <v>0</v>
      </c>
      <c r="Q288" s="206">
        <f>ROUND(I288*H288,3)</f>
        <v>0</v>
      </c>
      <c r="R288" s="206">
        <f>ROUND(J288*H288,3)</f>
        <v>0</v>
      </c>
      <c r="S288" s="76"/>
      <c r="T288" s="207">
        <f>S288*H288</f>
        <v>0</v>
      </c>
      <c r="U288" s="207">
        <v>4.666E-2</v>
      </c>
      <c r="V288" s="207">
        <f>U288*H288</f>
        <v>1.4800552</v>
      </c>
      <c r="W288" s="207">
        <v>0</v>
      </c>
      <c r="X288" s="208">
        <f>W288*H288</f>
        <v>0</v>
      </c>
      <c r="Y288" s="35"/>
      <c r="Z288" s="35"/>
      <c r="AA288" s="35"/>
      <c r="AB288" s="35"/>
      <c r="AC288" s="35"/>
      <c r="AD288" s="35"/>
      <c r="AE288" s="35"/>
      <c r="AR288" s="209" t="s">
        <v>237</v>
      </c>
      <c r="AT288" s="209" t="s">
        <v>139</v>
      </c>
      <c r="AU288" s="209" t="s">
        <v>144</v>
      </c>
      <c r="AY288" s="18" t="s">
        <v>136</v>
      </c>
      <c r="BE288" s="210">
        <f>IF(O288="základná",K288,0)</f>
        <v>0</v>
      </c>
      <c r="BF288" s="210">
        <f>IF(O288="znížená",K288,0)</f>
        <v>0</v>
      </c>
      <c r="BG288" s="210">
        <f>IF(O288="zákl. prenesená",K288,0)</f>
        <v>0</v>
      </c>
      <c r="BH288" s="210">
        <f>IF(O288="zníž. prenesená",K288,0)</f>
        <v>0</v>
      </c>
      <c r="BI288" s="210">
        <f>IF(O288="nulová",K288,0)</f>
        <v>0</v>
      </c>
      <c r="BJ288" s="18" t="s">
        <v>144</v>
      </c>
      <c r="BK288" s="211">
        <f>ROUND(P288*H288,3)</f>
        <v>0</v>
      </c>
      <c r="BL288" s="18" t="s">
        <v>237</v>
      </c>
      <c r="BM288" s="209" t="s">
        <v>390</v>
      </c>
    </row>
    <row r="289" spans="1:65" s="2" customFormat="1" ht="19.5">
      <c r="A289" s="35"/>
      <c r="B289" s="36"/>
      <c r="C289" s="37"/>
      <c r="D289" s="212" t="s">
        <v>146</v>
      </c>
      <c r="E289" s="37"/>
      <c r="F289" s="213" t="s">
        <v>391</v>
      </c>
      <c r="G289" s="37"/>
      <c r="H289" s="37"/>
      <c r="I289" s="214"/>
      <c r="J289" s="214"/>
      <c r="K289" s="37"/>
      <c r="L289" s="37"/>
      <c r="M289" s="40"/>
      <c r="N289" s="215"/>
      <c r="O289" s="216"/>
      <c r="P289" s="76"/>
      <c r="Q289" s="76"/>
      <c r="R289" s="76"/>
      <c r="S289" s="76"/>
      <c r="T289" s="76"/>
      <c r="U289" s="76"/>
      <c r="V289" s="76"/>
      <c r="W289" s="76"/>
      <c r="X289" s="77"/>
      <c r="Y289" s="35"/>
      <c r="Z289" s="35"/>
      <c r="AA289" s="35"/>
      <c r="AB289" s="35"/>
      <c r="AC289" s="35"/>
      <c r="AD289" s="35"/>
      <c r="AE289" s="35"/>
      <c r="AT289" s="18" t="s">
        <v>146</v>
      </c>
      <c r="AU289" s="18" t="s">
        <v>144</v>
      </c>
    </row>
    <row r="290" spans="1:65" s="14" customFormat="1">
      <c r="B290" s="227"/>
      <c r="C290" s="228"/>
      <c r="D290" s="212" t="s">
        <v>148</v>
      </c>
      <c r="E290" s="229" t="s">
        <v>1</v>
      </c>
      <c r="F290" s="230" t="s">
        <v>392</v>
      </c>
      <c r="G290" s="228"/>
      <c r="H290" s="231">
        <v>27.4</v>
      </c>
      <c r="I290" s="232"/>
      <c r="J290" s="232"/>
      <c r="K290" s="228"/>
      <c r="L290" s="228"/>
      <c r="M290" s="233"/>
      <c r="N290" s="234"/>
      <c r="O290" s="235"/>
      <c r="P290" s="235"/>
      <c r="Q290" s="235"/>
      <c r="R290" s="235"/>
      <c r="S290" s="235"/>
      <c r="T290" s="235"/>
      <c r="U290" s="235"/>
      <c r="V290" s="235"/>
      <c r="W290" s="235"/>
      <c r="X290" s="236"/>
      <c r="AT290" s="237" t="s">
        <v>148</v>
      </c>
      <c r="AU290" s="237" t="s">
        <v>144</v>
      </c>
      <c r="AV290" s="14" t="s">
        <v>144</v>
      </c>
      <c r="AW290" s="14" t="s">
        <v>5</v>
      </c>
      <c r="AX290" s="14" t="s">
        <v>77</v>
      </c>
      <c r="AY290" s="237" t="s">
        <v>136</v>
      </c>
    </row>
    <row r="291" spans="1:65" s="14" customFormat="1">
      <c r="B291" s="227"/>
      <c r="C291" s="228"/>
      <c r="D291" s="212" t="s">
        <v>148</v>
      </c>
      <c r="E291" s="229" t="s">
        <v>1</v>
      </c>
      <c r="F291" s="230" t="s">
        <v>393</v>
      </c>
      <c r="G291" s="228"/>
      <c r="H291" s="231">
        <v>4.32</v>
      </c>
      <c r="I291" s="232"/>
      <c r="J291" s="232"/>
      <c r="K291" s="228"/>
      <c r="L291" s="228"/>
      <c r="M291" s="233"/>
      <c r="N291" s="234"/>
      <c r="O291" s="235"/>
      <c r="P291" s="235"/>
      <c r="Q291" s="235"/>
      <c r="R291" s="235"/>
      <c r="S291" s="235"/>
      <c r="T291" s="235"/>
      <c r="U291" s="235"/>
      <c r="V291" s="235"/>
      <c r="W291" s="235"/>
      <c r="X291" s="236"/>
      <c r="AT291" s="237" t="s">
        <v>148</v>
      </c>
      <c r="AU291" s="237" t="s">
        <v>144</v>
      </c>
      <c r="AV291" s="14" t="s">
        <v>144</v>
      </c>
      <c r="AW291" s="14" t="s">
        <v>5</v>
      </c>
      <c r="AX291" s="14" t="s">
        <v>77</v>
      </c>
      <c r="AY291" s="237" t="s">
        <v>136</v>
      </c>
    </row>
    <row r="292" spans="1:65" s="15" customFormat="1">
      <c r="B292" s="238"/>
      <c r="C292" s="239"/>
      <c r="D292" s="212" t="s">
        <v>148</v>
      </c>
      <c r="E292" s="240" t="s">
        <v>1</v>
      </c>
      <c r="F292" s="241" t="s">
        <v>152</v>
      </c>
      <c r="G292" s="239"/>
      <c r="H292" s="242">
        <v>31.72</v>
      </c>
      <c r="I292" s="243"/>
      <c r="J292" s="243"/>
      <c r="K292" s="239"/>
      <c r="L292" s="239"/>
      <c r="M292" s="244"/>
      <c r="N292" s="245"/>
      <c r="O292" s="246"/>
      <c r="P292" s="246"/>
      <c r="Q292" s="246"/>
      <c r="R292" s="246"/>
      <c r="S292" s="246"/>
      <c r="T292" s="246"/>
      <c r="U292" s="246"/>
      <c r="V292" s="246"/>
      <c r="W292" s="246"/>
      <c r="X292" s="247"/>
      <c r="AT292" s="248" t="s">
        <v>148</v>
      </c>
      <c r="AU292" s="248" t="s">
        <v>144</v>
      </c>
      <c r="AV292" s="15" t="s">
        <v>143</v>
      </c>
      <c r="AW292" s="15" t="s">
        <v>5</v>
      </c>
      <c r="AX292" s="15" t="s">
        <v>14</v>
      </c>
      <c r="AY292" s="248" t="s">
        <v>136</v>
      </c>
    </row>
    <row r="293" spans="1:65" s="2" customFormat="1" ht="24.2" customHeight="1">
      <c r="A293" s="35"/>
      <c r="B293" s="36"/>
      <c r="C293" s="195" t="s">
        <v>394</v>
      </c>
      <c r="D293" s="195" t="s">
        <v>139</v>
      </c>
      <c r="E293" s="196" t="s">
        <v>395</v>
      </c>
      <c r="F293" s="197" t="s">
        <v>396</v>
      </c>
      <c r="G293" s="198" t="s">
        <v>142</v>
      </c>
      <c r="H293" s="199">
        <v>31.72</v>
      </c>
      <c r="I293" s="200"/>
      <c r="J293" s="200"/>
      <c r="K293" s="201">
        <f>ROUND(P293*H293,3)</f>
        <v>0</v>
      </c>
      <c r="L293" s="202"/>
      <c r="M293" s="40"/>
      <c r="N293" s="203" t="s">
        <v>1</v>
      </c>
      <c r="O293" s="204" t="s">
        <v>41</v>
      </c>
      <c r="P293" s="205">
        <f>I293+J293</f>
        <v>0</v>
      </c>
      <c r="Q293" s="206">
        <f>ROUND(I293*H293,3)</f>
        <v>0</v>
      </c>
      <c r="R293" s="206">
        <f>ROUND(J293*H293,3)</f>
        <v>0</v>
      </c>
      <c r="S293" s="76"/>
      <c r="T293" s="207">
        <f>S293*H293</f>
        <v>0</v>
      </c>
      <c r="U293" s="207">
        <v>0</v>
      </c>
      <c r="V293" s="207">
        <f>U293*H293</f>
        <v>0</v>
      </c>
      <c r="W293" s="207">
        <v>7.3099999999999997E-3</v>
      </c>
      <c r="X293" s="208">
        <f>W293*H293</f>
        <v>0.23187319999999997</v>
      </c>
      <c r="Y293" s="35"/>
      <c r="Z293" s="35"/>
      <c r="AA293" s="35"/>
      <c r="AB293" s="35"/>
      <c r="AC293" s="35"/>
      <c r="AD293" s="35"/>
      <c r="AE293" s="35"/>
      <c r="AR293" s="209" t="s">
        <v>237</v>
      </c>
      <c r="AT293" s="209" t="s">
        <v>139</v>
      </c>
      <c r="AU293" s="209" t="s">
        <v>144</v>
      </c>
      <c r="AY293" s="18" t="s">
        <v>136</v>
      </c>
      <c r="BE293" s="210">
        <f>IF(O293="základná",K293,0)</f>
        <v>0</v>
      </c>
      <c r="BF293" s="210">
        <f>IF(O293="znížená",K293,0)</f>
        <v>0</v>
      </c>
      <c r="BG293" s="210">
        <f>IF(O293="zákl. prenesená",K293,0)</f>
        <v>0</v>
      </c>
      <c r="BH293" s="210">
        <f>IF(O293="zníž. prenesená",K293,0)</f>
        <v>0</v>
      </c>
      <c r="BI293" s="210">
        <f>IF(O293="nulová",K293,0)</f>
        <v>0</v>
      </c>
      <c r="BJ293" s="18" t="s">
        <v>144</v>
      </c>
      <c r="BK293" s="211">
        <f>ROUND(P293*H293,3)</f>
        <v>0</v>
      </c>
      <c r="BL293" s="18" t="s">
        <v>237</v>
      </c>
      <c r="BM293" s="209" t="s">
        <v>397</v>
      </c>
    </row>
    <row r="294" spans="1:65" s="2" customFormat="1" ht="19.5">
      <c r="A294" s="35"/>
      <c r="B294" s="36"/>
      <c r="C294" s="37"/>
      <c r="D294" s="212" t="s">
        <v>146</v>
      </c>
      <c r="E294" s="37"/>
      <c r="F294" s="213" t="s">
        <v>398</v>
      </c>
      <c r="G294" s="37"/>
      <c r="H294" s="37"/>
      <c r="I294" s="214"/>
      <c r="J294" s="214"/>
      <c r="K294" s="37"/>
      <c r="L294" s="37"/>
      <c r="M294" s="40"/>
      <c r="N294" s="215"/>
      <c r="O294" s="216"/>
      <c r="P294" s="76"/>
      <c r="Q294" s="76"/>
      <c r="R294" s="76"/>
      <c r="S294" s="76"/>
      <c r="T294" s="76"/>
      <c r="U294" s="76"/>
      <c r="V294" s="76"/>
      <c r="W294" s="76"/>
      <c r="X294" s="77"/>
      <c r="Y294" s="35"/>
      <c r="Z294" s="35"/>
      <c r="AA294" s="35"/>
      <c r="AB294" s="35"/>
      <c r="AC294" s="35"/>
      <c r="AD294" s="35"/>
      <c r="AE294" s="35"/>
      <c r="AT294" s="18" t="s">
        <v>146</v>
      </c>
      <c r="AU294" s="18" t="s">
        <v>144</v>
      </c>
    </row>
    <row r="295" spans="1:65" s="2" customFormat="1" ht="16.5" customHeight="1">
      <c r="A295" s="35"/>
      <c r="B295" s="36"/>
      <c r="C295" s="195" t="s">
        <v>399</v>
      </c>
      <c r="D295" s="195" t="s">
        <v>139</v>
      </c>
      <c r="E295" s="196" t="s">
        <v>400</v>
      </c>
      <c r="F295" s="197" t="s">
        <v>401</v>
      </c>
      <c r="G295" s="198" t="s">
        <v>142</v>
      </c>
      <c r="H295" s="199">
        <v>31.72</v>
      </c>
      <c r="I295" s="200"/>
      <c r="J295" s="200"/>
      <c r="K295" s="201">
        <f>ROUND(P295*H295,3)</f>
        <v>0</v>
      </c>
      <c r="L295" s="202"/>
      <c r="M295" s="40"/>
      <c r="N295" s="203" t="s">
        <v>1</v>
      </c>
      <c r="O295" s="204" t="s">
        <v>41</v>
      </c>
      <c r="P295" s="205">
        <f>I295+J295</f>
        <v>0</v>
      </c>
      <c r="Q295" s="206">
        <f>ROUND(I295*H295,3)</f>
        <v>0</v>
      </c>
      <c r="R295" s="206">
        <f>ROUND(J295*H295,3)</f>
        <v>0</v>
      </c>
      <c r="S295" s="76"/>
      <c r="T295" s="207">
        <f>S295*H295</f>
        <v>0</v>
      </c>
      <c r="U295" s="207">
        <v>0</v>
      </c>
      <c r="V295" s="207">
        <f>U295*H295</f>
        <v>0</v>
      </c>
      <c r="W295" s="207">
        <v>3.8280000000000002E-2</v>
      </c>
      <c r="X295" s="208">
        <f>W295*H295</f>
        <v>1.2142416</v>
      </c>
      <c r="Y295" s="35"/>
      <c r="Z295" s="35"/>
      <c r="AA295" s="35"/>
      <c r="AB295" s="35"/>
      <c r="AC295" s="35"/>
      <c r="AD295" s="35"/>
      <c r="AE295" s="35"/>
      <c r="AR295" s="209" t="s">
        <v>237</v>
      </c>
      <c r="AT295" s="209" t="s">
        <v>139</v>
      </c>
      <c r="AU295" s="209" t="s">
        <v>144</v>
      </c>
      <c r="AY295" s="18" t="s">
        <v>136</v>
      </c>
      <c r="BE295" s="210">
        <f>IF(O295="základná",K295,0)</f>
        <v>0</v>
      </c>
      <c r="BF295" s="210">
        <f>IF(O295="znížená",K295,0)</f>
        <v>0</v>
      </c>
      <c r="BG295" s="210">
        <f>IF(O295="zákl. prenesená",K295,0)</f>
        <v>0</v>
      </c>
      <c r="BH295" s="210">
        <f>IF(O295="zníž. prenesená",K295,0)</f>
        <v>0</v>
      </c>
      <c r="BI295" s="210">
        <f>IF(O295="nulová",K295,0)</f>
        <v>0</v>
      </c>
      <c r="BJ295" s="18" t="s">
        <v>144</v>
      </c>
      <c r="BK295" s="211">
        <f>ROUND(P295*H295,3)</f>
        <v>0</v>
      </c>
      <c r="BL295" s="18" t="s">
        <v>237</v>
      </c>
      <c r="BM295" s="209" t="s">
        <v>402</v>
      </c>
    </row>
    <row r="296" spans="1:65" s="2" customFormat="1">
      <c r="A296" s="35"/>
      <c r="B296" s="36"/>
      <c r="C296" s="37"/>
      <c r="D296" s="212" t="s">
        <v>146</v>
      </c>
      <c r="E296" s="37"/>
      <c r="F296" s="213" t="s">
        <v>403</v>
      </c>
      <c r="G296" s="37"/>
      <c r="H296" s="37"/>
      <c r="I296" s="214"/>
      <c r="J296" s="214"/>
      <c r="K296" s="37"/>
      <c r="L296" s="37"/>
      <c r="M296" s="40"/>
      <c r="N296" s="215"/>
      <c r="O296" s="216"/>
      <c r="P296" s="76"/>
      <c r="Q296" s="76"/>
      <c r="R296" s="76"/>
      <c r="S296" s="76"/>
      <c r="T296" s="76"/>
      <c r="U296" s="76"/>
      <c r="V296" s="76"/>
      <c r="W296" s="76"/>
      <c r="X296" s="77"/>
      <c r="Y296" s="35"/>
      <c r="Z296" s="35"/>
      <c r="AA296" s="35"/>
      <c r="AB296" s="35"/>
      <c r="AC296" s="35"/>
      <c r="AD296" s="35"/>
      <c r="AE296" s="35"/>
      <c r="AT296" s="18" t="s">
        <v>146</v>
      </c>
      <c r="AU296" s="18" t="s">
        <v>144</v>
      </c>
    </row>
    <row r="297" spans="1:65" s="2" customFormat="1" ht="16.5" customHeight="1">
      <c r="A297" s="35"/>
      <c r="B297" s="36"/>
      <c r="C297" s="195" t="s">
        <v>404</v>
      </c>
      <c r="D297" s="195" t="s">
        <v>139</v>
      </c>
      <c r="E297" s="196" t="s">
        <v>405</v>
      </c>
      <c r="F297" s="197" t="s">
        <v>406</v>
      </c>
      <c r="G297" s="198" t="s">
        <v>142</v>
      </c>
      <c r="H297" s="199">
        <v>31.27</v>
      </c>
      <c r="I297" s="200"/>
      <c r="J297" s="200"/>
      <c r="K297" s="201">
        <f>ROUND(P297*H297,3)</f>
        <v>0</v>
      </c>
      <c r="L297" s="202"/>
      <c r="M297" s="40"/>
      <c r="N297" s="203" t="s">
        <v>1</v>
      </c>
      <c r="O297" s="204" t="s">
        <v>41</v>
      </c>
      <c r="P297" s="205">
        <f>I297+J297</f>
        <v>0</v>
      </c>
      <c r="Q297" s="206">
        <f>ROUND(I297*H297,3)</f>
        <v>0</v>
      </c>
      <c r="R297" s="206">
        <f>ROUND(J297*H297,3)</f>
        <v>0</v>
      </c>
      <c r="S297" s="76"/>
      <c r="T297" s="207">
        <f>S297*H297</f>
        <v>0</v>
      </c>
      <c r="U297" s="207">
        <v>0</v>
      </c>
      <c r="V297" s="207">
        <f>U297*H297</f>
        <v>0</v>
      </c>
      <c r="W297" s="207">
        <v>0.02</v>
      </c>
      <c r="X297" s="208">
        <f>W297*H297</f>
        <v>0.62539999999999996</v>
      </c>
      <c r="Y297" s="35"/>
      <c r="Z297" s="35"/>
      <c r="AA297" s="35"/>
      <c r="AB297" s="35"/>
      <c r="AC297" s="35"/>
      <c r="AD297" s="35"/>
      <c r="AE297" s="35"/>
      <c r="AR297" s="209" t="s">
        <v>237</v>
      </c>
      <c r="AT297" s="209" t="s">
        <v>139</v>
      </c>
      <c r="AU297" s="209" t="s">
        <v>144</v>
      </c>
      <c r="AY297" s="18" t="s">
        <v>136</v>
      </c>
      <c r="BE297" s="210">
        <f>IF(O297="základná",K297,0)</f>
        <v>0</v>
      </c>
      <c r="BF297" s="210">
        <f>IF(O297="znížená",K297,0)</f>
        <v>0</v>
      </c>
      <c r="BG297" s="210">
        <f>IF(O297="zákl. prenesená",K297,0)</f>
        <v>0</v>
      </c>
      <c r="BH297" s="210">
        <f>IF(O297="zníž. prenesená",K297,0)</f>
        <v>0</v>
      </c>
      <c r="BI297" s="210">
        <f>IF(O297="nulová",K297,0)</f>
        <v>0</v>
      </c>
      <c r="BJ297" s="18" t="s">
        <v>144</v>
      </c>
      <c r="BK297" s="211">
        <f>ROUND(P297*H297,3)</f>
        <v>0</v>
      </c>
      <c r="BL297" s="18" t="s">
        <v>237</v>
      </c>
      <c r="BM297" s="209" t="s">
        <v>407</v>
      </c>
    </row>
    <row r="298" spans="1:65" s="2" customFormat="1">
      <c r="A298" s="35"/>
      <c r="B298" s="36"/>
      <c r="C298" s="37"/>
      <c r="D298" s="212" t="s">
        <v>146</v>
      </c>
      <c r="E298" s="37"/>
      <c r="F298" s="213" t="s">
        <v>408</v>
      </c>
      <c r="G298" s="37"/>
      <c r="H298" s="37"/>
      <c r="I298" s="214"/>
      <c r="J298" s="214"/>
      <c r="K298" s="37"/>
      <c r="L298" s="37"/>
      <c r="M298" s="40"/>
      <c r="N298" s="215"/>
      <c r="O298" s="216"/>
      <c r="P298" s="76"/>
      <c r="Q298" s="76"/>
      <c r="R298" s="76"/>
      <c r="S298" s="76"/>
      <c r="T298" s="76"/>
      <c r="U298" s="76"/>
      <c r="V298" s="76"/>
      <c r="W298" s="76"/>
      <c r="X298" s="77"/>
      <c r="Y298" s="35"/>
      <c r="Z298" s="35"/>
      <c r="AA298" s="35"/>
      <c r="AB298" s="35"/>
      <c r="AC298" s="35"/>
      <c r="AD298" s="35"/>
      <c r="AE298" s="35"/>
      <c r="AT298" s="18" t="s">
        <v>146</v>
      </c>
      <c r="AU298" s="18" t="s">
        <v>144</v>
      </c>
    </row>
    <row r="299" spans="1:65" s="2" customFormat="1" ht="16.5" customHeight="1">
      <c r="A299" s="35"/>
      <c r="B299" s="36"/>
      <c r="C299" s="195" t="s">
        <v>409</v>
      </c>
      <c r="D299" s="195" t="s">
        <v>139</v>
      </c>
      <c r="E299" s="196" t="s">
        <v>410</v>
      </c>
      <c r="F299" s="197" t="s">
        <v>411</v>
      </c>
      <c r="G299" s="198" t="s">
        <v>142</v>
      </c>
      <c r="H299" s="199">
        <v>27.4</v>
      </c>
      <c r="I299" s="200"/>
      <c r="J299" s="200"/>
      <c r="K299" s="201">
        <f>ROUND(P299*H299,3)</f>
        <v>0</v>
      </c>
      <c r="L299" s="202"/>
      <c r="M299" s="40"/>
      <c r="N299" s="203" t="s">
        <v>1</v>
      </c>
      <c r="O299" s="204" t="s">
        <v>41</v>
      </c>
      <c r="P299" s="205">
        <f>I299+J299</f>
        <v>0</v>
      </c>
      <c r="Q299" s="206">
        <f>ROUND(I299*H299,3)</f>
        <v>0</v>
      </c>
      <c r="R299" s="206">
        <f>ROUND(J299*H299,3)</f>
        <v>0</v>
      </c>
      <c r="S299" s="76"/>
      <c r="T299" s="207">
        <f>S299*H299</f>
        <v>0</v>
      </c>
      <c r="U299" s="207">
        <v>0</v>
      </c>
      <c r="V299" s="207">
        <f>U299*H299</f>
        <v>0</v>
      </c>
      <c r="W299" s="207">
        <v>0.01</v>
      </c>
      <c r="X299" s="208">
        <f>W299*H299</f>
        <v>0.27399999999999997</v>
      </c>
      <c r="Y299" s="35"/>
      <c r="Z299" s="35"/>
      <c r="AA299" s="35"/>
      <c r="AB299" s="35"/>
      <c r="AC299" s="35"/>
      <c r="AD299" s="35"/>
      <c r="AE299" s="35"/>
      <c r="AR299" s="209" t="s">
        <v>237</v>
      </c>
      <c r="AT299" s="209" t="s">
        <v>139</v>
      </c>
      <c r="AU299" s="209" t="s">
        <v>144</v>
      </c>
      <c r="AY299" s="18" t="s">
        <v>136</v>
      </c>
      <c r="BE299" s="210">
        <f>IF(O299="základná",K299,0)</f>
        <v>0</v>
      </c>
      <c r="BF299" s="210">
        <f>IF(O299="znížená",K299,0)</f>
        <v>0</v>
      </c>
      <c r="BG299" s="210">
        <f>IF(O299="zákl. prenesená",K299,0)</f>
        <v>0</v>
      </c>
      <c r="BH299" s="210">
        <f>IF(O299="zníž. prenesená",K299,0)</f>
        <v>0</v>
      </c>
      <c r="BI299" s="210">
        <f>IF(O299="nulová",K299,0)</f>
        <v>0</v>
      </c>
      <c r="BJ299" s="18" t="s">
        <v>144</v>
      </c>
      <c r="BK299" s="211">
        <f>ROUND(P299*H299,3)</f>
        <v>0</v>
      </c>
      <c r="BL299" s="18" t="s">
        <v>237</v>
      </c>
      <c r="BM299" s="209" t="s">
        <v>412</v>
      </c>
    </row>
    <row r="300" spans="1:65" s="2" customFormat="1">
      <c r="A300" s="35"/>
      <c r="B300" s="36"/>
      <c r="C300" s="37"/>
      <c r="D300" s="212" t="s">
        <v>146</v>
      </c>
      <c r="E300" s="37"/>
      <c r="F300" s="213" t="s">
        <v>413</v>
      </c>
      <c r="G300" s="37"/>
      <c r="H300" s="37"/>
      <c r="I300" s="214"/>
      <c r="J300" s="214"/>
      <c r="K300" s="37"/>
      <c r="L300" s="37"/>
      <c r="M300" s="40"/>
      <c r="N300" s="215"/>
      <c r="O300" s="216"/>
      <c r="P300" s="76"/>
      <c r="Q300" s="76"/>
      <c r="R300" s="76"/>
      <c r="S300" s="76"/>
      <c r="T300" s="76"/>
      <c r="U300" s="76"/>
      <c r="V300" s="76"/>
      <c r="W300" s="76"/>
      <c r="X300" s="77"/>
      <c r="Y300" s="35"/>
      <c r="Z300" s="35"/>
      <c r="AA300" s="35"/>
      <c r="AB300" s="35"/>
      <c r="AC300" s="35"/>
      <c r="AD300" s="35"/>
      <c r="AE300" s="35"/>
      <c r="AT300" s="18" t="s">
        <v>146</v>
      </c>
      <c r="AU300" s="18" t="s">
        <v>144</v>
      </c>
    </row>
    <row r="301" spans="1:65" s="2" customFormat="1" ht="16.5" customHeight="1">
      <c r="A301" s="35"/>
      <c r="B301" s="36"/>
      <c r="C301" s="195" t="s">
        <v>414</v>
      </c>
      <c r="D301" s="195" t="s">
        <v>139</v>
      </c>
      <c r="E301" s="196" t="s">
        <v>415</v>
      </c>
      <c r="F301" s="197" t="s">
        <v>416</v>
      </c>
      <c r="G301" s="198" t="s">
        <v>192</v>
      </c>
      <c r="H301" s="199">
        <v>61.15</v>
      </c>
      <c r="I301" s="200"/>
      <c r="J301" s="200"/>
      <c r="K301" s="201">
        <f>ROUND(P301*H301,3)</f>
        <v>0</v>
      </c>
      <c r="L301" s="202"/>
      <c r="M301" s="40"/>
      <c r="N301" s="203" t="s">
        <v>1</v>
      </c>
      <c r="O301" s="204" t="s">
        <v>41</v>
      </c>
      <c r="P301" s="205">
        <f>I301+J301</f>
        <v>0</v>
      </c>
      <c r="Q301" s="206">
        <f>ROUND(I301*H301,3)</f>
        <v>0</v>
      </c>
      <c r="R301" s="206">
        <f>ROUND(J301*H301,3)</f>
        <v>0</v>
      </c>
      <c r="S301" s="76"/>
      <c r="T301" s="207">
        <f>S301*H301</f>
        <v>0</v>
      </c>
      <c r="U301" s="207">
        <v>0</v>
      </c>
      <c r="V301" s="207">
        <f>U301*H301</f>
        <v>0</v>
      </c>
      <c r="W301" s="207">
        <v>0</v>
      </c>
      <c r="X301" s="208">
        <f>W301*H301</f>
        <v>0</v>
      </c>
      <c r="Y301" s="35"/>
      <c r="Z301" s="35"/>
      <c r="AA301" s="35"/>
      <c r="AB301" s="35"/>
      <c r="AC301" s="35"/>
      <c r="AD301" s="35"/>
      <c r="AE301" s="35"/>
      <c r="AR301" s="209" t="s">
        <v>237</v>
      </c>
      <c r="AT301" s="209" t="s">
        <v>139</v>
      </c>
      <c r="AU301" s="209" t="s">
        <v>144</v>
      </c>
      <c r="AY301" s="18" t="s">
        <v>136</v>
      </c>
      <c r="BE301" s="210">
        <f>IF(O301="základná",K301,0)</f>
        <v>0</v>
      </c>
      <c r="BF301" s="210">
        <f>IF(O301="znížená",K301,0)</f>
        <v>0</v>
      </c>
      <c r="BG301" s="210">
        <f>IF(O301="zákl. prenesená",K301,0)</f>
        <v>0</v>
      </c>
      <c r="BH301" s="210">
        <f>IF(O301="zníž. prenesená",K301,0)</f>
        <v>0</v>
      </c>
      <c r="BI301" s="210">
        <f>IF(O301="nulová",K301,0)</f>
        <v>0</v>
      </c>
      <c r="BJ301" s="18" t="s">
        <v>144</v>
      </c>
      <c r="BK301" s="211">
        <f>ROUND(P301*H301,3)</f>
        <v>0</v>
      </c>
      <c r="BL301" s="18" t="s">
        <v>237</v>
      </c>
      <c r="BM301" s="209" t="s">
        <v>417</v>
      </c>
    </row>
    <row r="302" spans="1:65" s="2" customFormat="1">
      <c r="A302" s="35"/>
      <c r="B302" s="36"/>
      <c r="C302" s="37"/>
      <c r="D302" s="212" t="s">
        <v>146</v>
      </c>
      <c r="E302" s="37"/>
      <c r="F302" s="213" t="s">
        <v>418</v>
      </c>
      <c r="G302" s="37"/>
      <c r="H302" s="37"/>
      <c r="I302" s="214"/>
      <c r="J302" s="214"/>
      <c r="K302" s="37"/>
      <c r="L302" s="37"/>
      <c r="M302" s="40"/>
      <c r="N302" s="215"/>
      <c r="O302" s="216"/>
      <c r="P302" s="76"/>
      <c r="Q302" s="76"/>
      <c r="R302" s="76"/>
      <c r="S302" s="76"/>
      <c r="T302" s="76"/>
      <c r="U302" s="76"/>
      <c r="V302" s="76"/>
      <c r="W302" s="76"/>
      <c r="X302" s="77"/>
      <c r="Y302" s="35"/>
      <c r="Z302" s="35"/>
      <c r="AA302" s="35"/>
      <c r="AB302" s="35"/>
      <c r="AC302" s="35"/>
      <c r="AD302" s="35"/>
      <c r="AE302" s="35"/>
      <c r="AT302" s="18" t="s">
        <v>146</v>
      </c>
      <c r="AU302" s="18" t="s">
        <v>144</v>
      </c>
    </row>
    <row r="303" spans="1:65" s="14" customFormat="1">
      <c r="B303" s="227"/>
      <c r="C303" s="228"/>
      <c r="D303" s="212" t="s">
        <v>148</v>
      </c>
      <c r="E303" s="229" t="s">
        <v>1</v>
      </c>
      <c r="F303" s="230" t="s">
        <v>419</v>
      </c>
      <c r="G303" s="228"/>
      <c r="H303" s="231">
        <v>1.82</v>
      </c>
      <c r="I303" s="232"/>
      <c r="J303" s="232"/>
      <c r="K303" s="228"/>
      <c r="L303" s="228"/>
      <c r="M303" s="233"/>
      <c r="N303" s="234"/>
      <c r="O303" s="235"/>
      <c r="P303" s="235"/>
      <c r="Q303" s="235"/>
      <c r="R303" s="235"/>
      <c r="S303" s="235"/>
      <c r="T303" s="235"/>
      <c r="U303" s="235"/>
      <c r="V303" s="235"/>
      <c r="W303" s="235"/>
      <c r="X303" s="236"/>
      <c r="AT303" s="237" t="s">
        <v>148</v>
      </c>
      <c r="AU303" s="237" t="s">
        <v>144</v>
      </c>
      <c r="AV303" s="14" t="s">
        <v>144</v>
      </c>
      <c r="AW303" s="14" t="s">
        <v>5</v>
      </c>
      <c r="AX303" s="14" t="s">
        <v>77</v>
      </c>
      <c r="AY303" s="237" t="s">
        <v>136</v>
      </c>
    </row>
    <row r="304" spans="1:65" s="14" customFormat="1">
      <c r="B304" s="227"/>
      <c r="C304" s="228"/>
      <c r="D304" s="212" t="s">
        <v>148</v>
      </c>
      <c r="E304" s="229" t="s">
        <v>1</v>
      </c>
      <c r="F304" s="230" t="s">
        <v>420</v>
      </c>
      <c r="G304" s="228"/>
      <c r="H304" s="231">
        <v>2.73</v>
      </c>
      <c r="I304" s="232"/>
      <c r="J304" s="232"/>
      <c r="K304" s="228"/>
      <c r="L304" s="228"/>
      <c r="M304" s="233"/>
      <c r="N304" s="234"/>
      <c r="O304" s="235"/>
      <c r="P304" s="235"/>
      <c r="Q304" s="235"/>
      <c r="R304" s="235"/>
      <c r="S304" s="235"/>
      <c r="T304" s="235"/>
      <c r="U304" s="235"/>
      <c r="V304" s="235"/>
      <c r="W304" s="235"/>
      <c r="X304" s="236"/>
      <c r="AT304" s="237" t="s">
        <v>148</v>
      </c>
      <c r="AU304" s="237" t="s">
        <v>144</v>
      </c>
      <c r="AV304" s="14" t="s">
        <v>144</v>
      </c>
      <c r="AW304" s="14" t="s">
        <v>5</v>
      </c>
      <c r="AX304" s="14" t="s">
        <v>77</v>
      </c>
      <c r="AY304" s="237" t="s">
        <v>136</v>
      </c>
    </row>
    <row r="305" spans="1:65" s="16" customFormat="1">
      <c r="B305" s="259"/>
      <c r="C305" s="260"/>
      <c r="D305" s="212" t="s">
        <v>148</v>
      </c>
      <c r="E305" s="261" t="s">
        <v>1</v>
      </c>
      <c r="F305" s="262" t="s">
        <v>421</v>
      </c>
      <c r="G305" s="260"/>
      <c r="H305" s="263">
        <v>4.55</v>
      </c>
      <c r="I305" s="264"/>
      <c r="J305" s="264"/>
      <c r="K305" s="260"/>
      <c r="L305" s="260"/>
      <c r="M305" s="265"/>
      <c r="N305" s="266"/>
      <c r="O305" s="267"/>
      <c r="P305" s="267"/>
      <c r="Q305" s="267"/>
      <c r="R305" s="267"/>
      <c r="S305" s="267"/>
      <c r="T305" s="267"/>
      <c r="U305" s="267"/>
      <c r="V305" s="267"/>
      <c r="W305" s="267"/>
      <c r="X305" s="268"/>
      <c r="AT305" s="269" t="s">
        <v>148</v>
      </c>
      <c r="AU305" s="269" t="s">
        <v>144</v>
      </c>
      <c r="AV305" s="16" t="s">
        <v>160</v>
      </c>
      <c r="AW305" s="16" t="s">
        <v>5</v>
      </c>
      <c r="AX305" s="16" t="s">
        <v>77</v>
      </c>
      <c r="AY305" s="269" t="s">
        <v>136</v>
      </c>
    </row>
    <row r="306" spans="1:65" s="14" customFormat="1">
      <c r="B306" s="227"/>
      <c r="C306" s="228"/>
      <c r="D306" s="212" t="s">
        <v>148</v>
      </c>
      <c r="E306" s="229" t="s">
        <v>1</v>
      </c>
      <c r="F306" s="230" t="s">
        <v>422</v>
      </c>
      <c r="G306" s="228"/>
      <c r="H306" s="231">
        <v>14</v>
      </c>
      <c r="I306" s="232"/>
      <c r="J306" s="232"/>
      <c r="K306" s="228"/>
      <c r="L306" s="228"/>
      <c r="M306" s="233"/>
      <c r="N306" s="234"/>
      <c r="O306" s="235"/>
      <c r="P306" s="235"/>
      <c r="Q306" s="235"/>
      <c r="R306" s="235"/>
      <c r="S306" s="235"/>
      <c r="T306" s="235"/>
      <c r="U306" s="235"/>
      <c r="V306" s="235"/>
      <c r="W306" s="235"/>
      <c r="X306" s="236"/>
      <c r="AT306" s="237" t="s">
        <v>148</v>
      </c>
      <c r="AU306" s="237" t="s">
        <v>144</v>
      </c>
      <c r="AV306" s="14" t="s">
        <v>144</v>
      </c>
      <c r="AW306" s="14" t="s">
        <v>5</v>
      </c>
      <c r="AX306" s="14" t="s">
        <v>77</v>
      </c>
      <c r="AY306" s="237" t="s">
        <v>136</v>
      </c>
    </row>
    <row r="307" spans="1:65" s="14" customFormat="1">
      <c r="B307" s="227"/>
      <c r="C307" s="228"/>
      <c r="D307" s="212" t="s">
        <v>148</v>
      </c>
      <c r="E307" s="229" t="s">
        <v>1</v>
      </c>
      <c r="F307" s="230" t="s">
        <v>423</v>
      </c>
      <c r="G307" s="228"/>
      <c r="H307" s="231">
        <v>42.6</v>
      </c>
      <c r="I307" s="232"/>
      <c r="J307" s="232"/>
      <c r="K307" s="228"/>
      <c r="L307" s="228"/>
      <c r="M307" s="233"/>
      <c r="N307" s="234"/>
      <c r="O307" s="235"/>
      <c r="P307" s="235"/>
      <c r="Q307" s="235"/>
      <c r="R307" s="235"/>
      <c r="S307" s="235"/>
      <c r="T307" s="235"/>
      <c r="U307" s="235"/>
      <c r="V307" s="235"/>
      <c r="W307" s="235"/>
      <c r="X307" s="236"/>
      <c r="AT307" s="237" t="s">
        <v>148</v>
      </c>
      <c r="AU307" s="237" t="s">
        <v>144</v>
      </c>
      <c r="AV307" s="14" t="s">
        <v>144</v>
      </c>
      <c r="AW307" s="14" t="s">
        <v>5</v>
      </c>
      <c r="AX307" s="14" t="s">
        <v>77</v>
      </c>
      <c r="AY307" s="237" t="s">
        <v>136</v>
      </c>
    </row>
    <row r="308" spans="1:65" s="15" customFormat="1">
      <c r="B308" s="238"/>
      <c r="C308" s="239"/>
      <c r="D308" s="212" t="s">
        <v>148</v>
      </c>
      <c r="E308" s="240" t="s">
        <v>1</v>
      </c>
      <c r="F308" s="241" t="s">
        <v>152</v>
      </c>
      <c r="G308" s="239"/>
      <c r="H308" s="242">
        <v>61.15</v>
      </c>
      <c r="I308" s="243"/>
      <c r="J308" s="243"/>
      <c r="K308" s="239"/>
      <c r="L308" s="239"/>
      <c r="M308" s="244"/>
      <c r="N308" s="245"/>
      <c r="O308" s="246"/>
      <c r="P308" s="246"/>
      <c r="Q308" s="246"/>
      <c r="R308" s="246"/>
      <c r="S308" s="246"/>
      <c r="T308" s="246"/>
      <c r="U308" s="246"/>
      <c r="V308" s="246"/>
      <c r="W308" s="246"/>
      <c r="X308" s="247"/>
      <c r="AT308" s="248" t="s">
        <v>148</v>
      </c>
      <c r="AU308" s="248" t="s">
        <v>144</v>
      </c>
      <c r="AV308" s="15" t="s">
        <v>143</v>
      </c>
      <c r="AW308" s="15" t="s">
        <v>5</v>
      </c>
      <c r="AX308" s="15" t="s">
        <v>14</v>
      </c>
      <c r="AY308" s="248" t="s">
        <v>136</v>
      </c>
    </row>
    <row r="309" spans="1:65" s="2" customFormat="1" ht="24.2" customHeight="1">
      <c r="A309" s="35"/>
      <c r="B309" s="36"/>
      <c r="C309" s="249" t="s">
        <v>424</v>
      </c>
      <c r="D309" s="249" t="s">
        <v>185</v>
      </c>
      <c r="E309" s="250" t="s">
        <v>425</v>
      </c>
      <c r="F309" s="251" t="s">
        <v>426</v>
      </c>
      <c r="G309" s="252" t="s">
        <v>427</v>
      </c>
      <c r="H309" s="253">
        <v>4.24</v>
      </c>
      <c r="I309" s="254"/>
      <c r="J309" s="255"/>
      <c r="K309" s="256">
        <f>ROUND(P309*H309,3)</f>
        <v>0</v>
      </c>
      <c r="L309" s="255"/>
      <c r="M309" s="257"/>
      <c r="N309" s="258" t="s">
        <v>1</v>
      </c>
      <c r="O309" s="204" t="s">
        <v>41</v>
      </c>
      <c r="P309" s="205">
        <f>I309+J309</f>
        <v>0</v>
      </c>
      <c r="Q309" s="206">
        <f>ROUND(I309*H309,3)</f>
        <v>0</v>
      </c>
      <c r="R309" s="206">
        <f>ROUND(J309*H309,3)</f>
        <v>0</v>
      </c>
      <c r="S309" s="76"/>
      <c r="T309" s="207">
        <f>S309*H309</f>
        <v>0</v>
      </c>
      <c r="U309" s="207">
        <v>8.0000000000000002E-3</v>
      </c>
      <c r="V309" s="207">
        <f>U309*H309</f>
        <v>3.3920000000000006E-2</v>
      </c>
      <c r="W309" s="207">
        <v>0</v>
      </c>
      <c r="X309" s="208">
        <f>W309*H309</f>
        <v>0</v>
      </c>
      <c r="Y309" s="35"/>
      <c r="Z309" s="35"/>
      <c r="AA309" s="35"/>
      <c r="AB309" s="35"/>
      <c r="AC309" s="35"/>
      <c r="AD309" s="35"/>
      <c r="AE309" s="35"/>
      <c r="AR309" s="209" t="s">
        <v>287</v>
      </c>
      <c r="AT309" s="209" t="s">
        <v>185</v>
      </c>
      <c r="AU309" s="209" t="s">
        <v>144</v>
      </c>
      <c r="AY309" s="18" t="s">
        <v>136</v>
      </c>
      <c r="BE309" s="210">
        <f>IF(O309="základná",K309,0)</f>
        <v>0</v>
      </c>
      <c r="BF309" s="210">
        <f>IF(O309="znížená",K309,0)</f>
        <v>0</v>
      </c>
      <c r="BG309" s="210">
        <f>IF(O309="zákl. prenesená",K309,0)</f>
        <v>0</v>
      </c>
      <c r="BH309" s="210">
        <f>IF(O309="zníž. prenesená",K309,0)</f>
        <v>0</v>
      </c>
      <c r="BI309" s="210">
        <f>IF(O309="nulová",K309,0)</f>
        <v>0</v>
      </c>
      <c r="BJ309" s="18" t="s">
        <v>144</v>
      </c>
      <c r="BK309" s="211">
        <f>ROUND(P309*H309,3)</f>
        <v>0</v>
      </c>
      <c r="BL309" s="18" t="s">
        <v>237</v>
      </c>
      <c r="BM309" s="209" t="s">
        <v>428</v>
      </c>
    </row>
    <row r="310" spans="1:65" s="2" customFormat="1">
      <c r="A310" s="35"/>
      <c r="B310" s="36"/>
      <c r="C310" s="37"/>
      <c r="D310" s="212" t="s">
        <v>146</v>
      </c>
      <c r="E310" s="37"/>
      <c r="F310" s="213" t="s">
        <v>429</v>
      </c>
      <c r="G310" s="37"/>
      <c r="H310" s="37"/>
      <c r="I310" s="214"/>
      <c r="J310" s="214"/>
      <c r="K310" s="37"/>
      <c r="L310" s="37"/>
      <c r="M310" s="40"/>
      <c r="N310" s="215"/>
      <c r="O310" s="216"/>
      <c r="P310" s="76"/>
      <c r="Q310" s="76"/>
      <c r="R310" s="76"/>
      <c r="S310" s="76"/>
      <c r="T310" s="76"/>
      <c r="U310" s="76"/>
      <c r="V310" s="76"/>
      <c r="W310" s="76"/>
      <c r="X310" s="77"/>
      <c r="Y310" s="35"/>
      <c r="Z310" s="35"/>
      <c r="AA310" s="35"/>
      <c r="AB310" s="35"/>
      <c r="AC310" s="35"/>
      <c r="AD310" s="35"/>
      <c r="AE310" s="35"/>
      <c r="AT310" s="18" t="s">
        <v>146</v>
      </c>
      <c r="AU310" s="18" t="s">
        <v>144</v>
      </c>
    </row>
    <row r="311" spans="1:65" s="14" customFormat="1">
      <c r="B311" s="227"/>
      <c r="C311" s="228"/>
      <c r="D311" s="212" t="s">
        <v>148</v>
      </c>
      <c r="E311" s="228"/>
      <c r="F311" s="230" t="s">
        <v>430</v>
      </c>
      <c r="G311" s="228"/>
      <c r="H311" s="231">
        <v>4.24</v>
      </c>
      <c r="I311" s="232"/>
      <c r="J311" s="232"/>
      <c r="K311" s="228"/>
      <c r="L311" s="228"/>
      <c r="M311" s="233"/>
      <c r="N311" s="234"/>
      <c r="O311" s="235"/>
      <c r="P311" s="235"/>
      <c r="Q311" s="235"/>
      <c r="R311" s="235"/>
      <c r="S311" s="235"/>
      <c r="T311" s="235"/>
      <c r="U311" s="235"/>
      <c r="V311" s="235"/>
      <c r="W311" s="235"/>
      <c r="X311" s="236"/>
      <c r="AT311" s="237" t="s">
        <v>148</v>
      </c>
      <c r="AU311" s="237" t="s">
        <v>144</v>
      </c>
      <c r="AV311" s="14" t="s">
        <v>144</v>
      </c>
      <c r="AW311" s="14" t="s">
        <v>4</v>
      </c>
      <c r="AX311" s="14" t="s">
        <v>14</v>
      </c>
      <c r="AY311" s="237" t="s">
        <v>136</v>
      </c>
    </row>
    <row r="312" spans="1:65" s="2" customFormat="1" ht="24.2" customHeight="1">
      <c r="A312" s="35"/>
      <c r="B312" s="36"/>
      <c r="C312" s="249" t="s">
        <v>431</v>
      </c>
      <c r="D312" s="249" t="s">
        <v>185</v>
      </c>
      <c r="E312" s="250" t="s">
        <v>432</v>
      </c>
      <c r="F312" s="251" t="s">
        <v>433</v>
      </c>
      <c r="G312" s="252" t="s">
        <v>427</v>
      </c>
      <c r="H312" s="253">
        <v>2.78</v>
      </c>
      <c r="I312" s="254"/>
      <c r="J312" s="255"/>
      <c r="K312" s="256">
        <f>ROUND(P312*H312,3)</f>
        <v>0</v>
      </c>
      <c r="L312" s="255"/>
      <c r="M312" s="257"/>
      <c r="N312" s="258" t="s">
        <v>1</v>
      </c>
      <c r="O312" s="204" t="s">
        <v>41</v>
      </c>
      <c r="P312" s="205">
        <f>I312+J312</f>
        <v>0</v>
      </c>
      <c r="Q312" s="206">
        <f>ROUND(I312*H312,3)</f>
        <v>0</v>
      </c>
      <c r="R312" s="206">
        <f>ROUND(J312*H312,3)</f>
        <v>0</v>
      </c>
      <c r="S312" s="76"/>
      <c r="T312" s="207">
        <f>S312*H312</f>
        <v>0</v>
      </c>
      <c r="U312" s="207">
        <v>8.0000000000000002E-3</v>
      </c>
      <c r="V312" s="207">
        <f>U312*H312</f>
        <v>2.2239999999999999E-2</v>
      </c>
      <c r="W312" s="207">
        <v>0</v>
      </c>
      <c r="X312" s="208">
        <f>W312*H312</f>
        <v>0</v>
      </c>
      <c r="Y312" s="35"/>
      <c r="Z312" s="35"/>
      <c r="AA312" s="35"/>
      <c r="AB312" s="35"/>
      <c r="AC312" s="35"/>
      <c r="AD312" s="35"/>
      <c r="AE312" s="35"/>
      <c r="AR312" s="209" t="s">
        <v>287</v>
      </c>
      <c r="AT312" s="209" t="s">
        <v>185</v>
      </c>
      <c r="AU312" s="209" t="s">
        <v>144</v>
      </c>
      <c r="AY312" s="18" t="s">
        <v>136</v>
      </c>
      <c r="BE312" s="210">
        <f>IF(O312="základná",K312,0)</f>
        <v>0</v>
      </c>
      <c r="BF312" s="210">
        <f>IF(O312="znížená",K312,0)</f>
        <v>0</v>
      </c>
      <c r="BG312" s="210">
        <f>IF(O312="zákl. prenesená",K312,0)</f>
        <v>0</v>
      </c>
      <c r="BH312" s="210">
        <f>IF(O312="zníž. prenesená",K312,0)</f>
        <v>0</v>
      </c>
      <c r="BI312" s="210">
        <f>IF(O312="nulová",K312,0)</f>
        <v>0</v>
      </c>
      <c r="BJ312" s="18" t="s">
        <v>144</v>
      </c>
      <c r="BK312" s="211">
        <f>ROUND(P312*H312,3)</f>
        <v>0</v>
      </c>
      <c r="BL312" s="18" t="s">
        <v>237</v>
      </c>
      <c r="BM312" s="209" t="s">
        <v>434</v>
      </c>
    </row>
    <row r="313" spans="1:65" s="2" customFormat="1">
      <c r="A313" s="35"/>
      <c r="B313" s="36"/>
      <c r="C313" s="37"/>
      <c r="D313" s="212" t="s">
        <v>146</v>
      </c>
      <c r="E313" s="37"/>
      <c r="F313" s="213" t="s">
        <v>429</v>
      </c>
      <c r="G313" s="37"/>
      <c r="H313" s="37"/>
      <c r="I313" s="214"/>
      <c r="J313" s="214"/>
      <c r="K313" s="37"/>
      <c r="L313" s="37"/>
      <c r="M313" s="40"/>
      <c r="N313" s="215"/>
      <c r="O313" s="216"/>
      <c r="P313" s="76"/>
      <c r="Q313" s="76"/>
      <c r="R313" s="76"/>
      <c r="S313" s="76"/>
      <c r="T313" s="76"/>
      <c r="U313" s="76"/>
      <c r="V313" s="76"/>
      <c r="W313" s="76"/>
      <c r="X313" s="77"/>
      <c r="Y313" s="35"/>
      <c r="Z313" s="35"/>
      <c r="AA313" s="35"/>
      <c r="AB313" s="35"/>
      <c r="AC313" s="35"/>
      <c r="AD313" s="35"/>
      <c r="AE313" s="35"/>
      <c r="AT313" s="18" t="s">
        <v>146</v>
      </c>
      <c r="AU313" s="18" t="s">
        <v>144</v>
      </c>
    </row>
    <row r="314" spans="1:65" s="14" customFormat="1">
      <c r="B314" s="227"/>
      <c r="C314" s="228"/>
      <c r="D314" s="212" t="s">
        <v>148</v>
      </c>
      <c r="E314" s="228"/>
      <c r="F314" s="230" t="s">
        <v>435</v>
      </c>
      <c r="G314" s="228"/>
      <c r="H314" s="231">
        <v>2.78</v>
      </c>
      <c r="I314" s="232"/>
      <c r="J314" s="232"/>
      <c r="K314" s="228"/>
      <c r="L314" s="228"/>
      <c r="M314" s="233"/>
      <c r="N314" s="234"/>
      <c r="O314" s="235"/>
      <c r="P314" s="235"/>
      <c r="Q314" s="235"/>
      <c r="R314" s="235"/>
      <c r="S314" s="235"/>
      <c r="T314" s="235"/>
      <c r="U314" s="235"/>
      <c r="V314" s="235"/>
      <c r="W314" s="235"/>
      <c r="X314" s="236"/>
      <c r="AT314" s="237" t="s">
        <v>148</v>
      </c>
      <c r="AU314" s="237" t="s">
        <v>144</v>
      </c>
      <c r="AV314" s="14" t="s">
        <v>144</v>
      </c>
      <c r="AW314" s="14" t="s">
        <v>4</v>
      </c>
      <c r="AX314" s="14" t="s">
        <v>14</v>
      </c>
      <c r="AY314" s="237" t="s">
        <v>136</v>
      </c>
    </row>
    <row r="315" spans="1:65" s="2" customFormat="1" ht="16.5" customHeight="1">
      <c r="A315" s="35"/>
      <c r="B315" s="36"/>
      <c r="C315" s="195" t="s">
        <v>436</v>
      </c>
      <c r="D315" s="195" t="s">
        <v>139</v>
      </c>
      <c r="E315" s="196" t="s">
        <v>437</v>
      </c>
      <c r="F315" s="197" t="s">
        <v>438</v>
      </c>
      <c r="G315" s="198" t="s">
        <v>427</v>
      </c>
      <c r="H315" s="199">
        <v>4.55</v>
      </c>
      <c r="I315" s="200"/>
      <c r="J315" s="200"/>
      <c r="K315" s="201">
        <f>ROUND(P315*H315,3)</f>
        <v>0</v>
      </c>
      <c r="L315" s="202"/>
      <c r="M315" s="40"/>
      <c r="N315" s="203" t="s">
        <v>1</v>
      </c>
      <c r="O315" s="204" t="s">
        <v>41</v>
      </c>
      <c r="P315" s="205">
        <f>I315+J315</f>
        <v>0</v>
      </c>
      <c r="Q315" s="206">
        <f>ROUND(I315*H315,3)</f>
        <v>0</v>
      </c>
      <c r="R315" s="206">
        <f>ROUND(J315*H315,3)</f>
        <v>0</v>
      </c>
      <c r="S315" s="76"/>
      <c r="T315" s="207">
        <f>S315*H315</f>
        <v>0</v>
      </c>
      <c r="U315" s="207">
        <v>0</v>
      </c>
      <c r="V315" s="207">
        <f>U315*H315</f>
        <v>0</v>
      </c>
      <c r="W315" s="207">
        <v>0</v>
      </c>
      <c r="X315" s="208">
        <f>W315*H315</f>
        <v>0</v>
      </c>
      <c r="Y315" s="35"/>
      <c r="Z315" s="35"/>
      <c r="AA315" s="35"/>
      <c r="AB315" s="35"/>
      <c r="AC315" s="35"/>
      <c r="AD315" s="35"/>
      <c r="AE315" s="35"/>
      <c r="AR315" s="209" t="s">
        <v>237</v>
      </c>
      <c r="AT315" s="209" t="s">
        <v>139</v>
      </c>
      <c r="AU315" s="209" t="s">
        <v>144</v>
      </c>
      <c r="AY315" s="18" t="s">
        <v>136</v>
      </c>
      <c r="BE315" s="210">
        <f>IF(O315="základná",K315,0)</f>
        <v>0</v>
      </c>
      <c r="BF315" s="210">
        <f>IF(O315="znížená",K315,0)</f>
        <v>0</v>
      </c>
      <c r="BG315" s="210">
        <f>IF(O315="zákl. prenesená",K315,0)</f>
        <v>0</v>
      </c>
      <c r="BH315" s="210">
        <f>IF(O315="zníž. prenesená",K315,0)</f>
        <v>0</v>
      </c>
      <c r="BI315" s="210">
        <f>IF(O315="nulová",K315,0)</f>
        <v>0</v>
      </c>
      <c r="BJ315" s="18" t="s">
        <v>144</v>
      </c>
      <c r="BK315" s="211">
        <f>ROUND(P315*H315,3)</f>
        <v>0</v>
      </c>
      <c r="BL315" s="18" t="s">
        <v>237</v>
      </c>
      <c r="BM315" s="209" t="s">
        <v>439</v>
      </c>
    </row>
    <row r="316" spans="1:65" s="2" customFormat="1">
      <c r="A316" s="35"/>
      <c r="B316" s="36"/>
      <c r="C316" s="37"/>
      <c r="D316" s="212" t="s">
        <v>146</v>
      </c>
      <c r="E316" s="37"/>
      <c r="F316" s="213" t="s">
        <v>438</v>
      </c>
      <c r="G316" s="37"/>
      <c r="H316" s="37"/>
      <c r="I316" s="214"/>
      <c r="J316" s="214"/>
      <c r="K316" s="37"/>
      <c r="L316" s="37"/>
      <c r="M316" s="40"/>
      <c r="N316" s="215"/>
      <c r="O316" s="216"/>
      <c r="P316" s="76"/>
      <c r="Q316" s="76"/>
      <c r="R316" s="76"/>
      <c r="S316" s="76"/>
      <c r="T316" s="76"/>
      <c r="U316" s="76"/>
      <c r="V316" s="76"/>
      <c r="W316" s="76"/>
      <c r="X316" s="77"/>
      <c r="Y316" s="35"/>
      <c r="Z316" s="35"/>
      <c r="AA316" s="35"/>
      <c r="AB316" s="35"/>
      <c r="AC316" s="35"/>
      <c r="AD316" s="35"/>
      <c r="AE316" s="35"/>
      <c r="AT316" s="18" t="s">
        <v>146</v>
      </c>
      <c r="AU316" s="18" t="s">
        <v>144</v>
      </c>
    </row>
    <row r="317" spans="1:65" s="14" customFormat="1">
      <c r="B317" s="227"/>
      <c r="C317" s="228"/>
      <c r="D317" s="212" t="s">
        <v>148</v>
      </c>
      <c r="E317" s="229" t="s">
        <v>1</v>
      </c>
      <c r="F317" s="230" t="s">
        <v>440</v>
      </c>
      <c r="G317" s="228"/>
      <c r="H317" s="231">
        <v>4.55</v>
      </c>
      <c r="I317" s="232"/>
      <c r="J317" s="232"/>
      <c r="K317" s="228"/>
      <c r="L317" s="228"/>
      <c r="M317" s="233"/>
      <c r="N317" s="234"/>
      <c r="O317" s="235"/>
      <c r="P317" s="235"/>
      <c r="Q317" s="235"/>
      <c r="R317" s="235"/>
      <c r="S317" s="235"/>
      <c r="T317" s="235"/>
      <c r="U317" s="235"/>
      <c r="V317" s="235"/>
      <c r="W317" s="235"/>
      <c r="X317" s="236"/>
      <c r="AT317" s="237" t="s">
        <v>148</v>
      </c>
      <c r="AU317" s="237" t="s">
        <v>144</v>
      </c>
      <c r="AV317" s="14" t="s">
        <v>144</v>
      </c>
      <c r="AW317" s="14" t="s">
        <v>5</v>
      </c>
      <c r="AX317" s="14" t="s">
        <v>14</v>
      </c>
      <c r="AY317" s="237" t="s">
        <v>136</v>
      </c>
    </row>
    <row r="318" spans="1:65" s="2" customFormat="1" ht="21.75" customHeight="1">
      <c r="A318" s="35"/>
      <c r="B318" s="36"/>
      <c r="C318" s="195" t="s">
        <v>441</v>
      </c>
      <c r="D318" s="195" t="s">
        <v>139</v>
      </c>
      <c r="E318" s="196" t="s">
        <v>442</v>
      </c>
      <c r="F318" s="197" t="s">
        <v>443</v>
      </c>
      <c r="G318" s="198" t="s">
        <v>427</v>
      </c>
      <c r="H318" s="199">
        <v>56.6</v>
      </c>
      <c r="I318" s="200"/>
      <c r="J318" s="200"/>
      <c r="K318" s="201">
        <f>ROUND(P318*H318,3)</f>
        <v>0</v>
      </c>
      <c r="L318" s="202"/>
      <c r="M318" s="40"/>
      <c r="N318" s="203" t="s">
        <v>1</v>
      </c>
      <c r="O318" s="204" t="s">
        <v>41</v>
      </c>
      <c r="P318" s="205">
        <f>I318+J318</f>
        <v>0</v>
      </c>
      <c r="Q318" s="206">
        <f>ROUND(I318*H318,3)</f>
        <v>0</v>
      </c>
      <c r="R318" s="206">
        <f>ROUND(J318*H318,3)</f>
        <v>0</v>
      </c>
      <c r="S318" s="76"/>
      <c r="T318" s="207">
        <f>S318*H318</f>
        <v>0</v>
      </c>
      <c r="U318" s="207">
        <v>5.0000000000000002E-5</v>
      </c>
      <c r="V318" s="207">
        <f>U318*H318</f>
        <v>2.8300000000000001E-3</v>
      </c>
      <c r="W318" s="207">
        <v>1E-3</v>
      </c>
      <c r="X318" s="208">
        <f>W318*H318</f>
        <v>5.6600000000000004E-2</v>
      </c>
      <c r="Y318" s="35"/>
      <c r="Z318" s="35"/>
      <c r="AA318" s="35"/>
      <c r="AB318" s="35"/>
      <c r="AC318" s="35"/>
      <c r="AD318" s="35"/>
      <c r="AE318" s="35"/>
      <c r="AR318" s="209" t="s">
        <v>237</v>
      </c>
      <c r="AT318" s="209" t="s">
        <v>139</v>
      </c>
      <c r="AU318" s="209" t="s">
        <v>144</v>
      </c>
      <c r="AY318" s="18" t="s">
        <v>136</v>
      </c>
      <c r="BE318" s="210">
        <f>IF(O318="základná",K318,0)</f>
        <v>0</v>
      </c>
      <c r="BF318" s="210">
        <f>IF(O318="znížená",K318,0)</f>
        <v>0</v>
      </c>
      <c r="BG318" s="210">
        <f>IF(O318="zákl. prenesená",K318,0)</f>
        <v>0</v>
      </c>
      <c r="BH318" s="210">
        <f>IF(O318="zníž. prenesená",K318,0)</f>
        <v>0</v>
      </c>
      <c r="BI318" s="210">
        <f>IF(O318="nulová",K318,0)</f>
        <v>0</v>
      </c>
      <c r="BJ318" s="18" t="s">
        <v>144</v>
      </c>
      <c r="BK318" s="211">
        <f>ROUND(P318*H318,3)</f>
        <v>0</v>
      </c>
      <c r="BL318" s="18" t="s">
        <v>237</v>
      </c>
      <c r="BM318" s="209" t="s">
        <v>444</v>
      </c>
    </row>
    <row r="319" spans="1:65" s="2" customFormat="1">
      <c r="A319" s="35"/>
      <c r="B319" s="36"/>
      <c r="C319" s="37"/>
      <c r="D319" s="212" t="s">
        <v>146</v>
      </c>
      <c r="E319" s="37"/>
      <c r="F319" s="213" t="s">
        <v>445</v>
      </c>
      <c r="G319" s="37"/>
      <c r="H319" s="37"/>
      <c r="I319" s="214"/>
      <c r="J319" s="214"/>
      <c r="K319" s="37"/>
      <c r="L319" s="37"/>
      <c r="M319" s="40"/>
      <c r="N319" s="215"/>
      <c r="O319" s="216"/>
      <c r="P319" s="76"/>
      <c r="Q319" s="76"/>
      <c r="R319" s="76"/>
      <c r="S319" s="76"/>
      <c r="T319" s="76"/>
      <c r="U319" s="76"/>
      <c r="V319" s="76"/>
      <c r="W319" s="76"/>
      <c r="X319" s="77"/>
      <c r="Y319" s="35"/>
      <c r="Z319" s="35"/>
      <c r="AA319" s="35"/>
      <c r="AB319" s="35"/>
      <c r="AC319" s="35"/>
      <c r="AD319" s="35"/>
      <c r="AE319" s="35"/>
      <c r="AT319" s="18" t="s">
        <v>146</v>
      </c>
      <c r="AU319" s="18" t="s">
        <v>144</v>
      </c>
    </row>
    <row r="320" spans="1:65" s="14" customFormat="1">
      <c r="B320" s="227"/>
      <c r="C320" s="228"/>
      <c r="D320" s="212" t="s">
        <v>148</v>
      </c>
      <c r="E320" s="229" t="s">
        <v>1</v>
      </c>
      <c r="F320" s="230" t="s">
        <v>446</v>
      </c>
      <c r="G320" s="228"/>
      <c r="H320" s="231">
        <v>42.6</v>
      </c>
      <c r="I320" s="232"/>
      <c r="J320" s="232"/>
      <c r="K320" s="228"/>
      <c r="L320" s="228"/>
      <c r="M320" s="233"/>
      <c r="N320" s="234"/>
      <c r="O320" s="235"/>
      <c r="P320" s="235"/>
      <c r="Q320" s="235"/>
      <c r="R320" s="235"/>
      <c r="S320" s="235"/>
      <c r="T320" s="235"/>
      <c r="U320" s="235"/>
      <c r="V320" s="235"/>
      <c r="W320" s="235"/>
      <c r="X320" s="236"/>
      <c r="AT320" s="237" t="s">
        <v>148</v>
      </c>
      <c r="AU320" s="237" t="s">
        <v>144</v>
      </c>
      <c r="AV320" s="14" t="s">
        <v>144</v>
      </c>
      <c r="AW320" s="14" t="s">
        <v>5</v>
      </c>
      <c r="AX320" s="14" t="s">
        <v>77</v>
      </c>
      <c r="AY320" s="237" t="s">
        <v>136</v>
      </c>
    </row>
    <row r="321" spans="1:65" s="14" customFormat="1">
      <c r="B321" s="227"/>
      <c r="C321" s="228"/>
      <c r="D321" s="212" t="s">
        <v>148</v>
      </c>
      <c r="E321" s="229" t="s">
        <v>1</v>
      </c>
      <c r="F321" s="230" t="s">
        <v>447</v>
      </c>
      <c r="G321" s="228"/>
      <c r="H321" s="231">
        <v>14</v>
      </c>
      <c r="I321" s="232"/>
      <c r="J321" s="232"/>
      <c r="K321" s="228"/>
      <c r="L321" s="228"/>
      <c r="M321" s="233"/>
      <c r="N321" s="234"/>
      <c r="O321" s="235"/>
      <c r="P321" s="235"/>
      <c r="Q321" s="235"/>
      <c r="R321" s="235"/>
      <c r="S321" s="235"/>
      <c r="T321" s="235"/>
      <c r="U321" s="235"/>
      <c r="V321" s="235"/>
      <c r="W321" s="235"/>
      <c r="X321" s="236"/>
      <c r="AT321" s="237" t="s">
        <v>148</v>
      </c>
      <c r="AU321" s="237" t="s">
        <v>144</v>
      </c>
      <c r="AV321" s="14" t="s">
        <v>144</v>
      </c>
      <c r="AW321" s="14" t="s">
        <v>5</v>
      </c>
      <c r="AX321" s="14" t="s">
        <v>77</v>
      </c>
      <c r="AY321" s="237" t="s">
        <v>136</v>
      </c>
    </row>
    <row r="322" spans="1:65" s="15" customFormat="1">
      <c r="B322" s="238"/>
      <c r="C322" s="239"/>
      <c r="D322" s="212" t="s">
        <v>148</v>
      </c>
      <c r="E322" s="240" t="s">
        <v>1</v>
      </c>
      <c r="F322" s="241" t="s">
        <v>152</v>
      </c>
      <c r="G322" s="239"/>
      <c r="H322" s="242">
        <v>56.6</v>
      </c>
      <c r="I322" s="243"/>
      <c r="J322" s="243"/>
      <c r="K322" s="239"/>
      <c r="L322" s="239"/>
      <c r="M322" s="244"/>
      <c r="N322" s="245"/>
      <c r="O322" s="246"/>
      <c r="P322" s="246"/>
      <c r="Q322" s="246"/>
      <c r="R322" s="246"/>
      <c r="S322" s="246"/>
      <c r="T322" s="246"/>
      <c r="U322" s="246"/>
      <c r="V322" s="246"/>
      <c r="W322" s="246"/>
      <c r="X322" s="247"/>
      <c r="AT322" s="248" t="s">
        <v>148</v>
      </c>
      <c r="AU322" s="248" t="s">
        <v>144</v>
      </c>
      <c r="AV322" s="15" t="s">
        <v>143</v>
      </c>
      <c r="AW322" s="15" t="s">
        <v>5</v>
      </c>
      <c r="AX322" s="15" t="s">
        <v>14</v>
      </c>
      <c r="AY322" s="248" t="s">
        <v>136</v>
      </c>
    </row>
    <row r="323" spans="1:65" s="2" customFormat="1" ht="21.75" customHeight="1">
      <c r="A323" s="35"/>
      <c r="B323" s="36"/>
      <c r="C323" s="195" t="s">
        <v>448</v>
      </c>
      <c r="D323" s="195" t="s">
        <v>139</v>
      </c>
      <c r="E323" s="196" t="s">
        <v>449</v>
      </c>
      <c r="F323" s="197" t="s">
        <v>450</v>
      </c>
      <c r="G323" s="198" t="s">
        <v>427</v>
      </c>
      <c r="H323" s="199">
        <v>252.72</v>
      </c>
      <c r="I323" s="200"/>
      <c r="J323" s="200"/>
      <c r="K323" s="201">
        <f>ROUND(P323*H323,3)</f>
        <v>0</v>
      </c>
      <c r="L323" s="202"/>
      <c r="M323" s="40"/>
      <c r="N323" s="203" t="s">
        <v>1</v>
      </c>
      <c r="O323" s="204" t="s">
        <v>41</v>
      </c>
      <c r="P323" s="205">
        <f>I323+J323</f>
        <v>0</v>
      </c>
      <c r="Q323" s="206">
        <f>ROUND(I323*H323,3)</f>
        <v>0</v>
      </c>
      <c r="R323" s="206">
        <f>ROUND(J323*H323,3)</f>
        <v>0</v>
      </c>
      <c r="S323" s="76"/>
      <c r="T323" s="207">
        <f>S323*H323</f>
        <v>0</v>
      </c>
      <c r="U323" s="207">
        <v>5.0000000000000002E-5</v>
      </c>
      <c r="V323" s="207">
        <f>U323*H323</f>
        <v>1.2636000000000001E-2</v>
      </c>
      <c r="W323" s="207">
        <v>1E-3</v>
      </c>
      <c r="X323" s="208">
        <f>W323*H323</f>
        <v>0.25272</v>
      </c>
      <c r="Y323" s="35"/>
      <c r="Z323" s="35"/>
      <c r="AA323" s="35"/>
      <c r="AB323" s="35"/>
      <c r="AC323" s="35"/>
      <c r="AD323" s="35"/>
      <c r="AE323" s="35"/>
      <c r="AR323" s="209" t="s">
        <v>237</v>
      </c>
      <c r="AT323" s="209" t="s">
        <v>139</v>
      </c>
      <c r="AU323" s="209" t="s">
        <v>144</v>
      </c>
      <c r="AY323" s="18" t="s">
        <v>136</v>
      </c>
      <c r="BE323" s="210">
        <f>IF(O323="základná",K323,0)</f>
        <v>0</v>
      </c>
      <c r="BF323" s="210">
        <f>IF(O323="znížená",K323,0)</f>
        <v>0</v>
      </c>
      <c r="BG323" s="210">
        <f>IF(O323="zákl. prenesená",K323,0)</f>
        <v>0</v>
      </c>
      <c r="BH323" s="210">
        <f>IF(O323="zníž. prenesená",K323,0)</f>
        <v>0</v>
      </c>
      <c r="BI323" s="210">
        <f>IF(O323="nulová",K323,0)</f>
        <v>0</v>
      </c>
      <c r="BJ323" s="18" t="s">
        <v>144</v>
      </c>
      <c r="BK323" s="211">
        <f>ROUND(P323*H323,3)</f>
        <v>0</v>
      </c>
      <c r="BL323" s="18" t="s">
        <v>237</v>
      </c>
      <c r="BM323" s="209" t="s">
        <v>451</v>
      </c>
    </row>
    <row r="324" spans="1:65" s="2" customFormat="1">
      <c r="A324" s="35"/>
      <c r="B324" s="36"/>
      <c r="C324" s="37"/>
      <c r="D324" s="212" t="s">
        <v>146</v>
      </c>
      <c r="E324" s="37"/>
      <c r="F324" s="213" t="s">
        <v>452</v>
      </c>
      <c r="G324" s="37"/>
      <c r="H324" s="37"/>
      <c r="I324" s="214"/>
      <c r="J324" s="214"/>
      <c r="K324" s="37"/>
      <c r="L324" s="37"/>
      <c r="M324" s="40"/>
      <c r="N324" s="215"/>
      <c r="O324" s="216"/>
      <c r="P324" s="76"/>
      <c r="Q324" s="76"/>
      <c r="R324" s="76"/>
      <c r="S324" s="76"/>
      <c r="T324" s="76"/>
      <c r="U324" s="76"/>
      <c r="V324" s="76"/>
      <c r="W324" s="76"/>
      <c r="X324" s="77"/>
      <c r="Y324" s="35"/>
      <c r="Z324" s="35"/>
      <c r="AA324" s="35"/>
      <c r="AB324" s="35"/>
      <c r="AC324" s="35"/>
      <c r="AD324" s="35"/>
      <c r="AE324" s="35"/>
      <c r="AT324" s="18" t="s">
        <v>146</v>
      </c>
      <c r="AU324" s="18" t="s">
        <v>144</v>
      </c>
    </row>
    <row r="325" spans="1:65" s="14" customFormat="1">
      <c r="B325" s="227"/>
      <c r="C325" s="228"/>
      <c r="D325" s="212" t="s">
        <v>148</v>
      </c>
      <c r="E325" s="229" t="s">
        <v>1</v>
      </c>
      <c r="F325" s="230" t="s">
        <v>453</v>
      </c>
      <c r="G325" s="228"/>
      <c r="H325" s="231">
        <v>126.36</v>
      </c>
      <c r="I325" s="232"/>
      <c r="J325" s="232"/>
      <c r="K325" s="228"/>
      <c r="L325" s="228"/>
      <c r="M325" s="233"/>
      <c r="N325" s="234"/>
      <c r="O325" s="235"/>
      <c r="P325" s="235"/>
      <c r="Q325" s="235"/>
      <c r="R325" s="235"/>
      <c r="S325" s="235"/>
      <c r="T325" s="235"/>
      <c r="U325" s="235"/>
      <c r="V325" s="235"/>
      <c r="W325" s="235"/>
      <c r="X325" s="236"/>
      <c r="AT325" s="237" t="s">
        <v>148</v>
      </c>
      <c r="AU325" s="237" t="s">
        <v>144</v>
      </c>
      <c r="AV325" s="14" t="s">
        <v>144</v>
      </c>
      <c r="AW325" s="14" t="s">
        <v>5</v>
      </c>
      <c r="AX325" s="14" t="s">
        <v>77</v>
      </c>
      <c r="AY325" s="237" t="s">
        <v>136</v>
      </c>
    </row>
    <row r="326" spans="1:65" s="14" customFormat="1">
      <c r="B326" s="227"/>
      <c r="C326" s="228"/>
      <c r="D326" s="212" t="s">
        <v>148</v>
      </c>
      <c r="E326" s="229" t="s">
        <v>1</v>
      </c>
      <c r="F326" s="230" t="s">
        <v>454</v>
      </c>
      <c r="G326" s="228"/>
      <c r="H326" s="231">
        <v>126.36</v>
      </c>
      <c r="I326" s="232"/>
      <c r="J326" s="232"/>
      <c r="K326" s="228"/>
      <c r="L326" s="228"/>
      <c r="M326" s="233"/>
      <c r="N326" s="234"/>
      <c r="O326" s="235"/>
      <c r="P326" s="235"/>
      <c r="Q326" s="235"/>
      <c r="R326" s="235"/>
      <c r="S326" s="235"/>
      <c r="T326" s="235"/>
      <c r="U326" s="235"/>
      <c r="V326" s="235"/>
      <c r="W326" s="235"/>
      <c r="X326" s="236"/>
      <c r="AT326" s="237" t="s">
        <v>148</v>
      </c>
      <c r="AU326" s="237" t="s">
        <v>144</v>
      </c>
      <c r="AV326" s="14" t="s">
        <v>144</v>
      </c>
      <c r="AW326" s="14" t="s">
        <v>5</v>
      </c>
      <c r="AX326" s="14" t="s">
        <v>77</v>
      </c>
      <c r="AY326" s="237" t="s">
        <v>136</v>
      </c>
    </row>
    <row r="327" spans="1:65" s="15" customFormat="1">
      <c r="B327" s="238"/>
      <c r="C327" s="239"/>
      <c r="D327" s="212" t="s">
        <v>148</v>
      </c>
      <c r="E327" s="240" t="s">
        <v>1</v>
      </c>
      <c r="F327" s="241" t="s">
        <v>152</v>
      </c>
      <c r="G327" s="239"/>
      <c r="H327" s="242">
        <v>252.72</v>
      </c>
      <c r="I327" s="243"/>
      <c r="J327" s="243"/>
      <c r="K327" s="239"/>
      <c r="L327" s="239"/>
      <c r="M327" s="244"/>
      <c r="N327" s="245"/>
      <c r="O327" s="246"/>
      <c r="P327" s="246"/>
      <c r="Q327" s="246"/>
      <c r="R327" s="246"/>
      <c r="S327" s="246"/>
      <c r="T327" s="246"/>
      <c r="U327" s="246"/>
      <c r="V327" s="246"/>
      <c r="W327" s="246"/>
      <c r="X327" s="247"/>
      <c r="AT327" s="248" t="s">
        <v>148</v>
      </c>
      <c r="AU327" s="248" t="s">
        <v>144</v>
      </c>
      <c r="AV327" s="15" t="s">
        <v>143</v>
      </c>
      <c r="AW327" s="15" t="s">
        <v>5</v>
      </c>
      <c r="AX327" s="15" t="s">
        <v>14</v>
      </c>
      <c r="AY327" s="248" t="s">
        <v>136</v>
      </c>
    </row>
    <row r="328" spans="1:65" s="2" customFormat="1" ht="21.75" customHeight="1">
      <c r="A328" s="35"/>
      <c r="B328" s="36"/>
      <c r="C328" s="195" t="s">
        <v>455</v>
      </c>
      <c r="D328" s="195" t="s">
        <v>139</v>
      </c>
      <c r="E328" s="196" t="s">
        <v>456</v>
      </c>
      <c r="F328" s="197" t="s">
        <v>457</v>
      </c>
      <c r="G328" s="198" t="s">
        <v>427</v>
      </c>
      <c r="H328" s="199">
        <v>670.8</v>
      </c>
      <c r="I328" s="200"/>
      <c r="J328" s="200"/>
      <c r="K328" s="201">
        <f>ROUND(P328*H328,3)</f>
        <v>0</v>
      </c>
      <c r="L328" s="202"/>
      <c r="M328" s="40"/>
      <c r="N328" s="203" t="s">
        <v>1</v>
      </c>
      <c r="O328" s="204" t="s">
        <v>41</v>
      </c>
      <c r="P328" s="205">
        <f>I328+J328</f>
        <v>0</v>
      </c>
      <c r="Q328" s="206">
        <f>ROUND(I328*H328,3)</f>
        <v>0</v>
      </c>
      <c r="R328" s="206">
        <f>ROUND(J328*H328,3)</f>
        <v>0</v>
      </c>
      <c r="S328" s="76"/>
      <c r="T328" s="207">
        <f>S328*H328</f>
        <v>0</v>
      </c>
      <c r="U328" s="207">
        <v>5.0000000000000002E-5</v>
      </c>
      <c r="V328" s="207">
        <f>U328*H328</f>
        <v>3.354E-2</v>
      </c>
      <c r="W328" s="207">
        <v>1E-3</v>
      </c>
      <c r="X328" s="208">
        <f>W328*H328</f>
        <v>0.67079999999999995</v>
      </c>
      <c r="Y328" s="35"/>
      <c r="Z328" s="35"/>
      <c r="AA328" s="35"/>
      <c r="AB328" s="35"/>
      <c r="AC328" s="35"/>
      <c r="AD328" s="35"/>
      <c r="AE328" s="35"/>
      <c r="AR328" s="209" t="s">
        <v>237</v>
      </c>
      <c r="AT328" s="209" t="s">
        <v>139</v>
      </c>
      <c r="AU328" s="209" t="s">
        <v>144</v>
      </c>
      <c r="AY328" s="18" t="s">
        <v>136</v>
      </c>
      <c r="BE328" s="210">
        <f>IF(O328="základná",K328,0)</f>
        <v>0</v>
      </c>
      <c r="BF328" s="210">
        <f>IF(O328="znížená",K328,0)</f>
        <v>0</v>
      </c>
      <c r="BG328" s="210">
        <f>IF(O328="zákl. prenesená",K328,0)</f>
        <v>0</v>
      </c>
      <c r="BH328" s="210">
        <f>IF(O328="zníž. prenesená",K328,0)</f>
        <v>0</v>
      </c>
      <c r="BI328" s="210">
        <f>IF(O328="nulová",K328,0)</f>
        <v>0</v>
      </c>
      <c r="BJ328" s="18" t="s">
        <v>144</v>
      </c>
      <c r="BK328" s="211">
        <f>ROUND(P328*H328,3)</f>
        <v>0</v>
      </c>
      <c r="BL328" s="18" t="s">
        <v>237</v>
      </c>
      <c r="BM328" s="209" t="s">
        <v>458</v>
      </c>
    </row>
    <row r="329" spans="1:65" s="2" customFormat="1">
      <c r="A329" s="35"/>
      <c r="B329" s="36"/>
      <c r="C329" s="37"/>
      <c r="D329" s="212" t="s">
        <v>146</v>
      </c>
      <c r="E329" s="37"/>
      <c r="F329" s="213" t="s">
        <v>459</v>
      </c>
      <c r="G329" s="37"/>
      <c r="H329" s="37"/>
      <c r="I329" s="214"/>
      <c r="J329" s="214"/>
      <c r="K329" s="37"/>
      <c r="L329" s="37"/>
      <c r="M329" s="40"/>
      <c r="N329" s="215"/>
      <c r="O329" s="216"/>
      <c r="P329" s="76"/>
      <c r="Q329" s="76"/>
      <c r="R329" s="76"/>
      <c r="S329" s="76"/>
      <c r="T329" s="76"/>
      <c r="U329" s="76"/>
      <c r="V329" s="76"/>
      <c r="W329" s="76"/>
      <c r="X329" s="77"/>
      <c r="Y329" s="35"/>
      <c r="Z329" s="35"/>
      <c r="AA329" s="35"/>
      <c r="AB329" s="35"/>
      <c r="AC329" s="35"/>
      <c r="AD329" s="35"/>
      <c r="AE329" s="35"/>
      <c r="AT329" s="18" t="s">
        <v>146</v>
      </c>
      <c r="AU329" s="18" t="s">
        <v>144</v>
      </c>
    </row>
    <row r="330" spans="1:65" s="13" customFormat="1">
      <c r="B330" s="217"/>
      <c r="C330" s="218"/>
      <c r="D330" s="212" t="s">
        <v>148</v>
      </c>
      <c r="E330" s="219" t="s">
        <v>1</v>
      </c>
      <c r="F330" s="220" t="s">
        <v>460</v>
      </c>
      <c r="G330" s="218"/>
      <c r="H330" s="219" t="s">
        <v>1</v>
      </c>
      <c r="I330" s="221"/>
      <c r="J330" s="221"/>
      <c r="K330" s="218"/>
      <c r="L330" s="218"/>
      <c r="M330" s="222"/>
      <c r="N330" s="223"/>
      <c r="O330" s="224"/>
      <c r="P330" s="224"/>
      <c r="Q330" s="224"/>
      <c r="R330" s="224"/>
      <c r="S330" s="224"/>
      <c r="T330" s="224"/>
      <c r="U330" s="224"/>
      <c r="V330" s="224"/>
      <c r="W330" s="224"/>
      <c r="X330" s="225"/>
      <c r="AT330" s="226" t="s">
        <v>148</v>
      </c>
      <c r="AU330" s="226" t="s">
        <v>144</v>
      </c>
      <c r="AV330" s="13" t="s">
        <v>14</v>
      </c>
      <c r="AW330" s="13" t="s">
        <v>5</v>
      </c>
      <c r="AX330" s="13" t="s">
        <v>77</v>
      </c>
      <c r="AY330" s="226" t="s">
        <v>136</v>
      </c>
    </row>
    <row r="331" spans="1:65" s="14" customFormat="1">
      <c r="B331" s="227"/>
      <c r="C331" s="228"/>
      <c r="D331" s="212" t="s">
        <v>148</v>
      </c>
      <c r="E331" s="229" t="s">
        <v>1</v>
      </c>
      <c r="F331" s="230" t="s">
        <v>461</v>
      </c>
      <c r="G331" s="228"/>
      <c r="H331" s="231">
        <v>670.8</v>
      </c>
      <c r="I331" s="232"/>
      <c r="J331" s="232"/>
      <c r="K331" s="228"/>
      <c r="L331" s="228"/>
      <c r="M331" s="233"/>
      <c r="N331" s="234"/>
      <c r="O331" s="235"/>
      <c r="P331" s="235"/>
      <c r="Q331" s="235"/>
      <c r="R331" s="235"/>
      <c r="S331" s="235"/>
      <c r="T331" s="235"/>
      <c r="U331" s="235"/>
      <c r="V331" s="235"/>
      <c r="W331" s="235"/>
      <c r="X331" s="236"/>
      <c r="AT331" s="237" t="s">
        <v>148</v>
      </c>
      <c r="AU331" s="237" t="s">
        <v>144</v>
      </c>
      <c r="AV331" s="14" t="s">
        <v>144</v>
      </c>
      <c r="AW331" s="14" t="s">
        <v>5</v>
      </c>
      <c r="AX331" s="14" t="s">
        <v>14</v>
      </c>
      <c r="AY331" s="237" t="s">
        <v>136</v>
      </c>
    </row>
    <row r="332" spans="1:65" s="2" customFormat="1" ht="16.5" customHeight="1">
      <c r="A332" s="35"/>
      <c r="B332" s="36"/>
      <c r="C332" s="195" t="s">
        <v>462</v>
      </c>
      <c r="D332" s="195" t="s">
        <v>139</v>
      </c>
      <c r="E332" s="196" t="s">
        <v>463</v>
      </c>
      <c r="F332" s="197" t="s">
        <v>464</v>
      </c>
      <c r="G332" s="198" t="s">
        <v>293</v>
      </c>
      <c r="H332" s="200"/>
      <c r="I332" s="200"/>
      <c r="J332" s="200"/>
      <c r="K332" s="201">
        <f>ROUND(P332*H332,3)</f>
        <v>0</v>
      </c>
      <c r="L332" s="202"/>
      <c r="M332" s="40"/>
      <c r="N332" s="203" t="s">
        <v>1</v>
      </c>
      <c r="O332" s="204" t="s">
        <v>41</v>
      </c>
      <c r="P332" s="205">
        <f>I332+J332</f>
        <v>0</v>
      </c>
      <c r="Q332" s="206">
        <f>ROUND(I332*H332,3)</f>
        <v>0</v>
      </c>
      <c r="R332" s="206">
        <f>ROUND(J332*H332,3)</f>
        <v>0</v>
      </c>
      <c r="S332" s="76"/>
      <c r="T332" s="207">
        <f>S332*H332</f>
        <v>0</v>
      </c>
      <c r="U332" s="207">
        <v>0</v>
      </c>
      <c r="V332" s="207">
        <f>U332*H332</f>
        <v>0</v>
      </c>
      <c r="W332" s="207">
        <v>0</v>
      </c>
      <c r="X332" s="208">
        <f>W332*H332</f>
        <v>0</v>
      </c>
      <c r="Y332" s="35"/>
      <c r="Z332" s="35"/>
      <c r="AA332" s="35"/>
      <c r="AB332" s="35"/>
      <c r="AC332" s="35"/>
      <c r="AD332" s="35"/>
      <c r="AE332" s="35"/>
      <c r="AR332" s="209" t="s">
        <v>237</v>
      </c>
      <c r="AT332" s="209" t="s">
        <v>139</v>
      </c>
      <c r="AU332" s="209" t="s">
        <v>144</v>
      </c>
      <c r="AY332" s="18" t="s">
        <v>136</v>
      </c>
      <c r="BE332" s="210">
        <f>IF(O332="základná",K332,0)</f>
        <v>0</v>
      </c>
      <c r="BF332" s="210">
        <f>IF(O332="znížená",K332,0)</f>
        <v>0</v>
      </c>
      <c r="BG332" s="210">
        <f>IF(O332="zákl. prenesená",K332,0)</f>
        <v>0</v>
      </c>
      <c r="BH332" s="210">
        <f>IF(O332="zníž. prenesená",K332,0)</f>
        <v>0</v>
      </c>
      <c r="BI332" s="210">
        <f>IF(O332="nulová",K332,0)</f>
        <v>0</v>
      </c>
      <c r="BJ332" s="18" t="s">
        <v>144</v>
      </c>
      <c r="BK332" s="211">
        <f>ROUND(P332*H332,3)</f>
        <v>0</v>
      </c>
      <c r="BL332" s="18" t="s">
        <v>237</v>
      </c>
      <c r="BM332" s="209" t="s">
        <v>465</v>
      </c>
    </row>
    <row r="333" spans="1:65" s="2" customFormat="1">
      <c r="A333" s="35"/>
      <c r="B333" s="36"/>
      <c r="C333" s="37"/>
      <c r="D333" s="212" t="s">
        <v>146</v>
      </c>
      <c r="E333" s="37"/>
      <c r="F333" s="213" t="s">
        <v>466</v>
      </c>
      <c r="G333" s="37"/>
      <c r="H333" s="37"/>
      <c r="I333" s="214"/>
      <c r="J333" s="214"/>
      <c r="K333" s="37"/>
      <c r="L333" s="37"/>
      <c r="M333" s="40"/>
      <c r="N333" s="215"/>
      <c r="O333" s="216"/>
      <c r="P333" s="76"/>
      <c r="Q333" s="76"/>
      <c r="R333" s="76"/>
      <c r="S333" s="76"/>
      <c r="T333" s="76"/>
      <c r="U333" s="76"/>
      <c r="V333" s="76"/>
      <c r="W333" s="76"/>
      <c r="X333" s="77"/>
      <c r="Y333" s="35"/>
      <c r="Z333" s="35"/>
      <c r="AA333" s="35"/>
      <c r="AB333" s="35"/>
      <c r="AC333" s="35"/>
      <c r="AD333" s="35"/>
      <c r="AE333" s="35"/>
      <c r="AT333" s="18" t="s">
        <v>146</v>
      </c>
      <c r="AU333" s="18" t="s">
        <v>144</v>
      </c>
    </row>
    <row r="334" spans="1:65" s="12" customFormat="1" ht="22.9" customHeight="1">
      <c r="B334" s="178"/>
      <c r="C334" s="179"/>
      <c r="D334" s="180" t="s">
        <v>76</v>
      </c>
      <c r="E334" s="193" t="s">
        <v>467</v>
      </c>
      <c r="F334" s="193" t="s">
        <v>468</v>
      </c>
      <c r="G334" s="179"/>
      <c r="H334" s="179"/>
      <c r="I334" s="182"/>
      <c r="J334" s="182"/>
      <c r="K334" s="194">
        <f>BK334</f>
        <v>0</v>
      </c>
      <c r="L334" s="179"/>
      <c r="M334" s="184"/>
      <c r="N334" s="185"/>
      <c r="O334" s="186"/>
      <c r="P334" s="186"/>
      <c r="Q334" s="187">
        <f>SUM(Q335:Q348)</f>
        <v>0</v>
      </c>
      <c r="R334" s="187">
        <f>SUM(R335:R348)</f>
        <v>0</v>
      </c>
      <c r="S334" s="186"/>
      <c r="T334" s="188">
        <f>SUM(T335:T348)</f>
        <v>0</v>
      </c>
      <c r="U334" s="186"/>
      <c r="V334" s="188">
        <f>SUM(V335:V348)</f>
        <v>0.11020480000000002</v>
      </c>
      <c r="W334" s="186"/>
      <c r="X334" s="189">
        <f>SUM(X335:X348)</f>
        <v>2.7320000000000001E-2</v>
      </c>
      <c r="AR334" s="190" t="s">
        <v>144</v>
      </c>
      <c r="AT334" s="191" t="s">
        <v>76</v>
      </c>
      <c r="AU334" s="191" t="s">
        <v>14</v>
      </c>
      <c r="AY334" s="190" t="s">
        <v>136</v>
      </c>
      <c r="BK334" s="192">
        <f>SUM(BK335:BK348)</f>
        <v>0</v>
      </c>
    </row>
    <row r="335" spans="1:65" s="2" customFormat="1" ht="16.5" customHeight="1">
      <c r="A335" s="35"/>
      <c r="B335" s="36"/>
      <c r="C335" s="195" t="s">
        <v>469</v>
      </c>
      <c r="D335" s="195" t="s">
        <v>139</v>
      </c>
      <c r="E335" s="196" t="s">
        <v>470</v>
      </c>
      <c r="F335" s="197" t="s">
        <v>471</v>
      </c>
      <c r="G335" s="198" t="s">
        <v>192</v>
      </c>
      <c r="H335" s="199">
        <v>27.32</v>
      </c>
      <c r="I335" s="200"/>
      <c r="J335" s="200"/>
      <c r="K335" s="201">
        <f>ROUND(P335*H335,3)</f>
        <v>0</v>
      </c>
      <c r="L335" s="202"/>
      <c r="M335" s="40"/>
      <c r="N335" s="203" t="s">
        <v>1</v>
      </c>
      <c r="O335" s="204" t="s">
        <v>41</v>
      </c>
      <c r="P335" s="205">
        <f>I335+J335</f>
        <v>0</v>
      </c>
      <c r="Q335" s="206">
        <f>ROUND(I335*H335,3)</f>
        <v>0</v>
      </c>
      <c r="R335" s="206">
        <f>ROUND(J335*H335,3)</f>
        <v>0</v>
      </c>
      <c r="S335" s="76"/>
      <c r="T335" s="207">
        <f>S335*H335</f>
        <v>0</v>
      </c>
      <c r="U335" s="207">
        <v>0</v>
      </c>
      <c r="V335" s="207">
        <f>U335*H335</f>
        <v>0</v>
      </c>
      <c r="W335" s="207">
        <v>1E-3</v>
      </c>
      <c r="X335" s="208">
        <f>W335*H335</f>
        <v>2.7320000000000001E-2</v>
      </c>
      <c r="Y335" s="35"/>
      <c r="Z335" s="35"/>
      <c r="AA335" s="35"/>
      <c r="AB335" s="35"/>
      <c r="AC335" s="35"/>
      <c r="AD335" s="35"/>
      <c r="AE335" s="35"/>
      <c r="AR335" s="209" t="s">
        <v>237</v>
      </c>
      <c r="AT335" s="209" t="s">
        <v>139</v>
      </c>
      <c r="AU335" s="209" t="s">
        <v>144</v>
      </c>
      <c r="AY335" s="18" t="s">
        <v>136</v>
      </c>
      <c r="BE335" s="210">
        <f>IF(O335="základná",K335,0)</f>
        <v>0</v>
      </c>
      <c r="BF335" s="210">
        <f>IF(O335="znížená",K335,0)</f>
        <v>0</v>
      </c>
      <c r="BG335" s="210">
        <f>IF(O335="zákl. prenesená",K335,0)</f>
        <v>0</v>
      </c>
      <c r="BH335" s="210">
        <f>IF(O335="zníž. prenesená",K335,0)</f>
        <v>0</v>
      </c>
      <c r="BI335" s="210">
        <f>IF(O335="nulová",K335,0)</f>
        <v>0</v>
      </c>
      <c r="BJ335" s="18" t="s">
        <v>144</v>
      </c>
      <c r="BK335" s="211">
        <f>ROUND(P335*H335,3)</f>
        <v>0</v>
      </c>
      <c r="BL335" s="18" t="s">
        <v>237</v>
      </c>
      <c r="BM335" s="209" t="s">
        <v>472</v>
      </c>
    </row>
    <row r="336" spans="1:65" s="2" customFormat="1">
      <c r="A336" s="35"/>
      <c r="B336" s="36"/>
      <c r="C336" s="37"/>
      <c r="D336" s="212" t="s">
        <v>146</v>
      </c>
      <c r="E336" s="37"/>
      <c r="F336" s="213" t="s">
        <v>473</v>
      </c>
      <c r="G336" s="37"/>
      <c r="H336" s="37"/>
      <c r="I336" s="214"/>
      <c r="J336" s="214"/>
      <c r="K336" s="37"/>
      <c r="L336" s="37"/>
      <c r="M336" s="40"/>
      <c r="N336" s="215"/>
      <c r="O336" s="216"/>
      <c r="P336" s="76"/>
      <c r="Q336" s="76"/>
      <c r="R336" s="76"/>
      <c r="S336" s="76"/>
      <c r="T336" s="76"/>
      <c r="U336" s="76"/>
      <c r="V336" s="76"/>
      <c r="W336" s="76"/>
      <c r="X336" s="77"/>
      <c r="Y336" s="35"/>
      <c r="Z336" s="35"/>
      <c r="AA336" s="35"/>
      <c r="AB336" s="35"/>
      <c r="AC336" s="35"/>
      <c r="AD336" s="35"/>
      <c r="AE336" s="35"/>
      <c r="AT336" s="18" t="s">
        <v>146</v>
      </c>
      <c r="AU336" s="18" t="s">
        <v>144</v>
      </c>
    </row>
    <row r="337" spans="1:65" s="2" customFormat="1" ht="16.5" customHeight="1">
      <c r="A337" s="35"/>
      <c r="B337" s="36"/>
      <c r="C337" s="195" t="s">
        <v>474</v>
      </c>
      <c r="D337" s="195" t="s">
        <v>139</v>
      </c>
      <c r="E337" s="196" t="s">
        <v>475</v>
      </c>
      <c r="F337" s="197" t="s">
        <v>476</v>
      </c>
      <c r="G337" s="198" t="s">
        <v>192</v>
      </c>
      <c r="H337" s="199">
        <v>27.32</v>
      </c>
      <c r="I337" s="200"/>
      <c r="J337" s="200"/>
      <c r="K337" s="201">
        <f>ROUND(P337*H337,3)</f>
        <v>0</v>
      </c>
      <c r="L337" s="202"/>
      <c r="M337" s="40"/>
      <c r="N337" s="203" t="s">
        <v>1</v>
      </c>
      <c r="O337" s="204" t="s">
        <v>41</v>
      </c>
      <c r="P337" s="205">
        <f>I337+J337</f>
        <v>0</v>
      </c>
      <c r="Q337" s="206">
        <f>ROUND(I337*H337,3)</f>
        <v>0</v>
      </c>
      <c r="R337" s="206">
        <f>ROUND(J337*H337,3)</f>
        <v>0</v>
      </c>
      <c r="S337" s="76"/>
      <c r="T337" s="207">
        <f>S337*H337</f>
        <v>0</v>
      </c>
      <c r="U337" s="207">
        <v>4.0000000000000003E-5</v>
      </c>
      <c r="V337" s="207">
        <f>U337*H337</f>
        <v>1.0928000000000001E-3</v>
      </c>
      <c r="W337" s="207">
        <v>0</v>
      </c>
      <c r="X337" s="208">
        <f>W337*H337</f>
        <v>0</v>
      </c>
      <c r="Y337" s="35"/>
      <c r="Z337" s="35"/>
      <c r="AA337" s="35"/>
      <c r="AB337" s="35"/>
      <c r="AC337" s="35"/>
      <c r="AD337" s="35"/>
      <c r="AE337" s="35"/>
      <c r="AR337" s="209" t="s">
        <v>237</v>
      </c>
      <c r="AT337" s="209" t="s">
        <v>139</v>
      </c>
      <c r="AU337" s="209" t="s">
        <v>144</v>
      </c>
      <c r="AY337" s="18" t="s">
        <v>136</v>
      </c>
      <c r="BE337" s="210">
        <f>IF(O337="základná",K337,0)</f>
        <v>0</v>
      </c>
      <c r="BF337" s="210">
        <f>IF(O337="znížená",K337,0)</f>
        <v>0</v>
      </c>
      <c r="BG337" s="210">
        <f>IF(O337="zákl. prenesená",K337,0)</f>
        <v>0</v>
      </c>
      <c r="BH337" s="210">
        <f>IF(O337="zníž. prenesená",K337,0)</f>
        <v>0</v>
      </c>
      <c r="BI337" s="210">
        <f>IF(O337="nulová",K337,0)</f>
        <v>0</v>
      </c>
      <c r="BJ337" s="18" t="s">
        <v>144</v>
      </c>
      <c r="BK337" s="211">
        <f>ROUND(P337*H337,3)</f>
        <v>0</v>
      </c>
      <c r="BL337" s="18" t="s">
        <v>237</v>
      </c>
      <c r="BM337" s="209" t="s">
        <v>477</v>
      </c>
    </row>
    <row r="338" spans="1:65" s="2" customFormat="1">
      <c r="A338" s="35"/>
      <c r="B338" s="36"/>
      <c r="C338" s="37"/>
      <c r="D338" s="212" t="s">
        <v>146</v>
      </c>
      <c r="E338" s="37"/>
      <c r="F338" s="213" t="s">
        <v>478</v>
      </c>
      <c r="G338" s="37"/>
      <c r="H338" s="37"/>
      <c r="I338" s="214"/>
      <c r="J338" s="214"/>
      <c r="K338" s="37"/>
      <c r="L338" s="37"/>
      <c r="M338" s="40"/>
      <c r="N338" s="215"/>
      <c r="O338" s="216"/>
      <c r="P338" s="76"/>
      <c r="Q338" s="76"/>
      <c r="R338" s="76"/>
      <c r="S338" s="76"/>
      <c r="T338" s="76"/>
      <c r="U338" s="76"/>
      <c r="V338" s="76"/>
      <c r="W338" s="76"/>
      <c r="X338" s="77"/>
      <c r="Y338" s="35"/>
      <c r="Z338" s="35"/>
      <c r="AA338" s="35"/>
      <c r="AB338" s="35"/>
      <c r="AC338" s="35"/>
      <c r="AD338" s="35"/>
      <c r="AE338" s="35"/>
      <c r="AT338" s="18" t="s">
        <v>146</v>
      </c>
      <c r="AU338" s="18" t="s">
        <v>144</v>
      </c>
    </row>
    <row r="339" spans="1:65" s="13" customFormat="1">
      <c r="B339" s="217"/>
      <c r="C339" s="218"/>
      <c r="D339" s="212" t="s">
        <v>148</v>
      </c>
      <c r="E339" s="219" t="s">
        <v>1</v>
      </c>
      <c r="F339" s="220" t="s">
        <v>479</v>
      </c>
      <c r="G339" s="218"/>
      <c r="H339" s="219" t="s">
        <v>1</v>
      </c>
      <c r="I339" s="221"/>
      <c r="J339" s="221"/>
      <c r="K339" s="218"/>
      <c r="L339" s="218"/>
      <c r="M339" s="222"/>
      <c r="N339" s="223"/>
      <c r="O339" s="224"/>
      <c r="P339" s="224"/>
      <c r="Q339" s="224"/>
      <c r="R339" s="224"/>
      <c r="S339" s="224"/>
      <c r="T339" s="224"/>
      <c r="U339" s="224"/>
      <c r="V339" s="224"/>
      <c r="W339" s="224"/>
      <c r="X339" s="225"/>
      <c r="AT339" s="226" t="s">
        <v>148</v>
      </c>
      <c r="AU339" s="226" t="s">
        <v>144</v>
      </c>
      <c r="AV339" s="13" t="s">
        <v>14</v>
      </c>
      <c r="AW339" s="13" t="s">
        <v>5</v>
      </c>
      <c r="AX339" s="13" t="s">
        <v>77</v>
      </c>
      <c r="AY339" s="226" t="s">
        <v>136</v>
      </c>
    </row>
    <row r="340" spans="1:65" s="14" customFormat="1">
      <c r="B340" s="227"/>
      <c r="C340" s="228"/>
      <c r="D340" s="212" t="s">
        <v>148</v>
      </c>
      <c r="E340" s="229" t="s">
        <v>1</v>
      </c>
      <c r="F340" s="230" t="s">
        <v>480</v>
      </c>
      <c r="G340" s="228"/>
      <c r="H340" s="231">
        <v>27.32</v>
      </c>
      <c r="I340" s="232"/>
      <c r="J340" s="232"/>
      <c r="K340" s="228"/>
      <c r="L340" s="228"/>
      <c r="M340" s="233"/>
      <c r="N340" s="234"/>
      <c r="O340" s="235"/>
      <c r="P340" s="235"/>
      <c r="Q340" s="235"/>
      <c r="R340" s="235"/>
      <c r="S340" s="235"/>
      <c r="T340" s="235"/>
      <c r="U340" s="235"/>
      <c r="V340" s="235"/>
      <c r="W340" s="235"/>
      <c r="X340" s="236"/>
      <c r="AT340" s="237" t="s">
        <v>148</v>
      </c>
      <c r="AU340" s="237" t="s">
        <v>144</v>
      </c>
      <c r="AV340" s="14" t="s">
        <v>144</v>
      </c>
      <c r="AW340" s="14" t="s">
        <v>5</v>
      </c>
      <c r="AX340" s="14" t="s">
        <v>14</v>
      </c>
      <c r="AY340" s="237" t="s">
        <v>136</v>
      </c>
    </row>
    <row r="341" spans="1:65" s="2" customFormat="1" ht="16.5" customHeight="1">
      <c r="A341" s="35"/>
      <c r="B341" s="36"/>
      <c r="C341" s="195" t="s">
        <v>481</v>
      </c>
      <c r="D341" s="195" t="s">
        <v>139</v>
      </c>
      <c r="E341" s="196" t="s">
        <v>482</v>
      </c>
      <c r="F341" s="197" t="s">
        <v>483</v>
      </c>
      <c r="G341" s="198" t="s">
        <v>142</v>
      </c>
      <c r="H341" s="199">
        <v>31.72</v>
      </c>
      <c r="I341" s="200"/>
      <c r="J341" s="200"/>
      <c r="K341" s="201">
        <f>ROUND(P341*H341,3)</f>
        <v>0</v>
      </c>
      <c r="L341" s="202"/>
      <c r="M341" s="40"/>
      <c r="N341" s="203" t="s">
        <v>1</v>
      </c>
      <c r="O341" s="204" t="s">
        <v>41</v>
      </c>
      <c r="P341" s="205">
        <f>I341+J341</f>
        <v>0</v>
      </c>
      <c r="Q341" s="206">
        <f>ROUND(I341*H341,3)</f>
        <v>0</v>
      </c>
      <c r="R341" s="206">
        <f>ROUND(J341*H341,3)</f>
        <v>0</v>
      </c>
      <c r="S341" s="76"/>
      <c r="T341" s="207">
        <f>S341*H341</f>
        <v>0</v>
      </c>
      <c r="U341" s="207">
        <v>3.5E-4</v>
      </c>
      <c r="V341" s="207">
        <f>U341*H341</f>
        <v>1.1101999999999999E-2</v>
      </c>
      <c r="W341" s="207">
        <v>0</v>
      </c>
      <c r="X341" s="208">
        <f>W341*H341</f>
        <v>0</v>
      </c>
      <c r="Y341" s="35"/>
      <c r="Z341" s="35"/>
      <c r="AA341" s="35"/>
      <c r="AB341" s="35"/>
      <c r="AC341" s="35"/>
      <c r="AD341" s="35"/>
      <c r="AE341" s="35"/>
      <c r="AR341" s="209" t="s">
        <v>237</v>
      </c>
      <c r="AT341" s="209" t="s">
        <v>139</v>
      </c>
      <c r="AU341" s="209" t="s">
        <v>144</v>
      </c>
      <c r="AY341" s="18" t="s">
        <v>136</v>
      </c>
      <c r="BE341" s="210">
        <f>IF(O341="základná",K341,0)</f>
        <v>0</v>
      </c>
      <c r="BF341" s="210">
        <f>IF(O341="znížená",K341,0)</f>
        <v>0</v>
      </c>
      <c r="BG341" s="210">
        <f>IF(O341="zákl. prenesená",K341,0)</f>
        <v>0</v>
      </c>
      <c r="BH341" s="210">
        <f>IF(O341="zníž. prenesená",K341,0)</f>
        <v>0</v>
      </c>
      <c r="BI341" s="210">
        <f>IF(O341="nulová",K341,0)</f>
        <v>0</v>
      </c>
      <c r="BJ341" s="18" t="s">
        <v>144</v>
      </c>
      <c r="BK341" s="211">
        <f>ROUND(P341*H341,3)</f>
        <v>0</v>
      </c>
      <c r="BL341" s="18" t="s">
        <v>237</v>
      </c>
      <c r="BM341" s="209" t="s">
        <v>484</v>
      </c>
    </row>
    <row r="342" spans="1:65" s="2" customFormat="1">
      <c r="A342" s="35"/>
      <c r="B342" s="36"/>
      <c r="C342" s="37"/>
      <c r="D342" s="212" t="s">
        <v>146</v>
      </c>
      <c r="E342" s="37"/>
      <c r="F342" s="213" t="s">
        <v>485</v>
      </c>
      <c r="G342" s="37"/>
      <c r="H342" s="37"/>
      <c r="I342" s="214"/>
      <c r="J342" s="214"/>
      <c r="K342" s="37"/>
      <c r="L342" s="37"/>
      <c r="M342" s="40"/>
      <c r="N342" s="215"/>
      <c r="O342" s="216"/>
      <c r="P342" s="76"/>
      <c r="Q342" s="76"/>
      <c r="R342" s="76"/>
      <c r="S342" s="76"/>
      <c r="T342" s="76"/>
      <c r="U342" s="76"/>
      <c r="V342" s="76"/>
      <c r="W342" s="76"/>
      <c r="X342" s="77"/>
      <c r="Y342" s="35"/>
      <c r="Z342" s="35"/>
      <c r="AA342" s="35"/>
      <c r="AB342" s="35"/>
      <c r="AC342" s="35"/>
      <c r="AD342" s="35"/>
      <c r="AE342" s="35"/>
      <c r="AT342" s="18" t="s">
        <v>146</v>
      </c>
      <c r="AU342" s="18" t="s">
        <v>144</v>
      </c>
    </row>
    <row r="343" spans="1:65" s="14" customFormat="1">
      <c r="B343" s="227"/>
      <c r="C343" s="228"/>
      <c r="D343" s="212" t="s">
        <v>148</v>
      </c>
      <c r="E343" s="229" t="s">
        <v>1</v>
      </c>
      <c r="F343" s="230" t="s">
        <v>486</v>
      </c>
      <c r="G343" s="228"/>
      <c r="H343" s="231">
        <v>31.72</v>
      </c>
      <c r="I343" s="232"/>
      <c r="J343" s="232"/>
      <c r="K343" s="228"/>
      <c r="L343" s="228"/>
      <c r="M343" s="233"/>
      <c r="N343" s="234"/>
      <c r="O343" s="235"/>
      <c r="P343" s="235"/>
      <c r="Q343" s="235"/>
      <c r="R343" s="235"/>
      <c r="S343" s="235"/>
      <c r="T343" s="235"/>
      <c r="U343" s="235"/>
      <c r="V343" s="235"/>
      <c r="W343" s="235"/>
      <c r="X343" s="236"/>
      <c r="AT343" s="237" t="s">
        <v>148</v>
      </c>
      <c r="AU343" s="237" t="s">
        <v>144</v>
      </c>
      <c r="AV343" s="14" t="s">
        <v>144</v>
      </c>
      <c r="AW343" s="14" t="s">
        <v>5</v>
      </c>
      <c r="AX343" s="14" t="s">
        <v>14</v>
      </c>
      <c r="AY343" s="237" t="s">
        <v>136</v>
      </c>
    </row>
    <row r="344" spans="1:65" s="2" customFormat="1" ht="24.2" customHeight="1">
      <c r="A344" s="35"/>
      <c r="B344" s="36"/>
      <c r="C344" s="249" t="s">
        <v>487</v>
      </c>
      <c r="D344" s="249" t="s">
        <v>185</v>
      </c>
      <c r="E344" s="250" t="s">
        <v>488</v>
      </c>
      <c r="F344" s="251" t="s">
        <v>489</v>
      </c>
      <c r="G344" s="252" t="s">
        <v>142</v>
      </c>
      <c r="H344" s="253">
        <v>32.67</v>
      </c>
      <c r="I344" s="254"/>
      <c r="J344" s="255"/>
      <c r="K344" s="256">
        <f>ROUND(P344*H344,3)</f>
        <v>0</v>
      </c>
      <c r="L344" s="255"/>
      <c r="M344" s="257"/>
      <c r="N344" s="258" t="s">
        <v>1</v>
      </c>
      <c r="O344" s="204" t="s">
        <v>41</v>
      </c>
      <c r="P344" s="205">
        <f>I344+J344</f>
        <v>0</v>
      </c>
      <c r="Q344" s="206">
        <f>ROUND(I344*H344,3)</f>
        <v>0</v>
      </c>
      <c r="R344" s="206">
        <f>ROUND(J344*H344,3)</f>
        <v>0</v>
      </c>
      <c r="S344" s="76"/>
      <c r="T344" s="207">
        <f>S344*H344</f>
        <v>0</v>
      </c>
      <c r="U344" s="207">
        <v>3.0000000000000001E-3</v>
      </c>
      <c r="V344" s="207">
        <f>U344*H344</f>
        <v>9.8010000000000014E-2</v>
      </c>
      <c r="W344" s="207">
        <v>0</v>
      </c>
      <c r="X344" s="208">
        <f>W344*H344</f>
        <v>0</v>
      </c>
      <c r="Y344" s="35"/>
      <c r="Z344" s="35"/>
      <c r="AA344" s="35"/>
      <c r="AB344" s="35"/>
      <c r="AC344" s="35"/>
      <c r="AD344" s="35"/>
      <c r="AE344" s="35"/>
      <c r="AR344" s="209" t="s">
        <v>287</v>
      </c>
      <c r="AT344" s="209" t="s">
        <v>185</v>
      </c>
      <c r="AU344" s="209" t="s">
        <v>144</v>
      </c>
      <c r="AY344" s="18" t="s">
        <v>136</v>
      </c>
      <c r="BE344" s="210">
        <f>IF(O344="základná",K344,0)</f>
        <v>0</v>
      </c>
      <c r="BF344" s="210">
        <f>IF(O344="znížená",K344,0)</f>
        <v>0</v>
      </c>
      <c r="BG344" s="210">
        <f>IF(O344="zákl. prenesená",K344,0)</f>
        <v>0</v>
      </c>
      <c r="BH344" s="210">
        <f>IF(O344="zníž. prenesená",K344,0)</f>
        <v>0</v>
      </c>
      <c r="BI344" s="210">
        <f>IF(O344="nulová",K344,0)</f>
        <v>0</v>
      </c>
      <c r="BJ344" s="18" t="s">
        <v>144</v>
      </c>
      <c r="BK344" s="211">
        <f>ROUND(P344*H344,3)</f>
        <v>0</v>
      </c>
      <c r="BL344" s="18" t="s">
        <v>237</v>
      </c>
      <c r="BM344" s="209" t="s">
        <v>490</v>
      </c>
    </row>
    <row r="345" spans="1:65" s="2" customFormat="1">
      <c r="A345" s="35"/>
      <c r="B345" s="36"/>
      <c r="C345" s="37"/>
      <c r="D345" s="212" t="s">
        <v>146</v>
      </c>
      <c r="E345" s="37"/>
      <c r="F345" s="213" t="s">
        <v>491</v>
      </c>
      <c r="G345" s="37"/>
      <c r="H345" s="37"/>
      <c r="I345" s="214"/>
      <c r="J345" s="214"/>
      <c r="K345" s="37"/>
      <c r="L345" s="37"/>
      <c r="M345" s="40"/>
      <c r="N345" s="215"/>
      <c r="O345" s="216"/>
      <c r="P345" s="76"/>
      <c r="Q345" s="76"/>
      <c r="R345" s="76"/>
      <c r="S345" s="76"/>
      <c r="T345" s="76"/>
      <c r="U345" s="76"/>
      <c r="V345" s="76"/>
      <c r="W345" s="76"/>
      <c r="X345" s="77"/>
      <c r="Y345" s="35"/>
      <c r="Z345" s="35"/>
      <c r="AA345" s="35"/>
      <c r="AB345" s="35"/>
      <c r="AC345" s="35"/>
      <c r="AD345" s="35"/>
      <c r="AE345" s="35"/>
      <c r="AT345" s="18" t="s">
        <v>146</v>
      </c>
      <c r="AU345" s="18" t="s">
        <v>144</v>
      </c>
    </row>
    <row r="346" spans="1:65" s="14" customFormat="1">
      <c r="B346" s="227"/>
      <c r="C346" s="228"/>
      <c r="D346" s="212" t="s">
        <v>148</v>
      </c>
      <c r="E346" s="228"/>
      <c r="F346" s="230" t="s">
        <v>492</v>
      </c>
      <c r="G346" s="228"/>
      <c r="H346" s="231">
        <v>32.67</v>
      </c>
      <c r="I346" s="232"/>
      <c r="J346" s="232"/>
      <c r="K346" s="228"/>
      <c r="L346" s="228"/>
      <c r="M346" s="233"/>
      <c r="N346" s="234"/>
      <c r="O346" s="235"/>
      <c r="P346" s="235"/>
      <c r="Q346" s="235"/>
      <c r="R346" s="235"/>
      <c r="S346" s="235"/>
      <c r="T346" s="235"/>
      <c r="U346" s="235"/>
      <c r="V346" s="235"/>
      <c r="W346" s="235"/>
      <c r="X346" s="236"/>
      <c r="AT346" s="237" t="s">
        <v>148</v>
      </c>
      <c r="AU346" s="237" t="s">
        <v>144</v>
      </c>
      <c r="AV346" s="14" t="s">
        <v>144</v>
      </c>
      <c r="AW346" s="14" t="s">
        <v>4</v>
      </c>
      <c r="AX346" s="14" t="s">
        <v>14</v>
      </c>
      <c r="AY346" s="237" t="s">
        <v>136</v>
      </c>
    </row>
    <row r="347" spans="1:65" s="2" customFormat="1" ht="16.5" customHeight="1">
      <c r="A347" s="35"/>
      <c r="B347" s="36"/>
      <c r="C347" s="195" t="s">
        <v>493</v>
      </c>
      <c r="D347" s="195" t="s">
        <v>139</v>
      </c>
      <c r="E347" s="196" t="s">
        <v>494</v>
      </c>
      <c r="F347" s="197" t="s">
        <v>495</v>
      </c>
      <c r="G347" s="198" t="s">
        <v>293</v>
      </c>
      <c r="H347" s="200"/>
      <c r="I347" s="200"/>
      <c r="J347" s="200"/>
      <c r="K347" s="201">
        <f>ROUND(P347*H347,3)</f>
        <v>0</v>
      </c>
      <c r="L347" s="202"/>
      <c r="M347" s="40"/>
      <c r="N347" s="203" t="s">
        <v>1</v>
      </c>
      <c r="O347" s="204" t="s">
        <v>41</v>
      </c>
      <c r="P347" s="205">
        <f>I347+J347</f>
        <v>0</v>
      </c>
      <c r="Q347" s="206">
        <f>ROUND(I347*H347,3)</f>
        <v>0</v>
      </c>
      <c r="R347" s="206">
        <f>ROUND(J347*H347,3)</f>
        <v>0</v>
      </c>
      <c r="S347" s="76"/>
      <c r="T347" s="207">
        <f>S347*H347</f>
        <v>0</v>
      </c>
      <c r="U347" s="207">
        <v>0</v>
      </c>
      <c r="V347" s="207">
        <f>U347*H347</f>
        <v>0</v>
      </c>
      <c r="W347" s="207">
        <v>0</v>
      </c>
      <c r="X347" s="208">
        <f>W347*H347</f>
        <v>0</v>
      </c>
      <c r="Y347" s="35"/>
      <c r="Z347" s="35"/>
      <c r="AA347" s="35"/>
      <c r="AB347" s="35"/>
      <c r="AC347" s="35"/>
      <c r="AD347" s="35"/>
      <c r="AE347" s="35"/>
      <c r="AR347" s="209" t="s">
        <v>237</v>
      </c>
      <c r="AT347" s="209" t="s">
        <v>139</v>
      </c>
      <c r="AU347" s="209" t="s">
        <v>144</v>
      </c>
      <c r="AY347" s="18" t="s">
        <v>136</v>
      </c>
      <c r="BE347" s="210">
        <f>IF(O347="základná",K347,0)</f>
        <v>0</v>
      </c>
      <c r="BF347" s="210">
        <f>IF(O347="znížená",K347,0)</f>
        <v>0</v>
      </c>
      <c r="BG347" s="210">
        <f>IF(O347="zákl. prenesená",K347,0)</f>
        <v>0</v>
      </c>
      <c r="BH347" s="210">
        <f>IF(O347="zníž. prenesená",K347,0)</f>
        <v>0</v>
      </c>
      <c r="BI347" s="210">
        <f>IF(O347="nulová",K347,0)</f>
        <v>0</v>
      </c>
      <c r="BJ347" s="18" t="s">
        <v>144</v>
      </c>
      <c r="BK347" s="211">
        <f>ROUND(P347*H347,3)</f>
        <v>0</v>
      </c>
      <c r="BL347" s="18" t="s">
        <v>237</v>
      </c>
      <c r="BM347" s="209" t="s">
        <v>496</v>
      </c>
    </row>
    <row r="348" spans="1:65" s="2" customFormat="1">
      <c r="A348" s="35"/>
      <c r="B348" s="36"/>
      <c r="C348" s="37"/>
      <c r="D348" s="212" t="s">
        <v>146</v>
      </c>
      <c r="E348" s="37"/>
      <c r="F348" s="213" t="s">
        <v>495</v>
      </c>
      <c r="G348" s="37"/>
      <c r="H348" s="37"/>
      <c r="I348" s="214"/>
      <c r="J348" s="214"/>
      <c r="K348" s="37"/>
      <c r="L348" s="37"/>
      <c r="M348" s="40"/>
      <c r="N348" s="215"/>
      <c r="O348" s="216"/>
      <c r="P348" s="76"/>
      <c r="Q348" s="76"/>
      <c r="R348" s="76"/>
      <c r="S348" s="76"/>
      <c r="T348" s="76"/>
      <c r="U348" s="76"/>
      <c r="V348" s="76"/>
      <c r="W348" s="76"/>
      <c r="X348" s="77"/>
      <c r="Y348" s="35"/>
      <c r="Z348" s="35"/>
      <c r="AA348" s="35"/>
      <c r="AB348" s="35"/>
      <c r="AC348" s="35"/>
      <c r="AD348" s="35"/>
      <c r="AE348" s="35"/>
      <c r="AT348" s="18" t="s">
        <v>146</v>
      </c>
      <c r="AU348" s="18" t="s">
        <v>144</v>
      </c>
    </row>
    <row r="349" spans="1:65" s="12" customFormat="1" ht="22.9" customHeight="1">
      <c r="B349" s="178"/>
      <c r="C349" s="179"/>
      <c r="D349" s="180" t="s">
        <v>76</v>
      </c>
      <c r="E349" s="193" t="s">
        <v>497</v>
      </c>
      <c r="F349" s="193" t="s">
        <v>498</v>
      </c>
      <c r="G349" s="179"/>
      <c r="H349" s="179"/>
      <c r="I349" s="182"/>
      <c r="J349" s="182"/>
      <c r="K349" s="194">
        <f>BK349</f>
        <v>0</v>
      </c>
      <c r="L349" s="179"/>
      <c r="M349" s="184"/>
      <c r="N349" s="185"/>
      <c r="O349" s="186"/>
      <c r="P349" s="186"/>
      <c r="Q349" s="187">
        <f>SUM(Q350:Q356)</f>
        <v>0</v>
      </c>
      <c r="R349" s="187">
        <f>SUM(R350:R356)</f>
        <v>0</v>
      </c>
      <c r="S349" s="186"/>
      <c r="T349" s="188">
        <f>SUM(T350:T356)</f>
        <v>0</v>
      </c>
      <c r="U349" s="186"/>
      <c r="V349" s="188">
        <f>SUM(V350:V356)</f>
        <v>0.24767600000000001</v>
      </c>
      <c r="W349" s="186"/>
      <c r="X349" s="189">
        <f>SUM(X350:X356)</f>
        <v>0</v>
      </c>
      <c r="AR349" s="190" t="s">
        <v>144</v>
      </c>
      <c r="AT349" s="191" t="s">
        <v>76</v>
      </c>
      <c r="AU349" s="191" t="s">
        <v>14</v>
      </c>
      <c r="AY349" s="190" t="s">
        <v>136</v>
      </c>
      <c r="BK349" s="192">
        <f>SUM(BK350:BK356)</f>
        <v>0</v>
      </c>
    </row>
    <row r="350" spans="1:65" s="2" customFormat="1" ht="16.5" customHeight="1">
      <c r="A350" s="35"/>
      <c r="B350" s="36"/>
      <c r="C350" s="195" t="s">
        <v>499</v>
      </c>
      <c r="D350" s="195" t="s">
        <v>139</v>
      </c>
      <c r="E350" s="196" t="s">
        <v>500</v>
      </c>
      <c r="F350" s="197" t="s">
        <v>501</v>
      </c>
      <c r="G350" s="198" t="s">
        <v>142</v>
      </c>
      <c r="H350" s="199">
        <v>34.64</v>
      </c>
      <c r="I350" s="200"/>
      <c r="J350" s="200"/>
      <c r="K350" s="201">
        <f>ROUND(P350*H350,3)</f>
        <v>0</v>
      </c>
      <c r="L350" s="202"/>
      <c r="M350" s="40"/>
      <c r="N350" s="203" t="s">
        <v>1</v>
      </c>
      <c r="O350" s="204" t="s">
        <v>41</v>
      </c>
      <c r="P350" s="205">
        <f>I350+J350</f>
        <v>0</v>
      </c>
      <c r="Q350" s="206">
        <f>ROUND(I350*H350,3)</f>
        <v>0</v>
      </c>
      <c r="R350" s="206">
        <f>ROUND(J350*H350,3)</f>
        <v>0</v>
      </c>
      <c r="S350" s="76"/>
      <c r="T350" s="207">
        <f>S350*H350</f>
        <v>0</v>
      </c>
      <c r="U350" s="207">
        <v>7.1500000000000001E-3</v>
      </c>
      <c r="V350" s="207">
        <f>U350*H350</f>
        <v>0.24767600000000001</v>
      </c>
      <c r="W350" s="207">
        <v>0</v>
      </c>
      <c r="X350" s="208">
        <f>W350*H350</f>
        <v>0</v>
      </c>
      <c r="Y350" s="35"/>
      <c r="Z350" s="35"/>
      <c r="AA350" s="35"/>
      <c r="AB350" s="35"/>
      <c r="AC350" s="35"/>
      <c r="AD350" s="35"/>
      <c r="AE350" s="35"/>
      <c r="AR350" s="209" t="s">
        <v>237</v>
      </c>
      <c r="AT350" s="209" t="s">
        <v>139</v>
      </c>
      <c r="AU350" s="209" t="s">
        <v>144</v>
      </c>
      <c r="AY350" s="18" t="s">
        <v>136</v>
      </c>
      <c r="BE350" s="210">
        <f>IF(O350="základná",K350,0)</f>
        <v>0</v>
      </c>
      <c r="BF350" s="210">
        <f>IF(O350="znížená",K350,0)</f>
        <v>0</v>
      </c>
      <c r="BG350" s="210">
        <f>IF(O350="zákl. prenesená",K350,0)</f>
        <v>0</v>
      </c>
      <c r="BH350" s="210">
        <f>IF(O350="zníž. prenesená",K350,0)</f>
        <v>0</v>
      </c>
      <c r="BI350" s="210">
        <f>IF(O350="nulová",K350,0)</f>
        <v>0</v>
      </c>
      <c r="BJ350" s="18" t="s">
        <v>144</v>
      </c>
      <c r="BK350" s="211">
        <f>ROUND(P350*H350,3)</f>
        <v>0</v>
      </c>
      <c r="BL350" s="18" t="s">
        <v>237</v>
      </c>
      <c r="BM350" s="209" t="s">
        <v>502</v>
      </c>
    </row>
    <row r="351" spans="1:65" s="2" customFormat="1">
      <c r="A351" s="35"/>
      <c r="B351" s="36"/>
      <c r="C351" s="37"/>
      <c r="D351" s="212" t="s">
        <v>146</v>
      </c>
      <c r="E351" s="37"/>
      <c r="F351" s="213" t="s">
        <v>503</v>
      </c>
      <c r="G351" s="37"/>
      <c r="H351" s="37"/>
      <c r="I351" s="214"/>
      <c r="J351" s="214"/>
      <c r="K351" s="37"/>
      <c r="L351" s="37"/>
      <c r="M351" s="40"/>
      <c r="N351" s="215"/>
      <c r="O351" s="216"/>
      <c r="P351" s="76"/>
      <c r="Q351" s="76"/>
      <c r="R351" s="76"/>
      <c r="S351" s="76"/>
      <c r="T351" s="76"/>
      <c r="U351" s="76"/>
      <c r="V351" s="76"/>
      <c r="W351" s="76"/>
      <c r="X351" s="77"/>
      <c r="Y351" s="35"/>
      <c r="Z351" s="35"/>
      <c r="AA351" s="35"/>
      <c r="AB351" s="35"/>
      <c r="AC351" s="35"/>
      <c r="AD351" s="35"/>
      <c r="AE351" s="35"/>
      <c r="AT351" s="18" t="s">
        <v>146</v>
      </c>
      <c r="AU351" s="18" t="s">
        <v>144</v>
      </c>
    </row>
    <row r="352" spans="1:65" s="14" customFormat="1">
      <c r="B352" s="227"/>
      <c r="C352" s="228"/>
      <c r="D352" s="212" t="s">
        <v>148</v>
      </c>
      <c r="E352" s="229" t="s">
        <v>1</v>
      </c>
      <c r="F352" s="230" t="s">
        <v>504</v>
      </c>
      <c r="G352" s="228"/>
      <c r="H352" s="231">
        <v>18.64</v>
      </c>
      <c r="I352" s="232"/>
      <c r="J352" s="232"/>
      <c r="K352" s="228"/>
      <c r="L352" s="228"/>
      <c r="M352" s="233"/>
      <c r="N352" s="234"/>
      <c r="O352" s="235"/>
      <c r="P352" s="235"/>
      <c r="Q352" s="235"/>
      <c r="R352" s="235"/>
      <c r="S352" s="235"/>
      <c r="T352" s="235"/>
      <c r="U352" s="235"/>
      <c r="V352" s="235"/>
      <c r="W352" s="235"/>
      <c r="X352" s="236"/>
      <c r="AT352" s="237" t="s">
        <v>148</v>
      </c>
      <c r="AU352" s="237" t="s">
        <v>144</v>
      </c>
      <c r="AV352" s="14" t="s">
        <v>144</v>
      </c>
      <c r="AW352" s="14" t="s">
        <v>5</v>
      </c>
      <c r="AX352" s="14" t="s">
        <v>77</v>
      </c>
      <c r="AY352" s="237" t="s">
        <v>136</v>
      </c>
    </row>
    <row r="353" spans="1:65" s="14" customFormat="1">
      <c r="B353" s="227"/>
      <c r="C353" s="228"/>
      <c r="D353" s="212" t="s">
        <v>148</v>
      </c>
      <c r="E353" s="229" t="s">
        <v>1</v>
      </c>
      <c r="F353" s="230" t="s">
        <v>505</v>
      </c>
      <c r="G353" s="228"/>
      <c r="H353" s="231">
        <v>16</v>
      </c>
      <c r="I353" s="232"/>
      <c r="J353" s="232"/>
      <c r="K353" s="228"/>
      <c r="L353" s="228"/>
      <c r="M353" s="233"/>
      <c r="N353" s="234"/>
      <c r="O353" s="235"/>
      <c r="P353" s="235"/>
      <c r="Q353" s="235"/>
      <c r="R353" s="235"/>
      <c r="S353" s="235"/>
      <c r="T353" s="235"/>
      <c r="U353" s="235"/>
      <c r="V353" s="235"/>
      <c r="W353" s="235"/>
      <c r="X353" s="236"/>
      <c r="AT353" s="237" t="s">
        <v>148</v>
      </c>
      <c r="AU353" s="237" t="s">
        <v>144</v>
      </c>
      <c r="AV353" s="14" t="s">
        <v>144</v>
      </c>
      <c r="AW353" s="14" t="s">
        <v>5</v>
      </c>
      <c r="AX353" s="14" t="s">
        <v>77</v>
      </c>
      <c r="AY353" s="237" t="s">
        <v>136</v>
      </c>
    </row>
    <row r="354" spans="1:65" s="15" customFormat="1">
      <c r="B354" s="238"/>
      <c r="C354" s="239"/>
      <c r="D354" s="212" t="s">
        <v>148</v>
      </c>
      <c r="E354" s="240" t="s">
        <v>1</v>
      </c>
      <c r="F354" s="241" t="s">
        <v>152</v>
      </c>
      <c r="G354" s="239"/>
      <c r="H354" s="242">
        <v>34.64</v>
      </c>
      <c r="I354" s="243"/>
      <c r="J354" s="243"/>
      <c r="K354" s="239"/>
      <c r="L354" s="239"/>
      <c r="M354" s="244"/>
      <c r="N354" s="245"/>
      <c r="O354" s="246"/>
      <c r="P354" s="246"/>
      <c r="Q354" s="246"/>
      <c r="R354" s="246"/>
      <c r="S354" s="246"/>
      <c r="T354" s="246"/>
      <c r="U354" s="246"/>
      <c r="V354" s="246"/>
      <c r="W354" s="246"/>
      <c r="X354" s="247"/>
      <c r="AT354" s="248" t="s">
        <v>148</v>
      </c>
      <c r="AU354" s="248" t="s">
        <v>144</v>
      </c>
      <c r="AV354" s="15" t="s">
        <v>143</v>
      </c>
      <c r="AW354" s="15" t="s">
        <v>5</v>
      </c>
      <c r="AX354" s="15" t="s">
        <v>14</v>
      </c>
      <c r="AY354" s="248" t="s">
        <v>136</v>
      </c>
    </row>
    <row r="355" spans="1:65" s="2" customFormat="1" ht="16.5" customHeight="1">
      <c r="A355" s="35"/>
      <c r="B355" s="36"/>
      <c r="C355" s="195" t="s">
        <v>506</v>
      </c>
      <c r="D355" s="195" t="s">
        <v>139</v>
      </c>
      <c r="E355" s="196" t="s">
        <v>507</v>
      </c>
      <c r="F355" s="197" t="s">
        <v>508</v>
      </c>
      <c r="G355" s="198" t="s">
        <v>293</v>
      </c>
      <c r="H355" s="200"/>
      <c r="I355" s="200"/>
      <c r="J355" s="200"/>
      <c r="K355" s="201">
        <f>ROUND(P355*H355,3)</f>
        <v>0</v>
      </c>
      <c r="L355" s="202"/>
      <c r="M355" s="40"/>
      <c r="N355" s="203" t="s">
        <v>1</v>
      </c>
      <c r="O355" s="204" t="s">
        <v>41</v>
      </c>
      <c r="P355" s="205">
        <f>I355+J355</f>
        <v>0</v>
      </c>
      <c r="Q355" s="206">
        <f>ROUND(I355*H355,3)</f>
        <v>0</v>
      </c>
      <c r="R355" s="206">
        <f>ROUND(J355*H355,3)</f>
        <v>0</v>
      </c>
      <c r="S355" s="76"/>
      <c r="T355" s="207">
        <f>S355*H355</f>
        <v>0</v>
      </c>
      <c r="U355" s="207">
        <v>0</v>
      </c>
      <c r="V355" s="207">
        <f>U355*H355</f>
        <v>0</v>
      </c>
      <c r="W355" s="207">
        <v>0</v>
      </c>
      <c r="X355" s="208">
        <f>W355*H355</f>
        <v>0</v>
      </c>
      <c r="Y355" s="35"/>
      <c r="Z355" s="35"/>
      <c r="AA355" s="35"/>
      <c r="AB355" s="35"/>
      <c r="AC355" s="35"/>
      <c r="AD355" s="35"/>
      <c r="AE355" s="35"/>
      <c r="AR355" s="209" t="s">
        <v>237</v>
      </c>
      <c r="AT355" s="209" t="s">
        <v>139</v>
      </c>
      <c r="AU355" s="209" t="s">
        <v>144</v>
      </c>
      <c r="AY355" s="18" t="s">
        <v>136</v>
      </c>
      <c r="BE355" s="210">
        <f>IF(O355="základná",K355,0)</f>
        <v>0</v>
      </c>
      <c r="BF355" s="210">
        <f>IF(O355="znížená",K355,0)</f>
        <v>0</v>
      </c>
      <c r="BG355" s="210">
        <f>IF(O355="zákl. prenesená",K355,0)</f>
        <v>0</v>
      </c>
      <c r="BH355" s="210">
        <f>IF(O355="zníž. prenesená",K355,0)</f>
        <v>0</v>
      </c>
      <c r="BI355" s="210">
        <f>IF(O355="nulová",K355,0)</f>
        <v>0</v>
      </c>
      <c r="BJ355" s="18" t="s">
        <v>144</v>
      </c>
      <c r="BK355" s="211">
        <f>ROUND(P355*H355,3)</f>
        <v>0</v>
      </c>
      <c r="BL355" s="18" t="s">
        <v>237</v>
      </c>
      <c r="BM355" s="209" t="s">
        <v>509</v>
      </c>
    </row>
    <row r="356" spans="1:65" s="2" customFormat="1">
      <c r="A356" s="35"/>
      <c r="B356" s="36"/>
      <c r="C356" s="37"/>
      <c r="D356" s="212" t="s">
        <v>146</v>
      </c>
      <c r="E356" s="37"/>
      <c r="F356" s="213" t="s">
        <v>510</v>
      </c>
      <c r="G356" s="37"/>
      <c r="H356" s="37"/>
      <c r="I356" s="214"/>
      <c r="J356" s="214"/>
      <c r="K356" s="37"/>
      <c r="L356" s="37"/>
      <c r="M356" s="40"/>
      <c r="N356" s="215"/>
      <c r="O356" s="216"/>
      <c r="P356" s="76"/>
      <c r="Q356" s="76"/>
      <c r="R356" s="76"/>
      <c r="S356" s="76"/>
      <c r="T356" s="76"/>
      <c r="U356" s="76"/>
      <c r="V356" s="76"/>
      <c r="W356" s="76"/>
      <c r="X356" s="77"/>
      <c r="Y356" s="35"/>
      <c r="Z356" s="35"/>
      <c r="AA356" s="35"/>
      <c r="AB356" s="35"/>
      <c r="AC356" s="35"/>
      <c r="AD356" s="35"/>
      <c r="AE356" s="35"/>
      <c r="AT356" s="18" t="s">
        <v>146</v>
      </c>
      <c r="AU356" s="18" t="s">
        <v>144</v>
      </c>
    </row>
    <row r="357" spans="1:65" s="12" customFormat="1" ht="22.9" customHeight="1">
      <c r="B357" s="178"/>
      <c r="C357" s="179"/>
      <c r="D357" s="180" t="s">
        <v>76</v>
      </c>
      <c r="E357" s="193" t="s">
        <v>511</v>
      </c>
      <c r="F357" s="193" t="s">
        <v>512</v>
      </c>
      <c r="G357" s="179"/>
      <c r="H357" s="179"/>
      <c r="I357" s="182"/>
      <c r="J357" s="182"/>
      <c r="K357" s="194">
        <f>BK357</f>
        <v>0</v>
      </c>
      <c r="L357" s="179"/>
      <c r="M357" s="184"/>
      <c r="N357" s="185"/>
      <c r="O357" s="186"/>
      <c r="P357" s="186"/>
      <c r="Q357" s="187">
        <f>SUM(Q358:Q368)</f>
        <v>0</v>
      </c>
      <c r="R357" s="187">
        <f>SUM(R358:R368)</f>
        <v>0</v>
      </c>
      <c r="S357" s="186"/>
      <c r="T357" s="188">
        <f>SUM(T358:T368)</f>
        <v>0</v>
      </c>
      <c r="U357" s="186"/>
      <c r="V357" s="188">
        <f>SUM(V358:V368)</f>
        <v>4.5630699999999996E-2</v>
      </c>
      <c r="W357" s="186"/>
      <c r="X357" s="189">
        <f>SUM(X358:X368)</f>
        <v>0</v>
      </c>
      <c r="AR357" s="190" t="s">
        <v>144</v>
      </c>
      <c r="AT357" s="191" t="s">
        <v>76</v>
      </c>
      <c r="AU357" s="191" t="s">
        <v>14</v>
      </c>
      <c r="AY357" s="190" t="s">
        <v>136</v>
      </c>
      <c r="BK357" s="192">
        <f>SUM(BK358:BK368)</f>
        <v>0</v>
      </c>
    </row>
    <row r="358" spans="1:65" s="2" customFormat="1" ht="16.5" customHeight="1">
      <c r="A358" s="35"/>
      <c r="B358" s="36"/>
      <c r="C358" s="195" t="s">
        <v>513</v>
      </c>
      <c r="D358" s="195" t="s">
        <v>139</v>
      </c>
      <c r="E358" s="196" t="s">
        <v>514</v>
      </c>
      <c r="F358" s="197" t="s">
        <v>515</v>
      </c>
      <c r="G358" s="198" t="s">
        <v>142</v>
      </c>
      <c r="H358" s="199">
        <v>0.5</v>
      </c>
      <c r="I358" s="200"/>
      <c r="J358" s="200"/>
      <c r="K358" s="201">
        <f>ROUND(P358*H358,3)</f>
        <v>0</v>
      </c>
      <c r="L358" s="202"/>
      <c r="M358" s="40"/>
      <c r="N358" s="203" t="s">
        <v>1</v>
      </c>
      <c r="O358" s="204" t="s">
        <v>41</v>
      </c>
      <c r="P358" s="205">
        <f>I358+J358</f>
        <v>0</v>
      </c>
      <c r="Q358" s="206">
        <f>ROUND(I358*H358,3)</f>
        <v>0</v>
      </c>
      <c r="R358" s="206">
        <f>ROUND(J358*H358,3)</f>
        <v>0</v>
      </c>
      <c r="S358" s="76"/>
      <c r="T358" s="207">
        <f>S358*H358</f>
        <v>0</v>
      </c>
      <c r="U358" s="207">
        <v>2.4000000000000001E-4</v>
      </c>
      <c r="V358" s="207">
        <f>U358*H358</f>
        <v>1.2E-4</v>
      </c>
      <c r="W358" s="207">
        <v>0</v>
      </c>
      <c r="X358" s="208">
        <f>W358*H358</f>
        <v>0</v>
      </c>
      <c r="Y358" s="35"/>
      <c r="Z358" s="35"/>
      <c r="AA358" s="35"/>
      <c r="AB358" s="35"/>
      <c r="AC358" s="35"/>
      <c r="AD358" s="35"/>
      <c r="AE358" s="35"/>
      <c r="AR358" s="209" t="s">
        <v>237</v>
      </c>
      <c r="AT358" s="209" t="s">
        <v>139</v>
      </c>
      <c r="AU358" s="209" t="s">
        <v>144</v>
      </c>
      <c r="AY358" s="18" t="s">
        <v>136</v>
      </c>
      <c r="BE358" s="210">
        <f>IF(O358="základná",K358,0)</f>
        <v>0</v>
      </c>
      <c r="BF358" s="210">
        <f>IF(O358="znížená",K358,0)</f>
        <v>0</v>
      </c>
      <c r="BG358" s="210">
        <f>IF(O358="zákl. prenesená",K358,0)</f>
        <v>0</v>
      </c>
      <c r="BH358" s="210">
        <f>IF(O358="zníž. prenesená",K358,0)</f>
        <v>0</v>
      </c>
      <c r="BI358" s="210">
        <f>IF(O358="nulová",K358,0)</f>
        <v>0</v>
      </c>
      <c r="BJ358" s="18" t="s">
        <v>144</v>
      </c>
      <c r="BK358" s="211">
        <f>ROUND(P358*H358,3)</f>
        <v>0</v>
      </c>
      <c r="BL358" s="18" t="s">
        <v>237</v>
      </c>
      <c r="BM358" s="209" t="s">
        <v>516</v>
      </c>
    </row>
    <row r="359" spans="1:65" s="2" customFormat="1">
      <c r="A359" s="35"/>
      <c r="B359" s="36"/>
      <c r="C359" s="37"/>
      <c r="D359" s="212" t="s">
        <v>146</v>
      </c>
      <c r="E359" s="37"/>
      <c r="F359" s="213" t="s">
        <v>517</v>
      </c>
      <c r="G359" s="37"/>
      <c r="H359" s="37"/>
      <c r="I359" s="214"/>
      <c r="J359" s="214"/>
      <c r="K359" s="37"/>
      <c r="L359" s="37"/>
      <c r="M359" s="40"/>
      <c r="N359" s="215"/>
      <c r="O359" s="216"/>
      <c r="P359" s="76"/>
      <c r="Q359" s="76"/>
      <c r="R359" s="76"/>
      <c r="S359" s="76"/>
      <c r="T359" s="76"/>
      <c r="U359" s="76"/>
      <c r="V359" s="76"/>
      <c r="W359" s="76"/>
      <c r="X359" s="77"/>
      <c r="Y359" s="35"/>
      <c r="Z359" s="35"/>
      <c r="AA359" s="35"/>
      <c r="AB359" s="35"/>
      <c r="AC359" s="35"/>
      <c r="AD359" s="35"/>
      <c r="AE359" s="35"/>
      <c r="AT359" s="18" t="s">
        <v>146</v>
      </c>
      <c r="AU359" s="18" t="s">
        <v>144</v>
      </c>
    </row>
    <row r="360" spans="1:65" s="2" customFormat="1" ht="16.5" customHeight="1">
      <c r="A360" s="35"/>
      <c r="B360" s="36"/>
      <c r="C360" s="195" t="s">
        <v>518</v>
      </c>
      <c r="D360" s="195" t="s">
        <v>139</v>
      </c>
      <c r="E360" s="196" t="s">
        <v>519</v>
      </c>
      <c r="F360" s="197" t="s">
        <v>520</v>
      </c>
      <c r="G360" s="198" t="s">
        <v>142</v>
      </c>
      <c r="H360" s="199">
        <v>0.5</v>
      </c>
      <c r="I360" s="200"/>
      <c r="J360" s="200"/>
      <c r="K360" s="201">
        <f>ROUND(P360*H360,3)</f>
        <v>0</v>
      </c>
      <c r="L360" s="202"/>
      <c r="M360" s="40"/>
      <c r="N360" s="203" t="s">
        <v>1</v>
      </c>
      <c r="O360" s="204" t="s">
        <v>41</v>
      </c>
      <c r="P360" s="205">
        <f>I360+J360</f>
        <v>0</v>
      </c>
      <c r="Q360" s="206">
        <f>ROUND(I360*H360,3)</f>
        <v>0</v>
      </c>
      <c r="R360" s="206">
        <f>ROUND(J360*H360,3)</f>
        <v>0</v>
      </c>
      <c r="S360" s="76"/>
      <c r="T360" s="207">
        <f>S360*H360</f>
        <v>0</v>
      </c>
      <c r="U360" s="207">
        <v>8.0000000000000007E-5</v>
      </c>
      <c r="V360" s="207">
        <f>U360*H360</f>
        <v>4.0000000000000003E-5</v>
      </c>
      <c r="W360" s="207">
        <v>0</v>
      </c>
      <c r="X360" s="208">
        <f>W360*H360</f>
        <v>0</v>
      </c>
      <c r="Y360" s="35"/>
      <c r="Z360" s="35"/>
      <c r="AA360" s="35"/>
      <c r="AB360" s="35"/>
      <c r="AC360" s="35"/>
      <c r="AD360" s="35"/>
      <c r="AE360" s="35"/>
      <c r="AR360" s="209" t="s">
        <v>237</v>
      </c>
      <c r="AT360" s="209" t="s">
        <v>139</v>
      </c>
      <c r="AU360" s="209" t="s">
        <v>144</v>
      </c>
      <c r="AY360" s="18" t="s">
        <v>136</v>
      </c>
      <c r="BE360" s="210">
        <f>IF(O360="základná",K360,0)</f>
        <v>0</v>
      </c>
      <c r="BF360" s="210">
        <f>IF(O360="znížená",K360,0)</f>
        <v>0</v>
      </c>
      <c r="BG360" s="210">
        <f>IF(O360="zákl. prenesená",K360,0)</f>
        <v>0</v>
      </c>
      <c r="BH360" s="210">
        <f>IF(O360="zníž. prenesená",K360,0)</f>
        <v>0</v>
      </c>
      <c r="BI360" s="210">
        <f>IF(O360="nulová",K360,0)</f>
        <v>0</v>
      </c>
      <c r="BJ360" s="18" t="s">
        <v>144</v>
      </c>
      <c r="BK360" s="211">
        <f>ROUND(P360*H360,3)</f>
        <v>0</v>
      </c>
      <c r="BL360" s="18" t="s">
        <v>237</v>
      </c>
      <c r="BM360" s="209" t="s">
        <v>521</v>
      </c>
    </row>
    <row r="361" spans="1:65" s="2" customFormat="1">
      <c r="A361" s="35"/>
      <c r="B361" s="36"/>
      <c r="C361" s="37"/>
      <c r="D361" s="212" t="s">
        <v>146</v>
      </c>
      <c r="E361" s="37"/>
      <c r="F361" s="213" t="s">
        <v>522</v>
      </c>
      <c r="G361" s="37"/>
      <c r="H361" s="37"/>
      <c r="I361" s="214"/>
      <c r="J361" s="214"/>
      <c r="K361" s="37"/>
      <c r="L361" s="37"/>
      <c r="M361" s="40"/>
      <c r="N361" s="215"/>
      <c r="O361" s="216"/>
      <c r="P361" s="76"/>
      <c r="Q361" s="76"/>
      <c r="R361" s="76"/>
      <c r="S361" s="76"/>
      <c r="T361" s="76"/>
      <c r="U361" s="76"/>
      <c r="V361" s="76"/>
      <c r="W361" s="76"/>
      <c r="X361" s="77"/>
      <c r="Y361" s="35"/>
      <c r="Z361" s="35"/>
      <c r="AA361" s="35"/>
      <c r="AB361" s="35"/>
      <c r="AC361" s="35"/>
      <c r="AD361" s="35"/>
      <c r="AE361" s="35"/>
      <c r="AT361" s="18" t="s">
        <v>146</v>
      </c>
      <c r="AU361" s="18" t="s">
        <v>144</v>
      </c>
    </row>
    <row r="362" spans="1:65" s="14" customFormat="1">
      <c r="B362" s="227"/>
      <c r="C362" s="228"/>
      <c r="D362" s="212" t="s">
        <v>148</v>
      </c>
      <c r="E362" s="229" t="s">
        <v>1</v>
      </c>
      <c r="F362" s="230" t="s">
        <v>523</v>
      </c>
      <c r="G362" s="228"/>
      <c r="H362" s="231">
        <v>0.5</v>
      </c>
      <c r="I362" s="232"/>
      <c r="J362" s="232"/>
      <c r="K362" s="228"/>
      <c r="L362" s="228"/>
      <c r="M362" s="233"/>
      <c r="N362" s="234"/>
      <c r="O362" s="235"/>
      <c r="P362" s="235"/>
      <c r="Q362" s="235"/>
      <c r="R362" s="235"/>
      <c r="S362" s="235"/>
      <c r="T362" s="235"/>
      <c r="U362" s="235"/>
      <c r="V362" s="235"/>
      <c r="W362" s="235"/>
      <c r="X362" s="236"/>
      <c r="AT362" s="237" t="s">
        <v>148</v>
      </c>
      <c r="AU362" s="237" t="s">
        <v>144</v>
      </c>
      <c r="AV362" s="14" t="s">
        <v>144</v>
      </c>
      <c r="AW362" s="14" t="s">
        <v>5</v>
      </c>
      <c r="AX362" s="14" t="s">
        <v>14</v>
      </c>
      <c r="AY362" s="237" t="s">
        <v>136</v>
      </c>
    </row>
    <row r="363" spans="1:65" s="2" customFormat="1" ht="16.5" customHeight="1">
      <c r="A363" s="35"/>
      <c r="B363" s="36"/>
      <c r="C363" s="195" t="s">
        <v>524</v>
      </c>
      <c r="D363" s="195" t="s">
        <v>139</v>
      </c>
      <c r="E363" s="196" t="s">
        <v>525</v>
      </c>
      <c r="F363" s="197" t="s">
        <v>526</v>
      </c>
      <c r="G363" s="198" t="s">
        <v>142</v>
      </c>
      <c r="H363" s="199">
        <v>137.79</v>
      </c>
      <c r="I363" s="200"/>
      <c r="J363" s="200"/>
      <c r="K363" s="201">
        <f>ROUND(P363*H363,3)</f>
        <v>0</v>
      </c>
      <c r="L363" s="202"/>
      <c r="M363" s="40"/>
      <c r="N363" s="203" t="s">
        <v>1</v>
      </c>
      <c r="O363" s="204" t="s">
        <v>41</v>
      </c>
      <c r="P363" s="205">
        <f>I363+J363</f>
        <v>0</v>
      </c>
      <c r="Q363" s="206">
        <f>ROUND(I363*H363,3)</f>
        <v>0</v>
      </c>
      <c r="R363" s="206">
        <f>ROUND(J363*H363,3)</f>
        <v>0</v>
      </c>
      <c r="S363" s="76"/>
      <c r="T363" s="207">
        <f>S363*H363</f>
        <v>0</v>
      </c>
      <c r="U363" s="207">
        <v>3.3E-4</v>
      </c>
      <c r="V363" s="207">
        <f>U363*H363</f>
        <v>4.5470699999999996E-2</v>
      </c>
      <c r="W363" s="207">
        <v>0</v>
      </c>
      <c r="X363" s="208">
        <f>W363*H363</f>
        <v>0</v>
      </c>
      <c r="Y363" s="35"/>
      <c r="Z363" s="35"/>
      <c r="AA363" s="35"/>
      <c r="AB363" s="35"/>
      <c r="AC363" s="35"/>
      <c r="AD363" s="35"/>
      <c r="AE363" s="35"/>
      <c r="AR363" s="209" t="s">
        <v>237</v>
      </c>
      <c r="AT363" s="209" t="s">
        <v>139</v>
      </c>
      <c r="AU363" s="209" t="s">
        <v>144</v>
      </c>
      <c r="AY363" s="18" t="s">
        <v>136</v>
      </c>
      <c r="BE363" s="210">
        <f>IF(O363="základná",K363,0)</f>
        <v>0</v>
      </c>
      <c r="BF363" s="210">
        <f>IF(O363="znížená",K363,0)</f>
        <v>0</v>
      </c>
      <c r="BG363" s="210">
        <f>IF(O363="zákl. prenesená",K363,0)</f>
        <v>0</v>
      </c>
      <c r="BH363" s="210">
        <f>IF(O363="zníž. prenesená",K363,0)</f>
        <v>0</v>
      </c>
      <c r="BI363" s="210">
        <f>IF(O363="nulová",K363,0)</f>
        <v>0</v>
      </c>
      <c r="BJ363" s="18" t="s">
        <v>144</v>
      </c>
      <c r="BK363" s="211">
        <f>ROUND(P363*H363,3)</f>
        <v>0</v>
      </c>
      <c r="BL363" s="18" t="s">
        <v>237</v>
      </c>
      <c r="BM363" s="209" t="s">
        <v>527</v>
      </c>
    </row>
    <row r="364" spans="1:65" s="2" customFormat="1" ht="19.5">
      <c r="A364" s="35"/>
      <c r="B364" s="36"/>
      <c r="C364" s="37"/>
      <c r="D364" s="212" t="s">
        <v>146</v>
      </c>
      <c r="E364" s="37"/>
      <c r="F364" s="213" t="s">
        <v>528</v>
      </c>
      <c r="G364" s="37"/>
      <c r="H364" s="37"/>
      <c r="I364" s="214"/>
      <c r="J364" s="214"/>
      <c r="K364" s="37"/>
      <c r="L364" s="37"/>
      <c r="M364" s="40"/>
      <c r="N364" s="215"/>
      <c r="O364" s="216"/>
      <c r="P364" s="76"/>
      <c r="Q364" s="76"/>
      <c r="R364" s="76"/>
      <c r="S364" s="76"/>
      <c r="T364" s="76"/>
      <c r="U364" s="76"/>
      <c r="V364" s="76"/>
      <c r="W364" s="76"/>
      <c r="X364" s="77"/>
      <c r="Y364" s="35"/>
      <c r="Z364" s="35"/>
      <c r="AA364" s="35"/>
      <c r="AB364" s="35"/>
      <c r="AC364" s="35"/>
      <c r="AD364" s="35"/>
      <c r="AE364" s="35"/>
      <c r="AT364" s="18" t="s">
        <v>146</v>
      </c>
      <c r="AU364" s="18" t="s">
        <v>144</v>
      </c>
    </row>
    <row r="365" spans="1:65" s="14" customFormat="1">
      <c r="B365" s="227"/>
      <c r="C365" s="228"/>
      <c r="D365" s="212" t="s">
        <v>148</v>
      </c>
      <c r="E365" s="229" t="s">
        <v>1</v>
      </c>
      <c r="F365" s="230" t="s">
        <v>529</v>
      </c>
      <c r="G365" s="228"/>
      <c r="H365" s="231">
        <v>30.05</v>
      </c>
      <c r="I365" s="232"/>
      <c r="J365" s="232"/>
      <c r="K365" s="228"/>
      <c r="L365" s="228"/>
      <c r="M365" s="233"/>
      <c r="N365" s="234"/>
      <c r="O365" s="235"/>
      <c r="P365" s="235"/>
      <c r="Q365" s="235"/>
      <c r="R365" s="235"/>
      <c r="S365" s="235"/>
      <c r="T365" s="235"/>
      <c r="U365" s="235"/>
      <c r="V365" s="235"/>
      <c r="W365" s="235"/>
      <c r="X365" s="236"/>
      <c r="AT365" s="237" t="s">
        <v>148</v>
      </c>
      <c r="AU365" s="237" t="s">
        <v>144</v>
      </c>
      <c r="AV365" s="14" t="s">
        <v>144</v>
      </c>
      <c r="AW365" s="14" t="s">
        <v>5</v>
      </c>
      <c r="AX365" s="14" t="s">
        <v>77</v>
      </c>
      <c r="AY365" s="237" t="s">
        <v>136</v>
      </c>
    </row>
    <row r="366" spans="1:65" s="14" customFormat="1">
      <c r="B366" s="227"/>
      <c r="C366" s="228"/>
      <c r="D366" s="212" t="s">
        <v>148</v>
      </c>
      <c r="E366" s="229" t="s">
        <v>1</v>
      </c>
      <c r="F366" s="230" t="s">
        <v>530</v>
      </c>
      <c r="G366" s="228"/>
      <c r="H366" s="231">
        <v>95.3</v>
      </c>
      <c r="I366" s="232"/>
      <c r="J366" s="232"/>
      <c r="K366" s="228"/>
      <c r="L366" s="228"/>
      <c r="M366" s="233"/>
      <c r="N366" s="234"/>
      <c r="O366" s="235"/>
      <c r="P366" s="235"/>
      <c r="Q366" s="235"/>
      <c r="R366" s="235"/>
      <c r="S366" s="235"/>
      <c r="T366" s="235"/>
      <c r="U366" s="235"/>
      <c r="V366" s="235"/>
      <c r="W366" s="235"/>
      <c r="X366" s="236"/>
      <c r="AT366" s="237" t="s">
        <v>148</v>
      </c>
      <c r="AU366" s="237" t="s">
        <v>144</v>
      </c>
      <c r="AV366" s="14" t="s">
        <v>144</v>
      </c>
      <c r="AW366" s="14" t="s">
        <v>5</v>
      </c>
      <c r="AX366" s="14" t="s">
        <v>77</v>
      </c>
      <c r="AY366" s="237" t="s">
        <v>136</v>
      </c>
    </row>
    <row r="367" spans="1:65" s="14" customFormat="1">
      <c r="B367" s="227"/>
      <c r="C367" s="228"/>
      <c r="D367" s="212" t="s">
        <v>148</v>
      </c>
      <c r="E367" s="229" t="s">
        <v>1</v>
      </c>
      <c r="F367" s="230" t="s">
        <v>531</v>
      </c>
      <c r="G367" s="228"/>
      <c r="H367" s="231">
        <v>12.44</v>
      </c>
      <c r="I367" s="232"/>
      <c r="J367" s="232"/>
      <c r="K367" s="228"/>
      <c r="L367" s="228"/>
      <c r="M367" s="233"/>
      <c r="N367" s="234"/>
      <c r="O367" s="235"/>
      <c r="P367" s="235"/>
      <c r="Q367" s="235"/>
      <c r="R367" s="235"/>
      <c r="S367" s="235"/>
      <c r="T367" s="235"/>
      <c r="U367" s="235"/>
      <c r="V367" s="235"/>
      <c r="W367" s="235"/>
      <c r="X367" s="236"/>
      <c r="AT367" s="237" t="s">
        <v>148</v>
      </c>
      <c r="AU367" s="237" t="s">
        <v>144</v>
      </c>
      <c r="AV367" s="14" t="s">
        <v>144</v>
      </c>
      <c r="AW367" s="14" t="s">
        <v>5</v>
      </c>
      <c r="AX367" s="14" t="s">
        <v>77</v>
      </c>
      <c r="AY367" s="237" t="s">
        <v>136</v>
      </c>
    </row>
    <row r="368" spans="1:65" s="15" customFormat="1">
      <c r="B368" s="238"/>
      <c r="C368" s="239"/>
      <c r="D368" s="212" t="s">
        <v>148</v>
      </c>
      <c r="E368" s="240" t="s">
        <v>1</v>
      </c>
      <c r="F368" s="241" t="s">
        <v>152</v>
      </c>
      <c r="G368" s="239"/>
      <c r="H368" s="242">
        <v>137.79</v>
      </c>
      <c r="I368" s="243"/>
      <c r="J368" s="243"/>
      <c r="K368" s="239"/>
      <c r="L368" s="239"/>
      <c r="M368" s="244"/>
      <c r="N368" s="245"/>
      <c r="O368" s="246"/>
      <c r="P368" s="246"/>
      <c r="Q368" s="246"/>
      <c r="R368" s="246"/>
      <c r="S368" s="246"/>
      <c r="T368" s="246"/>
      <c r="U368" s="246"/>
      <c r="V368" s="246"/>
      <c r="W368" s="246"/>
      <c r="X368" s="247"/>
      <c r="AT368" s="248" t="s">
        <v>148</v>
      </c>
      <c r="AU368" s="248" t="s">
        <v>144</v>
      </c>
      <c r="AV368" s="15" t="s">
        <v>143</v>
      </c>
      <c r="AW368" s="15" t="s">
        <v>5</v>
      </c>
      <c r="AX368" s="15" t="s">
        <v>14</v>
      </c>
      <c r="AY368" s="248" t="s">
        <v>136</v>
      </c>
    </row>
    <row r="369" spans="1:65" s="12" customFormat="1" ht="22.9" customHeight="1">
      <c r="B369" s="178"/>
      <c r="C369" s="179"/>
      <c r="D369" s="180" t="s">
        <v>76</v>
      </c>
      <c r="E369" s="193" t="s">
        <v>532</v>
      </c>
      <c r="F369" s="193" t="s">
        <v>533</v>
      </c>
      <c r="G369" s="179"/>
      <c r="H369" s="179"/>
      <c r="I369" s="182"/>
      <c r="J369" s="182"/>
      <c r="K369" s="194">
        <f>BK369</f>
        <v>0</v>
      </c>
      <c r="L369" s="179"/>
      <c r="M369" s="184"/>
      <c r="N369" s="185"/>
      <c r="O369" s="186"/>
      <c r="P369" s="186"/>
      <c r="Q369" s="187">
        <f>SUM(Q370:Q383)</f>
        <v>0</v>
      </c>
      <c r="R369" s="187">
        <f>SUM(R370:R383)</f>
        <v>0</v>
      </c>
      <c r="S369" s="186"/>
      <c r="T369" s="188">
        <f>SUM(T370:T383)</f>
        <v>0</v>
      </c>
      <c r="U369" s="186"/>
      <c r="V369" s="188">
        <f>SUM(V370:V383)</f>
        <v>0.12998040000000002</v>
      </c>
      <c r="W369" s="186"/>
      <c r="X369" s="189">
        <f>SUM(X370:X383)</f>
        <v>0</v>
      </c>
      <c r="AR369" s="190" t="s">
        <v>144</v>
      </c>
      <c r="AT369" s="191" t="s">
        <v>76</v>
      </c>
      <c r="AU369" s="191" t="s">
        <v>14</v>
      </c>
      <c r="AY369" s="190" t="s">
        <v>136</v>
      </c>
      <c r="BK369" s="192">
        <f>SUM(BK370:BK383)</f>
        <v>0</v>
      </c>
    </row>
    <row r="370" spans="1:65" s="2" customFormat="1" ht="16.5" customHeight="1">
      <c r="A370" s="35"/>
      <c r="B370" s="36"/>
      <c r="C370" s="195" t="s">
        <v>534</v>
      </c>
      <c r="D370" s="195" t="s">
        <v>139</v>
      </c>
      <c r="E370" s="196" t="s">
        <v>535</v>
      </c>
      <c r="F370" s="197" t="s">
        <v>536</v>
      </c>
      <c r="G370" s="198" t="s">
        <v>142</v>
      </c>
      <c r="H370" s="199">
        <v>180.2</v>
      </c>
      <c r="I370" s="200"/>
      <c r="J370" s="200"/>
      <c r="K370" s="201">
        <f>ROUND(P370*H370,3)</f>
        <v>0</v>
      </c>
      <c r="L370" s="202"/>
      <c r="M370" s="40"/>
      <c r="N370" s="203" t="s">
        <v>1</v>
      </c>
      <c r="O370" s="204" t="s">
        <v>41</v>
      </c>
      <c r="P370" s="205">
        <f>I370+J370</f>
        <v>0</v>
      </c>
      <c r="Q370" s="206">
        <f>ROUND(I370*H370,3)</f>
        <v>0</v>
      </c>
      <c r="R370" s="206">
        <f>ROUND(J370*H370,3)</f>
        <v>0</v>
      </c>
      <c r="S370" s="76"/>
      <c r="T370" s="207">
        <f>S370*H370</f>
        <v>0</v>
      </c>
      <c r="U370" s="207">
        <v>0</v>
      </c>
      <c r="V370" s="207">
        <f>U370*H370</f>
        <v>0</v>
      </c>
      <c r="W370" s="207">
        <v>0</v>
      </c>
      <c r="X370" s="208">
        <f>W370*H370</f>
        <v>0</v>
      </c>
      <c r="Y370" s="35"/>
      <c r="Z370" s="35"/>
      <c r="AA370" s="35"/>
      <c r="AB370" s="35"/>
      <c r="AC370" s="35"/>
      <c r="AD370" s="35"/>
      <c r="AE370" s="35"/>
      <c r="AR370" s="209" t="s">
        <v>237</v>
      </c>
      <c r="AT370" s="209" t="s">
        <v>139</v>
      </c>
      <c r="AU370" s="209" t="s">
        <v>144</v>
      </c>
      <c r="AY370" s="18" t="s">
        <v>136</v>
      </c>
      <c r="BE370" s="210">
        <f>IF(O370="základná",K370,0)</f>
        <v>0</v>
      </c>
      <c r="BF370" s="210">
        <f>IF(O370="znížená",K370,0)</f>
        <v>0</v>
      </c>
      <c r="BG370" s="210">
        <f>IF(O370="zákl. prenesená",K370,0)</f>
        <v>0</v>
      </c>
      <c r="BH370" s="210">
        <f>IF(O370="zníž. prenesená",K370,0)</f>
        <v>0</v>
      </c>
      <c r="BI370" s="210">
        <f>IF(O370="nulová",K370,0)</f>
        <v>0</v>
      </c>
      <c r="BJ370" s="18" t="s">
        <v>144</v>
      </c>
      <c r="BK370" s="211">
        <f>ROUND(P370*H370,3)</f>
        <v>0</v>
      </c>
      <c r="BL370" s="18" t="s">
        <v>237</v>
      </c>
      <c r="BM370" s="209" t="s">
        <v>537</v>
      </c>
    </row>
    <row r="371" spans="1:65" s="2" customFormat="1">
      <c r="A371" s="35"/>
      <c r="B371" s="36"/>
      <c r="C371" s="37"/>
      <c r="D371" s="212" t="s">
        <v>146</v>
      </c>
      <c r="E371" s="37"/>
      <c r="F371" s="213" t="s">
        <v>538</v>
      </c>
      <c r="G371" s="37"/>
      <c r="H371" s="37"/>
      <c r="I371" s="214"/>
      <c r="J371" s="214"/>
      <c r="K371" s="37"/>
      <c r="L371" s="37"/>
      <c r="M371" s="40"/>
      <c r="N371" s="215"/>
      <c r="O371" s="216"/>
      <c r="P371" s="76"/>
      <c r="Q371" s="76"/>
      <c r="R371" s="76"/>
      <c r="S371" s="76"/>
      <c r="T371" s="76"/>
      <c r="U371" s="76"/>
      <c r="V371" s="76"/>
      <c r="W371" s="76"/>
      <c r="X371" s="77"/>
      <c r="Y371" s="35"/>
      <c r="Z371" s="35"/>
      <c r="AA371" s="35"/>
      <c r="AB371" s="35"/>
      <c r="AC371" s="35"/>
      <c r="AD371" s="35"/>
      <c r="AE371" s="35"/>
      <c r="AT371" s="18" t="s">
        <v>146</v>
      </c>
      <c r="AU371" s="18" t="s">
        <v>144</v>
      </c>
    </row>
    <row r="372" spans="1:65" s="14" customFormat="1">
      <c r="B372" s="227"/>
      <c r="C372" s="228"/>
      <c r="D372" s="212" t="s">
        <v>148</v>
      </c>
      <c r="E372" s="229" t="s">
        <v>1</v>
      </c>
      <c r="F372" s="230" t="s">
        <v>539</v>
      </c>
      <c r="G372" s="228"/>
      <c r="H372" s="231">
        <v>155.19999999999999</v>
      </c>
      <c r="I372" s="232"/>
      <c r="J372" s="232"/>
      <c r="K372" s="228"/>
      <c r="L372" s="228"/>
      <c r="M372" s="233"/>
      <c r="N372" s="234"/>
      <c r="O372" s="235"/>
      <c r="P372" s="235"/>
      <c r="Q372" s="235"/>
      <c r="R372" s="235"/>
      <c r="S372" s="235"/>
      <c r="T372" s="235"/>
      <c r="U372" s="235"/>
      <c r="V372" s="235"/>
      <c r="W372" s="235"/>
      <c r="X372" s="236"/>
      <c r="AT372" s="237" t="s">
        <v>148</v>
      </c>
      <c r="AU372" s="237" t="s">
        <v>144</v>
      </c>
      <c r="AV372" s="14" t="s">
        <v>144</v>
      </c>
      <c r="AW372" s="14" t="s">
        <v>5</v>
      </c>
      <c r="AX372" s="14" t="s">
        <v>77</v>
      </c>
      <c r="AY372" s="237" t="s">
        <v>136</v>
      </c>
    </row>
    <row r="373" spans="1:65" s="14" customFormat="1">
      <c r="B373" s="227"/>
      <c r="C373" s="228"/>
      <c r="D373" s="212" t="s">
        <v>148</v>
      </c>
      <c r="E373" s="229" t="s">
        <v>1</v>
      </c>
      <c r="F373" s="230" t="s">
        <v>540</v>
      </c>
      <c r="G373" s="228"/>
      <c r="H373" s="231">
        <v>25</v>
      </c>
      <c r="I373" s="232"/>
      <c r="J373" s="232"/>
      <c r="K373" s="228"/>
      <c r="L373" s="228"/>
      <c r="M373" s="233"/>
      <c r="N373" s="234"/>
      <c r="O373" s="235"/>
      <c r="P373" s="235"/>
      <c r="Q373" s="235"/>
      <c r="R373" s="235"/>
      <c r="S373" s="235"/>
      <c r="T373" s="235"/>
      <c r="U373" s="235"/>
      <c r="V373" s="235"/>
      <c r="W373" s="235"/>
      <c r="X373" s="236"/>
      <c r="AT373" s="237" t="s">
        <v>148</v>
      </c>
      <c r="AU373" s="237" t="s">
        <v>144</v>
      </c>
      <c r="AV373" s="14" t="s">
        <v>144</v>
      </c>
      <c r="AW373" s="14" t="s">
        <v>5</v>
      </c>
      <c r="AX373" s="14" t="s">
        <v>77</v>
      </c>
      <c r="AY373" s="237" t="s">
        <v>136</v>
      </c>
    </row>
    <row r="374" spans="1:65" s="15" customFormat="1">
      <c r="B374" s="238"/>
      <c r="C374" s="239"/>
      <c r="D374" s="212" t="s">
        <v>148</v>
      </c>
      <c r="E374" s="240" t="s">
        <v>1</v>
      </c>
      <c r="F374" s="241" t="s">
        <v>152</v>
      </c>
      <c r="G374" s="239"/>
      <c r="H374" s="242">
        <v>180.2</v>
      </c>
      <c r="I374" s="243"/>
      <c r="J374" s="243"/>
      <c r="K374" s="239"/>
      <c r="L374" s="239"/>
      <c r="M374" s="244"/>
      <c r="N374" s="245"/>
      <c r="O374" s="246"/>
      <c r="P374" s="246"/>
      <c r="Q374" s="246"/>
      <c r="R374" s="246"/>
      <c r="S374" s="246"/>
      <c r="T374" s="246"/>
      <c r="U374" s="246"/>
      <c r="V374" s="246"/>
      <c r="W374" s="246"/>
      <c r="X374" s="247"/>
      <c r="AT374" s="248" t="s">
        <v>148</v>
      </c>
      <c r="AU374" s="248" t="s">
        <v>144</v>
      </c>
      <c r="AV374" s="15" t="s">
        <v>143</v>
      </c>
      <c r="AW374" s="15" t="s">
        <v>5</v>
      </c>
      <c r="AX374" s="15" t="s">
        <v>14</v>
      </c>
      <c r="AY374" s="248" t="s">
        <v>136</v>
      </c>
    </row>
    <row r="375" spans="1:65" s="2" customFormat="1" ht="16.5" customHeight="1">
      <c r="A375" s="35"/>
      <c r="B375" s="36"/>
      <c r="C375" s="195" t="s">
        <v>541</v>
      </c>
      <c r="D375" s="195" t="s">
        <v>139</v>
      </c>
      <c r="E375" s="196" t="s">
        <v>542</v>
      </c>
      <c r="F375" s="197" t="s">
        <v>543</v>
      </c>
      <c r="G375" s="198" t="s">
        <v>142</v>
      </c>
      <c r="H375" s="199">
        <v>295.41000000000003</v>
      </c>
      <c r="I375" s="200"/>
      <c r="J375" s="200"/>
      <c r="K375" s="201">
        <f>ROUND(P375*H375,3)</f>
        <v>0</v>
      </c>
      <c r="L375" s="202"/>
      <c r="M375" s="40"/>
      <c r="N375" s="203" t="s">
        <v>1</v>
      </c>
      <c r="O375" s="204" t="s">
        <v>41</v>
      </c>
      <c r="P375" s="205">
        <f>I375+J375</f>
        <v>0</v>
      </c>
      <c r="Q375" s="206">
        <f>ROUND(I375*H375,3)</f>
        <v>0</v>
      </c>
      <c r="R375" s="206">
        <f>ROUND(J375*H375,3)</f>
        <v>0</v>
      </c>
      <c r="S375" s="76"/>
      <c r="T375" s="207">
        <f>S375*H375</f>
        <v>0</v>
      </c>
      <c r="U375" s="207">
        <v>4.4000000000000002E-4</v>
      </c>
      <c r="V375" s="207">
        <f>U375*H375</f>
        <v>0.12998040000000002</v>
      </c>
      <c r="W375" s="207">
        <v>0</v>
      </c>
      <c r="X375" s="208">
        <f>W375*H375</f>
        <v>0</v>
      </c>
      <c r="Y375" s="35"/>
      <c r="Z375" s="35"/>
      <c r="AA375" s="35"/>
      <c r="AB375" s="35"/>
      <c r="AC375" s="35"/>
      <c r="AD375" s="35"/>
      <c r="AE375" s="35"/>
      <c r="AR375" s="209" t="s">
        <v>237</v>
      </c>
      <c r="AT375" s="209" t="s">
        <v>139</v>
      </c>
      <c r="AU375" s="209" t="s">
        <v>144</v>
      </c>
      <c r="AY375" s="18" t="s">
        <v>136</v>
      </c>
      <c r="BE375" s="210">
        <f>IF(O375="základná",K375,0)</f>
        <v>0</v>
      </c>
      <c r="BF375" s="210">
        <f>IF(O375="znížená",K375,0)</f>
        <v>0</v>
      </c>
      <c r="BG375" s="210">
        <f>IF(O375="zákl. prenesená",K375,0)</f>
        <v>0</v>
      </c>
      <c r="BH375" s="210">
        <f>IF(O375="zníž. prenesená",K375,0)</f>
        <v>0</v>
      </c>
      <c r="BI375" s="210">
        <f>IF(O375="nulová",K375,0)</f>
        <v>0</v>
      </c>
      <c r="BJ375" s="18" t="s">
        <v>144</v>
      </c>
      <c r="BK375" s="211">
        <f>ROUND(P375*H375,3)</f>
        <v>0</v>
      </c>
      <c r="BL375" s="18" t="s">
        <v>237</v>
      </c>
      <c r="BM375" s="209" t="s">
        <v>544</v>
      </c>
    </row>
    <row r="376" spans="1:65" s="2" customFormat="1">
      <c r="A376" s="35"/>
      <c r="B376" s="36"/>
      <c r="C376" s="37"/>
      <c r="D376" s="212" t="s">
        <v>146</v>
      </c>
      <c r="E376" s="37"/>
      <c r="F376" s="213" t="s">
        <v>545</v>
      </c>
      <c r="G376" s="37"/>
      <c r="H376" s="37"/>
      <c r="I376" s="214"/>
      <c r="J376" s="214"/>
      <c r="K376" s="37"/>
      <c r="L376" s="37"/>
      <c r="M376" s="40"/>
      <c r="N376" s="215"/>
      <c r="O376" s="216"/>
      <c r="P376" s="76"/>
      <c r="Q376" s="76"/>
      <c r="R376" s="76"/>
      <c r="S376" s="76"/>
      <c r="T376" s="76"/>
      <c r="U376" s="76"/>
      <c r="V376" s="76"/>
      <c r="W376" s="76"/>
      <c r="X376" s="77"/>
      <c r="Y376" s="35"/>
      <c r="Z376" s="35"/>
      <c r="AA376" s="35"/>
      <c r="AB376" s="35"/>
      <c r="AC376" s="35"/>
      <c r="AD376" s="35"/>
      <c r="AE376" s="35"/>
      <c r="AT376" s="18" t="s">
        <v>146</v>
      </c>
      <c r="AU376" s="18" t="s">
        <v>144</v>
      </c>
    </row>
    <row r="377" spans="1:65" s="14" customFormat="1">
      <c r="B377" s="227"/>
      <c r="C377" s="228"/>
      <c r="D377" s="212" t="s">
        <v>148</v>
      </c>
      <c r="E377" s="229" t="s">
        <v>1</v>
      </c>
      <c r="F377" s="230" t="s">
        <v>529</v>
      </c>
      <c r="G377" s="228"/>
      <c r="H377" s="231">
        <v>30.05</v>
      </c>
      <c r="I377" s="232"/>
      <c r="J377" s="232"/>
      <c r="K377" s="228"/>
      <c r="L377" s="228"/>
      <c r="M377" s="233"/>
      <c r="N377" s="234"/>
      <c r="O377" s="235"/>
      <c r="P377" s="235"/>
      <c r="Q377" s="235"/>
      <c r="R377" s="235"/>
      <c r="S377" s="235"/>
      <c r="T377" s="235"/>
      <c r="U377" s="235"/>
      <c r="V377" s="235"/>
      <c r="W377" s="235"/>
      <c r="X377" s="236"/>
      <c r="AT377" s="237" t="s">
        <v>148</v>
      </c>
      <c r="AU377" s="237" t="s">
        <v>144</v>
      </c>
      <c r="AV377" s="14" t="s">
        <v>144</v>
      </c>
      <c r="AW377" s="14" t="s">
        <v>5</v>
      </c>
      <c r="AX377" s="14" t="s">
        <v>77</v>
      </c>
      <c r="AY377" s="237" t="s">
        <v>136</v>
      </c>
    </row>
    <row r="378" spans="1:65" s="14" customFormat="1">
      <c r="B378" s="227"/>
      <c r="C378" s="228"/>
      <c r="D378" s="212" t="s">
        <v>148</v>
      </c>
      <c r="E378" s="229" t="s">
        <v>1</v>
      </c>
      <c r="F378" s="230" t="s">
        <v>530</v>
      </c>
      <c r="G378" s="228"/>
      <c r="H378" s="231">
        <v>95.3</v>
      </c>
      <c r="I378" s="232"/>
      <c r="J378" s="232"/>
      <c r="K378" s="228"/>
      <c r="L378" s="228"/>
      <c r="M378" s="233"/>
      <c r="N378" s="234"/>
      <c r="O378" s="235"/>
      <c r="P378" s="235"/>
      <c r="Q378" s="235"/>
      <c r="R378" s="235"/>
      <c r="S378" s="235"/>
      <c r="T378" s="235"/>
      <c r="U378" s="235"/>
      <c r="V378" s="235"/>
      <c r="W378" s="235"/>
      <c r="X378" s="236"/>
      <c r="AT378" s="237" t="s">
        <v>148</v>
      </c>
      <c r="AU378" s="237" t="s">
        <v>144</v>
      </c>
      <c r="AV378" s="14" t="s">
        <v>144</v>
      </c>
      <c r="AW378" s="14" t="s">
        <v>5</v>
      </c>
      <c r="AX378" s="14" t="s">
        <v>77</v>
      </c>
      <c r="AY378" s="237" t="s">
        <v>136</v>
      </c>
    </row>
    <row r="379" spans="1:65" s="14" customFormat="1">
      <c r="B379" s="227"/>
      <c r="C379" s="228"/>
      <c r="D379" s="212" t="s">
        <v>148</v>
      </c>
      <c r="E379" s="229" t="s">
        <v>1</v>
      </c>
      <c r="F379" s="230" t="s">
        <v>531</v>
      </c>
      <c r="G379" s="228"/>
      <c r="H379" s="231">
        <v>12.44</v>
      </c>
      <c r="I379" s="232"/>
      <c r="J379" s="232"/>
      <c r="K379" s="228"/>
      <c r="L379" s="228"/>
      <c r="M379" s="233"/>
      <c r="N379" s="234"/>
      <c r="O379" s="235"/>
      <c r="P379" s="235"/>
      <c r="Q379" s="235"/>
      <c r="R379" s="235"/>
      <c r="S379" s="235"/>
      <c r="T379" s="235"/>
      <c r="U379" s="235"/>
      <c r="V379" s="235"/>
      <c r="W379" s="235"/>
      <c r="X379" s="236"/>
      <c r="AT379" s="237" t="s">
        <v>148</v>
      </c>
      <c r="AU379" s="237" t="s">
        <v>144</v>
      </c>
      <c r="AV379" s="14" t="s">
        <v>144</v>
      </c>
      <c r="AW379" s="14" t="s">
        <v>5</v>
      </c>
      <c r="AX379" s="14" t="s">
        <v>77</v>
      </c>
      <c r="AY379" s="237" t="s">
        <v>136</v>
      </c>
    </row>
    <row r="380" spans="1:65" s="14" customFormat="1">
      <c r="B380" s="227"/>
      <c r="C380" s="228"/>
      <c r="D380" s="212" t="s">
        <v>148</v>
      </c>
      <c r="E380" s="229" t="s">
        <v>1</v>
      </c>
      <c r="F380" s="230" t="s">
        <v>546</v>
      </c>
      <c r="G380" s="228"/>
      <c r="H380" s="231">
        <v>123.65</v>
      </c>
      <c r="I380" s="232"/>
      <c r="J380" s="232"/>
      <c r="K380" s="228"/>
      <c r="L380" s="228"/>
      <c r="M380" s="233"/>
      <c r="N380" s="234"/>
      <c r="O380" s="235"/>
      <c r="P380" s="235"/>
      <c r="Q380" s="235"/>
      <c r="R380" s="235"/>
      <c r="S380" s="235"/>
      <c r="T380" s="235"/>
      <c r="U380" s="235"/>
      <c r="V380" s="235"/>
      <c r="W380" s="235"/>
      <c r="X380" s="236"/>
      <c r="AT380" s="237" t="s">
        <v>148</v>
      </c>
      <c r="AU380" s="237" t="s">
        <v>144</v>
      </c>
      <c r="AV380" s="14" t="s">
        <v>144</v>
      </c>
      <c r="AW380" s="14" t="s">
        <v>5</v>
      </c>
      <c r="AX380" s="14" t="s">
        <v>77</v>
      </c>
      <c r="AY380" s="237" t="s">
        <v>136</v>
      </c>
    </row>
    <row r="381" spans="1:65" s="14" customFormat="1">
      <c r="B381" s="227"/>
      <c r="C381" s="228"/>
      <c r="D381" s="212" t="s">
        <v>148</v>
      </c>
      <c r="E381" s="229" t="s">
        <v>1</v>
      </c>
      <c r="F381" s="230" t="s">
        <v>547</v>
      </c>
      <c r="G381" s="228"/>
      <c r="H381" s="231">
        <v>-6.03</v>
      </c>
      <c r="I381" s="232"/>
      <c r="J381" s="232"/>
      <c r="K381" s="228"/>
      <c r="L381" s="228"/>
      <c r="M381" s="233"/>
      <c r="N381" s="234"/>
      <c r="O381" s="235"/>
      <c r="P381" s="235"/>
      <c r="Q381" s="235"/>
      <c r="R381" s="235"/>
      <c r="S381" s="235"/>
      <c r="T381" s="235"/>
      <c r="U381" s="235"/>
      <c r="V381" s="235"/>
      <c r="W381" s="235"/>
      <c r="X381" s="236"/>
      <c r="AT381" s="237" t="s">
        <v>148</v>
      </c>
      <c r="AU381" s="237" t="s">
        <v>144</v>
      </c>
      <c r="AV381" s="14" t="s">
        <v>144</v>
      </c>
      <c r="AW381" s="14" t="s">
        <v>5</v>
      </c>
      <c r="AX381" s="14" t="s">
        <v>77</v>
      </c>
      <c r="AY381" s="237" t="s">
        <v>136</v>
      </c>
    </row>
    <row r="382" spans="1:65" s="14" customFormat="1">
      <c r="B382" s="227"/>
      <c r="C382" s="228"/>
      <c r="D382" s="212" t="s">
        <v>148</v>
      </c>
      <c r="E382" s="229" t="s">
        <v>1</v>
      </c>
      <c r="F382" s="230" t="s">
        <v>548</v>
      </c>
      <c r="G382" s="228"/>
      <c r="H382" s="231">
        <v>40</v>
      </c>
      <c r="I382" s="232"/>
      <c r="J382" s="232"/>
      <c r="K382" s="228"/>
      <c r="L382" s="228"/>
      <c r="M382" s="233"/>
      <c r="N382" s="234"/>
      <c r="O382" s="235"/>
      <c r="P382" s="235"/>
      <c r="Q382" s="235"/>
      <c r="R382" s="235"/>
      <c r="S382" s="235"/>
      <c r="T382" s="235"/>
      <c r="U382" s="235"/>
      <c r="V382" s="235"/>
      <c r="W382" s="235"/>
      <c r="X382" s="236"/>
      <c r="AT382" s="237" t="s">
        <v>148</v>
      </c>
      <c r="AU382" s="237" t="s">
        <v>144</v>
      </c>
      <c r="AV382" s="14" t="s">
        <v>144</v>
      </c>
      <c r="AW382" s="14" t="s">
        <v>5</v>
      </c>
      <c r="AX382" s="14" t="s">
        <v>77</v>
      </c>
      <c r="AY382" s="237" t="s">
        <v>136</v>
      </c>
    </row>
    <row r="383" spans="1:65" s="15" customFormat="1">
      <c r="B383" s="238"/>
      <c r="C383" s="239"/>
      <c r="D383" s="212" t="s">
        <v>148</v>
      </c>
      <c r="E383" s="240" t="s">
        <v>1</v>
      </c>
      <c r="F383" s="241" t="s">
        <v>152</v>
      </c>
      <c r="G383" s="239"/>
      <c r="H383" s="242">
        <v>295.41000000000003</v>
      </c>
      <c r="I383" s="243"/>
      <c r="J383" s="243"/>
      <c r="K383" s="239"/>
      <c r="L383" s="239"/>
      <c r="M383" s="244"/>
      <c r="N383" s="245"/>
      <c r="O383" s="246"/>
      <c r="P383" s="246"/>
      <c r="Q383" s="246"/>
      <c r="R383" s="246"/>
      <c r="S383" s="246"/>
      <c r="T383" s="246"/>
      <c r="U383" s="246"/>
      <c r="V383" s="246"/>
      <c r="W383" s="246"/>
      <c r="X383" s="247"/>
      <c r="AT383" s="248" t="s">
        <v>148</v>
      </c>
      <c r="AU383" s="248" t="s">
        <v>144</v>
      </c>
      <c r="AV383" s="15" t="s">
        <v>143</v>
      </c>
      <c r="AW383" s="15" t="s">
        <v>5</v>
      </c>
      <c r="AX383" s="15" t="s">
        <v>14</v>
      </c>
      <c r="AY383" s="248" t="s">
        <v>136</v>
      </c>
    </row>
    <row r="384" spans="1:65" s="12" customFormat="1" ht="25.9" customHeight="1">
      <c r="B384" s="178"/>
      <c r="C384" s="179"/>
      <c r="D384" s="180" t="s">
        <v>76</v>
      </c>
      <c r="E384" s="181" t="s">
        <v>185</v>
      </c>
      <c r="F384" s="181" t="s">
        <v>549</v>
      </c>
      <c r="G384" s="179"/>
      <c r="H384" s="179"/>
      <c r="I384" s="182"/>
      <c r="J384" s="182"/>
      <c r="K384" s="183">
        <f>BK384</f>
        <v>0</v>
      </c>
      <c r="L384" s="179"/>
      <c r="M384" s="184"/>
      <c r="N384" s="185"/>
      <c r="O384" s="186"/>
      <c r="P384" s="186"/>
      <c r="Q384" s="187">
        <f>Q385+Q472+Q475</f>
        <v>0</v>
      </c>
      <c r="R384" s="187">
        <f>R385+R472+R475</f>
        <v>0</v>
      </c>
      <c r="S384" s="186"/>
      <c r="T384" s="188">
        <f>T385+T472+T475</f>
        <v>0</v>
      </c>
      <c r="U384" s="186"/>
      <c r="V384" s="188">
        <f>V385+V472+V475</f>
        <v>5.9049999999999998E-2</v>
      </c>
      <c r="W384" s="186"/>
      <c r="X384" s="189">
        <f>X385+X472+X475</f>
        <v>5.8619999999999998E-2</v>
      </c>
      <c r="AR384" s="190" t="s">
        <v>160</v>
      </c>
      <c r="AT384" s="191" t="s">
        <v>76</v>
      </c>
      <c r="AU384" s="191" t="s">
        <v>77</v>
      </c>
      <c r="AY384" s="190" t="s">
        <v>136</v>
      </c>
      <c r="BK384" s="192">
        <f>BK385+BK472+BK475</f>
        <v>0</v>
      </c>
    </row>
    <row r="385" spans="1:65" s="12" customFormat="1" ht="22.9" customHeight="1">
      <c r="B385" s="178"/>
      <c r="C385" s="179"/>
      <c r="D385" s="180" t="s">
        <v>76</v>
      </c>
      <c r="E385" s="193" t="s">
        <v>550</v>
      </c>
      <c r="F385" s="193" t="s">
        <v>551</v>
      </c>
      <c r="G385" s="179"/>
      <c r="H385" s="179"/>
      <c r="I385" s="182"/>
      <c r="J385" s="182"/>
      <c r="K385" s="194">
        <f>BK385</f>
        <v>0</v>
      </c>
      <c r="L385" s="179"/>
      <c r="M385" s="184"/>
      <c r="N385" s="185"/>
      <c r="O385" s="186"/>
      <c r="P385" s="186"/>
      <c r="Q385" s="187">
        <f>SUM(Q386:Q471)</f>
        <v>0</v>
      </c>
      <c r="R385" s="187">
        <f>SUM(R386:R471)</f>
        <v>0</v>
      </c>
      <c r="S385" s="186"/>
      <c r="T385" s="188">
        <f>SUM(T386:T471)</f>
        <v>0</v>
      </c>
      <c r="U385" s="186"/>
      <c r="V385" s="188">
        <f>SUM(V386:V471)</f>
        <v>5.9049999999999998E-2</v>
      </c>
      <c r="W385" s="186"/>
      <c r="X385" s="189">
        <f>SUM(X386:X471)</f>
        <v>5.8619999999999998E-2</v>
      </c>
      <c r="AR385" s="190" t="s">
        <v>160</v>
      </c>
      <c r="AT385" s="191" t="s">
        <v>76</v>
      </c>
      <c r="AU385" s="191" t="s">
        <v>14</v>
      </c>
      <c r="AY385" s="190" t="s">
        <v>136</v>
      </c>
      <c r="BK385" s="192">
        <f>SUM(BK386:BK471)</f>
        <v>0</v>
      </c>
    </row>
    <row r="386" spans="1:65" s="2" customFormat="1" ht="16.5" customHeight="1">
      <c r="A386" s="35"/>
      <c r="B386" s="36"/>
      <c r="C386" s="195" t="s">
        <v>552</v>
      </c>
      <c r="D386" s="195" t="s">
        <v>139</v>
      </c>
      <c r="E386" s="196" t="s">
        <v>553</v>
      </c>
      <c r="F386" s="197" t="s">
        <v>554</v>
      </c>
      <c r="G386" s="198" t="s">
        <v>192</v>
      </c>
      <c r="H386" s="199">
        <v>72</v>
      </c>
      <c r="I386" s="200"/>
      <c r="J386" s="200"/>
      <c r="K386" s="201">
        <f>ROUND(P386*H386,3)</f>
        <v>0</v>
      </c>
      <c r="L386" s="202"/>
      <c r="M386" s="40"/>
      <c r="N386" s="203" t="s">
        <v>1</v>
      </c>
      <c r="O386" s="204" t="s">
        <v>41</v>
      </c>
      <c r="P386" s="205">
        <f>I386+J386</f>
        <v>0</v>
      </c>
      <c r="Q386" s="206">
        <f>ROUND(I386*H386,3)</f>
        <v>0</v>
      </c>
      <c r="R386" s="206">
        <f>ROUND(J386*H386,3)</f>
        <v>0</v>
      </c>
      <c r="S386" s="76"/>
      <c r="T386" s="207">
        <f>S386*H386</f>
        <v>0</v>
      </c>
      <c r="U386" s="207">
        <v>0</v>
      </c>
      <c r="V386" s="207">
        <f>U386*H386</f>
        <v>0</v>
      </c>
      <c r="W386" s="207">
        <v>0</v>
      </c>
      <c r="X386" s="208">
        <f>W386*H386</f>
        <v>0</v>
      </c>
      <c r="Y386" s="35"/>
      <c r="Z386" s="35"/>
      <c r="AA386" s="35"/>
      <c r="AB386" s="35"/>
      <c r="AC386" s="35"/>
      <c r="AD386" s="35"/>
      <c r="AE386" s="35"/>
      <c r="AR386" s="209" t="s">
        <v>541</v>
      </c>
      <c r="AT386" s="209" t="s">
        <v>139</v>
      </c>
      <c r="AU386" s="209" t="s">
        <v>144</v>
      </c>
      <c r="AY386" s="18" t="s">
        <v>136</v>
      </c>
      <c r="BE386" s="210">
        <f>IF(O386="základná",K386,0)</f>
        <v>0</v>
      </c>
      <c r="BF386" s="210">
        <f>IF(O386="znížená",K386,0)</f>
        <v>0</v>
      </c>
      <c r="BG386" s="210">
        <f>IF(O386="zákl. prenesená",K386,0)</f>
        <v>0</v>
      </c>
      <c r="BH386" s="210">
        <f>IF(O386="zníž. prenesená",K386,0)</f>
        <v>0</v>
      </c>
      <c r="BI386" s="210">
        <f>IF(O386="nulová",K386,0)</f>
        <v>0</v>
      </c>
      <c r="BJ386" s="18" t="s">
        <v>144</v>
      </c>
      <c r="BK386" s="211">
        <f>ROUND(P386*H386,3)</f>
        <v>0</v>
      </c>
      <c r="BL386" s="18" t="s">
        <v>541</v>
      </c>
      <c r="BM386" s="209" t="s">
        <v>555</v>
      </c>
    </row>
    <row r="387" spans="1:65" s="2" customFormat="1">
      <c r="A387" s="35"/>
      <c r="B387" s="36"/>
      <c r="C387" s="37"/>
      <c r="D387" s="212" t="s">
        <v>146</v>
      </c>
      <c r="E387" s="37"/>
      <c r="F387" s="213" t="s">
        <v>556</v>
      </c>
      <c r="G387" s="37"/>
      <c r="H387" s="37"/>
      <c r="I387" s="214"/>
      <c r="J387" s="214"/>
      <c r="K387" s="37"/>
      <c r="L387" s="37"/>
      <c r="M387" s="40"/>
      <c r="N387" s="215"/>
      <c r="O387" s="216"/>
      <c r="P387" s="76"/>
      <c r="Q387" s="76"/>
      <c r="R387" s="76"/>
      <c r="S387" s="76"/>
      <c r="T387" s="76"/>
      <c r="U387" s="76"/>
      <c r="V387" s="76"/>
      <c r="W387" s="76"/>
      <c r="X387" s="77"/>
      <c r="Y387" s="35"/>
      <c r="Z387" s="35"/>
      <c r="AA387" s="35"/>
      <c r="AB387" s="35"/>
      <c r="AC387" s="35"/>
      <c r="AD387" s="35"/>
      <c r="AE387" s="35"/>
      <c r="AT387" s="18" t="s">
        <v>146</v>
      </c>
      <c r="AU387" s="18" t="s">
        <v>144</v>
      </c>
    </row>
    <row r="388" spans="1:65" s="2" customFormat="1" ht="16.5" customHeight="1">
      <c r="A388" s="35"/>
      <c r="B388" s="36"/>
      <c r="C388" s="249" t="s">
        <v>557</v>
      </c>
      <c r="D388" s="249" t="s">
        <v>185</v>
      </c>
      <c r="E388" s="250" t="s">
        <v>558</v>
      </c>
      <c r="F388" s="251" t="s">
        <v>559</v>
      </c>
      <c r="G388" s="252" t="s">
        <v>192</v>
      </c>
      <c r="H388" s="253">
        <v>72</v>
      </c>
      <c r="I388" s="254"/>
      <c r="J388" s="255"/>
      <c r="K388" s="256">
        <f>ROUND(P388*H388,3)</f>
        <v>0</v>
      </c>
      <c r="L388" s="255"/>
      <c r="M388" s="257"/>
      <c r="N388" s="258" t="s">
        <v>1</v>
      </c>
      <c r="O388" s="204" t="s">
        <v>41</v>
      </c>
      <c r="P388" s="205">
        <f>I388+J388</f>
        <v>0</v>
      </c>
      <c r="Q388" s="206">
        <f>ROUND(I388*H388,3)</f>
        <v>0</v>
      </c>
      <c r="R388" s="206">
        <f>ROUND(J388*H388,3)</f>
        <v>0</v>
      </c>
      <c r="S388" s="76"/>
      <c r="T388" s="207">
        <f>S388*H388</f>
        <v>0</v>
      </c>
      <c r="U388" s="207">
        <v>1.7000000000000001E-4</v>
      </c>
      <c r="V388" s="207">
        <f>U388*H388</f>
        <v>1.2240000000000001E-2</v>
      </c>
      <c r="W388" s="207">
        <v>0</v>
      </c>
      <c r="X388" s="208">
        <f>W388*H388</f>
        <v>0</v>
      </c>
      <c r="Y388" s="35"/>
      <c r="Z388" s="35"/>
      <c r="AA388" s="35"/>
      <c r="AB388" s="35"/>
      <c r="AC388" s="35"/>
      <c r="AD388" s="35"/>
      <c r="AE388" s="35"/>
      <c r="AR388" s="209" t="s">
        <v>560</v>
      </c>
      <c r="AT388" s="209" t="s">
        <v>185</v>
      </c>
      <c r="AU388" s="209" t="s">
        <v>144</v>
      </c>
      <c r="AY388" s="18" t="s">
        <v>136</v>
      </c>
      <c r="BE388" s="210">
        <f>IF(O388="základná",K388,0)</f>
        <v>0</v>
      </c>
      <c r="BF388" s="210">
        <f>IF(O388="znížená",K388,0)</f>
        <v>0</v>
      </c>
      <c r="BG388" s="210">
        <f>IF(O388="zákl. prenesená",K388,0)</f>
        <v>0</v>
      </c>
      <c r="BH388" s="210">
        <f>IF(O388="zníž. prenesená",K388,0)</f>
        <v>0</v>
      </c>
      <c r="BI388" s="210">
        <f>IF(O388="nulová",K388,0)</f>
        <v>0</v>
      </c>
      <c r="BJ388" s="18" t="s">
        <v>144</v>
      </c>
      <c r="BK388" s="211">
        <f>ROUND(P388*H388,3)</f>
        <v>0</v>
      </c>
      <c r="BL388" s="18" t="s">
        <v>560</v>
      </c>
      <c r="BM388" s="209" t="s">
        <v>561</v>
      </c>
    </row>
    <row r="389" spans="1:65" s="2" customFormat="1">
      <c r="A389" s="35"/>
      <c r="B389" s="36"/>
      <c r="C389" s="37"/>
      <c r="D389" s="212" t="s">
        <v>146</v>
      </c>
      <c r="E389" s="37"/>
      <c r="F389" s="213" t="s">
        <v>559</v>
      </c>
      <c r="G389" s="37"/>
      <c r="H389" s="37"/>
      <c r="I389" s="214"/>
      <c r="J389" s="214"/>
      <c r="K389" s="37"/>
      <c r="L389" s="37"/>
      <c r="M389" s="40"/>
      <c r="N389" s="215"/>
      <c r="O389" s="216"/>
      <c r="P389" s="76"/>
      <c r="Q389" s="76"/>
      <c r="R389" s="76"/>
      <c r="S389" s="76"/>
      <c r="T389" s="76"/>
      <c r="U389" s="76"/>
      <c r="V389" s="76"/>
      <c r="W389" s="76"/>
      <c r="X389" s="77"/>
      <c r="Y389" s="35"/>
      <c r="Z389" s="35"/>
      <c r="AA389" s="35"/>
      <c r="AB389" s="35"/>
      <c r="AC389" s="35"/>
      <c r="AD389" s="35"/>
      <c r="AE389" s="35"/>
      <c r="AT389" s="18" t="s">
        <v>146</v>
      </c>
      <c r="AU389" s="18" t="s">
        <v>144</v>
      </c>
    </row>
    <row r="390" spans="1:65" s="2" customFormat="1" ht="16.5" customHeight="1">
      <c r="A390" s="35"/>
      <c r="B390" s="36"/>
      <c r="C390" s="249" t="s">
        <v>562</v>
      </c>
      <c r="D390" s="249" t="s">
        <v>185</v>
      </c>
      <c r="E390" s="250" t="s">
        <v>563</v>
      </c>
      <c r="F390" s="251" t="s">
        <v>564</v>
      </c>
      <c r="G390" s="252" t="s">
        <v>376</v>
      </c>
      <c r="H390" s="253">
        <v>8</v>
      </c>
      <c r="I390" s="254"/>
      <c r="J390" s="255"/>
      <c r="K390" s="256">
        <f>ROUND(P390*H390,3)</f>
        <v>0</v>
      </c>
      <c r="L390" s="255"/>
      <c r="M390" s="257"/>
      <c r="N390" s="258" t="s">
        <v>1</v>
      </c>
      <c r="O390" s="204" t="s">
        <v>41</v>
      </c>
      <c r="P390" s="205">
        <f>I390+J390</f>
        <v>0</v>
      </c>
      <c r="Q390" s="206">
        <f>ROUND(I390*H390,3)</f>
        <v>0</v>
      </c>
      <c r="R390" s="206">
        <f>ROUND(J390*H390,3)</f>
        <v>0</v>
      </c>
      <c r="S390" s="76"/>
      <c r="T390" s="207">
        <f>S390*H390</f>
        <v>0</v>
      </c>
      <c r="U390" s="207">
        <v>1.0000000000000001E-5</v>
      </c>
      <c r="V390" s="207">
        <f>U390*H390</f>
        <v>8.0000000000000007E-5</v>
      </c>
      <c r="W390" s="207">
        <v>0</v>
      </c>
      <c r="X390" s="208">
        <f>W390*H390</f>
        <v>0</v>
      </c>
      <c r="Y390" s="35"/>
      <c r="Z390" s="35"/>
      <c r="AA390" s="35"/>
      <c r="AB390" s="35"/>
      <c r="AC390" s="35"/>
      <c r="AD390" s="35"/>
      <c r="AE390" s="35"/>
      <c r="AR390" s="209" t="s">
        <v>560</v>
      </c>
      <c r="AT390" s="209" t="s">
        <v>185</v>
      </c>
      <c r="AU390" s="209" t="s">
        <v>144</v>
      </c>
      <c r="AY390" s="18" t="s">
        <v>136</v>
      </c>
      <c r="BE390" s="210">
        <f>IF(O390="základná",K390,0)</f>
        <v>0</v>
      </c>
      <c r="BF390" s="210">
        <f>IF(O390="znížená",K390,0)</f>
        <v>0</v>
      </c>
      <c r="BG390" s="210">
        <f>IF(O390="zákl. prenesená",K390,0)</f>
        <v>0</v>
      </c>
      <c r="BH390" s="210">
        <f>IF(O390="zníž. prenesená",K390,0)</f>
        <v>0</v>
      </c>
      <c r="BI390" s="210">
        <f>IF(O390="nulová",K390,0)</f>
        <v>0</v>
      </c>
      <c r="BJ390" s="18" t="s">
        <v>144</v>
      </c>
      <c r="BK390" s="211">
        <f>ROUND(P390*H390,3)</f>
        <v>0</v>
      </c>
      <c r="BL390" s="18" t="s">
        <v>560</v>
      </c>
      <c r="BM390" s="209" t="s">
        <v>565</v>
      </c>
    </row>
    <row r="391" spans="1:65" s="2" customFormat="1">
      <c r="A391" s="35"/>
      <c r="B391" s="36"/>
      <c r="C391" s="37"/>
      <c r="D391" s="212" t="s">
        <v>146</v>
      </c>
      <c r="E391" s="37"/>
      <c r="F391" s="213" t="s">
        <v>564</v>
      </c>
      <c r="G391" s="37"/>
      <c r="H391" s="37"/>
      <c r="I391" s="214"/>
      <c r="J391" s="214"/>
      <c r="K391" s="37"/>
      <c r="L391" s="37"/>
      <c r="M391" s="40"/>
      <c r="N391" s="215"/>
      <c r="O391" s="216"/>
      <c r="P391" s="76"/>
      <c r="Q391" s="76"/>
      <c r="R391" s="76"/>
      <c r="S391" s="76"/>
      <c r="T391" s="76"/>
      <c r="U391" s="76"/>
      <c r="V391" s="76"/>
      <c r="W391" s="76"/>
      <c r="X391" s="77"/>
      <c r="Y391" s="35"/>
      <c r="Z391" s="35"/>
      <c r="AA391" s="35"/>
      <c r="AB391" s="35"/>
      <c r="AC391" s="35"/>
      <c r="AD391" s="35"/>
      <c r="AE391" s="35"/>
      <c r="AT391" s="18" t="s">
        <v>146</v>
      </c>
      <c r="AU391" s="18" t="s">
        <v>144</v>
      </c>
    </row>
    <row r="392" spans="1:65" s="2" customFormat="1" ht="16.5" customHeight="1">
      <c r="A392" s="35"/>
      <c r="B392" s="36"/>
      <c r="C392" s="249" t="s">
        <v>566</v>
      </c>
      <c r="D392" s="249" t="s">
        <v>185</v>
      </c>
      <c r="E392" s="250" t="s">
        <v>567</v>
      </c>
      <c r="F392" s="251" t="s">
        <v>568</v>
      </c>
      <c r="G392" s="252" t="s">
        <v>376</v>
      </c>
      <c r="H392" s="253">
        <v>210</v>
      </c>
      <c r="I392" s="254"/>
      <c r="J392" s="255"/>
      <c r="K392" s="256">
        <f>ROUND(P392*H392,3)</f>
        <v>0</v>
      </c>
      <c r="L392" s="255"/>
      <c r="M392" s="257"/>
      <c r="N392" s="258" t="s">
        <v>1</v>
      </c>
      <c r="O392" s="204" t="s">
        <v>41</v>
      </c>
      <c r="P392" s="205">
        <f>I392+J392</f>
        <v>0</v>
      </c>
      <c r="Q392" s="206">
        <f>ROUND(I392*H392,3)</f>
        <v>0</v>
      </c>
      <c r="R392" s="206">
        <f>ROUND(J392*H392,3)</f>
        <v>0</v>
      </c>
      <c r="S392" s="76"/>
      <c r="T392" s="207">
        <f>S392*H392</f>
        <v>0</v>
      </c>
      <c r="U392" s="207">
        <v>0</v>
      </c>
      <c r="V392" s="207">
        <f>U392*H392</f>
        <v>0</v>
      </c>
      <c r="W392" s="207">
        <v>0</v>
      </c>
      <c r="X392" s="208">
        <f>W392*H392</f>
        <v>0</v>
      </c>
      <c r="Y392" s="35"/>
      <c r="Z392" s="35"/>
      <c r="AA392" s="35"/>
      <c r="AB392" s="35"/>
      <c r="AC392" s="35"/>
      <c r="AD392" s="35"/>
      <c r="AE392" s="35"/>
      <c r="AR392" s="209" t="s">
        <v>560</v>
      </c>
      <c r="AT392" s="209" t="s">
        <v>185</v>
      </c>
      <c r="AU392" s="209" t="s">
        <v>144</v>
      </c>
      <c r="AY392" s="18" t="s">
        <v>136</v>
      </c>
      <c r="BE392" s="210">
        <f>IF(O392="základná",K392,0)</f>
        <v>0</v>
      </c>
      <c r="BF392" s="210">
        <f>IF(O392="znížená",K392,0)</f>
        <v>0</v>
      </c>
      <c r="BG392" s="210">
        <f>IF(O392="zákl. prenesená",K392,0)</f>
        <v>0</v>
      </c>
      <c r="BH392" s="210">
        <f>IF(O392="zníž. prenesená",K392,0)</f>
        <v>0</v>
      </c>
      <c r="BI392" s="210">
        <f>IF(O392="nulová",K392,0)</f>
        <v>0</v>
      </c>
      <c r="BJ392" s="18" t="s">
        <v>144</v>
      </c>
      <c r="BK392" s="211">
        <f>ROUND(P392*H392,3)</f>
        <v>0</v>
      </c>
      <c r="BL392" s="18" t="s">
        <v>560</v>
      </c>
      <c r="BM392" s="209" t="s">
        <v>569</v>
      </c>
    </row>
    <row r="393" spans="1:65" s="2" customFormat="1">
      <c r="A393" s="35"/>
      <c r="B393" s="36"/>
      <c r="C393" s="37"/>
      <c r="D393" s="212" t="s">
        <v>146</v>
      </c>
      <c r="E393" s="37"/>
      <c r="F393" s="213" t="s">
        <v>568</v>
      </c>
      <c r="G393" s="37"/>
      <c r="H393" s="37"/>
      <c r="I393" s="214"/>
      <c r="J393" s="214"/>
      <c r="K393" s="37"/>
      <c r="L393" s="37"/>
      <c r="M393" s="40"/>
      <c r="N393" s="215"/>
      <c r="O393" s="216"/>
      <c r="P393" s="76"/>
      <c r="Q393" s="76"/>
      <c r="R393" s="76"/>
      <c r="S393" s="76"/>
      <c r="T393" s="76"/>
      <c r="U393" s="76"/>
      <c r="V393" s="76"/>
      <c r="W393" s="76"/>
      <c r="X393" s="77"/>
      <c r="Y393" s="35"/>
      <c r="Z393" s="35"/>
      <c r="AA393" s="35"/>
      <c r="AB393" s="35"/>
      <c r="AC393" s="35"/>
      <c r="AD393" s="35"/>
      <c r="AE393" s="35"/>
      <c r="AT393" s="18" t="s">
        <v>146</v>
      </c>
      <c r="AU393" s="18" t="s">
        <v>144</v>
      </c>
    </row>
    <row r="394" spans="1:65" s="2" customFormat="1" ht="16.5" customHeight="1">
      <c r="A394" s="35"/>
      <c r="B394" s="36"/>
      <c r="C394" s="195" t="s">
        <v>570</v>
      </c>
      <c r="D394" s="195" t="s">
        <v>139</v>
      </c>
      <c r="E394" s="196" t="s">
        <v>571</v>
      </c>
      <c r="F394" s="197" t="s">
        <v>572</v>
      </c>
      <c r="G394" s="198" t="s">
        <v>192</v>
      </c>
      <c r="H394" s="199">
        <v>8</v>
      </c>
      <c r="I394" s="200"/>
      <c r="J394" s="200"/>
      <c r="K394" s="201">
        <f>ROUND(P394*H394,3)</f>
        <v>0</v>
      </c>
      <c r="L394" s="202"/>
      <c r="M394" s="40"/>
      <c r="N394" s="203" t="s">
        <v>1</v>
      </c>
      <c r="O394" s="204" t="s">
        <v>41</v>
      </c>
      <c r="P394" s="205">
        <f>I394+J394</f>
        <v>0</v>
      </c>
      <c r="Q394" s="206">
        <f>ROUND(I394*H394,3)</f>
        <v>0</v>
      </c>
      <c r="R394" s="206">
        <f>ROUND(J394*H394,3)</f>
        <v>0</v>
      </c>
      <c r="S394" s="76"/>
      <c r="T394" s="207">
        <f>S394*H394</f>
        <v>0</v>
      </c>
      <c r="U394" s="207">
        <v>0</v>
      </c>
      <c r="V394" s="207">
        <f>U394*H394</f>
        <v>0</v>
      </c>
      <c r="W394" s="207">
        <v>0</v>
      </c>
      <c r="X394" s="208">
        <f>W394*H394</f>
        <v>0</v>
      </c>
      <c r="Y394" s="35"/>
      <c r="Z394" s="35"/>
      <c r="AA394" s="35"/>
      <c r="AB394" s="35"/>
      <c r="AC394" s="35"/>
      <c r="AD394" s="35"/>
      <c r="AE394" s="35"/>
      <c r="AR394" s="209" t="s">
        <v>541</v>
      </c>
      <c r="AT394" s="209" t="s">
        <v>139</v>
      </c>
      <c r="AU394" s="209" t="s">
        <v>144</v>
      </c>
      <c r="AY394" s="18" t="s">
        <v>136</v>
      </c>
      <c r="BE394" s="210">
        <f>IF(O394="základná",K394,0)</f>
        <v>0</v>
      </c>
      <c r="BF394" s="210">
        <f>IF(O394="znížená",K394,0)</f>
        <v>0</v>
      </c>
      <c r="BG394" s="210">
        <f>IF(O394="zákl. prenesená",K394,0)</f>
        <v>0</v>
      </c>
      <c r="BH394" s="210">
        <f>IF(O394="zníž. prenesená",K394,0)</f>
        <v>0</v>
      </c>
      <c r="BI394" s="210">
        <f>IF(O394="nulová",K394,0)</f>
        <v>0</v>
      </c>
      <c r="BJ394" s="18" t="s">
        <v>144</v>
      </c>
      <c r="BK394" s="211">
        <f>ROUND(P394*H394,3)</f>
        <v>0</v>
      </c>
      <c r="BL394" s="18" t="s">
        <v>541</v>
      </c>
      <c r="BM394" s="209" t="s">
        <v>573</v>
      </c>
    </row>
    <row r="395" spans="1:65" s="2" customFormat="1">
      <c r="A395" s="35"/>
      <c r="B395" s="36"/>
      <c r="C395" s="37"/>
      <c r="D395" s="212" t="s">
        <v>146</v>
      </c>
      <c r="E395" s="37"/>
      <c r="F395" s="213" t="s">
        <v>574</v>
      </c>
      <c r="G395" s="37"/>
      <c r="H395" s="37"/>
      <c r="I395" s="214"/>
      <c r="J395" s="214"/>
      <c r="K395" s="37"/>
      <c r="L395" s="37"/>
      <c r="M395" s="40"/>
      <c r="N395" s="215"/>
      <c r="O395" s="216"/>
      <c r="P395" s="76"/>
      <c r="Q395" s="76"/>
      <c r="R395" s="76"/>
      <c r="S395" s="76"/>
      <c r="T395" s="76"/>
      <c r="U395" s="76"/>
      <c r="V395" s="76"/>
      <c r="W395" s="76"/>
      <c r="X395" s="77"/>
      <c r="Y395" s="35"/>
      <c r="Z395" s="35"/>
      <c r="AA395" s="35"/>
      <c r="AB395" s="35"/>
      <c r="AC395" s="35"/>
      <c r="AD395" s="35"/>
      <c r="AE395" s="35"/>
      <c r="AT395" s="18" t="s">
        <v>146</v>
      </c>
      <c r="AU395" s="18" t="s">
        <v>144</v>
      </c>
    </row>
    <row r="396" spans="1:65" s="2" customFormat="1" ht="16.5" customHeight="1">
      <c r="A396" s="35"/>
      <c r="B396" s="36"/>
      <c r="C396" s="249" t="s">
        <v>575</v>
      </c>
      <c r="D396" s="249" t="s">
        <v>185</v>
      </c>
      <c r="E396" s="250" t="s">
        <v>576</v>
      </c>
      <c r="F396" s="251" t="s">
        <v>577</v>
      </c>
      <c r="G396" s="252" t="s">
        <v>192</v>
      </c>
      <c r="H396" s="253">
        <v>8</v>
      </c>
      <c r="I396" s="254"/>
      <c r="J396" s="255"/>
      <c r="K396" s="256">
        <f>ROUND(P396*H396,3)</f>
        <v>0</v>
      </c>
      <c r="L396" s="255"/>
      <c r="M396" s="257"/>
      <c r="N396" s="258" t="s">
        <v>1</v>
      </c>
      <c r="O396" s="204" t="s">
        <v>41</v>
      </c>
      <c r="P396" s="205">
        <f>I396+J396</f>
        <v>0</v>
      </c>
      <c r="Q396" s="206">
        <f>ROUND(I396*H396,3)</f>
        <v>0</v>
      </c>
      <c r="R396" s="206">
        <f>ROUND(J396*H396,3)</f>
        <v>0</v>
      </c>
      <c r="S396" s="76"/>
      <c r="T396" s="207">
        <f>S396*H396</f>
        <v>0</v>
      </c>
      <c r="U396" s="207">
        <v>1.8400000000000001E-3</v>
      </c>
      <c r="V396" s="207">
        <f>U396*H396</f>
        <v>1.472E-2</v>
      </c>
      <c r="W396" s="207">
        <v>0</v>
      </c>
      <c r="X396" s="208">
        <f>W396*H396</f>
        <v>0</v>
      </c>
      <c r="Y396" s="35"/>
      <c r="Z396" s="35"/>
      <c r="AA396" s="35"/>
      <c r="AB396" s="35"/>
      <c r="AC396" s="35"/>
      <c r="AD396" s="35"/>
      <c r="AE396" s="35"/>
      <c r="AR396" s="209" t="s">
        <v>560</v>
      </c>
      <c r="AT396" s="209" t="s">
        <v>185</v>
      </c>
      <c r="AU396" s="209" t="s">
        <v>144</v>
      </c>
      <c r="AY396" s="18" t="s">
        <v>136</v>
      </c>
      <c r="BE396" s="210">
        <f>IF(O396="základná",K396,0)</f>
        <v>0</v>
      </c>
      <c r="BF396" s="210">
        <f>IF(O396="znížená",K396,0)</f>
        <v>0</v>
      </c>
      <c r="BG396" s="210">
        <f>IF(O396="zákl. prenesená",K396,0)</f>
        <v>0</v>
      </c>
      <c r="BH396" s="210">
        <f>IF(O396="zníž. prenesená",K396,0)</f>
        <v>0</v>
      </c>
      <c r="BI396" s="210">
        <f>IF(O396="nulová",K396,0)</f>
        <v>0</v>
      </c>
      <c r="BJ396" s="18" t="s">
        <v>144</v>
      </c>
      <c r="BK396" s="211">
        <f>ROUND(P396*H396,3)</f>
        <v>0</v>
      </c>
      <c r="BL396" s="18" t="s">
        <v>560</v>
      </c>
      <c r="BM396" s="209" t="s">
        <v>578</v>
      </c>
    </row>
    <row r="397" spans="1:65" s="2" customFormat="1">
      <c r="A397" s="35"/>
      <c r="B397" s="36"/>
      <c r="C397" s="37"/>
      <c r="D397" s="212" t="s">
        <v>146</v>
      </c>
      <c r="E397" s="37"/>
      <c r="F397" s="213" t="s">
        <v>579</v>
      </c>
      <c r="G397" s="37"/>
      <c r="H397" s="37"/>
      <c r="I397" s="214"/>
      <c r="J397" s="214"/>
      <c r="K397" s="37"/>
      <c r="L397" s="37"/>
      <c r="M397" s="40"/>
      <c r="N397" s="215"/>
      <c r="O397" s="216"/>
      <c r="P397" s="76"/>
      <c r="Q397" s="76"/>
      <c r="R397" s="76"/>
      <c r="S397" s="76"/>
      <c r="T397" s="76"/>
      <c r="U397" s="76"/>
      <c r="V397" s="76"/>
      <c r="W397" s="76"/>
      <c r="X397" s="77"/>
      <c r="Y397" s="35"/>
      <c r="Z397" s="35"/>
      <c r="AA397" s="35"/>
      <c r="AB397" s="35"/>
      <c r="AC397" s="35"/>
      <c r="AD397" s="35"/>
      <c r="AE397" s="35"/>
      <c r="AT397" s="18" t="s">
        <v>146</v>
      </c>
      <c r="AU397" s="18" t="s">
        <v>144</v>
      </c>
    </row>
    <row r="398" spans="1:65" s="2" customFormat="1" ht="16.5" customHeight="1">
      <c r="A398" s="35"/>
      <c r="B398" s="36"/>
      <c r="C398" s="195" t="s">
        <v>580</v>
      </c>
      <c r="D398" s="195" t="s">
        <v>139</v>
      </c>
      <c r="E398" s="196" t="s">
        <v>581</v>
      </c>
      <c r="F398" s="197" t="s">
        <v>582</v>
      </c>
      <c r="G398" s="198" t="s">
        <v>376</v>
      </c>
      <c r="H398" s="199">
        <v>1</v>
      </c>
      <c r="I398" s="200"/>
      <c r="J398" s="200"/>
      <c r="K398" s="201">
        <f>ROUND(P398*H398,3)</f>
        <v>0</v>
      </c>
      <c r="L398" s="202"/>
      <c r="M398" s="40"/>
      <c r="N398" s="203" t="s">
        <v>1</v>
      </c>
      <c r="O398" s="204" t="s">
        <v>41</v>
      </c>
      <c r="P398" s="205">
        <f>I398+J398</f>
        <v>0</v>
      </c>
      <c r="Q398" s="206">
        <f>ROUND(I398*H398,3)</f>
        <v>0</v>
      </c>
      <c r="R398" s="206">
        <f>ROUND(J398*H398,3)</f>
        <v>0</v>
      </c>
      <c r="S398" s="76"/>
      <c r="T398" s="207">
        <f>S398*H398</f>
        <v>0</v>
      </c>
      <c r="U398" s="207">
        <v>0</v>
      </c>
      <c r="V398" s="207">
        <f>U398*H398</f>
        <v>0</v>
      </c>
      <c r="W398" s="207">
        <v>0</v>
      </c>
      <c r="X398" s="208">
        <f>W398*H398</f>
        <v>0</v>
      </c>
      <c r="Y398" s="35"/>
      <c r="Z398" s="35"/>
      <c r="AA398" s="35"/>
      <c r="AB398" s="35"/>
      <c r="AC398" s="35"/>
      <c r="AD398" s="35"/>
      <c r="AE398" s="35"/>
      <c r="AR398" s="209" t="s">
        <v>541</v>
      </c>
      <c r="AT398" s="209" t="s">
        <v>139</v>
      </c>
      <c r="AU398" s="209" t="s">
        <v>144</v>
      </c>
      <c r="AY398" s="18" t="s">
        <v>136</v>
      </c>
      <c r="BE398" s="210">
        <f>IF(O398="základná",K398,0)</f>
        <v>0</v>
      </c>
      <c r="BF398" s="210">
        <f>IF(O398="znížená",K398,0)</f>
        <v>0</v>
      </c>
      <c r="BG398" s="210">
        <f>IF(O398="zákl. prenesená",K398,0)</f>
        <v>0</v>
      </c>
      <c r="BH398" s="210">
        <f>IF(O398="zníž. prenesená",K398,0)</f>
        <v>0</v>
      </c>
      <c r="BI398" s="210">
        <f>IF(O398="nulová",K398,0)</f>
        <v>0</v>
      </c>
      <c r="BJ398" s="18" t="s">
        <v>144</v>
      </c>
      <c r="BK398" s="211">
        <f>ROUND(P398*H398,3)</f>
        <v>0</v>
      </c>
      <c r="BL398" s="18" t="s">
        <v>541</v>
      </c>
      <c r="BM398" s="209" t="s">
        <v>583</v>
      </c>
    </row>
    <row r="399" spans="1:65" s="2" customFormat="1">
      <c r="A399" s="35"/>
      <c r="B399" s="36"/>
      <c r="C399" s="37"/>
      <c r="D399" s="212" t="s">
        <v>146</v>
      </c>
      <c r="E399" s="37"/>
      <c r="F399" s="213" t="s">
        <v>584</v>
      </c>
      <c r="G399" s="37"/>
      <c r="H399" s="37"/>
      <c r="I399" s="214"/>
      <c r="J399" s="214"/>
      <c r="K399" s="37"/>
      <c r="L399" s="37"/>
      <c r="M399" s="40"/>
      <c r="N399" s="215"/>
      <c r="O399" s="216"/>
      <c r="P399" s="76"/>
      <c r="Q399" s="76"/>
      <c r="R399" s="76"/>
      <c r="S399" s="76"/>
      <c r="T399" s="76"/>
      <c r="U399" s="76"/>
      <c r="V399" s="76"/>
      <c r="W399" s="76"/>
      <c r="X399" s="77"/>
      <c r="Y399" s="35"/>
      <c r="Z399" s="35"/>
      <c r="AA399" s="35"/>
      <c r="AB399" s="35"/>
      <c r="AC399" s="35"/>
      <c r="AD399" s="35"/>
      <c r="AE399" s="35"/>
      <c r="AT399" s="18" t="s">
        <v>146</v>
      </c>
      <c r="AU399" s="18" t="s">
        <v>144</v>
      </c>
    </row>
    <row r="400" spans="1:65" s="2" customFormat="1" ht="16.5" customHeight="1">
      <c r="A400" s="35"/>
      <c r="B400" s="36"/>
      <c r="C400" s="249" t="s">
        <v>585</v>
      </c>
      <c r="D400" s="249" t="s">
        <v>185</v>
      </c>
      <c r="E400" s="250" t="s">
        <v>586</v>
      </c>
      <c r="F400" s="251" t="s">
        <v>587</v>
      </c>
      <c r="G400" s="252" t="s">
        <v>376</v>
      </c>
      <c r="H400" s="253">
        <v>1</v>
      </c>
      <c r="I400" s="254"/>
      <c r="J400" s="255"/>
      <c r="K400" s="256">
        <f>ROUND(P400*H400,3)</f>
        <v>0</v>
      </c>
      <c r="L400" s="255"/>
      <c r="M400" s="257"/>
      <c r="N400" s="258" t="s">
        <v>1</v>
      </c>
      <c r="O400" s="204" t="s">
        <v>41</v>
      </c>
      <c r="P400" s="205">
        <f>I400+J400</f>
        <v>0</v>
      </c>
      <c r="Q400" s="206">
        <f>ROUND(I400*H400,3)</f>
        <v>0</v>
      </c>
      <c r="R400" s="206">
        <f>ROUND(J400*H400,3)</f>
        <v>0</v>
      </c>
      <c r="S400" s="76"/>
      <c r="T400" s="207">
        <f>S400*H400</f>
        <v>0</v>
      </c>
      <c r="U400" s="207">
        <v>1.1E-4</v>
      </c>
      <c r="V400" s="207">
        <f>U400*H400</f>
        <v>1.1E-4</v>
      </c>
      <c r="W400" s="207">
        <v>0</v>
      </c>
      <c r="X400" s="208">
        <f>W400*H400</f>
        <v>0</v>
      </c>
      <c r="Y400" s="35"/>
      <c r="Z400" s="35"/>
      <c r="AA400" s="35"/>
      <c r="AB400" s="35"/>
      <c r="AC400" s="35"/>
      <c r="AD400" s="35"/>
      <c r="AE400" s="35"/>
      <c r="AR400" s="209" t="s">
        <v>560</v>
      </c>
      <c r="AT400" s="209" t="s">
        <v>185</v>
      </c>
      <c r="AU400" s="209" t="s">
        <v>144</v>
      </c>
      <c r="AY400" s="18" t="s">
        <v>136</v>
      </c>
      <c r="BE400" s="210">
        <f>IF(O400="základná",K400,0)</f>
        <v>0</v>
      </c>
      <c r="BF400" s="210">
        <f>IF(O400="znížená",K400,0)</f>
        <v>0</v>
      </c>
      <c r="BG400" s="210">
        <f>IF(O400="zákl. prenesená",K400,0)</f>
        <v>0</v>
      </c>
      <c r="BH400" s="210">
        <f>IF(O400="zníž. prenesená",K400,0)</f>
        <v>0</v>
      </c>
      <c r="BI400" s="210">
        <f>IF(O400="nulová",K400,0)</f>
        <v>0</v>
      </c>
      <c r="BJ400" s="18" t="s">
        <v>144</v>
      </c>
      <c r="BK400" s="211">
        <f>ROUND(P400*H400,3)</f>
        <v>0</v>
      </c>
      <c r="BL400" s="18" t="s">
        <v>560</v>
      </c>
      <c r="BM400" s="209" t="s">
        <v>588</v>
      </c>
    </row>
    <row r="401" spans="1:65" s="2" customFormat="1">
      <c r="A401" s="35"/>
      <c r="B401" s="36"/>
      <c r="C401" s="37"/>
      <c r="D401" s="212" t="s">
        <v>146</v>
      </c>
      <c r="E401" s="37"/>
      <c r="F401" s="213" t="s">
        <v>589</v>
      </c>
      <c r="G401" s="37"/>
      <c r="H401" s="37"/>
      <c r="I401" s="214"/>
      <c r="J401" s="214"/>
      <c r="K401" s="37"/>
      <c r="L401" s="37"/>
      <c r="M401" s="40"/>
      <c r="N401" s="215"/>
      <c r="O401" s="216"/>
      <c r="P401" s="76"/>
      <c r="Q401" s="76"/>
      <c r="R401" s="76"/>
      <c r="S401" s="76"/>
      <c r="T401" s="76"/>
      <c r="U401" s="76"/>
      <c r="V401" s="76"/>
      <c r="W401" s="76"/>
      <c r="X401" s="77"/>
      <c r="Y401" s="35"/>
      <c r="Z401" s="35"/>
      <c r="AA401" s="35"/>
      <c r="AB401" s="35"/>
      <c r="AC401" s="35"/>
      <c r="AD401" s="35"/>
      <c r="AE401" s="35"/>
      <c r="AT401" s="18" t="s">
        <v>146</v>
      </c>
      <c r="AU401" s="18" t="s">
        <v>144</v>
      </c>
    </row>
    <row r="402" spans="1:65" s="2" customFormat="1" ht="16.5" customHeight="1">
      <c r="A402" s="35"/>
      <c r="B402" s="36"/>
      <c r="C402" s="249" t="s">
        <v>590</v>
      </c>
      <c r="D402" s="249" t="s">
        <v>185</v>
      </c>
      <c r="E402" s="250" t="s">
        <v>591</v>
      </c>
      <c r="F402" s="251" t="s">
        <v>592</v>
      </c>
      <c r="G402" s="252" t="s">
        <v>376</v>
      </c>
      <c r="H402" s="253">
        <v>3</v>
      </c>
      <c r="I402" s="254"/>
      <c r="J402" s="255"/>
      <c r="K402" s="256">
        <f>ROUND(P402*H402,3)</f>
        <v>0</v>
      </c>
      <c r="L402" s="255"/>
      <c r="M402" s="257"/>
      <c r="N402" s="258" t="s">
        <v>1</v>
      </c>
      <c r="O402" s="204" t="s">
        <v>41</v>
      </c>
      <c r="P402" s="205">
        <f>I402+J402</f>
        <v>0</v>
      </c>
      <c r="Q402" s="206">
        <f>ROUND(I402*H402,3)</f>
        <v>0</v>
      </c>
      <c r="R402" s="206">
        <f>ROUND(J402*H402,3)</f>
        <v>0</v>
      </c>
      <c r="S402" s="76"/>
      <c r="T402" s="207">
        <f>S402*H402</f>
        <v>0</v>
      </c>
      <c r="U402" s="207">
        <v>3.0000000000000001E-5</v>
      </c>
      <c r="V402" s="207">
        <f>U402*H402</f>
        <v>9.0000000000000006E-5</v>
      </c>
      <c r="W402" s="207">
        <v>0</v>
      </c>
      <c r="X402" s="208">
        <f>W402*H402</f>
        <v>0</v>
      </c>
      <c r="Y402" s="35"/>
      <c r="Z402" s="35"/>
      <c r="AA402" s="35"/>
      <c r="AB402" s="35"/>
      <c r="AC402" s="35"/>
      <c r="AD402" s="35"/>
      <c r="AE402" s="35"/>
      <c r="AR402" s="209" t="s">
        <v>560</v>
      </c>
      <c r="AT402" s="209" t="s">
        <v>185</v>
      </c>
      <c r="AU402" s="209" t="s">
        <v>144</v>
      </c>
      <c r="AY402" s="18" t="s">
        <v>136</v>
      </c>
      <c r="BE402" s="210">
        <f>IF(O402="základná",K402,0)</f>
        <v>0</v>
      </c>
      <c r="BF402" s="210">
        <f>IF(O402="znížená",K402,0)</f>
        <v>0</v>
      </c>
      <c r="BG402" s="210">
        <f>IF(O402="zákl. prenesená",K402,0)</f>
        <v>0</v>
      </c>
      <c r="BH402" s="210">
        <f>IF(O402="zníž. prenesená",K402,0)</f>
        <v>0</v>
      </c>
      <c r="BI402" s="210">
        <f>IF(O402="nulová",K402,0)</f>
        <v>0</v>
      </c>
      <c r="BJ402" s="18" t="s">
        <v>144</v>
      </c>
      <c r="BK402" s="211">
        <f>ROUND(P402*H402,3)</f>
        <v>0</v>
      </c>
      <c r="BL402" s="18" t="s">
        <v>560</v>
      </c>
      <c r="BM402" s="209" t="s">
        <v>593</v>
      </c>
    </row>
    <row r="403" spans="1:65" s="2" customFormat="1">
      <c r="A403" s="35"/>
      <c r="B403" s="36"/>
      <c r="C403" s="37"/>
      <c r="D403" s="212" t="s">
        <v>146</v>
      </c>
      <c r="E403" s="37"/>
      <c r="F403" s="213" t="s">
        <v>594</v>
      </c>
      <c r="G403" s="37"/>
      <c r="H403" s="37"/>
      <c r="I403" s="214"/>
      <c r="J403" s="214"/>
      <c r="K403" s="37"/>
      <c r="L403" s="37"/>
      <c r="M403" s="40"/>
      <c r="N403" s="215"/>
      <c r="O403" s="216"/>
      <c r="P403" s="76"/>
      <c r="Q403" s="76"/>
      <c r="R403" s="76"/>
      <c r="S403" s="76"/>
      <c r="T403" s="76"/>
      <c r="U403" s="76"/>
      <c r="V403" s="76"/>
      <c r="W403" s="76"/>
      <c r="X403" s="77"/>
      <c r="Y403" s="35"/>
      <c r="Z403" s="35"/>
      <c r="AA403" s="35"/>
      <c r="AB403" s="35"/>
      <c r="AC403" s="35"/>
      <c r="AD403" s="35"/>
      <c r="AE403" s="35"/>
      <c r="AT403" s="18" t="s">
        <v>146</v>
      </c>
      <c r="AU403" s="18" t="s">
        <v>144</v>
      </c>
    </row>
    <row r="404" spans="1:65" s="2" customFormat="1" ht="16.5" customHeight="1">
      <c r="A404" s="35"/>
      <c r="B404" s="36"/>
      <c r="C404" s="195" t="s">
        <v>595</v>
      </c>
      <c r="D404" s="195" t="s">
        <v>139</v>
      </c>
      <c r="E404" s="196" t="s">
        <v>596</v>
      </c>
      <c r="F404" s="197" t="s">
        <v>597</v>
      </c>
      <c r="G404" s="198" t="s">
        <v>376</v>
      </c>
      <c r="H404" s="199">
        <v>1</v>
      </c>
      <c r="I404" s="200"/>
      <c r="J404" s="200"/>
      <c r="K404" s="201">
        <f>ROUND(P404*H404,3)</f>
        <v>0</v>
      </c>
      <c r="L404" s="202"/>
      <c r="M404" s="40"/>
      <c r="N404" s="203" t="s">
        <v>1</v>
      </c>
      <c r="O404" s="204" t="s">
        <v>41</v>
      </c>
      <c r="P404" s="205">
        <f>I404+J404</f>
        <v>0</v>
      </c>
      <c r="Q404" s="206">
        <f>ROUND(I404*H404,3)</f>
        <v>0</v>
      </c>
      <c r="R404" s="206">
        <f>ROUND(J404*H404,3)</f>
        <v>0</v>
      </c>
      <c r="S404" s="76"/>
      <c r="T404" s="207">
        <f>S404*H404</f>
        <v>0</v>
      </c>
      <c r="U404" s="207">
        <v>0</v>
      </c>
      <c r="V404" s="207">
        <f>U404*H404</f>
        <v>0</v>
      </c>
      <c r="W404" s="207">
        <v>0</v>
      </c>
      <c r="X404" s="208">
        <f>W404*H404</f>
        <v>0</v>
      </c>
      <c r="Y404" s="35"/>
      <c r="Z404" s="35"/>
      <c r="AA404" s="35"/>
      <c r="AB404" s="35"/>
      <c r="AC404" s="35"/>
      <c r="AD404" s="35"/>
      <c r="AE404" s="35"/>
      <c r="AR404" s="209" t="s">
        <v>541</v>
      </c>
      <c r="AT404" s="209" t="s">
        <v>139</v>
      </c>
      <c r="AU404" s="209" t="s">
        <v>144</v>
      </c>
      <c r="AY404" s="18" t="s">
        <v>136</v>
      </c>
      <c r="BE404" s="210">
        <f>IF(O404="základná",K404,0)</f>
        <v>0</v>
      </c>
      <c r="BF404" s="210">
        <f>IF(O404="znížená",K404,0)</f>
        <v>0</v>
      </c>
      <c r="BG404" s="210">
        <f>IF(O404="zákl. prenesená",K404,0)</f>
        <v>0</v>
      </c>
      <c r="BH404" s="210">
        <f>IF(O404="zníž. prenesená",K404,0)</f>
        <v>0</v>
      </c>
      <c r="BI404" s="210">
        <f>IF(O404="nulová",K404,0)</f>
        <v>0</v>
      </c>
      <c r="BJ404" s="18" t="s">
        <v>144</v>
      </c>
      <c r="BK404" s="211">
        <f>ROUND(P404*H404,3)</f>
        <v>0</v>
      </c>
      <c r="BL404" s="18" t="s">
        <v>541</v>
      </c>
      <c r="BM404" s="209" t="s">
        <v>598</v>
      </c>
    </row>
    <row r="405" spans="1:65" s="2" customFormat="1">
      <c r="A405" s="35"/>
      <c r="B405" s="36"/>
      <c r="C405" s="37"/>
      <c r="D405" s="212" t="s">
        <v>146</v>
      </c>
      <c r="E405" s="37"/>
      <c r="F405" s="213" t="s">
        <v>599</v>
      </c>
      <c r="G405" s="37"/>
      <c r="H405" s="37"/>
      <c r="I405" s="214"/>
      <c r="J405" s="214"/>
      <c r="K405" s="37"/>
      <c r="L405" s="37"/>
      <c r="M405" s="40"/>
      <c r="N405" s="215"/>
      <c r="O405" s="216"/>
      <c r="P405" s="76"/>
      <c r="Q405" s="76"/>
      <c r="R405" s="76"/>
      <c r="S405" s="76"/>
      <c r="T405" s="76"/>
      <c r="U405" s="76"/>
      <c r="V405" s="76"/>
      <c r="W405" s="76"/>
      <c r="X405" s="77"/>
      <c r="Y405" s="35"/>
      <c r="Z405" s="35"/>
      <c r="AA405" s="35"/>
      <c r="AB405" s="35"/>
      <c r="AC405" s="35"/>
      <c r="AD405" s="35"/>
      <c r="AE405" s="35"/>
      <c r="AT405" s="18" t="s">
        <v>146</v>
      </c>
      <c r="AU405" s="18" t="s">
        <v>144</v>
      </c>
    </row>
    <row r="406" spans="1:65" s="2" customFormat="1" ht="16.5" customHeight="1">
      <c r="A406" s="35"/>
      <c r="B406" s="36"/>
      <c r="C406" s="249" t="s">
        <v>600</v>
      </c>
      <c r="D406" s="249" t="s">
        <v>185</v>
      </c>
      <c r="E406" s="250" t="s">
        <v>601</v>
      </c>
      <c r="F406" s="251" t="s">
        <v>602</v>
      </c>
      <c r="G406" s="252" t="s">
        <v>376</v>
      </c>
      <c r="H406" s="253">
        <v>1</v>
      </c>
      <c r="I406" s="254"/>
      <c r="J406" s="255"/>
      <c r="K406" s="256">
        <f>ROUND(P406*H406,3)</f>
        <v>0</v>
      </c>
      <c r="L406" s="255"/>
      <c r="M406" s="257"/>
      <c r="N406" s="258" t="s">
        <v>1</v>
      </c>
      <c r="O406" s="204" t="s">
        <v>41</v>
      </c>
      <c r="P406" s="205">
        <f>I406+J406</f>
        <v>0</v>
      </c>
      <c r="Q406" s="206">
        <f>ROUND(I406*H406,3)</f>
        <v>0</v>
      </c>
      <c r="R406" s="206">
        <f>ROUND(J406*H406,3)</f>
        <v>0</v>
      </c>
      <c r="S406" s="76"/>
      <c r="T406" s="207">
        <f>S406*H406</f>
        <v>0</v>
      </c>
      <c r="U406" s="207">
        <v>1.1E-4</v>
      </c>
      <c r="V406" s="207">
        <f>U406*H406</f>
        <v>1.1E-4</v>
      </c>
      <c r="W406" s="207">
        <v>0</v>
      </c>
      <c r="X406" s="208">
        <f>W406*H406</f>
        <v>0</v>
      </c>
      <c r="Y406" s="35"/>
      <c r="Z406" s="35"/>
      <c r="AA406" s="35"/>
      <c r="AB406" s="35"/>
      <c r="AC406" s="35"/>
      <c r="AD406" s="35"/>
      <c r="AE406" s="35"/>
      <c r="AR406" s="209" t="s">
        <v>560</v>
      </c>
      <c r="AT406" s="209" t="s">
        <v>185</v>
      </c>
      <c r="AU406" s="209" t="s">
        <v>144</v>
      </c>
      <c r="AY406" s="18" t="s">
        <v>136</v>
      </c>
      <c r="BE406" s="210">
        <f>IF(O406="základná",K406,0)</f>
        <v>0</v>
      </c>
      <c r="BF406" s="210">
        <f>IF(O406="znížená",K406,0)</f>
        <v>0</v>
      </c>
      <c r="BG406" s="210">
        <f>IF(O406="zákl. prenesená",K406,0)</f>
        <v>0</v>
      </c>
      <c r="BH406" s="210">
        <f>IF(O406="zníž. prenesená",K406,0)</f>
        <v>0</v>
      </c>
      <c r="BI406" s="210">
        <f>IF(O406="nulová",K406,0)</f>
        <v>0</v>
      </c>
      <c r="BJ406" s="18" t="s">
        <v>144</v>
      </c>
      <c r="BK406" s="211">
        <f>ROUND(P406*H406,3)</f>
        <v>0</v>
      </c>
      <c r="BL406" s="18" t="s">
        <v>560</v>
      </c>
      <c r="BM406" s="209" t="s">
        <v>603</v>
      </c>
    </row>
    <row r="407" spans="1:65" s="2" customFormat="1">
      <c r="A407" s="35"/>
      <c r="B407" s="36"/>
      <c r="C407" s="37"/>
      <c r="D407" s="212" t="s">
        <v>146</v>
      </c>
      <c r="E407" s="37"/>
      <c r="F407" s="213" t="s">
        <v>604</v>
      </c>
      <c r="G407" s="37"/>
      <c r="H407" s="37"/>
      <c r="I407" s="214"/>
      <c r="J407" s="214"/>
      <c r="K407" s="37"/>
      <c r="L407" s="37"/>
      <c r="M407" s="40"/>
      <c r="N407" s="215"/>
      <c r="O407" s="216"/>
      <c r="P407" s="76"/>
      <c r="Q407" s="76"/>
      <c r="R407" s="76"/>
      <c r="S407" s="76"/>
      <c r="T407" s="76"/>
      <c r="U407" s="76"/>
      <c r="V407" s="76"/>
      <c r="W407" s="76"/>
      <c r="X407" s="77"/>
      <c r="Y407" s="35"/>
      <c r="Z407" s="35"/>
      <c r="AA407" s="35"/>
      <c r="AB407" s="35"/>
      <c r="AC407" s="35"/>
      <c r="AD407" s="35"/>
      <c r="AE407" s="35"/>
      <c r="AT407" s="18" t="s">
        <v>146</v>
      </c>
      <c r="AU407" s="18" t="s">
        <v>144</v>
      </c>
    </row>
    <row r="408" spans="1:65" s="2" customFormat="1" ht="16.5" customHeight="1">
      <c r="A408" s="35"/>
      <c r="B408" s="36"/>
      <c r="C408" s="195" t="s">
        <v>605</v>
      </c>
      <c r="D408" s="195" t="s">
        <v>139</v>
      </c>
      <c r="E408" s="196" t="s">
        <v>606</v>
      </c>
      <c r="F408" s="197" t="s">
        <v>607</v>
      </c>
      <c r="G408" s="198" t="s">
        <v>376</v>
      </c>
      <c r="H408" s="199">
        <v>8</v>
      </c>
      <c r="I408" s="200"/>
      <c r="J408" s="200"/>
      <c r="K408" s="201">
        <f>ROUND(P408*H408,3)</f>
        <v>0</v>
      </c>
      <c r="L408" s="202"/>
      <c r="M408" s="40"/>
      <c r="N408" s="203" t="s">
        <v>1</v>
      </c>
      <c r="O408" s="204" t="s">
        <v>41</v>
      </c>
      <c r="P408" s="205">
        <f>I408+J408</f>
        <v>0</v>
      </c>
      <c r="Q408" s="206">
        <f>ROUND(I408*H408,3)</f>
        <v>0</v>
      </c>
      <c r="R408" s="206">
        <f>ROUND(J408*H408,3)</f>
        <v>0</v>
      </c>
      <c r="S408" s="76"/>
      <c r="T408" s="207">
        <f>S408*H408</f>
        <v>0</v>
      </c>
      <c r="U408" s="207">
        <v>0</v>
      </c>
      <c r="V408" s="207">
        <f>U408*H408</f>
        <v>0</v>
      </c>
      <c r="W408" s="207">
        <v>0</v>
      </c>
      <c r="X408" s="208">
        <f>W408*H408</f>
        <v>0</v>
      </c>
      <c r="Y408" s="35"/>
      <c r="Z408" s="35"/>
      <c r="AA408" s="35"/>
      <c r="AB408" s="35"/>
      <c r="AC408" s="35"/>
      <c r="AD408" s="35"/>
      <c r="AE408" s="35"/>
      <c r="AR408" s="209" t="s">
        <v>541</v>
      </c>
      <c r="AT408" s="209" t="s">
        <v>139</v>
      </c>
      <c r="AU408" s="209" t="s">
        <v>144</v>
      </c>
      <c r="AY408" s="18" t="s">
        <v>136</v>
      </c>
      <c r="BE408" s="210">
        <f>IF(O408="základná",K408,0)</f>
        <v>0</v>
      </c>
      <c r="BF408" s="210">
        <f>IF(O408="znížená",K408,0)</f>
        <v>0</v>
      </c>
      <c r="BG408" s="210">
        <f>IF(O408="zákl. prenesená",K408,0)</f>
        <v>0</v>
      </c>
      <c r="BH408" s="210">
        <f>IF(O408="zníž. prenesená",K408,0)</f>
        <v>0</v>
      </c>
      <c r="BI408" s="210">
        <f>IF(O408="nulová",K408,0)</f>
        <v>0</v>
      </c>
      <c r="BJ408" s="18" t="s">
        <v>144</v>
      </c>
      <c r="BK408" s="211">
        <f>ROUND(P408*H408,3)</f>
        <v>0</v>
      </c>
      <c r="BL408" s="18" t="s">
        <v>541</v>
      </c>
      <c r="BM408" s="209" t="s">
        <v>608</v>
      </c>
    </row>
    <row r="409" spans="1:65" s="2" customFormat="1">
      <c r="A409" s="35"/>
      <c r="B409" s="36"/>
      <c r="C409" s="37"/>
      <c r="D409" s="212" t="s">
        <v>146</v>
      </c>
      <c r="E409" s="37"/>
      <c r="F409" s="213" t="s">
        <v>609</v>
      </c>
      <c r="G409" s="37"/>
      <c r="H409" s="37"/>
      <c r="I409" s="214"/>
      <c r="J409" s="214"/>
      <c r="K409" s="37"/>
      <c r="L409" s="37"/>
      <c r="M409" s="40"/>
      <c r="N409" s="215"/>
      <c r="O409" s="216"/>
      <c r="P409" s="76"/>
      <c r="Q409" s="76"/>
      <c r="R409" s="76"/>
      <c r="S409" s="76"/>
      <c r="T409" s="76"/>
      <c r="U409" s="76"/>
      <c r="V409" s="76"/>
      <c r="W409" s="76"/>
      <c r="X409" s="77"/>
      <c r="Y409" s="35"/>
      <c r="Z409" s="35"/>
      <c r="AA409" s="35"/>
      <c r="AB409" s="35"/>
      <c r="AC409" s="35"/>
      <c r="AD409" s="35"/>
      <c r="AE409" s="35"/>
      <c r="AT409" s="18" t="s">
        <v>146</v>
      </c>
      <c r="AU409" s="18" t="s">
        <v>144</v>
      </c>
    </row>
    <row r="410" spans="1:65" s="2" customFormat="1" ht="16.5" customHeight="1">
      <c r="A410" s="35"/>
      <c r="B410" s="36"/>
      <c r="C410" s="249" t="s">
        <v>610</v>
      </c>
      <c r="D410" s="249" t="s">
        <v>185</v>
      </c>
      <c r="E410" s="250" t="s">
        <v>611</v>
      </c>
      <c r="F410" s="251" t="s">
        <v>612</v>
      </c>
      <c r="G410" s="252" t="s">
        <v>376</v>
      </c>
      <c r="H410" s="253">
        <v>24</v>
      </c>
      <c r="I410" s="254"/>
      <c r="J410" s="255"/>
      <c r="K410" s="256">
        <f>ROUND(P410*H410,3)</f>
        <v>0</v>
      </c>
      <c r="L410" s="255"/>
      <c r="M410" s="257"/>
      <c r="N410" s="258" t="s">
        <v>1</v>
      </c>
      <c r="O410" s="204" t="s">
        <v>41</v>
      </c>
      <c r="P410" s="205">
        <f>I410+J410</f>
        <v>0</v>
      </c>
      <c r="Q410" s="206">
        <f>ROUND(I410*H410,3)</f>
        <v>0</v>
      </c>
      <c r="R410" s="206">
        <f>ROUND(J410*H410,3)</f>
        <v>0</v>
      </c>
      <c r="S410" s="76"/>
      <c r="T410" s="207">
        <f>S410*H410</f>
        <v>0</v>
      </c>
      <c r="U410" s="207">
        <v>1.3999999999999999E-4</v>
      </c>
      <c r="V410" s="207">
        <f>U410*H410</f>
        <v>3.3599999999999997E-3</v>
      </c>
      <c r="W410" s="207">
        <v>0</v>
      </c>
      <c r="X410" s="208">
        <f>W410*H410</f>
        <v>0</v>
      </c>
      <c r="Y410" s="35"/>
      <c r="Z410" s="35"/>
      <c r="AA410" s="35"/>
      <c r="AB410" s="35"/>
      <c r="AC410" s="35"/>
      <c r="AD410" s="35"/>
      <c r="AE410" s="35"/>
      <c r="AR410" s="209" t="s">
        <v>560</v>
      </c>
      <c r="AT410" s="209" t="s">
        <v>185</v>
      </c>
      <c r="AU410" s="209" t="s">
        <v>144</v>
      </c>
      <c r="AY410" s="18" t="s">
        <v>136</v>
      </c>
      <c r="BE410" s="210">
        <f>IF(O410="základná",K410,0)</f>
        <v>0</v>
      </c>
      <c r="BF410" s="210">
        <f>IF(O410="znížená",K410,0)</f>
        <v>0</v>
      </c>
      <c r="BG410" s="210">
        <f>IF(O410="zákl. prenesená",K410,0)</f>
        <v>0</v>
      </c>
      <c r="BH410" s="210">
        <f>IF(O410="zníž. prenesená",K410,0)</f>
        <v>0</v>
      </c>
      <c r="BI410" s="210">
        <f>IF(O410="nulová",K410,0)</f>
        <v>0</v>
      </c>
      <c r="BJ410" s="18" t="s">
        <v>144</v>
      </c>
      <c r="BK410" s="211">
        <f>ROUND(P410*H410,3)</f>
        <v>0</v>
      </c>
      <c r="BL410" s="18" t="s">
        <v>560</v>
      </c>
      <c r="BM410" s="209" t="s">
        <v>613</v>
      </c>
    </row>
    <row r="411" spans="1:65" s="2" customFormat="1">
      <c r="A411" s="35"/>
      <c r="B411" s="36"/>
      <c r="C411" s="37"/>
      <c r="D411" s="212" t="s">
        <v>146</v>
      </c>
      <c r="E411" s="37"/>
      <c r="F411" s="213" t="s">
        <v>614</v>
      </c>
      <c r="G411" s="37"/>
      <c r="H411" s="37"/>
      <c r="I411" s="214"/>
      <c r="J411" s="214"/>
      <c r="K411" s="37"/>
      <c r="L411" s="37"/>
      <c r="M411" s="40"/>
      <c r="N411" s="215"/>
      <c r="O411" s="216"/>
      <c r="P411" s="76"/>
      <c r="Q411" s="76"/>
      <c r="R411" s="76"/>
      <c r="S411" s="76"/>
      <c r="T411" s="76"/>
      <c r="U411" s="76"/>
      <c r="V411" s="76"/>
      <c r="W411" s="76"/>
      <c r="X411" s="77"/>
      <c r="Y411" s="35"/>
      <c r="Z411" s="35"/>
      <c r="AA411" s="35"/>
      <c r="AB411" s="35"/>
      <c r="AC411" s="35"/>
      <c r="AD411" s="35"/>
      <c r="AE411" s="35"/>
      <c r="AT411" s="18" t="s">
        <v>146</v>
      </c>
      <c r="AU411" s="18" t="s">
        <v>144</v>
      </c>
    </row>
    <row r="412" spans="1:65" s="2" customFormat="1" ht="16.5" customHeight="1">
      <c r="A412" s="35"/>
      <c r="B412" s="36"/>
      <c r="C412" s="195" t="s">
        <v>615</v>
      </c>
      <c r="D412" s="195" t="s">
        <v>139</v>
      </c>
      <c r="E412" s="196" t="s">
        <v>616</v>
      </c>
      <c r="F412" s="197" t="s">
        <v>617</v>
      </c>
      <c r="G412" s="198" t="s">
        <v>376</v>
      </c>
      <c r="H412" s="199">
        <v>58</v>
      </c>
      <c r="I412" s="200"/>
      <c r="J412" s="200"/>
      <c r="K412" s="201">
        <f>ROUND(P412*H412,3)</f>
        <v>0</v>
      </c>
      <c r="L412" s="202"/>
      <c r="M412" s="40"/>
      <c r="N412" s="203" t="s">
        <v>1</v>
      </c>
      <c r="O412" s="204" t="s">
        <v>41</v>
      </c>
      <c r="P412" s="205">
        <f>I412+J412</f>
        <v>0</v>
      </c>
      <c r="Q412" s="206">
        <f>ROUND(I412*H412,3)</f>
        <v>0</v>
      </c>
      <c r="R412" s="206">
        <f>ROUND(J412*H412,3)</f>
        <v>0</v>
      </c>
      <c r="S412" s="76"/>
      <c r="T412" s="207">
        <f>S412*H412</f>
        <v>0</v>
      </c>
      <c r="U412" s="207">
        <v>0</v>
      </c>
      <c r="V412" s="207">
        <f>U412*H412</f>
        <v>0</v>
      </c>
      <c r="W412" s="207">
        <v>0</v>
      </c>
      <c r="X412" s="208">
        <f>W412*H412</f>
        <v>0</v>
      </c>
      <c r="Y412" s="35"/>
      <c r="Z412" s="35"/>
      <c r="AA412" s="35"/>
      <c r="AB412" s="35"/>
      <c r="AC412" s="35"/>
      <c r="AD412" s="35"/>
      <c r="AE412" s="35"/>
      <c r="AR412" s="209" t="s">
        <v>541</v>
      </c>
      <c r="AT412" s="209" t="s">
        <v>139</v>
      </c>
      <c r="AU412" s="209" t="s">
        <v>144</v>
      </c>
      <c r="AY412" s="18" t="s">
        <v>136</v>
      </c>
      <c r="BE412" s="210">
        <f>IF(O412="základná",K412,0)</f>
        <v>0</v>
      </c>
      <c r="BF412" s="210">
        <f>IF(O412="znížená",K412,0)</f>
        <v>0</v>
      </c>
      <c r="BG412" s="210">
        <f>IF(O412="zákl. prenesená",K412,0)</f>
        <v>0</v>
      </c>
      <c r="BH412" s="210">
        <f>IF(O412="zníž. prenesená",K412,0)</f>
        <v>0</v>
      </c>
      <c r="BI412" s="210">
        <f>IF(O412="nulová",K412,0)</f>
        <v>0</v>
      </c>
      <c r="BJ412" s="18" t="s">
        <v>144</v>
      </c>
      <c r="BK412" s="211">
        <f>ROUND(P412*H412,3)</f>
        <v>0</v>
      </c>
      <c r="BL412" s="18" t="s">
        <v>541</v>
      </c>
      <c r="BM412" s="209" t="s">
        <v>618</v>
      </c>
    </row>
    <row r="413" spans="1:65" s="2" customFormat="1">
      <c r="A413" s="35"/>
      <c r="B413" s="36"/>
      <c r="C413" s="37"/>
      <c r="D413" s="212" t="s">
        <v>146</v>
      </c>
      <c r="E413" s="37"/>
      <c r="F413" s="213" t="s">
        <v>619</v>
      </c>
      <c r="G413" s="37"/>
      <c r="H413" s="37"/>
      <c r="I413" s="214"/>
      <c r="J413" s="214"/>
      <c r="K413" s="37"/>
      <c r="L413" s="37"/>
      <c r="M413" s="40"/>
      <c r="N413" s="215"/>
      <c r="O413" s="216"/>
      <c r="P413" s="76"/>
      <c r="Q413" s="76"/>
      <c r="R413" s="76"/>
      <c r="S413" s="76"/>
      <c r="T413" s="76"/>
      <c r="U413" s="76"/>
      <c r="V413" s="76"/>
      <c r="W413" s="76"/>
      <c r="X413" s="77"/>
      <c r="Y413" s="35"/>
      <c r="Z413" s="35"/>
      <c r="AA413" s="35"/>
      <c r="AB413" s="35"/>
      <c r="AC413" s="35"/>
      <c r="AD413" s="35"/>
      <c r="AE413" s="35"/>
      <c r="AT413" s="18" t="s">
        <v>146</v>
      </c>
      <c r="AU413" s="18" t="s">
        <v>144</v>
      </c>
    </row>
    <row r="414" spans="1:65" s="2" customFormat="1" ht="16.5" customHeight="1">
      <c r="A414" s="35"/>
      <c r="B414" s="36"/>
      <c r="C414" s="249" t="s">
        <v>620</v>
      </c>
      <c r="D414" s="249" t="s">
        <v>185</v>
      </c>
      <c r="E414" s="250" t="s">
        <v>621</v>
      </c>
      <c r="F414" s="251" t="s">
        <v>622</v>
      </c>
      <c r="G414" s="252" t="s">
        <v>376</v>
      </c>
      <c r="H414" s="253">
        <v>58</v>
      </c>
      <c r="I414" s="254"/>
      <c r="J414" s="255"/>
      <c r="K414" s="256">
        <f>ROUND(P414*H414,3)</f>
        <v>0</v>
      </c>
      <c r="L414" s="255"/>
      <c r="M414" s="257"/>
      <c r="N414" s="258" t="s">
        <v>1</v>
      </c>
      <c r="O414" s="204" t="s">
        <v>41</v>
      </c>
      <c r="P414" s="205">
        <f>I414+J414</f>
        <v>0</v>
      </c>
      <c r="Q414" s="206">
        <f>ROUND(I414*H414,3)</f>
        <v>0</v>
      </c>
      <c r="R414" s="206">
        <f>ROUND(J414*H414,3)</f>
        <v>0</v>
      </c>
      <c r="S414" s="76"/>
      <c r="T414" s="207">
        <f>S414*H414</f>
        <v>0</v>
      </c>
      <c r="U414" s="207">
        <v>3.0000000000000001E-5</v>
      </c>
      <c r="V414" s="207">
        <f>U414*H414</f>
        <v>1.74E-3</v>
      </c>
      <c r="W414" s="207">
        <v>0</v>
      </c>
      <c r="X414" s="208">
        <f>W414*H414</f>
        <v>0</v>
      </c>
      <c r="Y414" s="35"/>
      <c r="Z414" s="35"/>
      <c r="AA414" s="35"/>
      <c r="AB414" s="35"/>
      <c r="AC414" s="35"/>
      <c r="AD414" s="35"/>
      <c r="AE414" s="35"/>
      <c r="AR414" s="209" t="s">
        <v>560</v>
      </c>
      <c r="AT414" s="209" t="s">
        <v>185</v>
      </c>
      <c r="AU414" s="209" t="s">
        <v>144</v>
      </c>
      <c r="AY414" s="18" t="s">
        <v>136</v>
      </c>
      <c r="BE414" s="210">
        <f>IF(O414="základná",K414,0)</f>
        <v>0</v>
      </c>
      <c r="BF414" s="210">
        <f>IF(O414="znížená",K414,0)</f>
        <v>0</v>
      </c>
      <c r="BG414" s="210">
        <f>IF(O414="zákl. prenesená",K414,0)</f>
        <v>0</v>
      </c>
      <c r="BH414" s="210">
        <f>IF(O414="zníž. prenesená",K414,0)</f>
        <v>0</v>
      </c>
      <c r="BI414" s="210">
        <f>IF(O414="nulová",K414,0)</f>
        <v>0</v>
      </c>
      <c r="BJ414" s="18" t="s">
        <v>144</v>
      </c>
      <c r="BK414" s="211">
        <f>ROUND(P414*H414,3)</f>
        <v>0</v>
      </c>
      <c r="BL414" s="18" t="s">
        <v>560</v>
      </c>
      <c r="BM414" s="209" t="s">
        <v>623</v>
      </c>
    </row>
    <row r="415" spans="1:65" s="2" customFormat="1">
      <c r="A415" s="35"/>
      <c r="B415" s="36"/>
      <c r="C415" s="37"/>
      <c r="D415" s="212" t="s">
        <v>146</v>
      </c>
      <c r="E415" s="37"/>
      <c r="F415" s="213" t="s">
        <v>622</v>
      </c>
      <c r="G415" s="37"/>
      <c r="H415" s="37"/>
      <c r="I415" s="214"/>
      <c r="J415" s="214"/>
      <c r="K415" s="37"/>
      <c r="L415" s="37"/>
      <c r="M415" s="40"/>
      <c r="N415" s="215"/>
      <c r="O415" s="216"/>
      <c r="P415" s="76"/>
      <c r="Q415" s="76"/>
      <c r="R415" s="76"/>
      <c r="S415" s="76"/>
      <c r="T415" s="76"/>
      <c r="U415" s="76"/>
      <c r="V415" s="76"/>
      <c r="W415" s="76"/>
      <c r="X415" s="77"/>
      <c r="Y415" s="35"/>
      <c r="Z415" s="35"/>
      <c r="AA415" s="35"/>
      <c r="AB415" s="35"/>
      <c r="AC415" s="35"/>
      <c r="AD415" s="35"/>
      <c r="AE415" s="35"/>
      <c r="AT415" s="18" t="s">
        <v>146</v>
      </c>
      <c r="AU415" s="18" t="s">
        <v>144</v>
      </c>
    </row>
    <row r="416" spans="1:65" s="2" customFormat="1" ht="16.5" customHeight="1">
      <c r="A416" s="35"/>
      <c r="B416" s="36"/>
      <c r="C416" s="195" t="s">
        <v>624</v>
      </c>
      <c r="D416" s="195" t="s">
        <v>139</v>
      </c>
      <c r="E416" s="196" t="s">
        <v>625</v>
      </c>
      <c r="F416" s="197" t="s">
        <v>626</v>
      </c>
      <c r="G416" s="198" t="s">
        <v>376</v>
      </c>
      <c r="H416" s="199">
        <v>2</v>
      </c>
      <c r="I416" s="200"/>
      <c r="J416" s="200"/>
      <c r="K416" s="201">
        <f>ROUND(P416*H416,3)</f>
        <v>0</v>
      </c>
      <c r="L416" s="202"/>
      <c r="M416" s="40"/>
      <c r="N416" s="203" t="s">
        <v>1</v>
      </c>
      <c r="O416" s="204" t="s">
        <v>41</v>
      </c>
      <c r="P416" s="205">
        <f>I416+J416</f>
        <v>0</v>
      </c>
      <c r="Q416" s="206">
        <f>ROUND(I416*H416,3)</f>
        <v>0</v>
      </c>
      <c r="R416" s="206">
        <f>ROUND(J416*H416,3)</f>
        <v>0</v>
      </c>
      <c r="S416" s="76"/>
      <c r="T416" s="207">
        <f>S416*H416</f>
        <v>0</v>
      </c>
      <c r="U416" s="207">
        <v>0</v>
      </c>
      <c r="V416" s="207">
        <f>U416*H416</f>
        <v>0</v>
      </c>
      <c r="W416" s="207">
        <v>0</v>
      </c>
      <c r="X416" s="208">
        <f>W416*H416</f>
        <v>0</v>
      </c>
      <c r="Y416" s="35"/>
      <c r="Z416" s="35"/>
      <c r="AA416" s="35"/>
      <c r="AB416" s="35"/>
      <c r="AC416" s="35"/>
      <c r="AD416" s="35"/>
      <c r="AE416" s="35"/>
      <c r="AR416" s="209" t="s">
        <v>541</v>
      </c>
      <c r="AT416" s="209" t="s">
        <v>139</v>
      </c>
      <c r="AU416" s="209" t="s">
        <v>144</v>
      </c>
      <c r="AY416" s="18" t="s">
        <v>136</v>
      </c>
      <c r="BE416" s="210">
        <f>IF(O416="základná",K416,0)</f>
        <v>0</v>
      </c>
      <c r="BF416" s="210">
        <f>IF(O416="znížená",K416,0)</f>
        <v>0</v>
      </c>
      <c r="BG416" s="210">
        <f>IF(O416="zákl. prenesená",K416,0)</f>
        <v>0</v>
      </c>
      <c r="BH416" s="210">
        <f>IF(O416="zníž. prenesená",K416,0)</f>
        <v>0</v>
      </c>
      <c r="BI416" s="210">
        <f>IF(O416="nulová",K416,0)</f>
        <v>0</v>
      </c>
      <c r="BJ416" s="18" t="s">
        <v>144</v>
      </c>
      <c r="BK416" s="211">
        <f>ROUND(P416*H416,3)</f>
        <v>0</v>
      </c>
      <c r="BL416" s="18" t="s">
        <v>541</v>
      </c>
      <c r="BM416" s="209" t="s">
        <v>627</v>
      </c>
    </row>
    <row r="417" spans="1:65" s="2" customFormat="1">
      <c r="A417" s="35"/>
      <c r="B417" s="36"/>
      <c r="C417" s="37"/>
      <c r="D417" s="212" t="s">
        <v>146</v>
      </c>
      <c r="E417" s="37"/>
      <c r="F417" s="213" t="s">
        <v>628</v>
      </c>
      <c r="G417" s="37"/>
      <c r="H417" s="37"/>
      <c r="I417" s="214"/>
      <c r="J417" s="214"/>
      <c r="K417" s="37"/>
      <c r="L417" s="37"/>
      <c r="M417" s="40"/>
      <c r="N417" s="215"/>
      <c r="O417" s="216"/>
      <c r="P417" s="76"/>
      <c r="Q417" s="76"/>
      <c r="R417" s="76"/>
      <c r="S417" s="76"/>
      <c r="T417" s="76"/>
      <c r="U417" s="76"/>
      <c r="V417" s="76"/>
      <c r="W417" s="76"/>
      <c r="X417" s="77"/>
      <c r="Y417" s="35"/>
      <c r="Z417" s="35"/>
      <c r="AA417" s="35"/>
      <c r="AB417" s="35"/>
      <c r="AC417" s="35"/>
      <c r="AD417" s="35"/>
      <c r="AE417" s="35"/>
      <c r="AT417" s="18" t="s">
        <v>146</v>
      </c>
      <c r="AU417" s="18" t="s">
        <v>144</v>
      </c>
    </row>
    <row r="418" spans="1:65" s="2" customFormat="1" ht="16.5" customHeight="1">
      <c r="A418" s="35"/>
      <c r="B418" s="36"/>
      <c r="C418" s="249" t="s">
        <v>629</v>
      </c>
      <c r="D418" s="249" t="s">
        <v>185</v>
      </c>
      <c r="E418" s="250" t="s">
        <v>630</v>
      </c>
      <c r="F418" s="251" t="s">
        <v>631</v>
      </c>
      <c r="G418" s="252" t="s">
        <v>376</v>
      </c>
      <c r="H418" s="253">
        <v>2</v>
      </c>
      <c r="I418" s="254"/>
      <c r="J418" s="255"/>
      <c r="K418" s="256">
        <f>ROUND(P418*H418,3)</f>
        <v>0</v>
      </c>
      <c r="L418" s="255"/>
      <c r="M418" s="257"/>
      <c r="N418" s="258" t="s">
        <v>1</v>
      </c>
      <c r="O418" s="204" t="s">
        <v>41</v>
      </c>
      <c r="P418" s="205">
        <f>I418+J418</f>
        <v>0</v>
      </c>
      <c r="Q418" s="206">
        <f>ROUND(I418*H418,3)</f>
        <v>0</v>
      </c>
      <c r="R418" s="206">
        <f>ROUND(J418*H418,3)</f>
        <v>0</v>
      </c>
      <c r="S418" s="76"/>
      <c r="T418" s="207">
        <f>S418*H418</f>
        <v>0</v>
      </c>
      <c r="U418" s="207">
        <v>1.0000000000000001E-5</v>
      </c>
      <c r="V418" s="207">
        <f>U418*H418</f>
        <v>2.0000000000000002E-5</v>
      </c>
      <c r="W418" s="207">
        <v>0</v>
      </c>
      <c r="X418" s="208">
        <f>W418*H418</f>
        <v>0</v>
      </c>
      <c r="Y418" s="35"/>
      <c r="Z418" s="35"/>
      <c r="AA418" s="35"/>
      <c r="AB418" s="35"/>
      <c r="AC418" s="35"/>
      <c r="AD418" s="35"/>
      <c r="AE418" s="35"/>
      <c r="AR418" s="209" t="s">
        <v>560</v>
      </c>
      <c r="AT418" s="209" t="s">
        <v>185</v>
      </c>
      <c r="AU418" s="209" t="s">
        <v>144</v>
      </c>
      <c r="AY418" s="18" t="s">
        <v>136</v>
      </c>
      <c r="BE418" s="210">
        <f>IF(O418="základná",K418,0)</f>
        <v>0</v>
      </c>
      <c r="BF418" s="210">
        <f>IF(O418="znížená",K418,0)</f>
        <v>0</v>
      </c>
      <c r="BG418" s="210">
        <f>IF(O418="zákl. prenesená",K418,0)</f>
        <v>0</v>
      </c>
      <c r="BH418" s="210">
        <f>IF(O418="zníž. prenesená",K418,0)</f>
        <v>0</v>
      </c>
      <c r="BI418" s="210">
        <f>IF(O418="nulová",K418,0)</f>
        <v>0</v>
      </c>
      <c r="BJ418" s="18" t="s">
        <v>144</v>
      </c>
      <c r="BK418" s="211">
        <f>ROUND(P418*H418,3)</f>
        <v>0</v>
      </c>
      <c r="BL418" s="18" t="s">
        <v>560</v>
      </c>
      <c r="BM418" s="209" t="s">
        <v>632</v>
      </c>
    </row>
    <row r="419" spans="1:65" s="2" customFormat="1">
      <c r="A419" s="35"/>
      <c r="B419" s="36"/>
      <c r="C419" s="37"/>
      <c r="D419" s="212" t="s">
        <v>146</v>
      </c>
      <c r="E419" s="37"/>
      <c r="F419" s="213" t="s">
        <v>631</v>
      </c>
      <c r="G419" s="37"/>
      <c r="H419" s="37"/>
      <c r="I419" s="214"/>
      <c r="J419" s="214"/>
      <c r="K419" s="37"/>
      <c r="L419" s="37"/>
      <c r="M419" s="40"/>
      <c r="N419" s="215"/>
      <c r="O419" s="216"/>
      <c r="P419" s="76"/>
      <c r="Q419" s="76"/>
      <c r="R419" s="76"/>
      <c r="S419" s="76"/>
      <c r="T419" s="76"/>
      <c r="U419" s="76"/>
      <c r="V419" s="76"/>
      <c r="W419" s="76"/>
      <c r="X419" s="77"/>
      <c r="Y419" s="35"/>
      <c r="Z419" s="35"/>
      <c r="AA419" s="35"/>
      <c r="AB419" s="35"/>
      <c r="AC419" s="35"/>
      <c r="AD419" s="35"/>
      <c r="AE419" s="35"/>
      <c r="AT419" s="18" t="s">
        <v>146</v>
      </c>
      <c r="AU419" s="18" t="s">
        <v>144</v>
      </c>
    </row>
    <row r="420" spans="1:65" s="2" customFormat="1" ht="16.5" customHeight="1">
      <c r="A420" s="35"/>
      <c r="B420" s="36"/>
      <c r="C420" s="249" t="s">
        <v>633</v>
      </c>
      <c r="D420" s="249" t="s">
        <v>185</v>
      </c>
      <c r="E420" s="250" t="s">
        <v>634</v>
      </c>
      <c r="F420" s="251" t="s">
        <v>635</v>
      </c>
      <c r="G420" s="252" t="s">
        <v>376</v>
      </c>
      <c r="H420" s="253">
        <v>2</v>
      </c>
      <c r="I420" s="254"/>
      <c r="J420" s="255"/>
      <c r="K420" s="256">
        <f>ROUND(P420*H420,3)</f>
        <v>0</v>
      </c>
      <c r="L420" s="255"/>
      <c r="M420" s="257"/>
      <c r="N420" s="258" t="s">
        <v>1</v>
      </c>
      <c r="O420" s="204" t="s">
        <v>41</v>
      </c>
      <c r="P420" s="205">
        <f>I420+J420</f>
        <v>0</v>
      </c>
      <c r="Q420" s="206">
        <f>ROUND(I420*H420,3)</f>
        <v>0</v>
      </c>
      <c r="R420" s="206">
        <f>ROUND(J420*H420,3)</f>
        <v>0</v>
      </c>
      <c r="S420" s="76"/>
      <c r="T420" s="207">
        <f>S420*H420</f>
        <v>0</v>
      </c>
      <c r="U420" s="207">
        <v>3.0000000000000001E-5</v>
      </c>
      <c r="V420" s="207">
        <f>U420*H420</f>
        <v>6.0000000000000002E-5</v>
      </c>
      <c r="W420" s="207">
        <v>0</v>
      </c>
      <c r="X420" s="208">
        <f>W420*H420</f>
        <v>0</v>
      </c>
      <c r="Y420" s="35"/>
      <c r="Z420" s="35"/>
      <c r="AA420" s="35"/>
      <c r="AB420" s="35"/>
      <c r="AC420" s="35"/>
      <c r="AD420" s="35"/>
      <c r="AE420" s="35"/>
      <c r="AR420" s="209" t="s">
        <v>560</v>
      </c>
      <c r="AT420" s="209" t="s">
        <v>185</v>
      </c>
      <c r="AU420" s="209" t="s">
        <v>144</v>
      </c>
      <c r="AY420" s="18" t="s">
        <v>136</v>
      </c>
      <c r="BE420" s="210">
        <f>IF(O420="základná",K420,0)</f>
        <v>0</v>
      </c>
      <c r="BF420" s="210">
        <f>IF(O420="znížená",K420,0)</f>
        <v>0</v>
      </c>
      <c r="BG420" s="210">
        <f>IF(O420="zákl. prenesená",K420,0)</f>
        <v>0</v>
      </c>
      <c r="BH420" s="210">
        <f>IF(O420="zníž. prenesená",K420,0)</f>
        <v>0</v>
      </c>
      <c r="BI420" s="210">
        <f>IF(O420="nulová",K420,0)</f>
        <v>0</v>
      </c>
      <c r="BJ420" s="18" t="s">
        <v>144</v>
      </c>
      <c r="BK420" s="211">
        <f>ROUND(P420*H420,3)</f>
        <v>0</v>
      </c>
      <c r="BL420" s="18" t="s">
        <v>560</v>
      </c>
      <c r="BM420" s="209" t="s">
        <v>636</v>
      </c>
    </row>
    <row r="421" spans="1:65" s="2" customFormat="1">
      <c r="A421" s="35"/>
      <c r="B421" s="36"/>
      <c r="C421" s="37"/>
      <c r="D421" s="212" t="s">
        <v>146</v>
      </c>
      <c r="E421" s="37"/>
      <c r="F421" s="213" t="s">
        <v>635</v>
      </c>
      <c r="G421" s="37"/>
      <c r="H421" s="37"/>
      <c r="I421" s="214"/>
      <c r="J421" s="214"/>
      <c r="K421" s="37"/>
      <c r="L421" s="37"/>
      <c r="M421" s="40"/>
      <c r="N421" s="215"/>
      <c r="O421" s="216"/>
      <c r="P421" s="76"/>
      <c r="Q421" s="76"/>
      <c r="R421" s="76"/>
      <c r="S421" s="76"/>
      <c r="T421" s="76"/>
      <c r="U421" s="76"/>
      <c r="V421" s="76"/>
      <c r="W421" s="76"/>
      <c r="X421" s="77"/>
      <c r="Y421" s="35"/>
      <c r="Z421" s="35"/>
      <c r="AA421" s="35"/>
      <c r="AB421" s="35"/>
      <c r="AC421" s="35"/>
      <c r="AD421" s="35"/>
      <c r="AE421" s="35"/>
      <c r="AT421" s="18" t="s">
        <v>146</v>
      </c>
      <c r="AU421" s="18" t="s">
        <v>144</v>
      </c>
    </row>
    <row r="422" spans="1:65" s="2" customFormat="1" ht="16.5" customHeight="1">
      <c r="A422" s="35"/>
      <c r="B422" s="36"/>
      <c r="C422" s="195" t="s">
        <v>637</v>
      </c>
      <c r="D422" s="195" t="s">
        <v>139</v>
      </c>
      <c r="E422" s="196" t="s">
        <v>638</v>
      </c>
      <c r="F422" s="197" t="s">
        <v>639</v>
      </c>
      <c r="G422" s="198" t="s">
        <v>376</v>
      </c>
      <c r="H422" s="199">
        <v>10</v>
      </c>
      <c r="I422" s="200"/>
      <c r="J422" s="200"/>
      <c r="K422" s="201">
        <f>ROUND(P422*H422,3)</f>
        <v>0</v>
      </c>
      <c r="L422" s="202"/>
      <c r="M422" s="40"/>
      <c r="N422" s="203" t="s">
        <v>1</v>
      </c>
      <c r="O422" s="204" t="s">
        <v>41</v>
      </c>
      <c r="P422" s="205">
        <f>I422+J422</f>
        <v>0</v>
      </c>
      <c r="Q422" s="206">
        <f>ROUND(I422*H422,3)</f>
        <v>0</v>
      </c>
      <c r="R422" s="206">
        <f>ROUND(J422*H422,3)</f>
        <v>0</v>
      </c>
      <c r="S422" s="76"/>
      <c r="T422" s="207">
        <f>S422*H422</f>
        <v>0</v>
      </c>
      <c r="U422" s="207">
        <v>0</v>
      </c>
      <c r="V422" s="207">
        <f>U422*H422</f>
        <v>0</v>
      </c>
      <c r="W422" s="207">
        <v>0</v>
      </c>
      <c r="X422" s="208">
        <f>W422*H422</f>
        <v>0</v>
      </c>
      <c r="Y422" s="35"/>
      <c r="Z422" s="35"/>
      <c r="AA422" s="35"/>
      <c r="AB422" s="35"/>
      <c r="AC422" s="35"/>
      <c r="AD422" s="35"/>
      <c r="AE422" s="35"/>
      <c r="AR422" s="209" t="s">
        <v>541</v>
      </c>
      <c r="AT422" s="209" t="s">
        <v>139</v>
      </c>
      <c r="AU422" s="209" t="s">
        <v>144</v>
      </c>
      <c r="AY422" s="18" t="s">
        <v>136</v>
      </c>
      <c r="BE422" s="210">
        <f>IF(O422="základná",K422,0)</f>
        <v>0</v>
      </c>
      <c r="BF422" s="210">
        <f>IF(O422="znížená",K422,0)</f>
        <v>0</v>
      </c>
      <c r="BG422" s="210">
        <f>IF(O422="zákl. prenesená",K422,0)</f>
        <v>0</v>
      </c>
      <c r="BH422" s="210">
        <f>IF(O422="zníž. prenesená",K422,0)</f>
        <v>0</v>
      </c>
      <c r="BI422" s="210">
        <f>IF(O422="nulová",K422,0)</f>
        <v>0</v>
      </c>
      <c r="BJ422" s="18" t="s">
        <v>144</v>
      </c>
      <c r="BK422" s="211">
        <f>ROUND(P422*H422,3)</f>
        <v>0</v>
      </c>
      <c r="BL422" s="18" t="s">
        <v>541</v>
      </c>
      <c r="BM422" s="209" t="s">
        <v>640</v>
      </c>
    </row>
    <row r="423" spans="1:65" s="2" customFormat="1">
      <c r="A423" s="35"/>
      <c r="B423" s="36"/>
      <c r="C423" s="37"/>
      <c r="D423" s="212" t="s">
        <v>146</v>
      </c>
      <c r="E423" s="37"/>
      <c r="F423" s="213" t="s">
        <v>641</v>
      </c>
      <c r="G423" s="37"/>
      <c r="H423" s="37"/>
      <c r="I423" s="214"/>
      <c r="J423" s="214"/>
      <c r="K423" s="37"/>
      <c r="L423" s="37"/>
      <c r="M423" s="40"/>
      <c r="N423" s="215"/>
      <c r="O423" s="216"/>
      <c r="P423" s="76"/>
      <c r="Q423" s="76"/>
      <c r="R423" s="76"/>
      <c r="S423" s="76"/>
      <c r="T423" s="76"/>
      <c r="U423" s="76"/>
      <c r="V423" s="76"/>
      <c r="W423" s="76"/>
      <c r="X423" s="77"/>
      <c r="Y423" s="35"/>
      <c r="Z423" s="35"/>
      <c r="AA423" s="35"/>
      <c r="AB423" s="35"/>
      <c r="AC423" s="35"/>
      <c r="AD423" s="35"/>
      <c r="AE423" s="35"/>
      <c r="AT423" s="18" t="s">
        <v>146</v>
      </c>
      <c r="AU423" s="18" t="s">
        <v>144</v>
      </c>
    </row>
    <row r="424" spans="1:65" s="2" customFormat="1" ht="16.5" customHeight="1">
      <c r="A424" s="35"/>
      <c r="B424" s="36"/>
      <c r="C424" s="249" t="s">
        <v>642</v>
      </c>
      <c r="D424" s="249" t="s">
        <v>185</v>
      </c>
      <c r="E424" s="250" t="s">
        <v>643</v>
      </c>
      <c r="F424" s="251" t="s">
        <v>644</v>
      </c>
      <c r="G424" s="252" t="s">
        <v>376</v>
      </c>
      <c r="H424" s="253">
        <v>10</v>
      </c>
      <c r="I424" s="254"/>
      <c r="J424" s="255"/>
      <c r="K424" s="256">
        <f>ROUND(P424*H424,3)</f>
        <v>0</v>
      </c>
      <c r="L424" s="255"/>
      <c r="M424" s="257"/>
      <c r="N424" s="258" t="s">
        <v>1</v>
      </c>
      <c r="O424" s="204" t="s">
        <v>41</v>
      </c>
      <c r="P424" s="205">
        <f>I424+J424</f>
        <v>0</v>
      </c>
      <c r="Q424" s="206">
        <f>ROUND(I424*H424,3)</f>
        <v>0</v>
      </c>
      <c r="R424" s="206">
        <f>ROUND(J424*H424,3)</f>
        <v>0</v>
      </c>
      <c r="S424" s="76"/>
      <c r="T424" s="207">
        <f>S424*H424</f>
        <v>0</v>
      </c>
      <c r="U424" s="207">
        <v>1E-4</v>
      </c>
      <c r="V424" s="207">
        <f>U424*H424</f>
        <v>1E-3</v>
      </c>
      <c r="W424" s="207">
        <v>0</v>
      </c>
      <c r="X424" s="208">
        <f>W424*H424</f>
        <v>0</v>
      </c>
      <c r="Y424" s="35"/>
      <c r="Z424" s="35"/>
      <c r="AA424" s="35"/>
      <c r="AB424" s="35"/>
      <c r="AC424" s="35"/>
      <c r="AD424" s="35"/>
      <c r="AE424" s="35"/>
      <c r="AR424" s="209" t="s">
        <v>560</v>
      </c>
      <c r="AT424" s="209" t="s">
        <v>185</v>
      </c>
      <c r="AU424" s="209" t="s">
        <v>144</v>
      </c>
      <c r="AY424" s="18" t="s">
        <v>136</v>
      </c>
      <c r="BE424" s="210">
        <f>IF(O424="základná",K424,0)</f>
        <v>0</v>
      </c>
      <c r="BF424" s="210">
        <f>IF(O424="znížená",K424,0)</f>
        <v>0</v>
      </c>
      <c r="BG424" s="210">
        <f>IF(O424="zákl. prenesená",K424,0)</f>
        <v>0</v>
      </c>
      <c r="BH424" s="210">
        <f>IF(O424="zníž. prenesená",K424,0)</f>
        <v>0</v>
      </c>
      <c r="BI424" s="210">
        <f>IF(O424="nulová",K424,0)</f>
        <v>0</v>
      </c>
      <c r="BJ424" s="18" t="s">
        <v>144</v>
      </c>
      <c r="BK424" s="211">
        <f>ROUND(P424*H424,3)</f>
        <v>0</v>
      </c>
      <c r="BL424" s="18" t="s">
        <v>560</v>
      </c>
      <c r="BM424" s="209" t="s">
        <v>645</v>
      </c>
    </row>
    <row r="425" spans="1:65" s="2" customFormat="1">
      <c r="A425" s="35"/>
      <c r="B425" s="36"/>
      <c r="C425" s="37"/>
      <c r="D425" s="212" t="s">
        <v>146</v>
      </c>
      <c r="E425" s="37"/>
      <c r="F425" s="213" t="s">
        <v>646</v>
      </c>
      <c r="G425" s="37"/>
      <c r="H425" s="37"/>
      <c r="I425" s="214"/>
      <c r="J425" s="214"/>
      <c r="K425" s="37"/>
      <c r="L425" s="37"/>
      <c r="M425" s="40"/>
      <c r="N425" s="215"/>
      <c r="O425" s="216"/>
      <c r="P425" s="76"/>
      <c r="Q425" s="76"/>
      <c r="R425" s="76"/>
      <c r="S425" s="76"/>
      <c r="T425" s="76"/>
      <c r="U425" s="76"/>
      <c r="V425" s="76"/>
      <c r="W425" s="76"/>
      <c r="X425" s="77"/>
      <c r="Y425" s="35"/>
      <c r="Z425" s="35"/>
      <c r="AA425" s="35"/>
      <c r="AB425" s="35"/>
      <c r="AC425" s="35"/>
      <c r="AD425" s="35"/>
      <c r="AE425" s="35"/>
      <c r="AT425" s="18" t="s">
        <v>146</v>
      </c>
      <c r="AU425" s="18" t="s">
        <v>144</v>
      </c>
    </row>
    <row r="426" spans="1:65" s="2" customFormat="1" ht="16.5" customHeight="1">
      <c r="A426" s="35"/>
      <c r="B426" s="36"/>
      <c r="C426" s="249" t="s">
        <v>647</v>
      </c>
      <c r="D426" s="249" t="s">
        <v>185</v>
      </c>
      <c r="E426" s="250" t="s">
        <v>648</v>
      </c>
      <c r="F426" s="251" t="s">
        <v>649</v>
      </c>
      <c r="G426" s="252" t="s">
        <v>376</v>
      </c>
      <c r="H426" s="253">
        <v>2</v>
      </c>
      <c r="I426" s="254"/>
      <c r="J426" s="255"/>
      <c r="K426" s="256">
        <f>ROUND(P426*H426,3)</f>
        <v>0</v>
      </c>
      <c r="L426" s="255"/>
      <c r="M426" s="257"/>
      <c r="N426" s="258" t="s">
        <v>1</v>
      </c>
      <c r="O426" s="204" t="s">
        <v>41</v>
      </c>
      <c r="P426" s="205">
        <f>I426+J426</f>
        <v>0</v>
      </c>
      <c r="Q426" s="206">
        <f>ROUND(I426*H426,3)</f>
        <v>0</v>
      </c>
      <c r="R426" s="206">
        <f>ROUND(J426*H426,3)</f>
        <v>0</v>
      </c>
      <c r="S426" s="76"/>
      <c r="T426" s="207">
        <f>S426*H426</f>
        <v>0</v>
      </c>
      <c r="U426" s="207">
        <v>3.0000000000000001E-5</v>
      </c>
      <c r="V426" s="207">
        <f>U426*H426</f>
        <v>6.0000000000000002E-5</v>
      </c>
      <c r="W426" s="207">
        <v>0</v>
      </c>
      <c r="X426" s="208">
        <f>W426*H426</f>
        <v>0</v>
      </c>
      <c r="Y426" s="35"/>
      <c r="Z426" s="35"/>
      <c r="AA426" s="35"/>
      <c r="AB426" s="35"/>
      <c r="AC426" s="35"/>
      <c r="AD426" s="35"/>
      <c r="AE426" s="35"/>
      <c r="AR426" s="209" t="s">
        <v>560</v>
      </c>
      <c r="AT426" s="209" t="s">
        <v>185</v>
      </c>
      <c r="AU426" s="209" t="s">
        <v>144</v>
      </c>
      <c r="AY426" s="18" t="s">
        <v>136</v>
      </c>
      <c r="BE426" s="210">
        <f>IF(O426="základná",K426,0)</f>
        <v>0</v>
      </c>
      <c r="BF426" s="210">
        <f>IF(O426="znížená",K426,0)</f>
        <v>0</v>
      </c>
      <c r="BG426" s="210">
        <f>IF(O426="zákl. prenesená",K426,0)</f>
        <v>0</v>
      </c>
      <c r="BH426" s="210">
        <f>IF(O426="zníž. prenesená",K426,0)</f>
        <v>0</v>
      </c>
      <c r="BI426" s="210">
        <f>IF(O426="nulová",K426,0)</f>
        <v>0</v>
      </c>
      <c r="BJ426" s="18" t="s">
        <v>144</v>
      </c>
      <c r="BK426" s="211">
        <f>ROUND(P426*H426,3)</f>
        <v>0</v>
      </c>
      <c r="BL426" s="18" t="s">
        <v>560</v>
      </c>
      <c r="BM426" s="209" t="s">
        <v>650</v>
      </c>
    </row>
    <row r="427" spans="1:65" s="2" customFormat="1">
      <c r="A427" s="35"/>
      <c r="B427" s="36"/>
      <c r="C427" s="37"/>
      <c r="D427" s="212" t="s">
        <v>146</v>
      </c>
      <c r="E427" s="37"/>
      <c r="F427" s="213" t="s">
        <v>649</v>
      </c>
      <c r="G427" s="37"/>
      <c r="H427" s="37"/>
      <c r="I427" s="214"/>
      <c r="J427" s="214"/>
      <c r="K427" s="37"/>
      <c r="L427" s="37"/>
      <c r="M427" s="40"/>
      <c r="N427" s="215"/>
      <c r="O427" s="216"/>
      <c r="P427" s="76"/>
      <c r="Q427" s="76"/>
      <c r="R427" s="76"/>
      <c r="S427" s="76"/>
      <c r="T427" s="76"/>
      <c r="U427" s="76"/>
      <c r="V427" s="76"/>
      <c r="W427" s="76"/>
      <c r="X427" s="77"/>
      <c r="Y427" s="35"/>
      <c r="Z427" s="35"/>
      <c r="AA427" s="35"/>
      <c r="AB427" s="35"/>
      <c r="AC427" s="35"/>
      <c r="AD427" s="35"/>
      <c r="AE427" s="35"/>
      <c r="AT427" s="18" t="s">
        <v>146</v>
      </c>
      <c r="AU427" s="18" t="s">
        <v>144</v>
      </c>
    </row>
    <row r="428" spans="1:65" s="2" customFormat="1" ht="21.75" customHeight="1">
      <c r="A428" s="35"/>
      <c r="B428" s="36"/>
      <c r="C428" s="195" t="s">
        <v>651</v>
      </c>
      <c r="D428" s="195" t="s">
        <v>139</v>
      </c>
      <c r="E428" s="196" t="s">
        <v>652</v>
      </c>
      <c r="F428" s="197" t="s">
        <v>653</v>
      </c>
      <c r="G428" s="198" t="s">
        <v>376</v>
      </c>
      <c r="H428" s="199">
        <v>1</v>
      </c>
      <c r="I428" s="200"/>
      <c r="J428" s="200"/>
      <c r="K428" s="201">
        <f>ROUND(P428*H428,3)</f>
        <v>0</v>
      </c>
      <c r="L428" s="202"/>
      <c r="M428" s="40"/>
      <c r="N428" s="203" t="s">
        <v>1</v>
      </c>
      <c r="O428" s="204" t="s">
        <v>41</v>
      </c>
      <c r="P428" s="205">
        <f>I428+J428</f>
        <v>0</v>
      </c>
      <c r="Q428" s="206">
        <f>ROUND(I428*H428,3)</f>
        <v>0</v>
      </c>
      <c r="R428" s="206">
        <f>ROUND(J428*H428,3)</f>
        <v>0</v>
      </c>
      <c r="S428" s="76"/>
      <c r="T428" s="207">
        <f>S428*H428</f>
        <v>0</v>
      </c>
      <c r="U428" s="207">
        <v>0</v>
      </c>
      <c r="V428" s="207">
        <f>U428*H428</f>
        <v>0</v>
      </c>
      <c r="W428" s="207">
        <v>0</v>
      </c>
      <c r="X428" s="208">
        <f>W428*H428</f>
        <v>0</v>
      </c>
      <c r="Y428" s="35"/>
      <c r="Z428" s="35"/>
      <c r="AA428" s="35"/>
      <c r="AB428" s="35"/>
      <c r="AC428" s="35"/>
      <c r="AD428" s="35"/>
      <c r="AE428" s="35"/>
      <c r="AR428" s="209" t="s">
        <v>541</v>
      </c>
      <c r="AT428" s="209" t="s">
        <v>139</v>
      </c>
      <c r="AU428" s="209" t="s">
        <v>144</v>
      </c>
      <c r="AY428" s="18" t="s">
        <v>136</v>
      </c>
      <c r="BE428" s="210">
        <f>IF(O428="základná",K428,0)</f>
        <v>0</v>
      </c>
      <c r="BF428" s="210">
        <f>IF(O428="znížená",K428,0)</f>
        <v>0</v>
      </c>
      <c r="BG428" s="210">
        <f>IF(O428="zákl. prenesená",K428,0)</f>
        <v>0</v>
      </c>
      <c r="BH428" s="210">
        <f>IF(O428="zníž. prenesená",K428,0)</f>
        <v>0</v>
      </c>
      <c r="BI428" s="210">
        <f>IF(O428="nulová",K428,0)</f>
        <v>0</v>
      </c>
      <c r="BJ428" s="18" t="s">
        <v>144</v>
      </c>
      <c r="BK428" s="211">
        <f>ROUND(P428*H428,3)</f>
        <v>0</v>
      </c>
      <c r="BL428" s="18" t="s">
        <v>541</v>
      </c>
      <c r="BM428" s="209" t="s">
        <v>654</v>
      </c>
    </row>
    <row r="429" spans="1:65" s="2" customFormat="1">
      <c r="A429" s="35"/>
      <c r="B429" s="36"/>
      <c r="C429" s="37"/>
      <c r="D429" s="212" t="s">
        <v>146</v>
      </c>
      <c r="E429" s="37"/>
      <c r="F429" s="213" t="s">
        <v>655</v>
      </c>
      <c r="G429" s="37"/>
      <c r="H429" s="37"/>
      <c r="I429" s="214"/>
      <c r="J429" s="214"/>
      <c r="K429" s="37"/>
      <c r="L429" s="37"/>
      <c r="M429" s="40"/>
      <c r="N429" s="215"/>
      <c r="O429" s="216"/>
      <c r="P429" s="76"/>
      <c r="Q429" s="76"/>
      <c r="R429" s="76"/>
      <c r="S429" s="76"/>
      <c r="T429" s="76"/>
      <c r="U429" s="76"/>
      <c r="V429" s="76"/>
      <c r="W429" s="76"/>
      <c r="X429" s="77"/>
      <c r="Y429" s="35"/>
      <c r="Z429" s="35"/>
      <c r="AA429" s="35"/>
      <c r="AB429" s="35"/>
      <c r="AC429" s="35"/>
      <c r="AD429" s="35"/>
      <c r="AE429" s="35"/>
      <c r="AT429" s="18" t="s">
        <v>146</v>
      </c>
      <c r="AU429" s="18" t="s">
        <v>144</v>
      </c>
    </row>
    <row r="430" spans="1:65" s="2" customFormat="1" ht="16.5" customHeight="1">
      <c r="A430" s="35"/>
      <c r="B430" s="36"/>
      <c r="C430" s="249" t="s">
        <v>656</v>
      </c>
      <c r="D430" s="249" t="s">
        <v>185</v>
      </c>
      <c r="E430" s="250" t="s">
        <v>657</v>
      </c>
      <c r="F430" s="251" t="s">
        <v>658</v>
      </c>
      <c r="G430" s="252" t="s">
        <v>376</v>
      </c>
      <c r="H430" s="253">
        <v>1</v>
      </c>
      <c r="I430" s="254"/>
      <c r="J430" s="255"/>
      <c r="K430" s="256">
        <f>ROUND(P430*H430,3)</f>
        <v>0</v>
      </c>
      <c r="L430" s="255"/>
      <c r="M430" s="257"/>
      <c r="N430" s="258" t="s">
        <v>1</v>
      </c>
      <c r="O430" s="204" t="s">
        <v>41</v>
      </c>
      <c r="P430" s="205">
        <f>I430+J430</f>
        <v>0</v>
      </c>
      <c r="Q430" s="206">
        <f>ROUND(I430*H430,3)</f>
        <v>0</v>
      </c>
      <c r="R430" s="206">
        <f>ROUND(J430*H430,3)</f>
        <v>0</v>
      </c>
      <c r="S430" s="76"/>
      <c r="T430" s="207">
        <f>S430*H430</f>
        <v>0</v>
      </c>
      <c r="U430" s="207">
        <v>2.5000000000000001E-4</v>
      </c>
      <c r="V430" s="207">
        <f>U430*H430</f>
        <v>2.5000000000000001E-4</v>
      </c>
      <c r="W430" s="207">
        <v>0</v>
      </c>
      <c r="X430" s="208">
        <f>W430*H430</f>
        <v>0</v>
      </c>
      <c r="Y430" s="35"/>
      <c r="Z430" s="35"/>
      <c r="AA430" s="35"/>
      <c r="AB430" s="35"/>
      <c r="AC430" s="35"/>
      <c r="AD430" s="35"/>
      <c r="AE430" s="35"/>
      <c r="AR430" s="209" t="s">
        <v>560</v>
      </c>
      <c r="AT430" s="209" t="s">
        <v>185</v>
      </c>
      <c r="AU430" s="209" t="s">
        <v>144</v>
      </c>
      <c r="AY430" s="18" t="s">
        <v>136</v>
      </c>
      <c r="BE430" s="210">
        <f>IF(O430="základná",K430,0)</f>
        <v>0</v>
      </c>
      <c r="BF430" s="210">
        <f>IF(O430="znížená",K430,0)</f>
        <v>0</v>
      </c>
      <c r="BG430" s="210">
        <f>IF(O430="zákl. prenesená",K430,0)</f>
        <v>0</v>
      </c>
      <c r="BH430" s="210">
        <f>IF(O430="zníž. prenesená",K430,0)</f>
        <v>0</v>
      </c>
      <c r="BI430" s="210">
        <f>IF(O430="nulová",K430,0)</f>
        <v>0</v>
      </c>
      <c r="BJ430" s="18" t="s">
        <v>144</v>
      </c>
      <c r="BK430" s="211">
        <f>ROUND(P430*H430,3)</f>
        <v>0</v>
      </c>
      <c r="BL430" s="18" t="s">
        <v>560</v>
      </c>
      <c r="BM430" s="209" t="s">
        <v>659</v>
      </c>
    </row>
    <row r="431" spans="1:65" s="2" customFormat="1">
      <c r="A431" s="35"/>
      <c r="B431" s="36"/>
      <c r="C431" s="37"/>
      <c r="D431" s="212" t="s">
        <v>146</v>
      </c>
      <c r="E431" s="37"/>
      <c r="F431" s="213" t="s">
        <v>658</v>
      </c>
      <c r="G431" s="37"/>
      <c r="H431" s="37"/>
      <c r="I431" s="214"/>
      <c r="J431" s="214"/>
      <c r="K431" s="37"/>
      <c r="L431" s="37"/>
      <c r="M431" s="40"/>
      <c r="N431" s="215"/>
      <c r="O431" s="216"/>
      <c r="P431" s="76"/>
      <c r="Q431" s="76"/>
      <c r="R431" s="76"/>
      <c r="S431" s="76"/>
      <c r="T431" s="76"/>
      <c r="U431" s="76"/>
      <c r="V431" s="76"/>
      <c r="W431" s="76"/>
      <c r="X431" s="77"/>
      <c r="Y431" s="35"/>
      <c r="Z431" s="35"/>
      <c r="AA431" s="35"/>
      <c r="AB431" s="35"/>
      <c r="AC431" s="35"/>
      <c r="AD431" s="35"/>
      <c r="AE431" s="35"/>
      <c r="AT431" s="18" t="s">
        <v>146</v>
      </c>
      <c r="AU431" s="18" t="s">
        <v>144</v>
      </c>
    </row>
    <row r="432" spans="1:65" s="2" customFormat="1" ht="16.5" customHeight="1">
      <c r="A432" s="35"/>
      <c r="B432" s="36"/>
      <c r="C432" s="195" t="s">
        <v>660</v>
      </c>
      <c r="D432" s="195" t="s">
        <v>139</v>
      </c>
      <c r="E432" s="196" t="s">
        <v>661</v>
      </c>
      <c r="F432" s="197" t="s">
        <v>662</v>
      </c>
      <c r="G432" s="198" t="s">
        <v>192</v>
      </c>
      <c r="H432" s="199">
        <v>2</v>
      </c>
      <c r="I432" s="200"/>
      <c r="J432" s="200"/>
      <c r="K432" s="201">
        <f>ROUND(P432*H432,3)</f>
        <v>0</v>
      </c>
      <c r="L432" s="202"/>
      <c r="M432" s="40"/>
      <c r="N432" s="203" t="s">
        <v>1</v>
      </c>
      <c r="O432" s="204" t="s">
        <v>41</v>
      </c>
      <c r="P432" s="205">
        <f>I432+J432</f>
        <v>0</v>
      </c>
      <c r="Q432" s="206">
        <f>ROUND(I432*H432,3)</f>
        <v>0</v>
      </c>
      <c r="R432" s="206">
        <f>ROUND(J432*H432,3)</f>
        <v>0</v>
      </c>
      <c r="S432" s="76"/>
      <c r="T432" s="207">
        <f>S432*H432</f>
        <v>0</v>
      </c>
      <c r="U432" s="207">
        <v>0</v>
      </c>
      <c r="V432" s="207">
        <f>U432*H432</f>
        <v>0</v>
      </c>
      <c r="W432" s="207">
        <v>0</v>
      </c>
      <c r="X432" s="208">
        <f>W432*H432</f>
        <v>0</v>
      </c>
      <c r="Y432" s="35"/>
      <c r="Z432" s="35"/>
      <c r="AA432" s="35"/>
      <c r="AB432" s="35"/>
      <c r="AC432" s="35"/>
      <c r="AD432" s="35"/>
      <c r="AE432" s="35"/>
      <c r="AR432" s="209" t="s">
        <v>541</v>
      </c>
      <c r="AT432" s="209" t="s">
        <v>139</v>
      </c>
      <c r="AU432" s="209" t="s">
        <v>144</v>
      </c>
      <c r="AY432" s="18" t="s">
        <v>136</v>
      </c>
      <c r="BE432" s="210">
        <f>IF(O432="základná",K432,0)</f>
        <v>0</v>
      </c>
      <c r="BF432" s="210">
        <f>IF(O432="znížená",K432,0)</f>
        <v>0</v>
      </c>
      <c r="BG432" s="210">
        <f>IF(O432="zákl. prenesená",K432,0)</f>
        <v>0</v>
      </c>
      <c r="BH432" s="210">
        <f>IF(O432="zníž. prenesená",K432,0)</f>
        <v>0</v>
      </c>
      <c r="BI432" s="210">
        <f>IF(O432="nulová",K432,0)</f>
        <v>0</v>
      </c>
      <c r="BJ432" s="18" t="s">
        <v>144</v>
      </c>
      <c r="BK432" s="211">
        <f>ROUND(P432*H432,3)</f>
        <v>0</v>
      </c>
      <c r="BL432" s="18" t="s">
        <v>541</v>
      </c>
      <c r="BM432" s="209" t="s">
        <v>663</v>
      </c>
    </row>
    <row r="433" spans="1:65" s="2" customFormat="1">
      <c r="A433" s="35"/>
      <c r="B433" s="36"/>
      <c r="C433" s="37"/>
      <c r="D433" s="212" t="s">
        <v>146</v>
      </c>
      <c r="E433" s="37"/>
      <c r="F433" s="213" t="s">
        <v>664</v>
      </c>
      <c r="G433" s="37"/>
      <c r="H433" s="37"/>
      <c r="I433" s="214"/>
      <c r="J433" s="214"/>
      <c r="K433" s="37"/>
      <c r="L433" s="37"/>
      <c r="M433" s="40"/>
      <c r="N433" s="215"/>
      <c r="O433" s="216"/>
      <c r="P433" s="76"/>
      <c r="Q433" s="76"/>
      <c r="R433" s="76"/>
      <c r="S433" s="76"/>
      <c r="T433" s="76"/>
      <c r="U433" s="76"/>
      <c r="V433" s="76"/>
      <c r="W433" s="76"/>
      <c r="X433" s="77"/>
      <c r="Y433" s="35"/>
      <c r="Z433" s="35"/>
      <c r="AA433" s="35"/>
      <c r="AB433" s="35"/>
      <c r="AC433" s="35"/>
      <c r="AD433" s="35"/>
      <c r="AE433" s="35"/>
      <c r="AT433" s="18" t="s">
        <v>146</v>
      </c>
      <c r="AU433" s="18" t="s">
        <v>144</v>
      </c>
    </row>
    <row r="434" spans="1:65" s="2" customFormat="1" ht="16.5" customHeight="1">
      <c r="A434" s="35"/>
      <c r="B434" s="36"/>
      <c r="C434" s="195" t="s">
        <v>665</v>
      </c>
      <c r="D434" s="195" t="s">
        <v>139</v>
      </c>
      <c r="E434" s="196" t="s">
        <v>666</v>
      </c>
      <c r="F434" s="197" t="s">
        <v>667</v>
      </c>
      <c r="G434" s="198" t="s">
        <v>192</v>
      </c>
      <c r="H434" s="199">
        <v>80</v>
      </c>
      <c r="I434" s="200"/>
      <c r="J434" s="200"/>
      <c r="K434" s="201">
        <f>ROUND(P434*H434,3)</f>
        <v>0</v>
      </c>
      <c r="L434" s="202"/>
      <c r="M434" s="40"/>
      <c r="N434" s="203" t="s">
        <v>1</v>
      </c>
      <c r="O434" s="204" t="s">
        <v>41</v>
      </c>
      <c r="P434" s="205">
        <f>I434+J434</f>
        <v>0</v>
      </c>
      <c r="Q434" s="206">
        <f>ROUND(I434*H434,3)</f>
        <v>0</v>
      </c>
      <c r="R434" s="206">
        <f>ROUND(J434*H434,3)</f>
        <v>0</v>
      </c>
      <c r="S434" s="76"/>
      <c r="T434" s="207">
        <f>S434*H434</f>
        <v>0</v>
      </c>
      <c r="U434" s="207">
        <v>0</v>
      </c>
      <c r="V434" s="207">
        <f>U434*H434</f>
        <v>0</v>
      </c>
      <c r="W434" s="207">
        <v>0</v>
      </c>
      <c r="X434" s="208">
        <f>W434*H434</f>
        <v>0</v>
      </c>
      <c r="Y434" s="35"/>
      <c r="Z434" s="35"/>
      <c r="AA434" s="35"/>
      <c r="AB434" s="35"/>
      <c r="AC434" s="35"/>
      <c r="AD434" s="35"/>
      <c r="AE434" s="35"/>
      <c r="AR434" s="209" t="s">
        <v>541</v>
      </c>
      <c r="AT434" s="209" t="s">
        <v>139</v>
      </c>
      <c r="AU434" s="209" t="s">
        <v>144</v>
      </c>
      <c r="AY434" s="18" t="s">
        <v>136</v>
      </c>
      <c r="BE434" s="210">
        <f>IF(O434="základná",K434,0)</f>
        <v>0</v>
      </c>
      <c r="BF434" s="210">
        <f>IF(O434="znížená",K434,0)</f>
        <v>0</v>
      </c>
      <c r="BG434" s="210">
        <f>IF(O434="zákl. prenesená",K434,0)</f>
        <v>0</v>
      </c>
      <c r="BH434" s="210">
        <f>IF(O434="zníž. prenesená",K434,0)</f>
        <v>0</v>
      </c>
      <c r="BI434" s="210">
        <f>IF(O434="nulová",K434,0)</f>
        <v>0</v>
      </c>
      <c r="BJ434" s="18" t="s">
        <v>144</v>
      </c>
      <c r="BK434" s="211">
        <f>ROUND(P434*H434,3)</f>
        <v>0</v>
      </c>
      <c r="BL434" s="18" t="s">
        <v>541</v>
      </c>
      <c r="BM434" s="209" t="s">
        <v>668</v>
      </c>
    </row>
    <row r="435" spans="1:65" s="2" customFormat="1">
      <c r="A435" s="35"/>
      <c r="B435" s="36"/>
      <c r="C435" s="37"/>
      <c r="D435" s="212" t="s">
        <v>146</v>
      </c>
      <c r="E435" s="37"/>
      <c r="F435" s="213" t="s">
        <v>669</v>
      </c>
      <c r="G435" s="37"/>
      <c r="H435" s="37"/>
      <c r="I435" s="214"/>
      <c r="J435" s="214"/>
      <c r="K435" s="37"/>
      <c r="L435" s="37"/>
      <c r="M435" s="40"/>
      <c r="N435" s="215"/>
      <c r="O435" s="216"/>
      <c r="P435" s="76"/>
      <c r="Q435" s="76"/>
      <c r="R435" s="76"/>
      <c r="S435" s="76"/>
      <c r="T435" s="76"/>
      <c r="U435" s="76"/>
      <c r="V435" s="76"/>
      <c r="W435" s="76"/>
      <c r="X435" s="77"/>
      <c r="Y435" s="35"/>
      <c r="Z435" s="35"/>
      <c r="AA435" s="35"/>
      <c r="AB435" s="35"/>
      <c r="AC435" s="35"/>
      <c r="AD435" s="35"/>
      <c r="AE435" s="35"/>
      <c r="AT435" s="18" t="s">
        <v>146</v>
      </c>
      <c r="AU435" s="18" t="s">
        <v>144</v>
      </c>
    </row>
    <row r="436" spans="1:65" s="2" customFormat="1" ht="16.5" customHeight="1">
      <c r="A436" s="35"/>
      <c r="B436" s="36"/>
      <c r="C436" s="249" t="s">
        <v>670</v>
      </c>
      <c r="D436" s="249" t="s">
        <v>185</v>
      </c>
      <c r="E436" s="250" t="s">
        <v>671</v>
      </c>
      <c r="F436" s="251" t="s">
        <v>672</v>
      </c>
      <c r="G436" s="252" t="s">
        <v>192</v>
      </c>
      <c r="H436" s="253">
        <v>80</v>
      </c>
      <c r="I436" s="254"/>
      <c r="J436" s="255"/>
      <c r="K436" s="256">
        <f>ROUND(P436*H436,3)</f>
        <v>0</v>
      </c>
      <c r="L436" s="255"/>
      <c r="M436" s="257"/>
      <c r="N436" s="258" t="s">
        <v>1</v>
      </c>
      <c r="O436" s="204" t="s">
        <v>41</v>
      </c>
      <c r="P436" s="205">
        <f>I436+J436</f>
        <v>0</v>
      </c>
      <c r="Q436" s="206">
        <f>ROUND(I436*H436,3)</f>
        <v>0</v>
      </c>
      <c r="R436" s="206">
        <f>ROUND(J436*H436,3)</f>
        <v>0</v>
      </c>
      <c r="S436" s="76"/>
      <c r="T436" s="207">
        <f>S436*H436</f>
        <v>0</v>
      </c>
      <c r="U436" s="207">
        <v>1.9000000000000001E-4</v>
      </c>
      <c r="V436" s="207">
        <f>U436*H436</f>
        <v>1.5200000000000002E-2</v>
      </c>
      <c r="W436" s="207">
        <v>0</v>
      </c>
      <c r="X436" s="208">
        <f>W436*H436</f>
        <v>0</v>
      </c>
      <c r="Y436" s="35"/>
      <c r="Z436" s="35"/>
      <c r="AA436" s="35"/>
      <c r="AB436" s="35"/>
      <c r="AC436" s="35"/>
      <c r="AD436" s="35"/>
      <c r="AE436" s="35"/>
      <c r="AR436" s="209" t="s">
        <v>560</v>
      </c>
      <c r="AT436" s="209" t="s">
        <v>185</v>
      </c>
      <c r="AU436" s="209" t="s">
        <v>144</v>
      </c>
      <c r="AY436" s="18" t="s">
        <v>136</v>
      </c>
      <c r="BE436" s="210">
        <f>IF(O436="základná",K436,0)</f>
        <v>0</v>
      </c>
      <c r="BF436" s="210">
        <f>IF(O436="znížená",K436,0)</f>
        <v>0</v>
      </c>
      <c r="BG436" s="210">
        <f>IF(O436="zákl. prenesená",K436,0)</f>
        <v>0</v>
      </c>
      <c r="BH436" s="210">
        <f>IF(O436="zníž. prenesená",K436,0)</f>
        <v>0</v>
      </c>
      <c r="BI436" s="210">
        <f>IF(O436="nulová",K436,0)</f>
        <v>0</v>
      </c>
      <c r="BJ436" s="18" t="s">
        <v>144</v>
      </c>
      <c r="BK436" s="211">
        <f>ROUND(P436*H436,3)</f>
        <v>0</v>
      </c>
      <c r="BL436" s="18" t="s">
        <v>560</v>
      </c>
      <c r="BM436" s="209" t="s">
        <v>673</v>
      </c>
    </row>
    <row r="437" spans="1:65" s="2" customFormat="1">
      <c r="A437" s="35"/>
      <c r="B437" s="36"/>
      <c r="C437" s="37"/>
      <c r="D437" s="212" t="s">
        <v>146</v>
      </c>
      <c r="E437" s="37"/>
      <c r="F437" s="213" t="s">
        <v>672</v>
      </c>
      <c r="G437" s="37"/>
      <c r="H437" s="37"/>
      <c r="I437" s="214"/>
      <c r="J437" s="214"/>
      <c r="K437" s="37"/>
      <c r="L437" s="37"/>
      <c r="M437" s="40"/>
      <c r="N437" s="215"/>
      <c r="O437" s="216"/>
      <c r="P437" s="76"/>
      <c r="Q437" s="76"/>
      <c r="R437" s="76"/>
      <c r="S437" s="76"/>
      <c r="T437" s="76"/>
      <c r="U437" s="76"/>
      <c r="V437" s="76"/>
      <c r="W437" s="76"/>
      <c r="X437" s="77"/>
      <c r="Y437" s="35"/>
      <c r="Z437" s="35"/>
      <c r="AA437" s="35"/>
      <c r="AB437" s="35"/>
      <c r="AC437" s="35"/>
      <c r="AD437" s="35"/>
      <c r="AE437" s="35"/>
      <c r="AT437" s="18" t="s">
        <v>146</v>
      </c>
      <c r="AU437" s="18" t="s">
        <v>144</v>
      </c>
    </row>
    <row r="438" spans="1:65" s="2" customFormat="1" ht="16.5" customHeight="1">
      <c r="A438" s="35"/>
      <c r="B438" s="36"/>
      <c r="C438" s="195" t="s">
        <v>674</v>
      </c>
      <c r="D438" s="195" t="s">
        <v>139</v>
      </c>
      <c r="E438" s="196" t="s">
        <v>675</v>
      </c>
      <c r="F438" s="197" t="s">
        <v>676</v>
      </c>
      <c r="G438" s="198" t="s">
        <v>192</v>
      </c>
      <c r="H438" s="199">
        <v>17</v>
      </c>
      <c r="I438" s="200"/>
      <c r="J438" s="200"/>
      <c r="K438" s="201">
        <f>ROUND(P438*H438,3)</f>
        <v>0</v>
      </c>
      <c r="L438" s="202"/>
      <c r="M438" s="40"/>
      <c r="N438" s="203" t="s">
        <v>1</v>
      </c>
      <c r="O438" s="204" t="s">
        <v>41</v>
      </c>
      <c r="P438" s="205">
        <f>I438+J438</f>
        <v>0</v>
      </c>
      <c r="Q438" s="206">
        <f>ROUND(I438*H438,3)</f>
        <v>0</v>
      </c>
      <c r="R438" s="206">
        <f>ROUND(J438*H438,3)</f>
        <v>0</v>
      </c>
      <c r="S438" s="76"/>
      <c r="T438" s="207">
        <f>S438*H438</f>
        <v>0</v>
      </c>
      <c r="U438" s="207">
        <v>0</v>
      </c>
      <c r="V438" s="207">
        <f>U438*H438</f>
        <v>0</v>
      </c>
      <c r="W438" s="207">
        <v>0</v>
      </c>
      <c r="X438" s="208">
        <f>W438*H438</f>
        <v>0</v>
      </c>
      <c r="Y438" s="35"/>
      <c r="Z438" s="35"/>
      <c r="AA438" s="35"/>
      <c r="AB438" s="35"/>
      <c r="AC438" s="35"/>
      <c r="AD438" s="35"/>
      <c r="AE438" s="35"/>
      <c r="AR438" s="209" t="s">
        <v>541</v>
      </c>
      <c r="AT438" s="209" t="s">
        <v>139</v>
      </c>
      <c r="AU438" s="209" t="s">
        <v>144</v>
      </c>
      <c r="AY438" s="18" t="s">
        <v>136</v>
      </c>
      <c r="BE438" s="210">
        <f>IF(O438="základná",K438,0)</f>
        <v>0</v>
      </c>
      <c r="BF438" s="210">
        <f>IF(O438="znížená",K438,0)</f>
        <v>0</v>
      </c>
      <c r="BG438" s="210">
        <f>IF(O438="zákl. prenesená",K438,0)</f>
        <v>0</v>
      </c>
      <c r="BH438" s="210">
        <f>IF(O438="zníž. prenesená",K438,0)</f>
        <v>0</v>
      </c>
      <c r="BI438" s="210">
        <f>IF(O438="nulová",K438,0)</f>
        <v>0</v>
      </c>
      <c r="BJ438" s="18" t="s">
        <v>144</v>
      </c>
      <c r="BK438" s="211">
        <f>ROUND(P438*H438,3)</f>
        <v>0</v>
      </c>
      <c r="BL438" s="18" t="s">
        <v>541</v>
      </c>
      <c r="BM438" s="209" t="s">
        <v>677</v>
      </c>
    </row>
    <row r="439" spans="1:65" s="2" customFormat="1">
      <c r="A439" s="35"/>
      <c r="B439" s="36"/>
      <c r="C439" s="37"/>
      <c r="D439" s="212" t="s">
        <v>146</v>
      </c>
      <c r="E439" s="37"/>
      <c r="F439" s="213" t="s">
        <v>678</v>
      </c>
      <c r="G439" s="37"/>
      <c r="H439" s="37"/>
      <c r="I439" s="214"/>
      <c r="J439" s="214"/>
      <c r="K439" s="37"/>
      <c r="L439" s="37"/>
      <c r="M439" s="40"/>
      <c r="N439" s="215"/>
      <c r="O439" s="216"/>
      <c r="P439" s="76"/>
      <c r="Q439" s="76"/>
      <c r="R439" s="76"/>
      <c r="S439" s="76"/>
      <c r="T439" s="76"/>
      <c r="U439" s="76"/>
      <c r="V439" s="76"/>
      <c r="W439" s="76"/>
      <c r="X439" s="77"/>
      <c r="Y439" s="35"/>
      <c r="Z439" s="35"/>
      <c r="AA439" s="35"/>
      <c r="AB439" s="35"/>
      <c r="AC439" s="35"/>
      <c r="AD439" s="35"/>
      <c r="AE439" s="35"/>
      <c r="AT439" s="18" t="s">
        <v>146</v>
      </c>
      <c r="AU439" s="18" t="s">
        <v>144</v>
      </c>
    </row>
    <row r="440" spans="1:65" s="2" customFormat="1" ht="16.5" customHeight="1">
      <c r="A440" s="35"/>
      <c r="B440" s="36"/>
      <c r="C440" s="249" t="s">
        <v>679</v>
      </c>
      <c r="D440" s="249" t="s">
        <v>185</v>
      </c>
      <c r="E440" s="250" t="s">
        <v>680</v>
      </c>
      <c r="F440" s="251" t="s">
        <v>681</v>
      </c>
      <c r="G440" s="252" t="s">
        <v>192</v>
      </c>
      <c r="H440" s="253">
        <v>17</v>
      </c>
      <c r="I440" s="254"/>
      <c r="J440" s="255"/>
      <c r="K440" s="256">
        <f>ROUND(P440*H440,3)</f>
        <v>0</v>
      </c>
      <c r="L440" s="255"/>
      <c r="M440" s="257"/>
      <c r="N440" s="258" t="s">
        <v>1</v>
      </c>
      <c r="O440" s="204" t="s">
        <v>41</v>
      </c>
      <c r="P440" s="205">
        <f>I440+J440</f>
        <v>0</v>
      </c>
      <c r="Q440" s="206">
        <f>ROUND(I440*H440,3)</f>
        <v>0</v>
      </c>
      <c r="R440" s="206">
        <f>ROUND(J440*H440,3)</f>
        <v>0</v>
      </c>
      <c r="S440" s="76"/>
      <c r="T440" s="207">
        <f>S440*H440</f>
        <v>0</v>
      </c>
      <c r="U440" s="207">
        <v>2.7999999999999998E-4</v>
      </c>
      <c r="V440" s="207">
        <f>U440*H440</f>
        <v>4.7599999999999995E-3</v>
      </c>
      <c r="W440" s="207">
        <v>0</v>
      </c>
      <c r="X440" s="208">
        <f>W440*H440</f>
        <v>0</v>
      </c>
      <c r="Y440" s="35"/>
      <c r="Z440" s="35"/>
      <c r="AA440" s="35"/>
      <c r="AB440" s="35"/>
      <c r="AC440" s="35"/>
      <c r="AD440" s="35"/>
      <c r="AE440" s="35"/>
      <c r="AR440" s="209" t="s">
        <v>560</v>
      </c>
      <c r="AT440" s="209" t="s">
        <v>185</v>
      </c>
      <c r="AU440" s="209" t="s">
        <v>144</v>
      </c>
      <c r="AY440" s="18" t="s">
        <v>136</v>
      </c>
      <c r="BE440" s="210">
        <f>IF(O440="základná",K440,0)</f>
        <v>0</v>
      </c>
      <c r="BF440" s="210">
        <f>IF(O440="znížená",K440,0)</f>
        <v>0</v>
      </c>
      <c r="BG440" s="210">
        <f>IF(O440="zákl. prenesená",K440,0)</f>
        <v>0</v>
      </c>
      <c r="BH440" s="210">
        <f>IF(O440="zníž. prenesená",K440,0)</f>
        <v>0</v>
      </c>
      <c r="BI440" s="210">
        <f>IF(O440="nulová",K440,0)</f>
        <v>0</v>
      </c>
      <c r="BJ440" s="18" t="s">
        <v>144</v>
      </c>
      <c r="BK440" s="211">
        <f>ROUND(P440*H440,3)</f>
        <v>0</v>
      </c>
      <c r="BL440" s="18" t="s">
        <v>560</v>
      </c>
      <c r="BM440" s="209" t="s">
        <v>682</v>
      </c>
    </row>
    <row r="441" spans="1:65" s="2" customFormat="1">
      <c r="A441" s="35"/>
      <c r="B441" s="36"/>
      <c r="C441" s="37"/>
      <c r="D441" s="212" t="s">
        <v>146</v>
      </c>
      <c r="E441" s="37"/>
      <c r="F441" s="213" t="s">
        <v>681</v>
      </c>
      <c r="G441" s="37"/>
      <c r="H441" s="37"/>
      <c r="I441" s="214"/>
      <c r="J441" s="214"/>
      <c r="K441" s="37"/>
      <c r="L441" s="37"/>
      <c r="M441" s="40"/>
      <c r="N441" s="215"/>
      <c r="O441" s="216"/>
      <c r="P441" s="76"/>
      <c r="Q441" s="76"/>
      <c r="R441" s="76"/>
      <c r="S441" s="76"/>
      <c r="T441" s="76"/>
      <c r="U441" s="76"/>
      <c r="V441" s="76"/>
      <c r="W441" s="76"/>
      <c r="X441" s="77"/>
      <c r="Y441" s="35"/>
      <c r="Z441" s="35"/>
      <c r="AA441" s="35"/>
      <c r="AB441" s="35"/>
      <c r="AC441" s="35"/>
      <c r="AD441" s="35"/>
      <c r="AE441" s="35"/>
      <c r="AT441" s="18" t="s">
        <v>146</v>
      </c>
      <c r="AU441" s="18" t="s">
        <v>144</v>
      </c>
    </row>
    <row r="442" spans="1:65" s="2" customFormat="1" ht="16.5" customHeight="1">
      <c r="A442" s="35"/>
      <c r="B442" s="36"/>
      <c r="C442" s="195" t="s">
        <v>683</v>
      </c>
      <c r="D442" s="195" t="s">
        <v>139</v>
      </c>
      <c r="E442" s="196" t="s">
        <v>684</v>
      </c>
      <c r="F442" s="197" t="s">
        <v>685</v>
      </c>
      <c r="G442" s="198" t="s">
        <v>192</v>
      </c>
      <c r="H442" s="199">
        <v>35</v>
      </c>
      <c r="I442" s="200"/>
      <c r="J442" s="200"/>
      <c r="K442" s="201">
        <f>ROUND(P442*H442,3)</f>
        <v>0</v>
      </c>
      <c r="L442" s="202"/>
      <c r="M442" s="40"/>
      <c r="N442" s="203" t="s">
        <v>1</v>
      </c>
      <c r="O442" s="204" t="s">
        <v>41</v>
      </c>
      <c r="P442" s="205">
        <f>I442+J442</f>
        <v>0</v>
      </c>
      <c r="Q442" s="206">
        <f>ROUND(I442*H442,3)</f>
        <v>0</v>
      </c>
      <c r="R442" s="206">
        <f>ROUND(J442*H442,3)</f>
        <v>0</v>
      </c>
      <c r="S442" s="76"/>
      <c r="T442" s="207">
        <f>S442*H442</f>
        <v>0</v>
      </c>
      <c r="U442" s="207">
        <v>0</v>
      </c>
      <c r="V442" s="207">
        <f>U442*H442</f>
        <v>0</v>
      </c>
      <c r="W442" s="207">
        <v>0</v>
      </c>
      <c r="X442" s="208">
        <f>W442*H442</f>
        <v>0</v>
      </c>
      <c r="Y442" s="35"/>
      <c r="Z442" s="35"/>
      <c r="AA442" s="35"/>
      <c r="AB442" s="35"/>
      <c r="AC442" s="35"/>
      <c r="AD442" s="35"/>
      <c r="AE442" s="35"/>
      <c r="AR442" s="209" t="s">
        <v>541</v>
      </c>
      <c r="AT442" s="209" t="s">
        <v>139</v>
      </c>
      <c r="AU442" s="209" t="s">
        <v>144</v>
      </c>
      <c r="AY442" s="18" t="s">
        <v>136</v>
      </c>
      <c r="BE442" s="210">
        <f>IF(O442="základná",K442,0)</f>
        <v>0</v>
      </c>
      <c r="BF442" s="210">
        <f>IF(O442="znížená",K442,0)</f>
        <v>0</v>
      </c>
      <c r="BG442" s="210">
        <f>IF(O442="zákl. prenesená",K442,0)</f>
        <v>0</v>
      </c>
      <c r="BH442" s="210">
        <f>IF(O442="zníž. prenesená",K442,0)</f>
        <v>0</v>
      </c>
      <c r="BI442" s="210">
        <f>IF(O442="nulová",K442,0)</f>
        <v>0</v>
      </c>
      <c r="BJ442" s="18" t="s">
        <v>144</v>
      </c>
      <c r="BK442" s="211">
        <f>ROUND(P442*H442,3)</f>
        <v>0</v>
      </c>
      <c r="BL442" s="18" t="s">
        <v>541</v>
      </c>
      <c r="BM442" s="209" t="s">
        <v>686</v>
      </c>
    </row>
    <row r="443" spans="1:65" s="2" customFormat="1">
      <c r="A443" s="35"/>
      <c r="B443" s="36"/>
      <c r="C443" s="37"/>
      <c r="D443" s="212" t="s">
        <v>146</v>
      </c>
      <c r="E443" s="37"/>
      <c r="F443" s="213" t="s">
        <v>687</v>
      </c>
      <c r="G443" s="37"/>
      <c r="H443" s="37"/>
      <c r="I443" s="214"/>
      <c r="J443" s="214"/>
      <c r="K443" s="37"/>
      <c r="L443" s="37"/>
      <c r="M443" s="40"/>
      <c r="N443" s="215"/>
      <c r="O443" s="216"/>
      <c r="P443" s="76"/>
      <c r="Q443" s="76"/>
      <c r="R443" s="76"/>
      <c r="S443" s="76"/>
      <c r="T443" s="76"/>
      <c r="U443" s="76"/>
      <c r="V443" s="76"/>
      <c r="W443" s="76"/>
      <c r="X443" s="77"/>
      <c r="Y443" s="35"/>
      <c r="Z443" s="35"/>
      <c r="AA443" s="35"/>
      <c r="AB443" s="35"/>
      <c r="AC443" s="35"/>
      <c r="AD443" s="35"/>
      <c r="AE443" s="35"/>
      <c r="AT443" s="18" t="s">
        <v>146</v>
      </c>
      <c r="AU443" s="18" t="s">
        <v>144</v>
      </c>
    </row>
    <row r="444" spans="1:65" s="2" customFormat="1" ht="16.5" customHeight="1">
      <c r="A444" s="35"/>
      <c r="B444" s="36"/>
      <c r="C444" s="249" t="s">
        <v>688</v>
      </c>
      <c r="D444" s="249" t="s">
        <v>185</v>
      </c>
      <c r="E444" s="250" t="s">
        <v>689</v>
      </c>
      <c r="F444" s="251" t="s">
        <v>690</v>
      </c>
      <c r="G444" s="252" t="s">
        <v>192</v>
      </c>
      <c r="H444" s="253">
        <v>35</v>
      </c>
      <c r="I444" s="254"/>
      <c r="J444" s="255"/>
      <c r="K444" s="256">
        <f>ROUND(P444*H444,3)</f>
        <v>0</v>
      </c>
      <c r="L444" s="255"/>
      <c r="M444" s="257"/>
      <c r="N444" s="258" t="s">
        <v>1</v>
      </c>
      <c r="O444" s="204" t="s">
        <v>41</v>
      </c>
      <c r="P444" s="205">
        <f>I444+J444</f>
        <v>0</v>
      </c>
      <c r="Q444" s="206">
        <f>ROUND(I444*H444,3)</f>
        <v>0</v>
      </c>
      <c r="R444" s="206">
        <f>ROUND(J444*H444,3)</f>
        <v>0</v>
      </c>
      <c r="S444" s="76"/>
      <c r="T444" s="207">
        <f>S444*H444</f>
        <v>0</v>
      </c>
      <c r="U444" s="207">
        <v>1.4999999999999999E-4</v>
      </c>
      <c r="V444" s="207">
        <f>U444*H444</f>
        <v>5.2499999999999995E-3</v>
      </c>
      <c r="W444" s="207">
        <v>0</v>
      </c>
      <c r="X444" s="208">
        <f>W444*H444</f>
        <v>0</v>
      </c>
      <c r="Y444" s="35"/>
      <c r="Z444" s="35"/>
      <c r="AA444" s="35"/>
      <c r="AB444" s="35"/>
      <c r="AC444" s="35"/>
      <c r="AD444" s="35"/>
      <c r="AE444" s="35"/>
      <c r="AR444" s="209" t="s">
        <v>560</v>
      </c>
      <c r="AT444" s="209" t="s">
        <v>185</v>
      </c>
      <c r="AU444" s="209" t="s">
        <v>144</v>
      </c>
      <c r="AY444" s="18" t="s">
        <v>136</v>
      </c>
      <c r="BE444" s="210">
        <f>IF(O444="základná",K444,0)</f>
        <v>0</v>
      </c>
      <c r="BF444" s="210">
        <f>IF(O444="znížená",K444,0)</f>
        <v>0</v>
      </c>
      <c r="BG444" s="210">
        <f>IF(O444="zákl. prenesená",K444,0)</f>
        <v>0</v>
      </c>
      <c r="BH444" s="210">
        <f>IF(O444="zníž. prenesená",K444,0)</f>
        <v>0</v>
      </c>
      <c r="BI444" s="210">
        <f>IF(O444="nulová",K444,0)</f>
        <v>0</v>
      </c>
      <c r="BJ444" s="18" t="s">
        <v>144</v>
      </c>
      <c r="BK444" s="211">
        <f>ROUND(P444*H444,3)</f>
        <v>0</v>
      </c>
      <c r="BL444" s="18" t="s">
        <v>560</v>
      </c>
      <c r="BM444" s="209" t="s">
        <v>691</v>
      </c>
    </row>
    <row r="445" spans="1:65" s="2" customFormat="1">
      <c r="A445" s="35"/>
      <c r="B445" s="36"/>
      <c r="C445" s="37"/>
      <c r="D445" s="212" t="s">
        <v>146</v>
      </c>
      <c r="E445" s="37"/>
      <c r="F445" s="213" t="s">
        <v>692</v>
      </c>
      <c r="G445" s="37"/>
      <c r="H445" s="37"/>
      <c r="I445" s="214"/>
      <c r="J445" s="214"/>
      <c r="K445" s="37"/>
      <c r="L445" s="37"/>
      <c r="M445" s="40"/>
      <c r="N445" s="215"/>
      <c r="O445" s="216"/>
      <c r="P445" s="76"/>
      <c r="Q445" s="76"/>
      <c r="R445" s="76"/>
      <c r="S445" s="76"/>
      <c r="T445" s="76"/>
      <c r="U445" s="76"/>
      <c r="V445" s="76"/>
      <c r="W445" s="76"/>
      <c r="X445" s="77"/>
      <c r="Y445" s="35"/>
      <c r="Z445" s="35"/>
      <c r="AA445" s="35"/>
      <c r="AB445" s="35"/>
      <c r="AC445" s="35"/>
      <c r="AD445" s="35"/>
      <c r="AE445" s="35"/>
      <c r="AT445" s="18" t="s">
        <v>146</v>
      </c>
      <c r="AU445" s="18" t="s">
        <v>144</v>
      </c>
    </row>
    <row r="446" spans="1:65" s="2" customFormat="1" ht="16.5" customHeight="1">
      <c r="A446" s="35"/>
      <c r="B446" s="36"/>
      <c r="C446" s="195" t="s">
        <v>693</v>
      </c>
      <c r="D446" s="195" t="s">
        <v>139</v>
      </c>
      <c r="E446" s="196" t="s">
        <v>694</v>
      </c>
      <c r="F446" s="197" t="s">
        <v>695</v>
      </c>
      <c r="G446" s="198" t="s">
        <v>192</v>
      </c>
      <c r="H446" s="199">
        <v>25</v>
      </c>
      <c r="I446" s="200"/>
      <c r="J446" s="200"/>
      <c r="K446" s="201">
        <f>ROUND(P446*H446,3)</f>
        <v>0</v>
      </c>
      <c r="L446" s="202"/>
      <c r="M446" s="40"/>
      <c r="N446" s="203" t="s">
        <v>1</v>
      </c>
      <c r="O446" s="204" t="s">
        <v>41</v>
      </c>
      <c r="P446" s="205">
        <f>I446+J446</f>
        <v>0</v>
      </c>
      <c r="Q446" s="206">
        <f>ROUND(I446*H446,3)</f>
        <v>0</v>
      </c>
      <c r="R446" s="206">
        <f>ROUND(J446*H446,3)</f>
        <v>0</v>
      </c>
      <c r="S446" s="76"/>
      <c r="T446" s="207">
        <f>S446*H446</f>
        <v>0</v>
      </c>
      <c r="U446" s="207">
        <v>0</v>
      </c>
      <c r="V446" s="207">
        <f>U446*H446</f>
        <v>0</v>
      </c>
      <c r="W446" s="207">
        <v>2.2000000000000001E-4</v>
      </c>
      <c r="X446" s="208">
        <f>W446*H446</f>
        <v>5.5000000000000005E-3</v>
      </c>
      <c r="Y446" s="35"/>
      <c r="Z446" s="35"/>
      <c r="AA446" s="35"/>
      <c r="AB446" s="35"/>
      <c r="AC446" s="35"/>
      <c r="AD446" s="35"/>
      <c r="AE446" s="35"/>
      <c r="AR446" s="209" t="s">
        <v>541</v>
      </c>
      <c r="AT446" s="209" t="s">
        <v>139</v>
      </c>
      <c r="AU446" s="209" t="s">
        <v>144</v>
      </c>
      <c r="AY446" s="18" t="s">
        <v>136</v>
      </c>
      <c r="BE446" s="210">
        <f>IF(O446="základná",K446,0)</f>
        <v>0</v>
      </c>
      <c r="BF446" s="210">
        <f>IF(O446="znížená",K446,0)</f>
        <v>0</v>
      </c>
      <c r="BG446" s="210">
        <f>IF(O446="zákl. prenesená",K446,0)</f>
        <v>0</v>
      </c>
      <c r="BH446" s="210">
        <f>IF(O446="zníž. prenesená",K446,0)</f>
        <v>0</v>
      </c>
      <c r="BI446" s="210">
        <f>IF(O446="nulová",K446,0)</f>
        <v>0</v>
      </c>
      <c r="BJ446" s="18" t="s">
        <v>144</v>
      </c>
      <c r="BK446" s="211">
        <f>ROUND(P446*H446,3)</f>
        <v>0</v>
      </c>
      <c r="BL446" s="18" t="s">
        <v>541</v>
      </c>
      <c r="BM446" s="209" t="s">
        <v>696</v>
      </c>
    </row>
    <row r="447" spans="1:65" s="2" customFormat="1">
      <c r="A447" s="35"/>
      <c r="B447" s="36"/>
      <c r="C447" s="37"/>
      <c r="D447" s="212" t="s">
        <v>146</v>
      </c>
      <c r="E447" s="37"/>
      <c r="F447" s="213" t="s">
        <v>697</v>
      </c>
      <c r="G447" s="37"/>
      <c r="H447" s="37"/>
      <c r="I447" s="214"/>
      <c r="J447" s="214"/>
      <c r="K447" s="37"/>
      <c r="L447" s="37"/>
      <c r="M447" s="40"/>
      <c r="N447" s="215"/>
      <c r="O447" s="216"/>
      <c r="P447" s="76"/>
      <c r="Q447" s="76"/>
      <c r="R447" s="76"/>
      <c r="S447" s="76"/>
      <c r="T447" s="76"/>
      <c r="U447" s="76"/>
      <c r="V447" s="76"/>
      <c r="W447" s="76"/>
      <c r="X447" s="77"/>
      <c r="Y447" s="35"/>
      <c r="Z447" s="35"/>
      <c r="AA447" s="35"/>
      <c r="AB447" s="35"/>
      <c r="AC447" s="35"/>
      <c r="AD447" s="35"/>
      <c r="AE447" s="35"/>
      <c r="AT447" s="18" t="s">
        <v>146</v>
      </c>
      <c r="AU447" s="18" t="s">
        <v>144</v>
      </c>
    </row>
    <row r="448" spans="1:65" s="2" customFormat="1" ht="16.5" customHeight="1">
      <c r="A448" s="35"/>
      <c r="B448" s="36"/>
      <c r="C448" s="195" t="s">
        <v>698</v>
      </c>
      <c r="D448" s="195" t="s">
        <v>139</v>
      </c>
      <c r="E448" s="196" t="s">
        <v>699</v>
      </c>
      <c r="F448" s="197" t="s">
        <v>700</v>
      </c>
      <c r="G448" s="198" t="s">
        <v>192</v>
      </c>
      <c r="H448" s="199">
        <v>7</v>
      </c>
      <c r="I448" s="200"/>
      <c r="J448" s="200"/>
      <c r="K448" s="201">
        <f>ROUND(P448*H448,3)</f>
        <v>0</v>
      </c>
      <c r="L448" s="202"/>
      <c r="M448" s="40"/>
      <c r="N448" s="203" t="s">
        <v>1</v>
      </c>
      <c r="O448" s="204" t="s">
        <v>41</v>
      </c>
      <c r="P448" s="205">
        <f>I448+J448</f>
        <v>0</v>
      </c>
      <c r="Q448" s="206">
        <f>ROUND(I448*H448,3)</f>
        <v>0</v>
      </c>
      <c r="R448" s="206">
        <f>ROUND(J448*H448,3)</f>
        <v>0</v>
      </c>
      <c r="S448" s="76"/>
      <c r="T448" s="207">
        <f>S448*H448</f>
        <v>0</v>
      </c>
      <c r="U448" s="207">
        <v>0</v>
      </c>
      <c r="V448" s="207">
        <f>U448*H448</f>
        <v>0</v>
      </c>
      <c r="W448" s="207">
        <v>1.83E-3</v>
      </c>
      <c r="X448" s="208">
        <f>W448*H448</f>
        <v>1.281E-2</v>
      </c>
      <c r="Y448" s="35"/>
      <c r="Z448" s="35"/>
      <c r="AA448" s="35"/>
      <c r="AB448" s="35"/>
      <c r="AC448" s="35"/>
      <c r="AD448" s="35"/>
      <c r="AE448" s="35"/>
      <c r="AR448" s="209" t="s">
        <v>541</v>
      </c>
      <c r="AT448" s="209" t="s">
        <v>139</v>
      </c>
      <c r="AU448" s="209" t="s">
        <v>144</v>
      </c>
      <c r="AY448" s="18" t="s">
        <v>136</v>
      </c>
      <c r="BE448" s="210">
        <f>IF(O448="základná",K448,0)</f>
        <v>0</v>
      </c>
      <c r="BF448" s="210">
        <f>IF(O448="znížená",K448,0)</f>
        <v>0</v>
      </c>
      <c r="BG448" s="210">
        <f>IF(O448="zákl. prenesená",K448,0)</f>
        <v>0</v>
      </c>
      <c r="BH448" s="210">
        <f>IF(O448="zníž. prenesená",K448,0)</f>
        <v>0</v>
      </c>
      <c r="BI448" s="210">
        <f>IF(O448="nulová",K448,0)</f>
        <v>0</v>
      </c>
      <c r="BJ448" s="18" t="s">
        <v>144</v>
      </c>
      <c r="BK448" s="211">
        <f>ROUND(P448*H448,3)</f>
        <v>0</v>
      </c>
      <c r="BL448" s="18" t="s">
        <v>541</v>
      </c>
      <c r="BM448" s="209" t="s">
        <v>701</v>
      </c>
    </row>
    <row r="449" spans="1:65" s="2" customFormat="1">
      <c r="A449" s="35"/>
      <c r="B449" s="36"/>
      <c r="C449" s="37"/>
      <c r="D449" s="212" t="s">
        <v>146</v>
      </c>
      <c r="E449" s="37"/>
      <c r="F449" s="213" t="s">
        <v>702</v>
      </c>
      <c r="G449" s="37"/>
      <c r="H449" s="37"/>
      <c r="I449" s="214"/>
      <c r="J449" s="214"/>
      <c r="K449" s="37"/>
      <c r="L449" s="37"/>
      <c r="M449" s="40"/>
      <c r="N449" s="215"/>
      <c r="O449" s="216"/>
      <c r="P449" s="76"/>
      <c r="Q449" s="76"/>
      <c r="R449" s="76"/>
      <c r="S449" s="76"/>
      <c r="T449" s="76"/>
      <c r="U449" s="76"/>
      <c r="V449" s="76"/>
      <c r="W449" s="76"/>
      <c r="X449" s="77"/>
      <c r="Y449" s="35"/>
      <c r="Z449" s="35"/>
      <c r="AA449" s="35"/>
      <c r="AB449" s="35"/>
      <c r="AC449" s="35"/>
      <c r="AD449" s="35"/>
      <c r="AE449" s="35"/>
      <c r="AT449" s="18" t="s">
        <v>146</v>
      </c>
      <c r="AU449" s="18" t="s">
        <v>144</v>
      </c>
    </row>
    <row r="450" spans="1:65" s="2" customFormat="1" ht="16.5" customHeight="1">
      <c r="A450" s="35"/>
      <c r="B450" s="36"/>
      <c r="C450" s="195" t="s">
        <v>703</v>
      </c>
      <c r="D450" s="195" t="s">
        <v>139</v>
      </c>
      <c r="E450" s="196" t="s">
        <v>704</v>
      </c>
      <c r="F450" s="197" t="s">
        <v>705</v>
      </c>
      <c r="G450" s="198" t="s">
        <v>376</v>
      </c>
      <c r="H450" s="199">
        <v>1</v>
      </c>
      <c r="I450" s="200"/>
      <c r="J450" s="200"/>
      <c r="K450" s="201">
        <f>ROUND(P450*H450,3)</f>
        <v>0</v>
      </c>
      <c r="L450" s="202"/>
      <c r="M450" s="40"/>
      <c r="N450" s="203" t="s">
        <v>1</v>
      </c>
      <c r="O450" s="204" t="s">
        <v>41</v>
      </c>
      <c r="P450" s="205">
        <f>I450+J450</f>
        <v>0</v>
      </c>
      <c r="Q450" s="206">
        <f>ROUND(I450*H450,3)</f>
        <v>0</v>
      </c>
      <c r="R450" s="206">
        <f>ROUND(J450*H450,3)</f>
        <v>0</v>
      </c>
      <c r="S450" s="76"/>
      <c r="T450" s="207">
        <f>S450*H450</f>
        <v>0</v>
      </c>
      <c r="U450" s="207">
        <v>0</v>
      </c>
      <c r="V450" s="207">
        <f>U450*H450</f>
        <v>0</v>
      </c>
      <c r="W450" s="207">
        <v>8.0000000000000007E-5</v>
      </c>
      <c r="X450" s="208">
        <f>W450*H450</f>
        <v>8.0000000000000007E-5</v>
      </c>
      <c r="Y450" s="35"/>
      <c r="Z450" s="35"/>
      <c r="AA450" s="35"/>
      <c r="AB450" s="35"/>
      <c r="AC450" s="35"/>
      <c r="AD450" s="35"/>
      <c r="AE450" s="35"/>
      <c r="AR450" s="209" t="s">
        <v>541</v>
      </c>
      <c r="AT450" s="209" t="s">
        <v>139</v>
      </c>
      <c r="AU450" s="209" t="s">
        <v>144</v>
      </c>
      <c r="AY450" s="18" t="s">
        <v>136</v>
      </c>
      <c r="BE450" s="210">
        <f>IF(O450="základná",K450,0)</f>
        <v>0</v>
      </c>
      <c r="BF450" s="210">
        <f>IF(O450="znížená",K450,0)</f>
        <v>0</v>
      </c>
      <c r="BG450" s="210">
        <f>IF(O450="zákl. prenesená",K450,0)</f>
        <v>0</v>
      </c>
      <c r="BH450" s="210">
        <f>IF(O450="zníž. prenesená",K450,0)</f>
        <v>0</v>
      </c>
      <c r="BI450" s="210">
        <f>IF(O450="nulová",K450,0)</f>
        <v>0</v>
      </c>
      <c r="BJ450" s="18" t="s">
        <v>144</v>
      </c>
      <c r="BK450" s="211">
        <f>ROUND(P450*H450,3)</f>
        <v>0</v>
      </c>
      <c r="BL450" s="18" t="s">
        <v>541</v>
      </c>
      <c r="BM450" s="209" t="s">
        <v>706</v>
      </c>
    </row>
    <row r="451" spans="1:65" s="2" customFormat="1">
      <c r="A451" s="35"/>
      <c r="B451" s="36"/>
      <c r="C451" s="37"/>
      <c r="D451" s="212" t="s">
        <v>146</v>
      </c>
      <c r="E451" s="37"/>
      <c r="F451" s="213" t="s">
        <v>707</v>
      </c>
      <c r="G451" s="37"/>
      <c r="H451" s="37"/>
      <c r="I451" s="214"/>
      <c r="J451" s="214"/>
      <c r="K451" s="37"/>
      <c r="L451" s="37"/>
      <c r="M451" s="40"/>
      <c r="N451" s="215"/>
      <c r="O451" s="216"/>
      <c r="P451" s="76"/>
      <c r="Q451" s="76"/>
      <c r="R451" s="76"/>
      <c r="S451" s="76"/>
      <c r="T451" s="76"/>
      <c r="U451" s="76"/>
      <c r="V451" s="76"/>
      <c r="W451" s="76"/>
      <c r="X451" s="77"/>
      <c r="Y451" s="35"/>
      <c r="Z451" s="35"/>
      <c r="AA451" s="35"/>
      <c r="AB451" s="35"/>
      <c r="AC451" s="35"/>
      <c r="AD451" s="35"/>
      <c r="AE451" s="35"/>
      <c r="AT451" s="18" t="s">
        <v>146</v>
      </c>
      <c r="AU451" s="18" t="s">
        <v>144</v>
      </c>
    </row>
    <row r="452" spans="1:65" s="2" customFormat="1" ht="16.5" customHeight="1">
      <c r="A452" s="35"/>
      <c r="B452" s="36"/>
      <c r="C452" s="195" t="s">
        <v>708</v>
      </c>
      <c r="D452" s="195" t="s">
        <v>139</v>
      </c>
      <c r="E452" s="196" t="s">
        <v>709</v>
      </c>
      <c r="F452" s="197" t="s">
        <v>710</v>
      </c>
      <c r="G452" s="198" t="s">
        <v>376</v>
      </c>
      <c r="H452" s="199">
        <v>3</v>
      </c>
      <c r="I452" s="200"/>
      <c r="J452" s="200"/>
      <c r="K452" s="201">
        <f>ROUND(P452*H452,3)</f>
        <v>0</v>
      </c>
      <c r="L452" s="202"/>
      <c r="M452" s="40"/>
      <c r="N452" s="203" t="s">
        <v>1</v>
      </c>
      <c r="O452" s="204" t="s">
        <v>41</v>
      </c>
      <c r="P452" s="205">
        <f>I452+J452</f>
        <v>0</v>
      </c>
      <c r="Q452" s="206">
        <f>ROUND(I452*H452,3)</f>
        <v>0</v>
      </c>
      <c r="R452" s="206">
        <f>ROUND(J452*H452,3)</f>
        <v>0</v>
      </c>
      <c r="S452" s="76"/>
      <c r="T452" s="207">
        <f>S452*H452</f>
        <v>0</v>
      </c>
      <c r="U452" s="207">
        <v>0</v>
      </c>
      <c r="V452" s="207">
        <f>U452*H452</f>
        <v>0</v>
      </c>
      <c r="W452" s="207">
        <v>1.4999999999999999E-4</v>
      </c>
      <c r="X452" s="208">
        <f>W452*H452</f>
        <v>4.4999999999999999E-4</v>
      </c>
      <c r="Y452" s="35"/>
      <c r="Z452" s="35"/>
      <c r="AA452" s="35"/>
      <c r="AB452" s="35"/>
      <c r="AC452" s="35"/>
      <c r="AD452" s="35"/>
      <c r="AE452" s="35"/>
      <c r="AR452" s="209" t="s">
        <v>541</v>
      </c>
      <c r="AT452" s="209" t="s">
        <v>139</v>
      </c>
      <c r="AU452" s="209" t="s">
        <v>144</v>
      </c>
      <c r="AY452" s="18" t="s">
        <v>136</v>
      </c>
      <c r="BE452" s="210">
        <f>IF(O452="základná",K452,0)</f>
        <v>0</v>
      </c>
      <c r="BF452" s="210">
        <f>IF(O452="znížená",K452,0)</f>
        <v>0</v>
      </c>
      <c r="BG452" s="210">
        <f>IF(O452="zákl. prenesená",K452,0)</f>
        <v>0</v>
      </c>
      <c r="BH452" s="210">
        <f>IF(O452="zníž. prenesená",K452,0)</f>
        <v>0</v>
      </c>
      <c r="BI452" s="210">
        <f>IF(O452="nulová",K452,0)</f>
        <v>0</v>
      </c>
      <c r="BJ452" s="18" t="s">
        <v>144</v>
      </c>
      <c r="BK452" s="211">
        <f>ROUND(P452*H452,3)</f>
        <v>0</v>
      </c>
      <c r="BL452" s="18" t="s">
        <v>541</v>
      </c>
      <c r="BM452" s="209" t="s">
        <v>711</v>
      </c>
    </row>
    <row r="453" spans="1:65" s="2" customFormat="1">
      <c r="A453" s="35"/>
      <c r="B453" s="36"/>
      <c r="C453" s="37"/>
      <c r="D453" s="212" t="s">
        <v>146</v>
      </c>
      <c r="E453" s="37"/>
      <c r="F453" s="213" t="s">
        <v>712</v>
      </c>
      <c r="G453" s="37"/>
      <c r="H453" s="37"/>
      <c r="I453" s="214"/>
      <c r="J453" s="214"/>
      <c r="K453" s="37"/>
      <c r="L453" s="37"/>
      <c r="M453" s="40"/>
      <c r="N453" s="215"/>
      <c r="O453" s="216"/>
      <c r="P453" s="76"/>
      <c r="Q453" s="76"/>
      <c r="R453" s="76"/>
      <c r="S453" s="76"/>
      <c r="T453" s="76"/>
      <c r="U453" s="76"/>
      <c r="V453" s="76"/>
      <c r="W453" s="76"/>
      <c r="X453" s="77"/>
      <c r="Y453" s="35"/>
      <c r="Z453" s="35"/>
      <c r="AA453" s="35"/>
      <c r="AB453" s="35"/>
      <c r="AC453" s="35"/>
      <c r="AD453" s="35"/>
      <c r="AE453" s="35"/>
      <c r="AT453" s="18" t="s">
        <v>146</v>
      </c>
      <c r="AU453" s="18" t="s">
        <v>144</v>
      </c>
    </row>
    <row r="454" spans="1:65" s="2" customFormat="1" ht="16.5" customHeight="1">
      <c r="A454" s="35"/>
      <c r="B454" s="36"/>
      <c r="C454" s="195" t="s">
        <v>256</v>
      </c>
      <c r="D454" s="195" t="s">
        <v>139</v>
      </c>
      <c r="E454" s="196" t="s">
        <v>713</v>
      </c>
      <c r="F454" s="197" t="s">
        <v>714</v>
      </c>
      <c r="G454" s="198" t="s">
        <v>192</v>
      </c>
      <c r="H454" s="199">
        <v>7</v>
      </c>
      <c r="I454" s="200"/>
      <c r="J454" s="200"/>
      <c r="K454" s="201">
        <f>ROUND(P454*H454,3)</f>
        <v>0</v>
      </c>
      <c r="L454" s="202"/>
      <c r="M454" s="40"/>
      <c r="N454" s="203" t="s">
        <v>1</v>
      </c>
      <c r="O454" s="204" t="s">
        <v>41</v>
      </c>
      <c r="P454" s="205">
        <f>I454+J454</f>
        <v>0</v>
      </c>
      <c r="Q454" s="206">
        <f>ROUND(I454*H454,3)</f>
        <v>0</v>
      </c>
      <c r="R454" s="206">
        <f>ROUND(J454*H454,3)</f>
        <v>0</v>
      </c>
      <c r="S454" s="76"/>
      <c r="T454" s="207">
        <f>S454*H454</f>
        <v>0</v>
      </c>
      <c r="U454" s="207">
        <v>0</v>
      </c>
      <c r="V454" s="207">
        <f>U454*H454</f>
        <v>0</v>
      </c>
      <c r="W454" s="207">
        <v>3.0699999999999998E-3</v>
      </c>
      <c r="X454" s="208">
        <f>W454*H454</f>
        <v>2.1489999999999999E-2</v>
      </c>
      <c r="Y454" s="35"/>
      <c r="Z454" s="35"/>
      <c r="AA454" s="35"/>
      <c r="AB454" s="35"/>
      <c r="AC454" s="35"/>
      <c r="AD454" s="35"/>
      <c r="AE454" s="35"/>
      <c r="AR454" s="209" t="s">
        <v>541</v>
      </c>
      <c r="AT454" s="209" t="s">
        <v>139</v>
      </c>
      <c r="AU454" s="209" t="s">
        <v>144</v>
      </c>
      <c r="AY454" s="18" t="s">
        <v>136</v>
      </c>
      <c r="BE454" s="210">
        <f>IF(O454="základná",K454,0)</f>
        <v>0</v>
      </c>
      <c r="BF454" s="210">
        <f>IF(O454="znížená",K454,0)</f>
        <v>0</v>
      </c>
      <c r="BG454" s="210">
        <f>IF(O454="zákl. prenesená",K454,0)</f>
        <v>0</v>
      </c>
      <c r="BH454" s="210">
        <f>IF(O454="zníž. prenesená",K454,0)</f>
        <v>0</v>
      </c>
      <c r="BI454" s="210">
        <f>IF(O454="nulová",K454,0)</f>
        <v>0</v>
      </c>
      <c r="BJ454" s="18" t="s">
        <v>144</v>
      </c>
      <c r="BK454" s="211">
        <f>ROUND(P454*H454,3)</f>
        <v>0</v>
      </c>
      <c r="BL454" s="18" t="s">
        <v>541</v>
      </c>
      <c r="BM454" s="209" t="s">
        <v>715</v>
      </c>
    </row>
    <row r="455" spans="1:65" s="2" customFormat="1">
      <c r="A455" s="35"/>
      <c r="B455" s="36"/>
      <c r="C455" s="37"/>
      <c r="D455" s="212" t="s">
        <v>146</v>
      </c>
      <c r="E455" s="37"/>
      <c r="F455" s="213" t="s">
        <v>716</v>
      </c>
      <c r="G455" s="37"/>
      <c r="H455" s="37"/>
      <c r="I455" s="214"/>
      <c r="J455" s="214"/>
      <c r="K455" s="37"/>
      <c r="L455" s="37"/>
      <c r="M455" s="40"/>
      <c r="N455" s="215"/>
      <c r="O455" s="216"/>
      <c r="P455" s="76"/>
      <c r="Q455" s="76"/>
      <c r="R455" s="76"/>
      <c r="S455" s="76"/>
      <c r="T455" s="76"/>
      <c r="U455" s="76"/>
      <c r="V455" s="76"/>
      <c r="W455" s="76"/>
      <c r="X455" s="77"/>
      <c r="Y455" s="35"/>
      <c r="Z455" s="35"/>
      <c r="AA455" s="35"/>
      <c r="AB455" s="35"/>
      <c r="AC455" s="35"/>
      <c r="AD455" s="35"/>
      <c r="AE455" s="35"/>
      <c r="AT455" s="18" t="s">
        <v>146</v>
      </c>
      <c r="AU455" s="18" t="s">
        <v>144</v>
      </c>
    </row>
    <row r="456" spans="1:65" s="2" customFormat="1" ht="21.75" customHeight="1">
      <c r="A456" s="35"/>
      <c r="B456" s="36"/>
      <c r="C456" s="195" t="s">
        <v>717</v>
      </c>
      <c r="D456" s="195" t="s">
        <v>139</v>
      </c>
      <c r="E456" s="196" t="s">
        <v>718</v>
      </c>
      <c r="F456" s="197" t="s">
        <v>719</v>
      </c>
      <c r="G456" s="198" t="s">
        <v>376</v>
      </c>
      <c r="H456" s="199">
        <v>11</v>
      </c>
      <c r="I456" s="200"/>
      <c r="J456" s="200"/>
      <c r="K456" s="201">
        <f>ROUND(P456*H456,3)</f>
        <v>0</v>
      </c>
      <c r="L456" s="202"/>
      <c r="M456" s="40"/>
      <c r="N456" s="203" t="s">
        <v>1</v>
      </c>
      <c r="O456" s="204" t="s">
        <v>41</v>
      </c>
      <c r="P456" s="205">
        <f>I456+J456</f>
        <v>0</v>
      </c>
      <c r="Q456" s="206">
        <f>ROUND(I456*H456,3)</f>
        <v>0</v>
      </c>
      <c r="R456" s="206">
        <f>ROUND(J456*H456,3)</f>
        <v>0</v>
      </c>
      <c r="S456" s="76"/>
      <c r="T456" s="207">
        <f>S456*H456</f>
        <v>0</v>
      </c>
      <c r="U456" s="207">
        <v>0</v>
      </c>
      <c r="V456" s="207">
        <f>U456*H456</f>
        <v>0</v>
      </c>
      <c r="W456" s="207">
        <v>1E-4</v>
      </c>
      <c r="X456" s="208">
        <f>W456*H456</f>
        <v>1.1000000000000001E-3</v>
      </c>
      <c r="Y456" s="35"/>
      <c r="Z456" s="35"/>
      <c r="AA456" s="35"/>
      <c r="AB456" s="35"/>
      <c r="AC456" s="35"/>
      <c r="AD456" s="35"/>
      <c r="AE456" s="35"/>
      <c r="AR456" s="209" t="s">
        <v>541</v>
      </c>
      <c r="AT456" s="209" t="s">
        <v>139</v>
      </c>
      <c r="AU456" s="209" t="s">
        <v>144</v>
      </c>
      <c r="AY456" s="18" t="s">
        <v>136</v>
      </c>
      <c r="BE456" s="210">
        <f>IF(O456="základná",K456,0)</f>
        <v>0</v>
      </c>
      <c r="BF456" s="210">
        <f>IF(O456="znížená",K456,0)</f>
        <v>0</v>
      </c>
      <c r="BG456" s="210">
        <f>IF(O456="zákl. prenesená",K456,0)</f>
        <v>0</v>
      </c>
      <c r="BH456" s="210">
        <f>IF(O456="zníž. prenesená",K456,0)</f>
        <v>0</v>
      </c>
      <c r="BI456" s="210">
        <f>IF(O456="nulová",K456,0)</f>
        <v>0</v>
      </c>
      <c r="BJ456" s="18" t="s">
        <v>144</v>
      </c>
      <c r="BK456" s="211">
        <f>ROUND(P456*H456,3)</f>
        <v>0</v>
      </c>
      <c r="BL456" s="18" t="s">
        <v>541</v>
      </c>
      <c r="BM456" s="209" t="s">
        <v>720</v>
      </c>
    </row>
    <row r="457" spans="1:65" s="2" customFormat="1">
      <c r="A457" s="35"/>
      <c r="B457" s="36"/>
      <c r="C457" s="37"/>
      <c r="D457" s="212" t="s">
        <v>146</v>
      </c>
      <c r="E457" s="37"/>
      <c r="F457" s="213" t="s">
        <v>721</v>
      </c>
      <c r="G457" s="37"/>
      <c r="H457" s="37"/>
      <c r="I457" s="214"/>
      <c r="J457" s="214"/>
      <c r="K457" s="37"/>
      <c r="L457" s="37"/>
      <c r="M457" s="40"/>
      <c r="N457" s="215"/>
      <c r="O457" s="216"/>
      <c r="P457" s="76"/>
      <c r="Q457" s="76"/>
      <c r="R457" s="76"/>
      <c r="S457" s="76"/>
      <c r="T457" s="76"/>
      <c r="U457" s="76"/>
      <c r="V457" s="76"/>
      <c r="W457" s="76"/>
      <c r="X457" s="77"/>
      <c r="Y457" s="35"/>
      <c r="Z457" s="35"/>
      <c r="AA457" s="35"/>
      <c r="AB457" s="35"/>
      <c r="AC457" s="35"/>
      <c r="AD457" s="35"/>
      <c r="AE457" s="35"/>
      <c r="AT457" s="18" t="s">
        <v>146</v>
      </c>
      <c r="AU457" s="18" t="s">
        <v>144</v>
      </c>
    </row>
    <row r="458" spans="1:65" s="2" customFormat="1" ht="16.5" customHeight="1">
      <c r="A458" s="35"/>
      <c r="B458" s="36"/>
      <c r="C458" s="195" t="s">
        <v>722</v>
      </c>
      <c r="D458" s="195" t="s">
        <v>139</v>
      </c>
      <c r="E458" s="196" t="s">
        <v>723</v>
      </c>
      <c r="F458" s="197" t="s">
        <v>724</v>
      </c>
      <c r="G458" s="198" t="s">
        <v>376</v>
      </c>
      <c r="H458" s="199">
        <v>1</v>
      </c>
      <c r="I458" s="200"/>
      <c r="J458" s="200"/>
      <c r="K458" s="201">
        <f>ROUND(P458*H458,3)</f>
        <v>0</v>
      </c>
      <c r="L458" s="202"/>
      <c r="M458" s="40"/>
      <c r="N458" s="203" t="s">
        <v>1</v>
      </c>
      <c r="O458" s="204" t="s">
        <v>41</v>
      </c>
      <c r="P458" s="205">
        <f>I458+J458</f>
        <v>0</v>
      </c>
      <c r="Q458" s="206">
        <f>ROUND(I458*H458,3)</f>
        <v>0</v>
      </c>
      <c r="R458" s="206">
        <f>ROUND(J458*H458,3)</f>
        <v>0</v>
      </c>
      <c r="S458" s="76"/>
      <c r="T458" s="207">
        <f>S458*H458</f>
        <v>0</v>
      </c>
      <c r="U458" s="207">
        <v>0</v>
      </c>
      <c r="V458" s="207">
        <f>U458*H458</f>
        <v>0</v>
      </c>
      <c r="W458" s="207">
        <v>0</v>
      </c>
      <c r="X458" s="208">
        <f>W458*H458</f>
        <v>0</v>
      </c>
      <c r="Y458" s="35"/>
      <c r="Z458" s="35"/>
      <c r="AA458" s="35"/>
      <c r="AB458" s="35"/>
      <c r="AC458" s="35"/>
      <c r="AD458" s="35"/>
      <c r="AE458" s="35"/>
      <c r="AR458" s="209" t="s">
        <v>541</v>
      </c>
      <c r="AT458" s="209" t="s">
        <v>139</v>
      </c>
      <c r="AU458" s="209" t="s">
        <v>144</v>
      </c>
      <c r="AY458" s="18" t="s">
        <v>136</v>
      </c>
      <c r="BE458" s="210">
        <f>IF(O458="základná",K458,0)</f>
        <v>0</v>
      </c>
      <c r="BF458" s="210">
        <f>IF(O458="znížená",K458,0)</f>
        <v>0</v>
      </c>
      <c r="BG458" s="210">
        <f>IF(O458="zákl. prenesená",K458,0)</f>
        <v>0</v>
      </c>
      <c r="BH458" s="210">
        <f>IF(O458="zníž. prenesená",K458,0)</f>
        <v>0</v>
      </c>
      <c r="BI458" s="210">
        <f>IF(O458="nulová",K458,0)</f>
        <v>0</v>
      </c>
      <c r="BJ458" s="18" t="s">
        <v>144</v>
      </c>
      <c r="BK458" s="211">
        <f>ROUND(P458*H458,3)</f>
        <v>0</v>
      </c>
      <c r="BL458" s="18" t="s">
        <v>541</v>
      </c>
      <c r="BM458" s="209" t="s">
        <v>725</v>
      </c>
    </row>
    <row r="459" spans="1:65" s="2" customFormat="1">
      <c r="A459" s="35"/>
      <c r="B459" s="36"/>
      <c r="C459" s="37"/>
      <c r="D459" s="212" t="s">
        <v>146</v>
      </c>
      <c r="E459" s="37"/>
      <c r="F459" s="213" t="s">
        <v>726</v>
      </c>
      <c r="G459" s="37"/>
      <c r="H459" s="37"/>
      <c r="I459" s="214"/>
      <c r="J459" s="214"/>
      <c r="K459" s="37"/>
      <c r="L459" s="37"/>
      <c r="M459" s="40"/>
      <c r="N459" s="215"/>
      <c r="O459" s="216"/>
      <c r="P459" s="76"/>
      <c r="Q459" s="76"/>
      <c r="R459" s="76"/>
      <c r="S459" s="76"/>
      <c r="T459" s="76"/>
      <c r="U459" s="76"/>
      <c r="V459" s="76"/>
      <c r="W459" s="76"/>
      <c r="X459" s="77"/>
      <c r="Y459" s="35"/>
      <c r="Z459" s="35"/>
      <c r="AA459" s="35"/>
      <c r="AB459" s="35"/>
      <c r="AC459" s="35"/>
      <c r="AD459" s="35"/>
      <c r="AE459" s="35"/>
      <c r="AT459" s="18" t="s">
        <v>146</v>
      </c>
      <c r="AU459" s="18" t="s">
        <v>144</v>
      </c>
    </row>
    <row r="460" spans="1:65" s="2" customFormat="1" ht="16.5" customHeight="1">
      <c r="A460" s="35"/>
      <c r="B460" s="36"/>
      <c r="C460" s="195" t="s">
        <v>727</v>
      </c>
      <c r="D460" s="195" t="s">
        <v>139</v>
      </c>
      <c r="E460" s="196" t="s">
        <v>728</v>
      </c>
      <c r="F460" s="197" t="s">
        <v>729</v>
      </c>
      <c r="G460" s="198" t="s">
        <v>376</v>
      </c>
      <c r="H460" s="199">
        <v>1</v>
      </c>
      <c r="I460" s="200"/>
      <c r="J460" s="200"/>
      <c r="K460" s="201">
        <f>ROUND(P460*H460,3)</f>
        <v>0</v>
      </c>
      <c r="L460" s="202"/>
      <c r="M460" s="40"/>
      <c r="N460" s="203" t="s">
        <v>1</v>
      </c>
      <c r="O460" s="204" t="s">
        <v>41</v>
      </c>
      <c r="P460" s="205">
        <f>I460+J460</f>
        <v>0</v>
      </c>
      <c r="Q460" s="206">
        <f>ROUND(I460*H460,3)</f>
        <v>0</v>
      </c>
      <c r="R460" s="206">
        <f>ROUND(J460*H460,3)</f>
        <v>0</v>
      </c>
      <c r="S460" s="76"/>
      <c r="T460" s="207">
        <f>S460*H460</f>
        <v>0</v>
      </c>
      <c r="U460" s="207">
        <v>0</v>
      </c>
      <c r="V460" s="207">
        <f>U460*H460</f>
        <v>0</v>
      </c>
      <c r="W460" s="207">
        <v>5.0000000000000001E-3</v>
      </c>
      <c r="X460" s="208">
        <f>W460*H460</f>
        <v>5.0000000000000001E-3</v>
      </c>
      <c r="Y460" s="35"/>
      <c r="Z460" s="35"/>
      <c r="AA460" s="35"/>
      <c r="AB460" s="35"/>
      <c r="AC460" s="35"/>
      <c r="AD460" s="35"/>
      <c r="AE460" s="35"/>
      <c r="AR460" s="209" t="s">
        <v>541</v>
      </c>
      <c r="AT460" s="209" t="s">
        <v>139</v>
      </c>
      <c r="AU460" s="209" t="s">
        <v>144</v>
      </c>
      <c r="AY460" s="18" t="s">
        <v>136</v>
      </c>
      <c r="BE460" s="210">
        <f>IF(O460="základná",K460,0)</f>
        <v>0</v>
      </c>
      <c r="BF460" s="210">
        <f>IF(O460="znížená",K460,0)</f>
        <v>0</v>
      </c>
      <c r="BG460" s="210">
        <f>IF(O460="zákl. prenesená",K460,0)</f>
        <v>0</v>
      </c>
      <c r="BH460" s="210">
        <f>IF(O460="zníž. prenesená",K460,0)</f>
        <v>0</v>
      </c>
      <c r="BI460" s="210">
        <f>IF(O460="nulová",K460,0)</f>
        <v>0</v>
      </c>
      <c r="BJ460" s="18" t="s">
        <v>144</v>
      </c>
      <c r="BK460" s="211">
        <f>ROUND(P460*H460,3)</f>
        <v>0</v>
      </c>
      <c r="BL460" s="18" t="s">
        <v>541</v>
      </c>
      <c r="BM460" s="209" t="s">
        <v>730</v>
      </c>
    </row>
    <row r="461" spans="1:65" s="2" customFormat="1">
      <c r="A461" s="35"/>
      <c r="B461" s="36"/>
      <c r="C461" s="37"/>
      <c r="D461" s="212" t="s">
        <v>146</v>
      </c>
      <c r="E461" s="37"/>
      <c r="F461" s="213" t="s">
        <v>731</v>
      </c>
      <c r="G461" s="37"/>
      <c r="H461" s="37"/>
      <c r="I461" s="214"/>
      <c r="J461" s="214"/>
      <c r="K461" s="37"/>
      <c r="L461" s="37"/>
      <c r="M461" s="40"/>
      <c r="N461" s="215"/>
      <c r="O461" s="216"/>
      <c r="P461" s="76"/>
      <c r="Q461" s="76"/>
      <c r="R461" s="76"/>
      <c r="S461" s="76"/>
      <c r="T461" s="76"/>
      <c r="U461" s="76"/>
      <c r="V461" s="76"/>
      <c r="W461" s="76"/>
      <c r="X461" s="77"/>
      <c r="Y461" s="35"/>
      <c r="Z461" s="35"/>
      <c r="AA461" s="35"/>
      <c r="AB461" s="35"/>
      <c r="AC461" s="35"/>
      <c r="AD461" s="35"/>
      <c r="AE461" s="35"/>
      <c r="AT461" s="18" t="s">
        <v>146</v>
      </c>
      <c r="AU461" s="18" t="s">
        <v>144</v>
      </c>
    </row>
    <row r="462" spans="1:65" s="2" customFormat="1" ht="16.5" customHeight="1">
      <c r="A462" s="35"/>
      <c r="B462" s="36"/>
      <c r="C462" s="195" t="s">
        <v>732</v>
      </c>
      <c r="D462" s="195" t="s">
        <v>139</v>
      </c>
      <c r="E462" s="196" t="s">
        <v>733</v>
      </c>
      <c r="F462" s="197" t="s">
        <v>734</v>
      </c>
      <c r="G462" s="198" t="s">
        <v>192</v>
      </c>
      <c r="H462" s="199">
        <v>2</v>
      </c>
      <c r="I462" s="200"/>
      <c r="J462" s="200"/>
      <c r="K462" s="201">
        <f>ROUND(P462*H462,3)</f>
        <v>0</v>
      </c>
      <c r="L462" s="202"/>
      <c r="M462" s="40"/>
      <c r="N462" s="203" t="s">
        <v>1</v>
      </c>
      <c r="O462" s="204" t="s">
        <v>41</v>
      </c>
      <c r="P462" s="205">
        <f>I462+J462</f>
        <v>0</v>
      </c>
      <c r="Q462" s="206">
        <f>ROUND(I462*H462,3)</f>
        <v>0</v>
      </c>
      <c r="R462" s="206">
        <f>ROUND(J462*H462,3)</f>
        <v>0</v>
      </c>
      <c r="S462" s="76"/>
      <c r="T462" s="207">
        <f>S462*H462</f>
        <v>0</v>
      </c>
      <c r="U462" s="207">
        <v>0</v>
      </c>
      <c r="V462" s="207">
        <f>U462*H462</f>
        <v>0</v>
      </c>
      <c r="W462" s="207">
        <v>1.3999999999999999E-4</v>
      </c>
      <c r="X462" s="208">
        <f>W462*H462</f>
        <v>2.7999999999999998E-4</v>
      </c>
      <c r="Y462" s="35"/>
      <c r="Z462" s="35"/>
      <c r="AA462" s="35"/>
      <c r="AB462" s="35"/>
      <c r="AC462" s="35"/>
      <c r="AD462" s="35"/>
      <c r="AE462" s="35"/>
      <c r="AR462" s="209" t="s">
        <v>541</v>
      </c>
      <c r="AT462" s="209" t="s">
        <v>139</v>
      </c>
      <c r="AU462" s="209" t="s">
        <v>144</v>
      </c>
      <c r="AY462" s="18" t="s">
        <v>136</v>
      </c>
      <c r="BE462" s="210">
        <f>IF(O462="základná",K462,0)</f>
        <v>0</v>
      </c>
      <c r="BF462" s="210">
        <f>IF(O462="znížená",K462,0)</f>
        <v>0</v>
      </c>
      <c r="BG462" s="210">
        <f>IF(O462="zákl. prenesená",K462,0)</f>
        <v>0</v>
      </c>
      <c r="BH462" s="210">
        <f>IF(O462="zníž. prenesená",K462,0)</f>
        <v>0</v>
      </c>
      <c r="BI462" s="210">
        <f>IF(O462="nulová",K462,0)</f>
        <v>0</v>
      </c>
      <c r="BJ462" s="18" t="s">
        <v>144</v>
      </c>
      <c r="BK462" s="211">
        <f>ROUND(P462*H462,3)</f>
        <v>0</v>
      </c>
      <c r="BL462" s="18" t="s">
        <v>541</v>
      </c>
      <c r="BM462" s="209" t="s">
        <v>735</v>
      </c>
    </row>
    <row r="463" spans="1:65" s="2" customFormat="1">
      <c r="A463" s="35"/>
      <c r="B463" s="36"/>
      <c r="C463" s="37"/>
      <c r="D463" s="212" t="s">
        <v>146</v>
      </c>
      <c r="E463" s="37"/>
      <c r="F463" s="213" t="s">
        <v>736</v>
      </c>
      <c r="G463" s="37"/>
      <c r="H463" s="37"/>
      <c r="I463" s="214"/>
      <c r="J463" s="214"/>
      <c r="K463" s="37"/>
      <c r="L463" s="37"/>
      <c r="M463" s="40"/>
      <c r="N463" s="215"/>
      <c r="O463" s="216"/>
      <c r="P463" s="76"/>
      <c r="Q463" s="76"/>
      <c r="R463" s="76"/>
      <c r="S463" s="76"/>
      <c r="T463" s="76"/>
      <c r="U463" s="76"/>
      <c r="V463" s="76"/>
      <c r="W463" s="76"/>
      <c r="X463" s="77"/>
      <c r="Y463" s="35"/>
      <c r="Z463" s="35"/>
      <c r="AA463" s="35"/>
      <c r="AB463" s="35"/>
      <c r="AC463" s="35"/>
      <c r="AD463" s="35"/>
      <c r="AE463" s="35"/>
      <c r="AT463" s="18" t="s">
        <v>146</v>
      </c>
      <c r="AU463" s="18" t="s">
        <v>144</v>
      </c>
    </row>
    <row r="464" spans="1:65" s="2" customFormat="1" ht="16.5" customHeight="1">
      <c r="A464" s="35"/>
      <c r="B464" s="36"/>
      <c r="C464" s="195" t="s">
        <v>737</v>
      </c>
      <c r="D464" s="195" t="s">
        <v>139</v>
      </c>
      <c r="E464" s="196" t="s">
        <v>738</v>
      </c>
      <c r="F464" s="197" t="s">
        <v>739</v>
      </c>
      <c r="G464" s="198" t="s">
        <v>192</v>
      </c>
      <c r="H464" s="199">
        <v>45</v>
      </c>
      <c r="I464" s="200"/>
      <c r="J464" s="200"/>
      <c r="K464" s="201">
        <f>ROUND(P464*H464,3)</f>
        <v>0</v>
      </c>
      <c r="L464" s="202"/>
      <c r="M464" s="40"/>
      <c r="N464" s="203" t="s">
        <v>1</v>
      </c>
      <c r="O464" s="204" t="s">
        <v>41</v>
      </c>
      <c r="P464" s="205">
        <f>I464+J464</f>
        <v>0</v>
      </c>
      <c r="Q464" s="206">
        <f>ROUND(I464*H464,3)</f>
        <v>0</v>
      </c>
      <c r="R464" s="206">
        <f>ROUND(J464*H464,3)</f>
        <v>0</v>
      </c>
      <c r="S464" s="76"/>
      <c r="T464" s="207">
        <f>S464*H464</f>
        <v>0</v>
      </c>
      <c r="U464" s="207">
        <v>0</v>
      </c>
      <c r="V464" s="207">
        <f>U464*H464</f>
        <v>0</v>
      </c>
      <c r="W464" s="207">
        <v>1.9000000000000001E-4</v>
      </c>
      <c r="X464" s="208">
        <f>W464*H464</f>
        <v>8.5500000000000003E-3</v>
      </c>
      <c r="Y464" s="35"/>
      <c r="Z464" s="35"/>
      <c r="AA464" s="35"/>
      <c r="AB464" s="35"/>
      <c r="AC464" s="35"/>
      <c r="AD464" s="35"/>
      <c r="AE464" s="35"/>
      <c r="AR464" s="209" t="s">
        <v>541</v>
      </c>
      <c r="AT464" s="209" t="s">
        <v>139</v>
      </c>
      <c r="AU464" s="209" t="s">
        <v>144</v>
      </c>
      <c r="AY464" s="18" t="s">
        <v>136</v>
      </c>
      <c r="BE464" s="210">
        <f>IF(O464="základná",K464,0)</f>
        <v>0</v>
      </c>
      <c r="BF464" s="210">
        <f>IF(O464="znížená",K464,0)</f>
        <v>0</v>
      </c>
      <c r="BG464" s="210">
        <f>IF(O464="zákl. prenesená",K464,0)</f>
        <v>0</v>
      </c>
      <c r="BH464" s="210">
        <f>IF(O464="zníž. prenesená",K464,0)</f>
        <v>0</v>
      </c>
      <c r="BI464" s="210">
        <f>IF(O464="nulová",K464,0)</f>
        <v>0</v>
      </c>
      <c r="BJ464" s="18" t="s">
        <v>144</v>
      </c>
      <c r="BK464" s="211">
        <f>ROUND(P464*H464,3)</f>
        <v>0</v>
      </c>
      <c r="BL464" s="18" t="s">
        <v>541</v>
      </c>
      <c r="BM464" s="209" t="s">
        <v>740</v>
      </c>
    </row>
    <row r="465" spans="1:65" s="2" customFormat="1">
      <c r="A465" s="35"/>
      <c r="B465" s="36"/>
      <c r="C465" s="37"/>
      <c r="D465" s="212" t="s">
        <v>146</v>
      </c>
      <c r="E465" s="37"/>
      <c r="F465" s="213" t="s">
        <v>741</v>
      </c>
      <c r="G465" s="37"/>
      <c r="H465" s="37"/>
      <c r="I465" s="214"/>
      <c r="J465" s="214"/>
      <c r="K465" s="37"/>
      <c r="L465" s="37"/>
      <c r="M465" s="40"/>
      <c r="N465" s="215"/>
      <c r="O465" s="216"/>
      <c r="P465" s="76"/>
      <c r="Q465" s="76"/>
      <c r="R465" s="76"/>
      <c r="S465" s="76"/>
      <c r="T465" s="76"/>
      <c r="U465" s="76"/>
      <c r="V465" s="76"/>
      <c r="W465" s="76"/>
      <c r="X465" s="77"/>
      <c r="Y465" s="35"/>
      <c r="Z465" s="35"/>
      <c r="AA465" s="35"/>
      <c r="AB465" s="35"/>
      <c r="AC465" s="35"/>
      <c r="AD465" s="35"/>
      <c r="AE465" s="35"/>
      <c r="AT465" s="18" t="s">
        <v>146</v>
      </c>
      <c r="AU465" s="18" t="s">
        <v>144</v>
      </c>
    </row>
    <row r="466" spans="1:65" s="2" customFormat="1" ht="16.5" customHeight="1">
      <c r="A466" s="35"/>
      <c r="B466" s="36"/>
      <c r="C466" s="195" t="s">
        <v>742</v>
      </c>
      <c r="D466" s="195" t="s">
        <v>139</v>
      </c>
      <c r="E466" s="196" t="s">
        <v>743</v>
      </c>
      <c r="F466" s="197" t="s">
        <v>744</v>
      </c>
      <c r="G466" s="198" t="s">
        <v>192</v>
      </c>
      <c r="H466" s="199">
        <v>12</v>
      </c>
      <c r="I466" s="200"/>
      <c r="J466" s="200"/>
      <c r="K466" s="201">
        <f>ROUND(P466*H466,3)</f>
        <v>0</v>
      </c>
      <c r="L466" s="202"/>
      <c r="M466" s="40"/>
      <c r="N466" s="203" t="s">
        <v>1</v>
      </c>
      <c r="O466" s="204" t="s">
        <v>41</v>
      </c>
      <c r="P466" s="205">
        <f>I466+J466</f>
        <v>0</v>
      </c>
      <c r="Q466" s="206">
        <f>ROUND(I466*H466,3)</f>
        <v>0</v>
      </c>
      <c r="R466" s="206">
        <f>ROUND(J466*H466,3)</f>
        <v>0</v>
      </c>
      <c r="S466" s="76"/>
      <c r="T466" s="207">
        <f>S466*H466</f>
        <v>0</v>
      </c>
      <c r="U466" s="207">
        <v>0</v>
      </c>
      <c r="V466" s="207">
        <f>U466*H466</f>
        <v>0</v>
      </c>
      <c r="W466" s="207">
        <v>2.7999999999999998E-4</v>
      </c>
      <c r="X466" s="208">
        <f>W466*H466</f>
        <v>3.3599999999999997E-3</v>
      </c>
      <c r="Y466" s="35"/>
      <c r="Z466" s="35"/>
      <c r="AA466" s="35"/>
      <c r="AB466" s="35"/>
      <c r="AC466" s="35"/>
      <c r="AD466" s="35"/>
      <c r="AE466" s="35"/>
      <c r="AR466" s="209" t="s">
        <v>541</v>
      </c>
      <c r="AT466" s="209" t="s">
        <v>139</v>
      </c>
      <c r="AU466" s="209" t="s">
        <v>144</v>
      </c>
      <c r="AY466" s="18" t="s">
        <v>136</v>
      </c>
      <c r="BE466" s="210">
        <f>IF(O466="základná",K466,0)</f>
        <v>0</v>
      </c>
      <c r="BF466" s="210">
        <f>IF(O466="znížená",K466,0)</f>
        <v>0</v>
      </c>
      <c r="BG466" s="210">
        <f>IF(O466="zákl. prenesená",K466,0)</f>
        <v>0</v>
      </c>
      <c r="BH466" s="210">
        <f>IF(O466="zníž. prenesená",K466,0)</f>
        <v>0</v>
      </c>
      <c r="BI466" s="210">
        <f>IF(O466="nulová",K466,0)</f>
        <v>0</v>
      </c>
      <c r="BJ466" s="18" t="s">
        <v>144</v>
      </c>
      <c r="BK466" s="211">
        <f>ROUND(P466*H466,3)</f>
        <v>0</v>
      </c>
      <c r="BL466" s="18" t="s">
        <v>541</v>
      </c>
      <c r="BM466" s="209" t="s">
        <v>745</v>
      </c>
    </row>
    <row r="467" spans="1:65" s="2" customFormat="1">
      <c r="A467" s="35"/>
      <c r="B467" s="36"/>
      <c r="C467" s="37"/>
      <c r="D467" s="212" t="s">
        <v>146</v>
      </c>
      <c r="E467" s="37"/>
      <c r="F467" s="213" t="s">
        <v>746</v>
      </c>
      <c r="G467" s="37"/>
      <c r="H467" s="37"/>
      <c r="I467" s="214"/>
      <c r="J467" s="214"/>
      <c r="K467" s="37"/>
      <c r="L467" s="37"/>
      <c r="M467" s="40"/>
      <c r="N467" s="215"/>
      <c r="O467" s="216"/>
      <c r="P467" s="76"/>
      <c r="Q467" s="76"/>
      <c r="R467" s="76"/>
      <c r="S467" s="76"/>
      <c r="T467" s="76"/>
      <c r="U467" s="76"/>
      <c r="V467" s="76"/>
      <c r="W467" s="76"/>
      <c r="X467" s="77"/>
      <c r="Y467" s="35"/>
      <c r="Z467" s="35"/>
      <c r="AA467" s="35"/>
      <c r="AB467" s="35"/>
      <c r="AC467" s="35"/>
      <c r="AD467" s="35"/>
      <c r="AE467" s="35"/>
      <c r="AT467" s="18" t="s">
        <v>146</v>
      </c>
      <c r="AU467" s="18" t="s">
        <v>144</v>
      </c>
    </row>
    <row r="468" spans="1:65" s="2" customFormat="1" ht="16.5" customHeight="1">
      <c r="A468" s="35"/>
      <c r="B468" s="36"/>
      <c r="C468" s="195" t="s">
        <v>747</v>
      </c>
      <c r="D468" s="195" t="s">
        <v>139</v>
      </c>
      <c r="E468" s="196" t="s">
        <v>748</v>
      </c>
      <c r="F468" s="197" t="s">
        <v>749</v>
      </c>
      <c r="G468" s="198" t="s">
        <v>293</v>
      </c>
      <c r="H468" s="200"/>
      <c r="I468" s="200"/>
      <c r="J468" s="200"/>
      <c r="K468" s="201">
        <f>ROUND(P468*H468,3)</f>
        <v>0</v>
      </c>
      <c r="L468" s="202"/>
      <c r="M468" s="40"/>
      <c r="N468" s="203" t="s">
        <v>1</v>
      </c>
      <c r="O468" s="204" t="s">
        <v>41</v>
      </c>
      <c r="P468" s="205">
        <f>I468+J468</f>
        <v>0</v>
      </c>
      <c r="Q468" s="206">
        <f>ROUND(I468*H468,3)</f>
        <v>0</v>
      </c>
      <c r="R468" s="206">
        <f>ROUND(J468*H468,3)</f>
        <v>0</v>
      </c>
      <c r="S468" s="76"/>
      <c r="T468" s="207">
        <f>S468*H468</f>
        <v>0</v>
      </c>
      <c r="U468" s="207">
        <v>0</v>
      </c>
      <c r="V468" s="207">
        <f>U468*H468</f>
        <v>0</v>
      </c>
      <c r="W468" s="207">
        <v>0</v>
      </c>
      <c r="X468" s="208">
        <f>W468*H468</f>
        <v>0</v>
      </c>
      <c r="Y468" s="35"/>
      <c r="Z468" s="35"/>
      <c r="AA468" s="35"/>
      <c r="AB468" s="35"/>
      <c r="AC468" s="35"/>
      <c r="AD468" s="35"/>
      <c r="AE468" s="35"/>
      <c r="AR468" s="209" t="s">
        <v>541</v>
      </c>
      <c r="AT468" s="209" t="s">
        <v>139</v>
      </c>
      <c r="AU468" s="209" t="s">
        <v>144</v>
      </c>
      <c r="AY468" s="18" t="s">
        <v>136</v>
      </c>
      <c r="BE468" s="210">
        <f>IF(O468="základná",K468,0)</f>
        <v>0</v>
      </c>
      <c r="BF468" s="210">
        <f>IF(O468="znížená",K468,0)</f>
        <v>0</v>
      </c>
      <c r="BG468" s="210">
        <f>IF(O468="zákl. prenesená",K468,0)</f>
        <v>0</v>
      </c>
      <c r="BH468" s="210">
        <f>IF(O468="zníž. prenesená",K468,0)</f>
        <v>0</v>
      </c>
      <c r="BI468" s="210">
        <f>IF(O468="nulová",K468,0)</f>
        <v>0</v>
      </c>
      <c r="BJ468" s="18" t="s">
        <v>144</v>
      </c>
      <c r="BK468" s="211">
        <f>ROUND(P468*H468,3)</f>
        <v>0</v>
      </c>
      <c r="BL468" s="18" t="s">
        <v>541</v>
      </c>
      <c r="BM468" s="209" t="s">
        <v>750</v>
      </c>
    </row>
    <row r="469" spans="1:65" s="2" customFormat="1">
      <c r="A469" s="35"/>
      <c r="B469" s="36"/>
      <c r="C469" s="37"/>
      <c r="D469" s="212" t="s">
        <v>146</v>
      </c>
      <c r="E469" s="37"/>
      <c r="F469" s="213" t="s">
        <v>749</v>
      </c>
      <c r="G469" s="37"/>
      <c r="H469" s="37"/>
      <c r="I469" s="214"/>
      <c r="J469" s="214"/>
      <c r="K469" s="37"/>
      <c r="L469" s="37"/>
      <c r="M469" s="40"/>
      <c r="N469" s="215"/>
      <c r="O469" s="216"/>
      <c r="P469" s="76"/>
      <c r="Q469" s="76"/>
      <c r="R469" s="76"/>
      <c r="S469" s="76"/>
      <c r="T469" s="76"/>
      <c r="U469" s="76"/>
      <c r="V469" s="76"/>
      <c r="W469" s="76"/>
      <c r="X469" s="77"/>
      <c r="Y469" s="35"/>
      <c r="Z469" s="35"/>
      <c r="AA469" s="35"/>
      <c r="AB469" s="35"/>
      <c r="AC469" s="35"/>
      <c r="AD469" s="35"/>
      <c r="AE469" s="35"/>
      <c r="AT469" s="18" t="s">
        <v>146</v>
      </c>
      <c r="AU469" s="18" t="s">
        <v>144</v>
      </c>
    </row>
    <row r="470" spans="1:65" s="2" customFormat="1" ht="24.2" customHeight="1">
      <c r="A470" s="35"/>
      <c r="B470" s="36"/>
      <c r="C470" s="195" t="s">
        <v>751</v>
      </c>
      <c r="D470" s="195" t="s">
        <v>139</v>
      </c>
      <c r="E470" s="196" t="s">
        <v>752</v>
      </c>
      <c r="F470" s="197" t="s">
        <v>753</v>
      </c>
      <c r="G470" s="198" t="s">
        <v>293</v>
      </c>
      <c r="H470" s="200"/>
      <c r="I470" s="200"/>
      <c r="J470" s="200"/>
      <c r="K470" s="201">
        <f>ROUND(P470*H470,3)</f>
        <v>0</v>
      </c>
      <c r="L470" s="202"/>
      <c r="M470" s="40"/>
      <c r="N470" s="203" t="s">
        <v>1</v>
      </c>
      <c r="O470" s="204" t="s">
        <v>41</v>
      </c>
      <c r="P470" s="205">
        <f>I470+J470</f>
        <v>0</v>
      </c>
      <c r="Q470" s="206">
        <f>ROUND(I470*H470,3)</f>
        <v>0</v>
      </c>
      <c r="R470" s="206">
        <f>ROUND(J470*H470,3)</f>
        <v>0</v>
      </c>
      <c r="S470" s="76"/>
      <c r="T470" s="207">
        <f>S470*H470</f>
        <v>0</v>
      </c>
      <c r="U470" s="207">
        <v>0</v>
      </c>
      <c r="V470" s="207">
        <f>U470*H470</f>
        <v>0</v>
      </c>
      <c r="W470" s="207">
        <v>0</v>
      </c>
      <c r="X470" s="208">
        <f>W470*H470</f>
        <v>0</v>
      </c>
      <c r="Y470" s="35"/>
      <c r="Z470" s="35"/>
      <c r="AA470" s="35"/>
      <c r="AB470" s="35"/>
      <c r="AC470" s="35"/>
      <c r="AD470" s="35"/>
      <c r="AE470" s="35"/>
      <c r="AR470" s="209" t="s">
        <v>541</v>
      </c>
      <c r="AT470" s="209" t="s">
        <v>139</v>
      </c>
      <c r="AU470" s="209" t="s">
        <v>144</v>
      </c>
      <c r="AY470" s="18" t="s">
        <v>136</v>
      </c>
      <c r="BE470" s="210">
        <f>IF(O470="základná",K470,0)</f>
        <v>0</v>
      </c>
      <c r="BF470" s="210">
        <f>IF(O470="znížená",K470,0)</f>
        <v>0</v>
      </c>
      <c r="BG470" s="210">
        <f>IF(O470="zákl. prenesená",K470,0)</f>
        <v>0</v>
      </c>
      <c r="BH470" s="210">
        <f>IF(O470="zníž. prenesená",K470,0)</f>
        <v>0</v>
      </c>
      <c r="BI470" s="210">
        <f>IF(O470="nulová",K470,0)</f>
        <v>0</v>
      </c>
      <c r="BJ470" s="18" t="s">
        <v>144</v>
      </c>
      <c r="BK470" s="211">
        <f>ROUND(P470*H470,3)</f>
        <v>0</v>
      </c>
      <c r="BL470" s="18" t="s">
        <v>541</v>
      </c>
      <c r="BM470" s="209" t="s">
        <v>754</v>
      </c>
    </row>
    <row r="471" spans="1:65" s="2" customFormat="1">
      <c r="A471" s="35"/>
      <c r="B471" s="36"/>
      <c r="C471" s="37"/>
      <c r="D471" s="212" t="s">
        <v>146</v>
      </c>
      <c r="E471" s="37"/>
      <c r="F471" s="213" t="s">
        <v>755</v>
      </c>
      <c r="G471" s="37"/>
      <c r="H471" s="37"/>
      <c r="I471" s="214"/>
      <c r="J471" s="214"/>
      <c r="K471" s="37"/>
      <c r="L471" s="37"/>
      <c r="M471" s="40"/>
      <c r="N471" s="215"/>
      <c r="O471" s="216"/>
      <c r="P471" s="76"/>
      <c r="Q471" s="76"/>
      <c r="R471" s="76"/>
      <c r="S471" s="76"/>
      <c r="T471" s="76"/>
      <c r="U471" s="76"/>
      <c r="V471" s="76"/>
      <c r="W471" s="76"/>
      <c r="X471" s="77"/>
      <c r="Y471" s="35"/>
      <c r="Z471" s="35"/>
      <c r="AA471" s="35"/>
      <c r="AB471" s="35"/>
      <c r="AC471" s="35"/>
      <c r="AD471" s="35"/>
      <c r="AE471" s="35"/>
      <c r="AT471" s="18" t="s">
        <v>146</v>
      </c>
      <c r="AU471" s="18" t="s">
        <v>144</v>
      </c>
    </row>
    <row r="472" spans="1:65" s="12" customFormat="1" ht="22.9" customHeight="1">
      <c r="B472" s="178"/>
      <c r="C472" s="179"/>
      <c r="D472" s="180" t="s">
        <v>76</v>
      </c>
      <c r="E472" s="193" t="s">
        <v>756</v>
      </c>
      <c r="F472" s="193" t="s">
        <v>551</v>
      </c>
      <c r="G472" s="179"/>
      <c r="H472" s="179"/>
      <c r="I472" s="182"/>
      <c r="J472" s="182"/>
      <c r="K472" s="194">
        <f>BK472</f>
        <v>0</v>
      </c>
      <c r="L472" s="179"/>
      <c r="M472" s="184"/>
      <c r="N472" s="185"/>
      <c r="O472" s="186"/>
      <c r="P472" s="186"/>
      <c r="Q472" s="187">
        <f>SUM(Q473:Q474)</f>
        <v>0</v>
      </c>
      <c r="R472" s="187">
        <f>SUM(R473:R474)</f>
        <v>0</v>
      </c>
      <c r="S472" s="186"/>
      <c r="T472" s="188">
        <f>SUM(T473:T474)</f>
        <v>0</v>
      </c>
      <c r="U472" s="186"/>
      <c r="V472" s="188">
        <f>SUM(V473:V474)</f>
        <v>0</v>
      </c>
      <c r="W472" s="186"/>
      <c r="X472" s="189">
        <f>SUM(X473:X474)</f>
        <v>0</v>
      </c>
      <c r="AR472" s="190" t="s">
        <v>160</v>
      </c>
      <c r="AT472" s="191" t="s">
        <v>76</v>
      </c>
      <c r="AU472" s="191" t="s">
        <v>14</v>
      </c>
      <c r="AY472" s="190" t="s">
        <v>136</v>
      </c>
      <c r="BK472" s="192">
        <f>SUM(BK473:BK474)</f>
        <v>0</v>
      </c>
    </row>
    <row r="473" spans="1:65" s="2" customFormat="1" ht="24.2" customHeight="1">
      <c r="A473" s="35"/>
      <c r="B473" s="36"/>
      <c r="C473" s="195" t="s">
        <v>757</v>
      </c>
      <c r="D473" s="195" t="s">
        <v>139</v>
      </c>
      <c r="E473" s="196" t="s">
        <v>758</v>
      </c>
      <c r="F473" s="197" t="s">
        <v>759</v>
      </c>
      <c r="G473" s="198" t="s">
        <v>760</v>
      </c>
      <c r="H473" s="199">
        <v>1</v>
      </c>
      <c r="I473" s="200"/>
      <c r="J473" s="200"/>
      <c r="K473" s="201">
        <f>ROUND(P473*H473,3)</f>
        <v>0</v>
      </c>
      <c r="L473" s="202"/>
      <c r="M473" s="40"/>
      <c r="N473" s="203" t="s">
        <v>1</v>
      </c>
      <c r="O473" s="204" t="s">
        <v>41</v>
      </c>
      <c r="P473" s="205">
        <f>I473+J473</f>
        <v>0</v>
      </c>
      <c r="Q473" s="206">
        <f>ROUND(I473*H473,3)</f>
        <v>0</v>
      </c>
      <c r="R473" s="206">
        <f>ROUND(J473*H473,3)</f>
        <v>0</v>
      </c>
      <c r="S473" s="76"/>
      <c r="T473" s="207">
        <f>S473*H473</f>
        <v>0</v>
      </c>
      <c r="U473" s="207">
        <v>0</v>
      </c>
      <c r="V473" s="207">
        <f>U473*H473</f>
        <v>0</v>
      </c>
      <c r="W473" s="207">
        <v>0</v>
      </c>
      <c r="X473" s="208">
        <f>W473*H473</f>
        <v>0</v>
      </c>
      <c r="Y473" s="35"/>
      <c r="Z473" s="35"/>
      <c r="AA473" s="35"/>
      <c r="AB473" s="35"/>
      <c r="AC473" s="35"/>
      <c r="AD473" s="35"/>
      <c r="AE473" s="35"/>
      <c r="AR473" s="209" t="s">
        <v>541</v>
      </c>
      <c r="AT473" s="209" t="s">
        <v>139</v>
      </c>
      <c r="AU473" s="209" t="s">
        <v>144</v>
      </c>
      <c r="AY473" s="18" t="s">
        <v>136</v>
      </c>
      <c r="BE473" s="210">
        <f>IF(O473="základná",K473,0)</f>
        <v>0</v>
      </c>
      <c r="BF473" s="210">
        <f>IF(O473="znížená",K473,0)</f>
        <v>0</v>
      </c>
      <c r="BG473" s="210">
        <f>IF(O473="zákl. prenesená",K473,0)</f>
        <v>0</v>
      </c>
      <c r="BH473" s="210">
        <f>IF(O473="zníž. prenesená",K473,0)</f>
        <v>0</v>
      </c>
      <c r="BI473" s="210">
        <f>IF(O473="nulová",K473,0)</f>
        <v>0</v>
      </c>
      <c r="BJ473" s="18" t="s">
        <v>144</v>
      </c>
      <c r="BK473" s="211">
        <f>ROUND(P473*H473,3)</f>
        <v>0</v>
      </c>
      <c r="BL473" s="18" t="s">
        <v>541</v>
      </c>
      <c r="BM473" s="209" t="s">
        <v>761</v>
      </c>
    </row>
    <row r="474" spans="1:65" s="2" customFormat="1" ht="19.5">
      <c r="A474" s="35"/>
      <c r="B474" s="36"/>
      <c r="C474" s="37"/>
      <c r="D474" s="212" t="s">
        <v>146</v>
      </c>
      <c r="E474" s="37"/>
      <c r="F474" s="213" t="s">
        <v>762</v>
      </c>
      <c r="G474" s="37"/>
      <c r="H474" s="37"/>
      <c r="I474" s="214"/>
      <c r="J474" s="214"/>
      <c r="K474" s="37"/>
      <c r="L474" s="37"/>
      <c r="M474" s="40"/>
      <c r="N474" s="215"/>
      <c r="O474" s="216"/>
      <c r="P474" s="76"/>
      <c r="Q474" s="76"/>
      <c r="R474" s="76"/>
      <c r="S474" s="76"/>
      <c r="T474" s="76"/>
      <c r="U474" s="76"/>
      <c r="V474" s="76"/>
      <c r="W474" s="76"/>
      <c r="X474" s="77"/>
      <c r="Y474" s="35"/>
      <c r="Z474" s="35"/>
      <c r="AA474" s="35"/>
      <c r="AB474" s="35"/>
      <c r="AC474" s="35"/>
      <c r="AD474" s="35"/>
      <c r="AE474" s="35"/>
      <c r="AT474" s="18" t="s">
        <v>146</v>
      </c>
      <c r="AU474" s="18" t="s">
        <v>144</v>
      </c>
    </row>
    <row r="475" spans="1:65" s="12" customFormat="1" ht="22.9" customHeight="1">
      <c r="B475" s="178"/>
      <c r="C475" s="179"/>
      <c r="D475" s="180" t="s">
        <v>76</v>
      </c>
      <c r="E475" s="193" t="s">
        <v>763</v>
      </c>
      <c r="F475" s="193" t="s">
        <v>764</v>
      </c>
      <c r="G475" s="179"/>
      <c r="H475" s="179"/>
      <c r="I475" s="182"/>
      <c r="J475" s="182"/>
      <c r="K475" s="194">
        <f>BK475</f>
        <v>0</v>
      </c>
      <c r="L475" s="179"/>
      <c r="M475" s="184"/>
      <c r="N475" s="185"/>
      <c r="O475" s="186"/>
      <c r="P475" s="186"/>
      <c r="Q475" s="187">
        <f>SUM(Q476:Q479)</f>
        <v>0</v>
      </c>
      <c r="R475" s="187">
        <f>SUM(R476:R479)</f>
        <v>0</v>
      </c>
      <c r="S475" s="186"/>
      <c r="T475" s="188">
        <f>SUM(T476:T479)</f>
        <v>0</v>
      </c>
      <c r="U475" s="186"/>
      <c r="V475" s="188">
        <f>SUM(V476:V479)</f>
        <v>0</v>
      </c>
      <c r="W475" s="186"/>
      <c r="X475" s="189">
        <f>SUM(X476:X479)</f>
        <v>0</v>
      </c>
      <c r="AR475" s="190" t="s">
        <v>160</v>
      </c>
      <c r="AT475" s="191" t="s">
        <v>76</v>
      </c>
      <c r="AU475" s="191" t="s">
        <v>14</v>
      </c>
      <c r="AY475" s="190" t="s">
        <v>136</v>
      </c>
      <c r="BK475" s="192">
        <f>SUM(BK476:BK479)</f>
        <v>0</v>
      </c>
    </row>
    <row r="476" spans="1:65" s="2" customFormat="1" ht="24.2" customHeight="1">
      <c r="A476" s="35"/>
      <c r="B476" s="36"/>
      <c r="C476" s="195" t="s">
        <v>765</v>
      </c>
      <c r="D476" s="195" t="s">
        <v>139</v>
      </c>
      <c r="E476" s="196" t="s">
        <v>766</v>
      </c>
      <c r="F476" s="197" t="s">
        <v>767</v>
      </c>
      <c r="G476" s="198" t="s">
        <v>768</v>
      </c>
      <c r="H476" s="199">
        <v>8</v>
      </c>
      <c r="I476" s="200"/>
      <c r="J476" s="200"/>
      <c r="K476" s="201">
        <f>ROUND(P476*H476,3)</f>
        <v>0</v>
      </c>
      <c r="L476" s="202"/>
      <c r="M476" s="40"/>
      <c r="N476" s="203" t="s">
        <v>1</v>
      </c>
      <c r="O476" s="204" t="s">
        <v>41</v>
      </c>
      <c r="P476" s="205">
        <f>I476+J476</f>
        <v>0</v>
      </c>
      <c r="Q476" s="206">
        <f>ROUND(I476*H476,3)</f>
        <v>0</v>
      </c>
      <c r="R476" s="206">
        <f>ROUND(J476*H476,3)</f>
        <v>0</v>
      </c>
      <c r="S476" s="76"/>
      <c r="T476" s="207">
        <f>S476*H476</f>
        <v>0</v>
      </c>
      <c r="U476" s="207">
        <v>0</v>
      </c>
      <c r="V476" s="207">
        <f>U476*H476</f>
        <v>0</v>
      </c>
      <c r="W476" s="207">
        <v>0</v>
      </c>
      <c r="X476" s="208">
        <f>W476*H476</f>
        <v>0</v>
      </c>
      <c r="Y476" s="35"/>
      <c r="Z476" s="35"/>
      <c r="AA476" s="35"/>
      <c r="AB476" s="35"/>
      <c r="AC476" s="35"/>
      <c r="AD476" s="35"/>
      <c r="AE476" s="35"/>
      <c r="AR476" s="209" t="s">
        <v>541</v>
      </c>
      <c r="AT476" s="209" t="s">
        <v>139</v>
      </c>
      <c r="AU476" s="209" t="s">
        <v>144</v>
      </c>
      <c r="AY476" s="18" t="s">
        <v>136</v>
      </c>
      <c r="BE476" s="210">
        <f>IF(O476="základná",K476,0)</f>
        <v>0</v>
      </c>
      <c r="BF476" s="210">
        <f>IF(O476="znížená",K476,0)</f>
        <v>0</v>
      </c>
      <c r="BG476" s="210">
        <f>IF(O476="zákl. prenesená",K476,0)</f>
        <v>0</v>
      </c>
      <c r="BH476" s="210">
        <f>IF(O476="zníž. prenesená",K476,0)</f>
        <v>0</v>
      </c>
      <c r="BI476" s="210">
        <f>IF(O476="nulová",K476,0)</f>
        <v>0</v>
      </c>
      <c r="BJ476" s="18" t="s">
        <v>144</v>
      </c>
      <c r="BK476" s="211">
        <f>ROUND(P476*H476,3)</f>
        <v>0</v>
      </c>
      <c r="BL476" s="18" t="s">
        <v>541</v>
      </c>
      <c r="BM476" s="209" t="s">
        <v>769</v>
      </c>
    </row>
    <row r="477" spans="1:65" s="2" customFormat="1" ht="19.5">
      <c r="A477" s="35"/>
      <c r="B477" s="36"/>
      <c r="C477" s="37"/>
      <c r="D477" s="212" t="s">
        <v>146</v>
      </c>
      <c r="E477" s="37"/>
      <c r="F477" s="213" t="s">
        <v>770</v>
      </c>
      <c r="G477" s="37"/>
      <c r="H477" s="37"/>
      <c r="I477" s="214"/>
      <c r="J477" s="214"/>
      <c r="K477" s="37"/>
      <c r="L477" s="37"/>
      <c r="M477" s="40"/>
      <c r="N477" s="215"/>
      <c r="O477" s="216"/>
      <c r="P477" s="76"/>
      <c r="Q477" s="76"/>
      <c r="R477" s="76"/>
      <c r="S477" s="76"/>
      <c r="T477" s="76"/>
      <c r="U477" s="76"/>
      <c r="V477" s="76"/>
      <c r="W477" s="76"/>
      <c r="X477" s="77"/>
      <c r="Y477" s="35"/>
      <c r="Z477" s="35"/>
      <c r="AA477" s="35"/>
      <c r="AB477" s="35"/>
      <c r="AC477" s="35"/>
      <c r="AD477" s="35"/>
      <c r="AE477" s="35"/>
      <c r="AT477" s="18" t="s">
        <v>146</v>
      </c>
      <c r="AU477" s="18" t="s">
        <v>144</v>
      </c>
    </row>
    <row r="478" spans="1:65" s="2" customFormat="1" ht="24.2" customHeight="1">
      <c r="A478" s="35"/>
      <c r="B478" s="36"/>
      <c r="C478" s="195" t="s">
        <v>771</v>
      </c>
      <c r="D478" s="195" t="s">
        <v>139</v>
      </c>
      <c r="E478" s="196" t="s">
        <v>772</v>
      </c>
      <c r="F478" s="197" t="s">
        <v>773</v>
      </c>
      <c r="G478" s="198" t="s">
        <v>376</v>
      </c>
      <c r="H478" s="199">
        <v>1</v>
      </c>
      <c r="I478" s="200"/>
      <c r="J478" s="200"/>
      <c r="K478" s="201">
        <f>ROUND(P478*H478,3)</f>
        <v>0</v>
      </c>
      <c r="L478" s="202"/>
      <c r="M478" s="40"/>
      <c r="N478" s="203" t="s">
        <v>1</v>
      </c>
      <c r="O478" s="204" t="s">
        <v>41</v>
      </c>
      <c r="P478" s="205">
        <f>I478+J478</f>
        <v>0</v>
      </c>
      <c r="Q478" s="206">
        <f>ROUND(I478*H478,3)</f>
        <v>0</v>
      </c>
      <c r="R478" s="206">
        <f>ROUND(J478*H478,3)</f>
        <v>0</v>
      </c>
      <c r="S478" s="76"/>
      <c r="T478" s="207">
        <f>S478*H478</f>
        <v>0</v>
      </c>
      <c r="U478" s="207">
        <v>0</v>
      </c>
      <c r="V478" s="207">
        <f>U478*H478</f>
        <v>0</v>
      </c>
      <c r="W478" s="207">
        <v>0</v>
      </c>
      <c r="X478" s="208">
        <f>W478*H478</f>
        <v>0</v>
      </c>
      <c r="Y478" s="35"/>
      <c r="Z478" s="35"/>
      <c r="AA478" s="35"/>
      <c r="AB478" s="35"/>
      <c r="AC478" s="35"/>
      <c r="AD478" s="35"/>
      <c r="AE478" s="35"/>
      <c r="AR478" s="209" t="s">
        <v>541</v>
      </c>
      <c r="AT478" s="209" t="s">
        <v>139</v>
      </c>
      <c r="AU478" s="209" t="s">
        <v>144</v>
      </c>
      <c r="AY478" s="18" t="s">
        <v>136</v>
      </c>
      <c r="BE478" s="210">
        <f>IF(O478="základná",K478,0)</f>
        <v>0</v>
      </c>
      <c r="BF478" s="210">
        <f>IF(O478="znížená",K478,0)</f>
        <v>0</v>
      </c>
      <c r="BG478" s="210">
        <f>IF(O478="zákl. prenesená",K478,0)</f>
        <v>0</v>
      </c>
      <c r="BH478" s="210">
        <f>IF(O478="zníž. prenesená",K478,0)</f>
        <v>0</v>
      </c>
      <c r="BI478" s="210">
        <f>IF(O478="nulová",K478,0)</f>
        <v>0</v>
      </c>
      <c r="BJ478" s="18" t="s">
        <v>144</v>
      </c>
      <c r="BK478" s="211">
        <f>ROUND(P478*H478,3)</f>
        <v>0</v>
      </c>
      <c r="BL478" s="18" t="s">
        <v>541</v>
      </c>
      <c r="BM478" s="209" t="s">
        <v>774</v>
      </c>
    </row>
    <row r="479" spans="1:65" s="2" customFormat="1" ht="19.5">
      <c r="A479" s="35"/>
      <c r="B479" s="36"/>
      <c r="C479" s="37"/>
      <c r="D479" s="212" t="s">
        <v>146</v>
      </c>
      <c r="E479" s="37"/>
      <c r="F479" s="213" t="s">
        <v>775</v>
      </c>
      <c r="G479" s="37"/>
      <c r="H479" s="37"/>
      <c r="I479" s="214"/>
      <c r="J479" s="214"/>
      <c r="K479" s="37"/>
      <c r="L479" s="37"/>
      <c r="M479" s="40"/>
      <c r="N479" s="215"/>
      <c r="O479" s="216"/>
      <c r="P479" s="76"/>
      <c r="Q479" s="76"/>
      <c r="R479" s="76"/>
      <c r="S479" s="76"/>
      <c r="T479" s="76"/>
      <c r="U479" s="76"/>
      <c r="V479" s="76"/>
      <c r="W479" s="76"/>
      <c r="X479" s="77"/>
      <c r="Y479" s="35"/>
      <c r="Z479" s="35"/>
      <c r="AA479" s="35"/>
      <c r="AB479" s="35"/>
      <c r="AC479" s="35"/>
      <c r="AD479" s="35"/>
      <c r="AE479" s="35"/>
      <c r="AT479" s="18" t="s">
        <v>146</v>
      </c>
      <c r="AU479" s="18" t="s">
        <v>144</v>
      </c>
    </row>
    <row r="480" spans="1:65" s="12" customFormat="1" ht="25.9" customHeight="1">
      <c r="B480" s="178"/>
      <c r="C480" s="179"/>
      <c r="D480" s="180" t="s">
        <v>76</v>
      </c>
      <c r="E480" s="181" t="s">
        <v>776</v>
      </c>
      <c r="F480" s="181" t="s">
        <v>777</v>
      </c>
      <c r="G480" s="179"/>
      <c r="H480" s="179"/>
      <c r="I480" s="182"/>
      <c r="J480" s="182"/>
      <c r="K480" s="183">
        <f>BK480</f>
        <v>0</v>
      </c>
      <c r="L480" s="179"/>
      <c r="M480" s="184"/>
      <c r="N480" s="185"/>
      <c r="O480" s="186"/>
      <c r="P480" s="186"/>
      <c r="Q480" s="187">
        <f>SUM(Q481:Q486)</f>
        <v>0</v>
      </c>
      <c r="R480" s="187">
        <f>SUM(R481:R486)</f>
        <v>0</v>
      </c>
      <c r="S480" s="186"/>
      <c r="T480" s="188">
        <f>SUM(T481:T486)</f>
        <v>0</v>
      </c>
      <c r="U480" s="186"/>
      <c r="V480" s="188">
        <f>SUM(V481:V486)</f>
        <v>0</v>
      </c>
      <c r="W480" s="186"/>
      <c r="X480" s="189">
        <f>SUM(X481:X486)</f>
        <v>0</v>
      </c>
      <c r="AR480" s="190" t="s">
        <v>143</v>
      </c>
      <c r="AT480" s="191" t="s">
        <v>76</v>
      </c>
      <c r="AU480" s="191" t="s">
        <v>77</v>
      </c>
      <c r="AY480" s="190" t="s">
        <v>136</v>
      </c>
      <c r="BK480" s="192">
        <f>SUM(BK481:BK486)</f>
        <v>0</v>
      </c>
    </row>
    <row r="481" spans="1:65" s="2" customFormat="1" ht="21.75" customHeight="1">
      <c r="A481" s="35"/>
      <c r="B481" s="36"/>
      <c r="C481" s="195" t="s">
        <v>778</v>
      </c>
      <c r="D481" s="195" t="s">
        <v>139</v>
      </c>
      <c r="E481" s="196" t="s">
        <v>779</v>
      </c>
      <c r="F481" s="197" t="s">
        <v>780</v>
      </c>
      <c r="G481" s="198" t="s">
        <v>781</v>
      </c>
      <c r="H481" s="199">
        <v>30</v>
      </c>
      <c r="I481" s="200"/>
      <c r="J481" s="200"/>
      <c r="K481" s="201">
        <f>ROUND(P481*H481,3)</f>
        <v>0</v>
      </c>
      <c r="L481" s="202"/>
      <c r="M481" s="40"/>
      <c r="N481" s="203" t="s">
        <v>1</v>
      </c>
      <c r="O481" s="204" t="s">
        <v>41</v>
      </c>
      <c r="P481" s="205">
        <f>I481+J481</f>
        <v>0</v>
      </c>
      <c r="Q481" s="206">
        <f>ROUND(I481*H481,3)</f>
        <v>0</v>
      </c>
      <c r="R481" s="206">
        <f>ROUND(J481*H481,3)</f>
        <v>0</v>
      </c>
      <c r="S481" s="76"/>
      <c r="T481" s="207">
        <f>S481*H481</f>
        <v>0</v>
      </c>
      <c r="U481" s="207">
        <v>0</v>
      </c>
      <c r="V481" s="207">
        <f>U481*H481</f>
        <v>0</v>
      </c>
      <c r="W481" s="207">
        <v>0</v>
      </c>
      <c r="X481" s="208">
        <f>W481*H481</f>
        <v>0</v>
      </c>
      <c r="Y481" s="35"/>
      <c r="Z481" s="35"/>
      <c r="AA481" s="35"/>
      <c r="AB481" s="35"/>
      <c r="AC481" s="35"/>
      <c r="AD481" s="35"/>
      <c r="AE481" s="35"/>
      <c r="AR481" s="209" t="s">
        <v>782</v>
      </c>
      <c r="AT481" s="209" t="s">
        <v>139</v>
      </c>
      <c r="AU481" s="209" t="s">
        <v>14</v>
      </c>
      <c r="AY481" s="18" t="s">
        <v>136</v>
      </c>
      <c r="BE481" s="210">
        <f>IF(O481="základná",K481,0)</f>
        <v>0</v>
      </c>
      <c r="BF481" s="210">
        <f>IF(O481="znížená",K481,0)</f>
        <v>0</v>
      </c>
      <c r="BG481" s="210">
        <f>IF(O481="zákl. prenesená",K481,0)</f>
        <v>0</v>
      </c>
      <c r="BH481" s="210">
        <f>IF(O481="zníž. prenesená",K481,0)</f>
        <v>0</v>
      </c>
      <c r="BI481" s="210">
        <f>IF(O481="nulová",K481,0)</f>
        <v>0</v>
      </c>
      <c r="BJ481" s="18" t="s">
        <v>144</v>
      </c>
      <c r="BK481" s="211">
        <f>ROUND(P481*H481,3)</f>
        <v>0</v>
      </c>
      <c r="BL481" s="18" t="s">
        <v>782</v>
      </c>
      <c r="BM481" s="209" t="s">
        <v>783</v>
      </c>
    </row>
    <row r="482" spans="1:65" s="2" customFormat="1">
      <c r="A482" s="35"/>
      <c r="B482" s="36"/>
      <c r="C482" s="37"/>
      <c r="D482" s="212" t="s">
        <v>146</v>
      </c>
      <c r="E482" s="37"/>
      <c r="F482" s="213" t="s">
        <v>784</v>
      </c>
      <c r="G482" s="37"/>
      <c r="H482" s="37"/>
      <c r="I482" s="214"/>
      <c r="J482" s="214"/>
      <c r="K482" s="37"/>
      <c r="L482" s="37"/>
      <c r="M482" s="40"/>
      <c r="N482" s="215"/>
      <c r="O482" s="216"/>
      <c r="P482" s="76"/>
      <c r="Q482" s="76"/>
      <c r="R482" s="76"/>
      <c r="S482" s="76"/>
      <c r="T482" s="76"/>
      <c r="U482" s="76"/>
      <c r="V482" s="76"/>
      <c r="W482" s="76"/>
      <c r="X482" s="77"/>
      <c r="Y482" s="35"/>
      <c r="Z482" s="35"/>
      <c r="AA482" s="35"/>
      <c r="AB482" s="35"/>
      <c r="AC482" s="35"/>
      <c r="AD482" s="35"/>
      <c r="AE482" s="35"/>
      <c r="AT482" s="18" t="s">
        <v>146</v>
      </c>
      <c r="AU482" s="18" t="s">
        <v>14</v>
      </c>
    </row>
    <row r="483" spans="1:65" s="14" customFormat="1">
      <c r="B483" s="227"/>
      <c r="C483" s="228"/>
      <c r="D483" s="212" t="s">
        <v>148</v>
      </c>
      <c r="E483" s="229" t="s">
        <v>1</v>
      </c>
      <c r="F483" s="230" t="s">
        <v>785</v>
      </c>
      <c r="G483" s="228"/>
      <c r="H483" s="231">
        <v>30</v>
      </c>
      <c r="I483" s="232"/>
      <c r="J483" s="232"/>
      <c r="K483" s="228"/>
      <c r="L483" s="228"/>
      <c r="M483" s="233"/>
      <c r="N483" s="234"/>
      <c r="O483" s="235"/>
      <c r="P483" s="235"/>
      <c r="Q483" s="235"/>
      <c r="R483" s="235"/>
      <c r="S483" s="235"/>
      <c r="T483" s="235"/>
      <c r="U483" s="235"/>
      <c r="V483" s="235"/>
      <c r="W483" s="235"/>
      <c r="X483" s="236"/>
      <c r="AT483" s="237" t="s">
        <v>148</v>
      </c>
      <c r="AU483" s="237" t="s">
        <v>14</v>
      </c>
      <c r="AV483" s="14" t="s">
        <v>144</v>
      </c>
      <c r="AW483" s="14" t="s">
        <v>5</v>
      </c>
      <c r="AX483" s="14" t="s">
        <v>14</v>
      </c>
      <c r="AY483" s="237" t="s">
        <v>136</v>
      </c>
    </row>
    <row r="484" spans="1:65" s="2" customFormat="1" ht="24.2" customHeight="1">
      <c r="A484" s="35"/>
      <c r="B484" s="36"/>
      <c r="C484" s="195" t="s">
        <v>786</v>
      </c>
      <c r="D484" s="195" t="s">
        <v>139</v>
      </c>
      <c r="E484" s="196" t="s">
        <v>787</v>
      </c>
      <c r="F484" s="197" t="s">
        <v>788</v>
      </c>
      <c r="G484" s="198" t="s">
        <v>781</v>
      </c>
      <c r="H484" s="199">
        <v>20</v>
      </c>
      <c r="I484" s="200"/>
      <c r="J484" s="200"/>
      <c r="K484" s="201">
        <f>ROUND(P484*H484,3)</f>
        <v>0</v>
      </c>
      <c r="L484" s="202"/>
      <c r="M484" s="40"/>
      <c r="N484" s="203" t="s">
        <v>1</v>
      </c>
      <c r="O484" s="204" t="s">
        <v>41</v>
      </c>
      <c r="P484" s="205">
        <f>I484+J484</f>
        <v>0</v>
      </c>
      <c r="Q484" s="206">
        <f>ROUND(I484*H484,3)</f>
        <v>0</v>
      </c>
      <c r="R484" s="206">
        <f>ROUND(J484*H484,3)</f>
        <v>0</v>
      </c>
      <c r="S484" s="76"/>
      <c r="T484" s="207">
        <f>S484*H484</f>
        <v>0</v>
      </c>
      <c r="U484" s="207">
        <v>0</v>
      </c>
      <c r="V484" s="207">
        <f>U484*H484</f>
        <v>0</v>
      </c>
      <c r="W484" s="207">
        <v>0</v>
      </c>
      <c r="X484" s="208">
        <f>W484*H484</f>
        <v>0</v>
      </c>
      <c r="Y484" s="35"/>
      <c r="Z484" s="35"/>
      <c r="AA484" s="35"/>
      <c r="AB484" s="35"/>
      <c r="AC484" s="35"/>
      <c r="AD484" s="35"/>
      <c r="AE484" s="35"/>
      <c r="AR484" s="209" t="s">
        <v>782</v>
      </c>
      <c r="AT484" s="209" t="s">
        <v>139</v>
      </c>
      <c r="AU484" s="209" t="s">
        <v>14</v>
      </c>
      <c r="AY484" s="18" t="s">
        <v>136</v>
      </c>
      <c r="BE484" s="210">
        <f>IF(O484="základná",K484,0)</f>
        <v>0</v>
      </c>
      <c r="BF484" s="210">
        <f>IF(O484="znížená",K484,0)</f>
        <v>0</v>
      </c>
      <c r="BG484" s="210">
        <f>IF(O484="zákl. prenesená",K484,0)</f>
        <v>0</v>
      </c>
      <c r="BH484" s="210">
        <f>IF(O484="zníž. prenesená",K484,0)</f>
        <v>0</v>
      </c>
      <c r="BI484" s="210">
        <f>IF(O484="nulová",K484,0)</f>
        <v>0</v>
      </c>
      <c r="BJ484" s="18" t="s">
        <v>144</v>
      </c>
      <c r="BK484" s="211">
        <f>ROUND(P484*H484,3)</f>
        <v>0</v>
      </c>
      <c r="BL484" s="18" t="s">
        <v>782</v>
      </c>
      <c r="BM484" s="209" t="s">
        <v>789</v>
      </c>
    </row>
    <row r="485" spans="1:65" s="2" customFormat="1">
      <c r="A485" s="35"/>
      <c r="B485" s="36"/>
      <c r="C485" s="37"/>
      <c r="D485" s="212" t="s">
        <v>146</v>
      </c>
      <c r="E485" s="37"/>
      <c r="F485" s="213" t="s">
        <v>790</v>
      </c>
      <c r="G485" s="37"/>
      <c r="H485" s="37"/>
      <c r="I485" s="214"/>
      <c r="J485" s="214"/>
      <c r="K485" s="37"/>
      <c r="L485" s="37"/>
      <c r="M485" s="40"/>
      <c r="N485" s="215"/>
      <c r="O485" s="216"/>
      <c r="P485" s="76"/>
      <c r="Q485" s="76"/>
      <c r="R485" s="76"/>
      <c r="S485" s="76"/>
      <c r="T485" s="76"/>
      <c r="U485" s="76"/>
      <c r="V485" s="76"/>
      <c r="W485" s="76"/>
      <c r="X485" s="77"/>
      <c r="Y485" s="35"/>
      <c r="Z485" s="35"/>
      <c r="AA485" s="35"/>
      <c r="AB485" s="35"/>
      <c r="AC485" s="35"/>
      <c r="AD485" s="35"/>
      <c r="AE485" s="35"/>
      <c r="AT485" s="18" t="s">
        <v>146</v>
      </c>
      <c r="AU485" s="18" t="s">
        <v>14</v>
      </c>
    </row>
    <row r="486" spans="1:65" s="14" customFormat="1">
      <c r="B486" s="227"/>
      <c r="C486" s="228"/>
      <c r="D486" s="212" t="s">
        <v>148</v>
      </c>
      <c r="E486" s="229" t="s">
        <v>1</v>
      </c>
      <c r="F486" s="230" t="s">
        <v>791</v>
      </c>
      <c r="G486" s="228"/>
      <c r="H486" s="231">
        <v>20</v>
      </c>
      <c r="I486" s="232"/>
      <c r="J486" s="232"/>
      <c r="K486" s="228"/>
      <c r="L486" s="228"/>
      <c r="M486" s="233"/>
      <c r="N486" s="234"/>
      <c r="O486" s="235"/>
      <c r="P486" s="235"/>
      <c r="Q486" s="235"/>
      <c r="R486" s="235"/>
      <c r="S486" s="235"/>
      <c r="T486" s="235"/>
      <c r="U486" s="235"/>
      <c r="V486" s="235"/>
      <c r="W486" s="235"/>
      <c r="X486" s="236"/>
      <c r="AT486" s="237" t="s">
        <v>148</v>
      </c>
      <c r="AU486" s="237" t="s">
        <v>14</v>
      </c>
      <c r="AV486" s="14" t="s">
        <v>144</v>
      </c>
      <c r="AW486" s="14" t="s">
        <v>5</v>
      </c>
      <c r="AX486" s="14" t="s">
        <v>14</v>
      </c>
      <c r="AY486" s="237" t="s">
        <v>136</v>
      </c>
    </row>
    <row r="487" spans="1:65" s="12" customFormat="1" ht="25.9" customHeight="1">
      <c r="B487" s="178"/>
      <c r="C487" s="179"/>
      <c r="D487" s="180" t="s">
        <v>76</v>
      </c>
      <c r="E487" s="181" t="s">
        <v>792</v>
      </c>
      <c r="F487" s="181" t="s">
        <v>793</v>
      </c>
      <c r="G487" s="179"/>
      <c r="H487" s="179"/>
      <c r="I487" s="182"/>
      <c r="J487" s="182"/>
      <c r="K487" s="183">
        <f>BK487</f>
        <v>0</v>
      </c>
      <c r="L487" s="179"/>
      <c r="M487" s="184"/>
      <c r="N487" s="185"/>
      <c r="O487" s="186"/>
      <c r="P487" s="186"/>
      <c r="Q487" s="187">
        <f>SUM(Q488:Q489)</f>
        <v>0</v>
      </c>
      <c r="R487" s="187">
        <f>SUM(R488:R489)</f>
        <v>0</v>
      </c>
      <c r="S487" s="186"/>
      <c r="T487" s="188">
        <f>SUM(T488:T489)</f>
        <v>0</v>
      </c>
      <c r="U487" s="186"/>
      <c r="V487" s="188">
        <f>SUM(V488:V489)</f>
        <v>0</v>
      </c>
      <c r="W487" s="186"/>
      <c r="X487" s="189">
        <f>SUM(X488:X489)</f>
        <v>0</v>
      </c>
      <c r="AR487" s="190" t="s">
        <v>172</v>
      </c>
      <c r="AT487" s="191" t="s">
        <v>76</v>
      </c>
      <c r="AU487" s="191" t="s">
        <v>77</v>
      </c>
      <c r="AY487" s="190" t="s">
        <v>136</v>
      </c>
      <c r="BK487" s="192">
        <f>SUM(BK488:BK489)</f>
        <v>0</v>
      </c>
    </row>
    <row r="488" spans="1:65" s="2" customFormat="1" ht="16.5" customHeight="1">
      <c r="A488" s="35"/>
      <c r="B488" s="36"/>
      <c r="C488" s="195" t="s">
        <v>794</v>
      </c>
      <c r="D488" s="195" t="s">
        <v>139</v>
      </c>
      <c r="E488" s="196" t="s">
        <v>795</v>
      </c>
      <c r="F488" s="197" t="s">
        <v>796</v>
      </c>
      <c r="G488" s="198" t="s">
        <v>797</v>
      </c>
      <c r="H488" s="199">
        <v>20</v>
      </c>
      <c r="I488" s="200"/>
      <c r="J488" s="200"/>
      <c r="K488" s="201">
        <f>ROUND(P488*H488,3)</f>
        <v>0</v>
      </c>
      <c r="L488" s="202"/>
      <c r="M488" s="40"/>
      <c r="N488" s="203" t="s">
        <v>1</v>
      </c>
      <c r="O488" s="204" t="s">
        <v>41</v>
      </c>
      <c r="P488" s="205">
        <f>I488+J488</f>
        <v>0</v>
      </c>
      <c r="Q488" s="206">
        <f>ROUND(I488*H488,3)</f>
        <v>0</v>
      </c>
      <c r="R488" s="206">
        <f>ROUND(J488*H488,3)</f>
        <v>0</v>
      </c>
      <c r="S488" s="76"/>
      <c r="T488" s="207">
        <f>S488*H488</f>
        <v>0</v>
      </c>
      <c r="U488" s="207">
        <v>0</v>
      </c>
      <c r="V488" s="207">
        <f>U488*H488</f>
        <v>0</v>
      </c>
      <c r="W488" s="207">
        <v>0</v>
      </c>
      <c r="X488" s="208">
        <f>W488*H488</f>
        <v>0</v>
      </c>
      <c r="Y488" s="35"/>
      <c r="Z488" s="35"/>
      <c r="AA488" s="35"/>
      <c r="AB488" s="35"/>
      <c r="AC488" s="35"/>
      <c r="AD488" s="35"/>
      <c r="AE488" s="35"/>
      <c r="AR488" s="209" t="s">
        <v>798</v>
      </c>
      <c r="AT488" s="209" t="s">
        <v>139</v>
      </c>
      <c r="AU488" s="209" t="s">
        <v>14</v>
      </c>
      <c r="AY488" s="18" t="s">
        <v>136</v>
      </c>
      <c r="BE488" s="210">
        <f>IF(O488="základná",K488,0)</f>
        <v>0</v>
      </c>
      <c r="BF488" s="210">
        <f>IF(O488="znížená",K488,0)</f>
        <v>0</v>
      </c>
      <c r="BG488" s="210">
        <f>IF(O488="zákl. prenesená",K488,0)</f>
        <v>0</v>
      </c>
      <c r="BH488" s="210">
        <f>IF(O488="zníž. prenesená",K488,0)</f>
        <v>0</v>
      </c>
      <c r="BI488" s="210">
        <f>IF(O488="nulová",K488,0)</f>
        <v>0</v>
      </c>
      <c r="BJ488" s="18" t="s">
        <v>144</v>
      </c>
      <c r="BK488" s="211">
        <f>ROUND(P488*H488,3)</f>
        <v>0</v>
      </c>
      <c r="BL488" s="18" t="s">
        <v>798</v>
      </c>
      <c r="BM488" s="209" t="s">
        <v>799</v>
      </c>
    </row>
    <row r="489" spans="1:65" s="2" customFormat="1">
      <c r="A489" s="35"/>
      <c r="B489" s="36"/>
      <c r="C489" s="37"/>
      <c r="D489" s="212" t="s">
        <v>146</v>
      </c>
      <c r="E489" s="37"/>
      <c r="F489" s="213" t="s">
        <v>800</v>
      </c>
      <c r="G489" s="37"/>
      <c r="H489" s="37"/>
      <c r="I489" s="214"/>
      <c r="J489" s="214"/>
      <c r="K489" s="37"/>
      <c r="L489" s="37"/>
      <c r="M489" s="40"/>
      <c r="N489" s="270"/>
      <c r="O489" s="271"/>
      <c r="P489" s="272"/>
      <c r="Q489" s="272"/>
      <c r="R489" s="272"/>
      <c r="S489" s="272"/>
      <c r="T489" s="272"/>
      <c r="U489" s="272"/>
      <c r="V489" s="272"/>
      <c r="W489" s="272"/>
      <c r="X489" s="273"/>
      <c r="Y489" s="35"/>
      <c r="Z489" s="35"/>
      <c r="AA489" s="35"/>
      <c r="AB489" s="35"/>
      <c r="AC489" s="35"/>
      <c r="AD489" s="35"/>
      <c r="AE489" s="35"/>
      <c r="AT489" s="18" t="s">
        <v>146</v>
      </c>
      <c r="AU489" s="18" t="s">
        <v>14</v>
      </c>
    </row>
    <row r="490" spans="1:65" s="2" customFormat="1" ht="6.95" customHeight="1">
      <c r="A490" s="35"/>
      <c r="B490" s="59"/>
      <c r="C490" s="60"/>
      <c r="D490" s="60"/>
      <c r="E490" s="60"/>
      <c r="F490" s="60"/>
      <c r="G490" s="60"/>
      <c r="H490" s="60"/>
      <c r="I490" s="60"/>
      <c r="J490" s="60"/>
      <c r="K490" s="60"/>
      <c r="L490" s="60"/>
      <c r="M490" s="40"/>
      <c r="N490" s="35"/>
      <c r="P490" s="35"/>
      <c r="Q490" s="35"/>
      <c r="R490" s="35"/>
      <c r="S490" s="35"/>
      <c r="T490" s="35"/>
      <c r="U490" s="35"/>
      <c r="V490" s="35"/>
      <c r="W490" s="35"/>
      <c r="X490" s="35"/>
      <c r="Y490" s="35"/>
      <c r="Z490" s="35"/>
      <c r="AA490" s="35"/>
      <c r="AB490" s="35"/>
      <c r="AC490" s="35"/>
      <c r="AD490" s="35"/>
      <c r="AE490" s="35"/>
    </row>
  </sheetData>
  <sheetProtection algorithmName="SHA-512" hashValue="udIOWfQwDuHQqaJdZZZSQ6z8an7B1xaOAJ+V6jTPcbmKwMuaBvk5azG9o5zljmP7BRHxwLXU0ztLummfOnWOsA==" saltValue="KNneFnpdHrVBZjnsU9Du6UIr4tcyxyM/5Z15xz5wlL2rbqfEp2Ch8fmvCQZ0mf2xX2MPzNF72yvrsFUtsb9ymg==" spinCount="100000" sheet="1" objects="1" scenarios="1" formatColumns="0" formatRows="0" autoFilter="0"/>
  <autoFilter ref="C135:L489" xr:uid="{00000000-0009-0000-0000-000001000000}"/>
  <mergeCells count="9">
    <mergeCell ref="E87:H87"/>
    <mergeCell ref="E126:H126"/>
    <mergeCell ref="E128:H128"/>
    <mergeCell ref="M2:Z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Rekapitulácia stavby</vt:lpstr>
      <vt:lpstr>1.1 - Národná banka Slove...</vt:lpstr>
      <vt:lpstr>'1.1 - Národná banka Slove...'!Print_Area</vt:lpstr>
      <vt:lpstr>'Rekapitulácia stavby'!Print_Area</vt:lpstr>
      <vt:lpstr>'1.1 - Národná banka Slove...'!Print_Titles</vt:lpstr>
      <vt:lpstr>'Rekapitulácia stavby'!Print_Titles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LAPTOP-D3G5P5ID\Lubomír</dc:creator>
  <cp:lastModifiedBy>Zelenák Jozef</cp:lastModifiedBy>
  <cp:lastPrinted>2022-04-19T08:33:44Z</cp:lastPrinted>
  <dcterms:created xsi:type="dcterms:W3CDTF">2022-04-13T23:01:31Z</dcterms:created>
  <dcterms:modified xsi:type="dcterms:W3CDTF">2022-06-20T12:44:44Z</dcterms:modified>
</cp:coreProperties>
</file>