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ezakova2732253\Desktop\Výzvy\teplo Brigada PD\Požiadavka na VO - realizácia\RZP\"/>
    </mc:Choice>
  </mc:AlternateContent>
  <bookViews>
    <workbookView xWindow="0" yWindow="0" windowWidth="28800" windowHeight="12435"/>
  </bookViews>
  <sheets>
    <sheet name="Rekapitulácia stavby" sheetId="1" r:id="rId1"/>
    <sheet name="1 - Hlavná trasa, O2,O4-O7" sheetId="2" r:id="rId2"/>
    <sheet name="2 - O1" sheetId="3" r:id="rId3"/>
    <sheet name="3 - O3" sheetId="4" r:id="rId4"/>
    <sheet name="1 - Hlavná trasa, O2,O4-O7_01" sheetId="5" r:id="rId5"/>
    <sheet name="2 - O1_01" sheetId="6" r:id="rId6"/>
    <sheet name="3 - O3_01" sheetId="7" r:id="rId7"/>
  </sheets>
  <definedNames>
    <definedName name="_xlnm._FilterDatabase" localSheetId="1" hidden="1">'1 - Hlavná trasa, O2,O4-O7'!$C$133:$K$297</definedName>
    <definedName name="_xlnm._FilterDatabase" localSheetId="4" hidden="1">'1 - Hlavná trasa, O2,O4-O7_01'!$C$143:$K$314</definedName>
    <definedName name="_xlnm._FilterDatabase" localSheetId="2" hidden="1">'2 - O1'!$C$132:$K$185</definedName>
    <definedName name="_xlnm._FilterDatabase" localSheetId="5" hidden="1">'2 - O1_01'!$C$135:$K$188</definedName>
    <definedName name="_xlnm._FilterDatabase" localSheetId="3" hidden="1">'3 - O3'!$C$131:$K$192</definedName>
    <definedName name="_xlnm._FilterDatabase" localSheetId="6" hidden="1">'3 - O3_01'!$C$137:$K$219</definedName>
    <definedName name="_xlnm.Print_Titles" localSheetId="1">'1 - Hlavná trasa, O2,O4-O7'!$133:$133</definedName>
    <definedName name="_xlnm.Print_Titles" localSheetId="4">'1 - Hlavná trasa, O2,O4-O7_01'!$143:$143</definedName>
    <definedName name="_xlnm.Print_Titles" localSheetId="2">'2 - O1'!$132:$132</definedName>
    <definedName name="_xlnm.Print_Titles" localSheetId="5">'2 - O1_01'!$135:$135</definedName>
    <definedName name="_xlnm.Print_Titles" localSheetId="3">'3 - O3'!$131:$131</definedName>
    <definedName name="_xlnm.Print_Titles" localSheetId="6">'3 - O3_01'!$137:$137</definedName>
    <definedName name="_xlnm.Print_Titles" localSheetId="0">'Rekapitulácia stavby'!$92:$92</definedName>
    <definedName name="_xlnm.Print_Area" localSheetId="1">'1 - Hlavná trasa, O2,O4-O7'!$C$4:$J$76,'1 - Hlavná trasa, O2,O4-O7'!$C$117:$J$297</definedName>
    <definedName name="_xlnm.Print_Area" localSheetId="4">'1 - Hlavná trasa, O2,O4-O7_01'!$C$4:$J$76,'1 - Hlavná trasa, O2,O4-O7_01'!$C$127:$J$314</definedName>
    <definedName name="_xlnm.Print_Area" localSheetId="2">'2 - O1'!$C$4:$J$76,'2 - O1'!$C$116:$J$185</definedName>
    <definedName name="_xlnm.Print_Area" localSheetId="5">'2 - O1_01'!$C$4:$J$76,'2 - O1_01'!$C$119:$J$188</definedName>
    <definedName name="_xlnm.Print_Area" localSheetId="3">'3 - O3'!$C$4:$J$76,'3 - O3'!$C$115:$J$192</definedName>
    <definedName name="_xlnm.Print_Area" localSheetId="6">'3 - O3_01'!$C$4:$J$76,'3 - O3_01'!$C$121:$J$219</definedName>
    <definedName name="_xlnm.Print_Area" localSheetId="0">'Rekapitulácia stavby'!$D$4:$AO$76,'Rekapitulácia stavby'!$C$82:$AQ$104</definedName>
  </definedNames>
  <calcPr calcId="152511"/>
</workbook>
</file>

<file path=xl/calcChain.xml><?xml version="1.0" encoding="utf-8"?>
<calcChain xmlns="http://schemas.openxmlformats.org/spreadsheetml/2006/main">
  <c r="J41" i="7" l="1"/>
  <c r="J40" i="7"/>
  <c r="AY103" i="1" s="1"/>
  <c r="J39" i="7"/>
  <c r="AX103" i="1"/>
  <c r="BI219" i="7"/>
  <c r="BH219" i="7"/>
  <c r="BG219" i="7"/>
  <c r="BE219" i="7"/>
  <c r="T219" i="7"/>
  <c r="T218" i="7" s="1"/>
  <c r="R219" i="7"/>
  <c r="R218" i="7"/>
  <c r="P219" i="7"/>
  <c r="P218" i="7" s="1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1" i="7"/>
  <c r="BH211" i="7"/>
  <c r="BG211" i="7"/>
  <c r="BE211" i="7"/>
  <c r="T211" i="7"/>
  <c r="R211" i="7"/>
  <c r="P211" i="7"/>
  <c r="BI208" i="7"/>
  <c r="BH208" i="7"/>
  <c r="BG208" i="7"/>
  <c r="BE208" i="7"/>
  <c r="T208" i="7"/>
  <c r="T207" i="7"/>
  <c r="R208" i="7"/>
  <c r="R207" i="7"/>
  <c r="P208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4" i="7"/>
  <c r="BH194" i="7"/>
  <c r="BG194" i="7"/>
  <c r="BE194" i="7"/>
  <c r="T194" i="7"/>
  <c r="T193" i="7"/>
  <c r="R194" i="7"/>
  <c r="R193" i="7"/>
  <c r="P194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F132" i="7"/>
  <c r="E130" i="7"/>
  <c r="J96" i="7"/>
  <c r="J95" i="7"/>
  <c r="F93" i="7"/>
  <c r="E91" i="7"/>
  <c r="F135" i="7"/>
  <c r="J19" i="7"/>
  <c r="E19" i="7"/>
  <c r="F95" i="7"/>
  <c r="J18" i="7"/>
  <c r="J132" i="7"/>
  <c r="E7" i="7"/>
  <c r="E85" i="7" s="1"/>
  <c r="J41" i="6"/>
  <c r="J40" i="6"/>
  <c r="AY102" i="1"/>
  <c r="J39" i="6"/>
  <c r="AX102" i="1"/>
  <c r="BI188" i="6"/>
  <c r="BH188" i="6"/>
  <c r="BG188" i="6"/>
  <c r="BE188" i="6"/>
  <c r="T188" i="6"/>
  <c r="T187" i="6"/>
  <c r="R188" i="6"/>
  <c r="R187" i="6"/>
  <c r="P188" i="6"/>
  <c r="P187" i="6"/>
  <c r="BI186" i="6"/>
  <c r="BH186" i="6"/>
  <c r="BG186" i="6"/>
  <c r="BE186" i="6"/>
  <c r="T186" i="6"/>
  <c r="R186" i="6"/>
  <c r="P186" i="6"/>
  <c r="BI185" i="6"/>
  <c r="BH185" i="6"/>
  <c r="BG185" i="6"/>
  <c r="BE185" i="6"/>
  <c r="T185" i="6"/>
  <c r="R185" i="6"/>
  <c r="P185" i="6"/>
  <c r="BI182" i="6"/>
  <c r="BH182" i="6"/>
  <c r="BG182" i="6"/>
  <c r="BE182" i="6"/>
  <c r="T182" i="6"/>
  <c r="R182" i="6"/>
  <c r="P182" i="6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7" i="6"/>
  <c r="BH177" i="6"/>
  <c r="BG177" i="6"/>
  <c r="BE177" i="6"/>
  <c r="T177" i="6"/>
  <c r="T176" i="6" s="1"/>
  <c r="R177" i="6"/>
  <c r="R176" i="6"/>
  <c r="P177" i="6"/>
  <c r="P176" i="6" s="1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3" i="6"/>
  <c r="BH173" i="6"/>
  <c r="BG173" i="6"/>
  <c r="BE173" i="6"/>
  <c r="T173" i="6"/>
  <c r="R173" i="6"/>
  <c r="P173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2" i="6"/>
  <c r="BH162" i="6"/>
  <c r="BG162" i="6"/>
  <c r="BE162" i="6"/>
  <c r="T162" i="6"/>
  <c r="T161" i="6"/>
  <c r="R162" i="6"/>
  <c r="R161" i="6"/>
  <c r="P162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F130" i="6"/>
  <c r="E128" i="6"/>
  <c r="J96" i="6"/>
  <c r="J95" i="6"/>
  <c r="F93" i="6"/>
  <c r="E91" i="6"/>
  <c r="F96" i="6"/>
  <c r="J19" i="6"/>
  <c r="E19" i="6"/>
  <c r="J18" i="6"/>
  <c r="J130" i="6"/>
  <c r="E7" i="6"/>
  <c r="E122" i="6"/>
  <c r="J41" i="5"/>
  <c r="J40" i="5"/>
  <c r="AY101" i="1"/>
  <c r="J39" i="5"/>
  <c r="AX101" i="1"/>
  <c r="BI314" i="5"/>
  <c r="BH314" i="5"/>
  <c r="BG314" i="5"/>
  <c r="BE314" i="5"/>
  <c r="T314" i="5"/>
  <c r="T313" i="5"/>
  <c r="R314" i="5"/>
  <c r="R313" i="5"/>
  <c r="P314" i="5"/>
  <c r="P313" i="5"/>
  <c r="BI312" i="5"/>
  <c r="BH312" i="5"/>
  <c r="BG312" i="5"/>
  <c r="BE312" i="5"/>
  <c r="T312" i="5"/>
  <c r="R312" i="5"/>
  <c r="P312" i="5"/>
  <c r="BI311" i="5"/>
  <c r="BH311" i="5"/>
  <c r="BG311" i="5"/>
  <c r="BE311" i="5"/>
  <c r="T311" i="5"/>
  <c r="R311" i="5"/>
  <c r="P311" i="5"/>
  <c r="BI308" i="5"/>
  <c r="BH308" i="5"/>
  <c r="BG308" i="5"/>
  <c r="BE308" i="5"/>
  <c r="T308" i="5"/>
  <c r="T307" i="5"/>
  <c r="R308" i="5"/>
  <c r="R307" i="5"/>
  <c r="P308" i="5"/>
  <c r="P307" i="5"/>
  <c r="BI306" i="5"/>
  <c r="BH306" i="5"/>
  <c r="BG306" i="5"/>
  <c r="BE306" i="5"/>
  <c r="T306" i="5"/>
  <c r="R306" i="5"/>
  <c r="P306" i="5"/>
  <c r="BI305" i="5"/>
  <c r="BH305" i="5"/>
  <c r="BG305" i="5"/>
  <c r="BE305" i="5"/>
  <c r="T305" i="5"/>
  <c r="R305" i="5"/>
  <c r="P305" i="5"/>
  <c r="BI304" i="5"/>
  <c r="BH304" i="5"/>
  <c r="BG304" i="5"/>
  <c r="BE304" i="5"/>
  <c r="T304" i="5"/>
  <c r="R304" i="5"/>
  <c r="P304" i="5"/>
  <c r="BI302" i="5"/>
  <c r="BH302" i="5"/>
  <c r="BG302" i="5"/>
  <c r="BE302" i="5"/>
  <c r="T302" i="5"/>
  <c r="R302" i="5"/>
  <c r="P302" i="5"/>
  <c r="BI301" i="5"/>
  <c r="BH301" i="5"/>
  <c r="BG301" i="5"/>
  <c r="BE301" i="5"/>
  <c r="T301" i="5"/>
  <c r="R301" i="5"/>
  <c r="P301" i="5"/>
  <c r="BI300" i="5"/>
  <c r="BH300" i="5"/>
  <c r="BG300" i="5"/>
  <c r="BE300" i="5"/>
  <c r="T300" i="5"/>
  <c r="R300" i="5"/>
  <c r="P300" i="5"/>
  <c r="BI299" i="5"/>
  <c r="BH299" i="5"/>
  <c r="BG299" i="5"/>
  <c r="BE299" i="5"/>
  <c r="T299" i="5"/>
  <c r="R299" i="5"/>
  <c r="P299" i="5"/>
  <c r="BI297" i="5"/>
  <c r="BH297" i="5"/>
  <c r="BG297" i="5"/>
  <c r="BE297" i="5"/>
  <c r="T297" i="5"/>
  <c r="R297" i="5"/>
  <c r="P297" i="5"/>
  <c r="BI296" i="5"/>
  <c r="BH296" i="5"/>
  <c r="BG296" i="5"/>
  <c r="BE296" i="5"/>
  <c r="T296" i="5"/>
  <c r="R296" i="5"/>
  <c r="P296" i="5"/>
  <c r="BI295" i="5"/>
  <c r="BH295" i="5"/>
  <c r="BG295" i="5"/>
  <c r="BE295" i="5"/>
  <c r="T295" i="5"/>
  <c r="R295" i="5"/>
  <c r="P295" i="5"/>
  <c r="BI294" i="5"/>
  <c r="BH294" i="5"/>
  <c r="BG294" i="5"/>
  <c r="BE294" i="5"/>
  <c r="T294" i="5"/>
  <c r="R294" i="5"/>
  <c r="P294" i="5"/>
  <c r="BI293" i="5"/>
  <c r="BH293" i="5"/>
  <c r="BG293" i="5"/>
  <c r="BE293" i="5"/>
  <c r="T293" i="5"/>
  <c r="R293" i="5"/>
  <c r="P293" i="5"/>
  <c r="BI290" i="5"/>
  <c r="BH290" i="5"/>
  <c r="BG290" i="5"/>
  <c r="BE290" i="5"/>
  <c r="T290" i="5"/>
  <c r="T289" i="5"/>
  <c r="R290" i="5"/>
  <c r="R289" i="5"/>
  <c r="P290" i="5"/>
  <c r="P289" i="5"/>
  <c r="BI288" i="5"/>
  <c r="BH288" i="5"/>
  <c r="BG288" i="5"/>
  <c r="BE288" i="5"/>
  <c r="T288" i="5"/>
  <c r="R288" i="5"/>
  <c r="P288" i="5"/>
  <c r="BI287" i="5"/>
  <c r="BH287" i="5"/>
  <c r="BG287" i="5"/>
  <c r="BE287" i="5"/>
  <c r="T287" i="5"/>
  <c r="R287" i="5"/>
  <c r="P287" i="5"/>
  <c r="BI286" i="5"/>
  <c r="BH286" i="5"/>
  <c r="BG286" i="5"/>
  <c r="BE286" i="5"/>
  <c r="T286" i="5"/>
  <c r="R286" i="5"/>
  <c r="P286" i="5"/>
  <c r="BI285" i="5"/>
  <c r="BH285" i="5"/>
  <c r="BG285" i="5"/>
  <c r="BE285" i="5"/>
  <c r="T285" i="5"/>
  <c r="R285" i="5"/>
  <c r="P285" i="5"/>
  <c r="BI284" i="5"/>
  <c r="BH284" i="5"/>
  <c r="BG284" i="5"/>
  <c r="BE284" i="5"/>
  <c r="T284" i="5"/>
  <c r="R284" i="5"/>
  <c r="P284" i="5"/>
  <c r="BI282" i="5"/>
  <c r="BH282" i="5"/>
  <c r="BG282" i="5"/>
  <c r="BE282" i="5"/>
  <c r="T282" i="5"/>
  <c r="R282" i="5"/>
  <c r="P282" i="5"/>
  <c r="BI281" i="5"/>
  <c r="BH281" i="5"/>
  <c r="BG281" i="5"/>
  <c r="BE281" i="5"/>
  <c r="T281" i="5"/>
  <c r="R281" i="5"/>
  <c r="P281" i="5"/>
  <c r="BI280" i="5"/>
  <c r="BH280" i="5"/>
  <c r="BG280" i="5"/>
  <c r="BE280" i="5"/>
  <c r="T280" i="5"/>
  <c r="R280" i="5"/>
  <c r="P280" i="5"/>
  <c r="BI279" i="5"/>
  <c r="BH279" i="5"/>
  <c r="BG279" i="5"/>
  <c r="BE279" i="5"/>
  <c r="T279" i="5"/>
  <c r="R279" i="5"/>
  <c r="P279" i="5"/>
  <c r="BI278" i="5"/>
  <c r="BH278" i="5"/>
  <c r="BG278" i="5"/>
  <c r="BE278" i="5"/>
  <c r="T278" i="5"/>
  <c r="R278" i="5"/>
  <c r="P278" i="5"/>
  <c r="BI277" i="5"/>
  <c r="BH277" i="5"/>
  <c r="BG277" i="5"/>
  <c r="BE277" i="5"/>
  <c r="T277" i="5"/>
  <c r="R277" i="5"/>
  <c r="P277" i="5"/>
  <c r="BI276" i="5"/>
  <c r="BH276" i="5"/>
  <c r="BG276" i="5"/>
  <c r="BE276" i="5"/>
  <c r="T276" i="5"/>
  <c r="R276" i="5"/>
  <c r="P276" i="5"/>
  <c r="BI275" i="5"/>
  <c r="BH275" i="5"/>
  <c r="BG275" i="5"/>
  <c r="BE275" i="5"/>
  <c r="T275" i="5"/>
  <c r="R275" i="5"/>
  <c r="P275" i="5"/>
  <c r="BI274" i="5"/>
  <c r="BH274" i="5"/>
  <c r="BG274" i="5"/>
  <c r="BE274" i="5"/>
  <c r="T274" i="5"/>
  <c r="R274" i="5"/>
  <c r="P274" i="5"/>
  <c r="BI273" i="5"/>
  <c r="BH273" i="5"/>
  <c r="BG273" i="5"/>
  <c r="BE273" i="5"/>
  <c r="T273" i="5"/>
  <c r="R273" i="5"/>
  <c r="P273" i="5"/>
  <c r="BI272" i="5"/>
  <c r="BH272" i="5"/>
  <c r="BG272" i="5"/>
  <c r="BE272" i="5"/>
  <c r="T272" i="5"/>
  <c r="R272" i="5"/>
  <c r="P272" i="5"/>
  <c r="BI271" i="5"/>
  <c r="BH271" i="5"/>
  <c r="BG271" i="5"/>
  <c r="BE271" i="5"/>
  <c r="T271" i="5"/>
  <c r="R271" i="5"/>
  <c r="P271" i="5"/>
  <c r="BI270" i="5"/>
  <c r="BH270" i="5"/>
  <c r="BG270" i="5"/>
  <c r="BE270" i="5"/>
  <c r="T270" i="5"/>
  <c r="R270" i="5"/>
  <c r="P270" i="5"/>
  <c r="BI269" i="5"/>
  <c r="BH269" i="5"/>
  <c r="BG269" i="5"/>
  <c r="BE269" i="5"/>
  <c r="T269" i="5"/>
  <c r="R269" i="5"/>
  <c r="P269" i="5"/>
  <c r="BI268" i="5"/>
  <c r="BH268" i="5"/>
  <c r="BG268" i="5"/>
  <c r="BE268" i="5"/>
  <c r="T268" i="5"/>
  <c r="R268" i="5"/>
  <c r="P268" i="5"/>
  <c r="BI267" i="5"/>
  <c r="BH267" i="5"/>
  <c r="BG267" i="5"/>
  <c r="BE267" i="5"/>
  <c r="T267" i="5"/>
  <c r="R267" i="5"/>
  <c r="P267" i="5"/>
  <c r="BI266" i="5"/>
  <c r="BH266" i="5"/>
  <c r="BG266" i="5"/>
  <c r="BE266" i="5"/>
  <c r="T266" i="5"/>
  <c r="R266" i="5"/>
  <c r="P266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62" i="5"/>
  <c r="BH262" i="5"/>
  <c r="BG262" i="5"/>
  <c r="BE262" i="5"/>
  <c r="T262" i="5"/>
  <c r="R262" i="5"/>
  <c r="P262" i="5"/>
  <c r="BI261" i="5"/>
  <c r="BH261" i="5"/>
  <c r="BG261" i="5"/>
  <c r="BE261" i="5"/>
  <c r="T261" i="5"/>
  <c r="R261" i="5"/>
  <c r="P261" i="5"/>
  <c r="BI259" i="5"/>
  <c r="BH259" i="5"/>
  <c r="BG259" i="5"/>
  <c r="BE259" i="5"/>
  <c r="T259" i="5"/>
  <c r="R259" i="5"/>
  <c r="P259" i="5"/>
  <c r="BI258" i="5"/>
  <c r="BH258" i="5"/>
  <c r="BG258" i="5"/>
  <c r="BE258" i="5"/>
  <c r="T258" i="5"/>
  <c r="R258" i="5"/>
  <c r="P258" i="5"/>
  <c r="BI257" i="5"/>
  <c r="BH257" i="5"/>
  <c r="BG257" i="5"/>
  <c r="BE257" i="5"/>
  <c r="T257" i="5"/>
  <c r="R257" i="5"/>
  <c r="P257" i="5"/>
  <c r="BI256" i="5"/>
  <c r="BH256" i="5"/>
  <c r="BG256" i="5"/>
  <c r="BE256" i="5"/>
  <c r="T256" i="5"/>
  <c r="R256" i="5"/>
  <c r="P256" i="5"/>
  <c r="BI255" i="5"/>
  <c r="BH255" i="5"/>
  <c r="BG255" i="5"/>
  <c r="BE255" i="5"/>
  <c r="T255" i="5"/>
  <c r="R255" i="5"/>
  <c r="P255" i="5"/>
  <c r="BI254" i="5"/>
  <c r="BH254" i="5"/>
  <c r="BG254" i="5"/>
  <c r="BE254" i="5"/>
  <c r="T254" i="5"/>
  <c r="R254" i="5"/>
  <c r="P254" i="5"/>
  <c r="BI253" i="5"/>
  <c r="BH253" i="5"/>
  <c r="BG253" i="5"/>
  <c r="BE253" i="5"/>
  <c r="T253" i="5"/>
  <c r="R253" i="5"/>
  <c r="P253" i="5"/>
  <c r="BI252" i="5"/>
  <c r="BH252" i="5"/>
  <c r="BG252" i="5"/>
  <c r="BE252" i="5"/>
  <c r="T252" i="5"/>
  <c r="R252" i="5"/>
  <c r="P252" i="5"/>
  <c r="BI251" i="5"/>
  <c r="BH251" i="5"/>
  <c r="BG251" i="5"/>
  <c r="BE251" i="5"/>
  <c r="T251" i="5"/>
  <c r="R251" i="5"/>
  <c r="P251" i="5"/>
  <c r="BI250" i="5"/>
  <c r="BH250" i="5"/>
  <c r="BG250" i="5"/>
  <c r="BE250" i="5"/>
  <c r="T250" i="5"/>
  <c r="R250" i="5"/>
  <c r="P250" i="5"/>
  <c r="BI249" i="5"/>
  <c r="BH249" i="5"/>
  <c r="BG249" i="5"/>
  <c r="BE249" i="5"/>
  <c r="T249" i="5"/>
  <c r="R249" i="5"/>
  <c r="P249" i="5"/>
  <c r="BI248" i="5"/>
  <c r="BH248" i="5"/>
  <c r="BG248" i="5"/>
  <c r="BE248" i="5"/>
  <c r="T248" i="5"/>
  <c r="R248" i="5"/>
  <c r="P248" i="5"/>
  <c r="BI247" i="5"/>
  <c r="BH247" i="5"/>
  <c r="BG247" i="5"/>
  <c r="BE247" i="5"/>
  <c r="T247" i="5"/>
  <c r="R247" i="5"/>
  <c r="P247" i="5"/>
  <c r="BI246" i="5"/>
  <c r="BH246" i="5"/>
  <c r="BG246" i="5"/>
  <c r="BE246" i="5"/>
  <c r="T246" i="5"/>
  <c r="R246" i="5"/>
  <c r="P246" i="5"/>
  <c r="BI245" i="5"/>
  <c r="BH245" i="5"/>
  <c r="BG245" i="5"/>
  <c r="BE245" i="5"/>
  <c r="T245" i="5"/>
  <c r="R245" i="5"/>
  <c r="P245" i="5"/>
  <c r="BI244" i="5"/>
  <c r="BH244" i="5"/>
  <c r="BG244" i="5"/>
  <c r="BE244" i="5"/>
  <c r="T244" i="5"/>
  <c r="R244" i="5"/>
  <c r="P244" i="5"/>
  <c r="BI242" i="5"/>
  <c r="BH242" i="5"/>
  <c r="BG242" i="5"/>
  <c r="BE242" i="5"/>
  <c r="T242" i="5"/>
  <c r="R242" i="5"/>
  <c r="P242" i="5"/>
  <c r="BI241" i="5"/>
  <c r="BH241" i="5"/>
  <c r="BG241" i="5"/>
  <c r="BE241" i="5"/>
  <c r="T241" i="5"/>
  <c r="R241" i="5"/>
  <c r="P241" i="5"/>
  <c r="BI240" i="5"/>
  <c r="BH240" i="5"/>
  <c r="BG240" i="5"/>
  <c r="BE240" i="5"/>
  <c r="T240" i="5"/>
  <c r="R240" i="5"/>
  <c r="P240" i="5"/>
  <c r="BI238" i="5"/>
  <c r="BH238" i="5"/>
  <c r="BG238" i="5"/>
  <c r="BE238" i="5"/>
  <c r="T238" i="5"/>
  <c r="R238" i="5"/>
  <c r="P238" i="5"/>
  <c r="BI237" i="5"/>
  <c r="BH237" i="5"/>
  <c r="BG237" i="5"/>
  <c r="BE237" i="5"/>
  <c r="T237" i="5"/>
  <c r="R237" i="5"/>
  <c r="P237" i="5"/>
  <c r="BI236" i="5"/>
  <c r="BH236" i="5"/>
  <c r="BG236" i="5"/>
  <c r="BE236" i="5"/>
  <c r="T236" i="5"/>
  <c r="R236" i="5"/>
  <c r="P236" i="5"/>
  <c r="BI235" i="5"/>
  <c r="BH235" i="5"/>
  <c r="BG235" i="5"/>
  <c r="BE235" i="5"/>
  <c r="T235" i="5"/>
  <c r="R235" i="5"/>
  <c r="P235" i="5"/>
  <c r="BI234" i="5"/>
  <c r="BH234" i="5"/>
  <c r="BG234" i="5"/>
  <c r="BE234" i="5"/>
  <c r="T234" i="5"/>
  <c r="R234" i="5"/>
  <c r="P234" i="5"/>
  <c r="BI233" i="5"/>
  <c r="BH233" i="5"/>
  <c r="BG233" i="5"/>
  <c r="BE233" i="5"/>
  <c r="T233" i="5"/>
  <c r="R233" i="5"/>
  <c r="P233" i="5"/>
  <c r="BI232" i="5"/>
  <c r="BH232" i="5"/>
  <c r="BG232" i="5"/>
  <c r="BE232" i="5"/>
  <c r="T232" i="5"/>
  <c r="R232" i="5"/>
  <c r="P232" i="5"/>
  <c r="BI231" i="5"/>
  <c r="BH231" i="5"/>
  <c r="BG231" i="5"/>
  <c r="BE231" i="5"/>
  <c r="T231" i="5"/>
  <c r="R231" i="5"/>
  <c r="P231" i="5"/>
  <c r="BI230" i="5"/>
  <c r="BH230" i="5"/>
  <c r="BG230" i="5"/>
  <c r="BE230" i="5"/>
  <c r="T230" i="5"/>
  <c r="R230" i="5"/>
  <c r="P230" i="5"/>
  <c r="BI229" i="5"/>
  <c r="BH229" i="5"/>
  <c r="BG229" i="5"/>
  <c r="BE229" i="5"/>
  <c r="T229" i="5"/>
  <c r="R229" i="5"/>
  <c r="P229" i="5"/>
  <c r="BI228" i="5"/>
  <c r="BH228" i="5"/>
  <c r="BG228" i="5"/>
  <c r="BE228" i="5"/>
  <c r="T228" i="5"/>
  <c r="R228" i="5"/>
  <c r="P228" i="5"/>
  <c r="BI227" i="5"/>
  <c r="BH227" i="5"/>
  <c r="BG227" i="5"/>
  <c r="BE227" i="5"/>
  <c r="T227" i="5"/>
  <c r="R227" i="5"/>
  <c r="P227" i="5"/>
  <c r="BI226" i="5"/>
  <c r="BH226" i="5"/>
  <c r="BG226" i="5"/>
  <c r="BE226" i="5"/>
  <c r="T226" i="5"/>
  <c r="R226" i="5"/>
  <c r="P226" i="5"/>
  <c r="BI225" i="5"/>
  <c r="BH225" i="5"/>
  <c r="BG225" i="5"/>
  <c r="BE225" i="5"/>
  <c r="T225" i="5"/>
  <c r="R225" i="5"/>
  <c r="P225" i="5"/>
  <c r="BI224" i="5"/>
  <c r="BH224" i="5"/>
  <c r="BG224" i="5"/>
  <c r="BE224" i="5"/>
  <c r="T224" i="5"/>
  <c r="R224" i="5"/>
  <c r="P224" i="5"/>
  <c r="BI223" i="5"/>
  <c r="BH223" i="5"/>
  <c r="BG223" i="5"/>
  <c r="BE223" i="5"/>
  <c r="T223" i="5"/>
  <c r="R223" i="5"/>
  <c r="P223" i="5"/>
  <c r="BI222" i="5"/>
  <c r="BH222" i="5"/>
  <c r="BG222" i="5"/>
  <c r="BE222" i="5"/>
  <c r="T222" i="5"/>
  <c r="R222" i="5"/>
  <c r="P222" i="5"/>
  <c r="BI220" i="5"/>
  <c r="BH220" i="5"/>
  <c r="BG220" i="5"/>
  <c r="BE220" i="5"/>
  <c r="T220" i="5"/>
  <c r="R220" i="5"/>
  <c r="P220" i="5"/>
  <c r="BI219" i="5"/>
  <c r="BH219" i="5"/>
  <c r="BG219" i="5"/>
  <c r="BE219" i="5"/>
  <c r="T219" i="5"/>
  <c r="R219" i="5"/>
  <c r="P219" i="5"/>
  <c r="BI218" i="5"/>
  <c r="BH218" i="5"/>
  <c r="BG218" i="5"/>
  <c r="BE218" i="5"/>
  <c r="T218" i="5"/>
  <c r="R218" i="5"/>
  <c r="P218" i="5"/>
  <c r="BI217" i="5"/>
  <c r="BH217" i="5"/>
  <c r="BG217" i="5"/>
  <c r="BE217" i="5"/>
  <c r="T217" i="5"/>
  <c r="R217" i="5"/>
  <c r="P217" i="5"/>
  <c r="BI216" i="5"/>
  <c r="BH216" i="5"/>
  <c r="BG216" i="5"/>
  <c r="BE216" i="5"/>
  <c r="T216" i="5"/>
  <c r="R216" i="5"/>
  <c r="P216" i="5"/>
  <c r="BI214" i="5"/>
  <c r="BH214" i="5"/>
  <c r="BG214" i="5"/>
  <c r="BE214" i="5"/>
  <c r="T214" i="5"/>
  <c r="R214" i="5"/>
  <c r="P214" i="5"/>
  <c r="BI213" i="5"/>
  <c r="BH213" i="5"/>
  <c r="BG213" i="5"/>
  <c r="BE213" i="5"/>
  <c r="T213" i="5"/>
  <c r="R213" i="5"/>
  <c r="P213" i="5"/>
  <c r="BI212" i="5"/>
  <c r="BH212" i="5"/>
  <c r="BG212" i="5"/>
  <c r="BE212" i="5"/>
  <c r="T212" i="5"/>
  <c r="R212" i="5"/>
  <c r="P212" i="5"/>
  <c r="BI211" i="5"/>
  <c r="BH211" i="5"/>
  <c r="BG211" i="5"/>
  <c r="BE211" i="5"/>
  <c r="T211" i="5"/>
  <c r="R211" i="5"/>
  <c r="P211" i="5"/>
  <c r="BI210" i="5"/>
  <c r="BH210" i="5"/>
  <c r="BG210" i="5"/>
  <c r="BE210" i="5"/>
  <c r="T210" i="5"/>
  <c r="R210" i="5"/>
  <c r="P210" i="5"/>
  <c r="BI209" i="5"/>
  <c r="BH209" i="5"/>
  <c r="BG209" i="5"/>
  <c r="BE209" i="5"/>
  <c r="T209" i="5"/>
  <c r="R209" i="5"/>
  <c r="P209" i="5"/>
  <c r="BI208" i="5"/>
  <c r="BH208" i="5"/>
  <c r="BG208" i="5"/>
  <c r="BE208" i="5"/>
  <c r="T208" i="5"/>
  <c r="R208" i="5"/>
  <c r="P208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5" i="5"/>
  <c r="BH205" i="5"/>
  <c r="BG205" i="5"/>
  <c r="BE205" i="5"/>
  <c r="T205" i="5"/>
  <c r="R205" i="5"/>
  <c r="P205" i="5"/>
  <c r="BI204" i="5"/>
  <c r="BH204" i="5"/>
  <c r="BG204" i="5"/>
  <c r="BE204" i="5"/>
  <c r="T204" i="5"/>
  <c r="R204" i="5"/>
  <c r="P204" i="5"/>
  <c r="BI203" i="5"/>
  <c r="BH203" i="5"/>
  <c r="BG203" i="5"/>
  <c r="BE203" i="5"/>
  <c r="T203" i="5"/>
  <c r="R203" i="5"/>
  <c r="P203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200" i="5"/>
  <c r="BH200" i="5"/>
  <c r="BG200" i="5"/>
  <c r="BE200" i="5"/>
  <c r="T200" i="5"/>
  <c r="R200" i="5"/>
  <c r="P200" i="5"/>
  <c r="BI199" i="5"/>
  <c r="BH199" i="5"/>
  <c r="BG199" i="5"/>
  <c r="BE199" i="5"/>
  <c r="T199" i="5"/>
  <c r="R199" i="5"/>
  <c r="P199" i="5"/>
  <c r="BI197" i="5"/>
  <c r="BH197" i="5"/>
  <c r="BG197" i="5"/>
  <c r="BE197" i="5"/>
  <c r="T197" i="5"/>
  <c r="R197" i="5"/>
  <c r="P197" i="5"/>
  <c r="BI196" i="5"/>
  <c r="BH196" i="5"/>
  <c r="BG196" i="5"/>
  <c r="BE196" i="5"/>
  <c r="T196" i="5"/>
  <c r="R196" i="5"/>
  <c r="P196" i="5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3" i="5"/>
  <c r="BH193" i="5"/>
  <c r="BG193" i="5"/>
  <c r="BE193" i="5"/>
  <c r="T193" i="5"/>
  <c r="R193" i="5"/>
  <c r="P193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9" i="5"/>
  <c r="BH189" i="5"/>
  <c r="BG189" i="5"/>
  <c r="BE189" i="5"/>
  <c r="T189" i="5"/>
  <c r="R189" i="5"/>
  <c r="P189" i="5"/>
  <c r="BI188" i="5"/>
  <c r="BH188" i="5"/>
  <c r="BG188" i="5"/>
  <c r="BE188" i="5"/>
  <c r="T188" i="5"/>
  <c r="R188" i="5"/>
  <c r="P188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F138" i="5"/>
  <c r="E136" i="5"/>
  <c r="J96" i="5"/>
  <c r="J95" i="5"/>
  <c r="F93" i="5"/>
  <c r="E91" i="5"/>
  <c r="F96" i="5"/>
  <c r="J19" i="5"/>
  <c r="E19" i="5"/>
  <c r="J18" i="5"/>
  <c r="J138" i="5"/>
  <c r="E7" i="5"/>
  <c r="E130" i="5"/>
  <c r="J41" i="4"/>
  <c r="J40" i="4"/>
  <c r="AY99" i="1"/>
  <c r="J39" i="4"/>
  <c r="AX99" i="1"/>
  <c r="BI192" i="4"/>
  <c r="BH192" i="4"/>
  <c r="BG192" i="4"/>
  <c r="BE192" i="4"/>
  <c r="T192" i="4"/>
  <c r="T191" i="4"/>
  <c r="R192" i="4"/>
  <c r="R191" i="4"/>
  <c r="P192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2" i="4"/>
  <c r="BH182" i="4"/>
  <c r="BG182" i="4"/>
  <c r="BE182" i="4"/>
  <c r="T182" i="4"/>
  <c r="T181" i="4" s="1"/>
  <c r="R182" i="4"/>
  <c r="R181" i="4"/>
  <c r="P182" i="4"/>
  <c r="P181" i="4" s="1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F126" i="4"/>
  <c r="E124" i="4"/>
  <c r="J96" i="4"/>
  <c r="J95" i="4"/>
  <c r="F93" i="4"/>
  <c r="E91" i="4"/>
  <c r="F129" i="4"/>
  <c r="J19" i="4"/>
  <c r="E19" i="4"/>
  <c r="F95" i="4" s="1"/>
  <c r="J18" i="4"/>
  <c r="J126" i="4"/>
  <c r="E7" i="4"/>
  <c r="E118" i="4"/>
  <c r="J41" i="3"/>
  <c r="J40" i="3"/>
  <c r="AY98" i="1" s="1"/>
  <c r="J39" i="3"/>
  <c r="AX98" i="1"/>
  <c r="BI185" i="3"/>
  <c r="BH185" i="3"/>
  <c r="BG185" i="3"/>
  <c r="BE185" i="3"/>
  <c r="T185" i="3"/>
  <c r="T184" i="3" s="1"/>
  <c r="R185" i="3"/>
  <c r="R184" i="3"/>
  <c r="P185" i="3"/>
  <c r="P184" i="3" s="1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T174" i="3"/>
  <c r="R175" i="3"/>
  <c r="R174" i="3"/>
  <c r="P175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F127" i="3"/>
  <c r="E125" i="3"/>
  <c r="J96" i="3"/>
  <c r="J95" i="3"/>
  <c r="F93" i="3"/>
  <c r="E91" i="3"/>
  <c r="F130" i="3"/>
  <c r="J19" i="3"/>
  <c r="E19" i="3"/>
  <c r="J18" i="3"/>
  <c r="J127" i="3"/>
  <c r="E7" i="3"/>
  <c r="E119" i="3"/>
  <c r="J41" i="2"/>
  <c r="J40" i="2"/>
  <c r="AY97" i="1" s="1"/>
  <c r="J39" i="2"/>
  <c r="AX97" i="1"/>
  <c r="BI297" i="2"/>
  <c r="BH297" i="2"/>
  <c r="BG297" i="2"/>
  <c r="BE297" i="2"/>
  <c r="T297" i="2"/>
  <c r="T296" i="2" s="1"/>
  <c r="R297" i="2"/>
  <c r="R296" i="2"/>
  <c r="P297" i="2"/>
  <c r="P296" i="2" s="1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F128" i="2"/>
  <c r="E126" i="2"/>
  <c r="J96" i="2"/>
  <c r="J95" i="2"/>
  <c r="F93" i="2"/>
  <c r="E91" i="2"/>
  <c r="F131" i="2"/>
  <c r="J19" i="2"/>
  <c r="E19" i="2"/>
  <c r="F95" i="2"/>
  <c r="J18" i="2"/>
  <c r="J128" i="2"/>
  <c r="E7" i="2"/>
  <c r="E120" i="2" s="1"/>
  <c r="AM90" i="1"/>
  <c r="AM89" i="1"/>
  <c r="AM87" i="1"/>
  <c r="L87" i="1"/>
  <c r="L85" i="1"/>
  <c r="L84" i="1"/>
  <c r="BK294" i="2"/>
  <c r="BK287" i="2"/>
  <c r="BK281" i="2"/>
  <c r="BK273" i="2"/>
  <c r="BK225" i="2"/>
  <c r="BK174" i="2"/>
  <c r="BK166" i="2"/>
  <c r="BK157" i="2"/>
  <c r="BK149" i="2"/>
  <c r="BK142" i="2"/>
  <c r="BK295" i="2"/>
  <c r="BK285" i="2"/>
  <c r="BK276" i="2"/>
  <c r="BK248" i="2"/>
  <c r="BK210" i="2"/>
  <c r="BK189" i="2"/>
  <c r="BK153" i="2"/>
  <c r="BK140" i="2"/>
  <c r="BK290" i="2"/>
  <c r="BK286" i="2"/>
  <c r="BK283" i="2"/>
  <c r="BK279" i="2"/>
  <c r="BK269" i="2"/>
  <c r="BK259" i="2"/>
  <c r="BK222" i="2"/>
  <c r="BK218" i="2"/>
  <c r="BK206" i="2"/>
  <c r="BK197" i="2"/>
  <c r="BK183" i="2"/>
  <c r="BK172" i="2"/>
  <c r="BK155" i="2"/>
  <c r="BK144" i="2"/>
  <c r="BK267" i="2"/>
  <c r="BK242" i="2"/>
  <c r="BK220" i="2"/>
  <c r="BK208" i="2"/>
  <c r="BK204" i="2"/>
  <c r="BK194" i="2"/>
  <c r="BK154" i="2"/>
  <c r="BK141" i="2"/>
  <c r="BK181" i="3"/>
  <c r="BK178" i="3"/>
  <c r="BK159" i="3"/>
  <c r="BK155" i="3"/>
  <c r="BK148" i="3"/>
  <c r="BK144" i="3"/>
  <c r="BK167" i="3"/>
  <c r="BK165" i="3"/>
  <c r="BK157" i="3"/>
  <c r="BK150" i="3"/>
  <c r="BK147" i="3"/>
  <c r="BK142" i="3"/>
  <c r="BK189" i="4"/>
  <c r="BK159" i="4"/>
  <c r="BK148" i="4"/>
  <c r="BK170" i="4"/>
  <c r="BK153" i="4"/>
  <c r="BK162" i="4"/>
  <c r="BK150" i="4"/>
  <c r="BK144" i="4"/>
  <c r="BK139" i="4"/>
  <c r="BK297" i="5"/>
  <c r="BK284" i="5"/>
  <c r="BK266" i="5"/>
  <c r="BK254" i="5"/>
  <c r="BK246" i="5"/>
  <c r="BK234" i="5"/>
  <c r="BK195" i="5"/>
  <c r="BK177" i="5"/>
  <c r="BK169" i="5"/>
  <c r="BK161" i="5"/>
  <c r="BK151" i="5"/>
  <c r="BK312" i="5"/>
  <c r="BK302" i="5"/>
  <c r="BK299" i="5"/>
  <c r="BK290" i="5"/>
  <c r="BK278" i="5"/>
  <c r="BK271" i="5"/>
  <c r="BK267" i="5"/>
  <c r="BK247" i="5"/>
  <c r="BK244" i="5"/>
  <c r="BK174" i="5"/>
  <c r="BK153" i="5"/>
  <c r="BK288" i="5"/>
  <c r="BK272" i="5"/>
  <c r="BK258" i="5"/>
  <c r="BK248" i="5"/>
  <c r="BK238" i="5"/>
  <c r="BK226" i="5"/>
  <c r="BK216" i="5"/>
  <c r="BK208" i="5"/>
  <c r="BK191" i="5"/>
  <c r="BK165" i="5"/>
  <c r="BK160" i="5"/>
  <c r="BK305" i="5"/>
  <c r="BK295" i="5"/>
  <c r="BK277" i="5"/>
  <c r="BK218" i="5"/>
  <c r="BK210" i="5"/>
  <c r="BK194" i="5"/>
  <c r="BK189" i="5"/>
  <c r="BK170" i="5"/>
  <c r="BK186" i="6"/>
  <c r="BK174" i="6"/>
  <c r="BK140" i="6"/>
  <c r="BK171" i="6"/>
  <c r="BK158" i="6"/>
  <c r="BK146" i="6"/>
  <c r="BK180" i="6"/>
  <c r="BK164" i="6"/>
  <c r="BK142" i="6"/>
  <c r="BK192" i="7"/>
  <c r="BK183" i="7"/>
  <c r="BK169" i="7"/>
  <c r="BK164" i="7"/>
  <c r="BK148" i="7"/>
  <c r="BK163" i="7"/>
  <c r="BK155" i="7"/>
  <c r="BK202" i="7"/>
  <c r="BK194" i="7"/>
  <c r="BK174" i="7"/>
  <c r="BK165" i="7"/>
  <c r="BK141" i="7"/>
  <c r="BK167" i="7"/>
  <c r="BK147" i="7"/>
  <c r="BK143" i="7"/>
  <c r="BK293" i="2"/>
  <c r="BK260" i="2"/>
  <c r="BK249" i="2"/>
  <c r="BK227" i="2"/>
  <c r="BK202" i="2"/>
  <c r="BK180" i="2"/>
  <c r="BK177" i="2"/>
  <c r="BK168" i="2"/>
  <c r="BK161" i="2"/>
  <c r="BK138" i="2"/>
  <c r="BK292" i="2"/>
  <c r="BK261" i="2"/>
  <c r="BK252" i="2"/>
  <c r="BK231" i="2"/>
  <c r="BK199" i="2"/>
  <c r="BK187" i="2"/>
  <c r="BK178" i="2"/>
  <c r="BK167" i="2"/>
  <c r="BK150" i="2"/>
  <c r="AS96" i="1"/>
  <c r="BK254" i="2"/>
  <c r="BK241" i="2"/>
  <c r="BK219" i="2"/>
  <c r="BK213" i="2"/>
  <c r="BK200" i="2"/>
  <c r="BK193" i="2"/>
  <c r="BK171" i="2"/>
  <c r="BK165" i="2"/>
  <c r="BK152" i="2"/>
  <c r="BK145" i="2"/>
  <c r="BK257" i="2"/>
  <c r="BK246" i="2"/>
  <c r="BK245" i="2"/>
  <c r="BK239" i="2"/>
  <c r="BK228" i="2"/>
  <c r="BK195" i="2"/>
  <c r="BK181" i="2"/>
  <c r="BK175" i="3"/>
  <c r="BK160" i="3"/>
  <c r="BK156" i="3"/>
  <c r="BK185" i="3"/>
  <c r="BK180" i="3"/>
  <c r="BK170" i="3"/>
  <c r="BK162" i="3"/>
  <c r="BK145" i="3"/>
  <c r="BK140" i="3"/>
  <c r="BK192" i="4"/>
  <c r="BK187" i="4"/>
  <c r="BK173" i="4"/>
  <c r="BK171" i="4"/>
  <c r="BK182" i="4"/>
  <c r="BK177" i="4"/>
  <c r="BK157" i="4"/>
  <c r="BK176" i="4"/>
  <c r="BK165" i="4"/>
  <c r="BK161" i="4"/>
  <c r="BK156" i="4"/>
  <c r="BK149" i="4"/>
  <c r="BK296" i="5"/>
  <c r="BK264" i="5"/>
  <c r="BK261" i="5"/>
  <c r="BK251" i="5"/>
  <c r="BK224" i="5"/>
  <c r="BK193" i="5"/>
  <c r="BK175" i="5"/>
  <c r="BK166" i="5"/>
  <c r="BK152" i="5"/>
  <c r="BK314" i="5"/>
  <c r="BK280" i="5"/>
  <c r="BK274" i="5"/>
  <c r="BK269" i="5"/>
  <c r="BK212" i="5"/>
  <c r="BK311" i="5"/>
  <c r="BK293" i="5"/>
  <c r="BK286" i="5"/>
  <c r="BK268" i="5"/>
  <c r="BK241" i="5"/>
  <c r="BK227" i="5"/>
  <c r="BK222" i="5"/>
  <c r="BK200" i="5"/>
  <c r="BK192" i="5"/>
  <c r="BK186" i="5"/>
  <c r="BK178" i="5"/>
  <c r="BK157" i="5"/>
  <c r="BK150" i="5"/>
  <c r="BK306" i="5"/>
  <c r="BK281" i="5"/>
  <c r="BK275" i="5"/>
  <c r="BK255" i="5"/>
  <c r="BK249" i="5"/>
  <c r="BK230" i="5"/>
  <c r="BK220" i="5"/>
  <c r="BK182" i="5"/>
  <c r="BK171" i="5"/>
  <c r="BK148" i="6"/>
  <c r="BK177" i="6"/>
  <c r="BK166" i="6"/>
  <c r="BK151" i="6"/>
  <c r="BK173" i="6"/>
  <c r="BK168" i="6"/>
  <c r="BK149" i="6"/>
  <c r="BK182" i="6"/>
  <c r="BK144" i="6"/>
  <c r="BK139" i="6"/>
  <c r="BK196" i="7"/>
  <c r="BK184" i="7"/>
  <c r="BK159" i="7"/>
  <c r="BK149" i="7"/>
  <c r="BK144" i="7"/>
  <c r="BK211" i="7"/>
  <c r="BK189" i="7"/>
  <c r="BK181" i="7"/>
  <c r="BK177" i="7"/>
  <c r="BK162" i="7"/>
  <c r="BK157" i="7"/>
  <c r="BK150" i="7"/>
  <c r="BK217" i="7"/>
  <c r="BK171" i="7"/>
  <c r="BK204" i="7"/>
  <c r="BK200" i="7"/>
  <c r="BK264" i="2"/>
  <c r="BK250" i="2"/>
  <c r="BK240" i="2"/>
  <c r="BK190" i="2"/>
  <c r="BK164" i="2"/>
  <c r="BK143" i="2"/>
  <c r="BK289" i="2"/>
  <c r="BK258" i="2"/>
  <c r="BK251" i="2"/>
  <c r="BK244" i="2"/>
  <c r="BK237" i="2"/>
  <c r="BK233" i="2"/>
  <c r="BK209" i="2"/>
  <c r="BK203" i="2"/>
  <c r="BK159" i="2"/>
  <c r="BK288" i="2"/>
  <c r="BK280" i="2"/>
  <c r="BK275" i="2"/>
  <c r="BK272" i="2"/>
  <c r="BK268" i="2"/>
  <c r="BK255" i="2"/>
  <c r="BK230" i="2"/>
  <c r="BK221" i="2"/>
  <c r="BK216" i="2"/>
  <c r="BK201" i="2"/>
  <c r="BK188" i="2"/>
  <c r="BK182" i="2"/>
  <c r="BK163" i="2"/>
  <c r="BK146" i="2"/>
  <c r="BK235" i="2"/>
  <c r="BK232" i="2"/>
  <c r="BK226" i="2"/>
  <c r="BK214" i="2"/>
  <c r="BK192" i="2"/>
  <c r="BK179" i="2"/>
  <c r="BK176" i="2"/>
  <c r="BK162" i="2"/>
  <c r="BK156" i="2"/>
  <c r="BK179" i="3"/>
  <c r="BK173" i="3"/>
  <c r="BK154" i="3"/>
  <c r="BK137" i="3"/>
  <c r="BK182" i="3"/>
  <c r="BK166" i="3"/>
  <c r="BK161" i="3"/>
  <c r="BK158" i="3"/>
  <c r="BK149" i="3"/>
  <c r="BK141" i="3"/>
  <c r="BK138" i="3"/>
  <c r="BK188" i="4"/>
  <c r="BK185" i="4"/>
  <c r="BK172" i="4"/>
  <c r="BK168" i="4"/>
  <c r="BK152" i="4"/>
  <c r="BK146" i="4"/>
  <c r="BK136" i="4"/>
  <c r="BK180" i="4"/>
  <c r="BK158" i="4"/>
  <c r="BK151" i="4"/>
  <c r="BK138" i="4"/>
  <c r="BK184" i="4"/>
  <c r="BK174" i="4"/>
  <c r="BK169" i="4"/>
  <c r="BK164" i="4"/>
  <c r="BK160" i="4"/>
  <c r="BK147" i="4"/>
  <c r="BK142" i="4"/>
  <c r="BK262" i="5"/>
  <c r="BK252" i="5"/>
  <c r="BK242" i="5"/>
  <c r="BK236" i="5"/>
  <c r="BK204" i="5"/>
  <c r="BK197" i="5"/>
  <c r="BK180" i="5"/>
  <c r="BK172" i="5"/>
  <c r="BK158" i="5"/>
  <c r="BK149" i="5"/>
  <c r="BK300" i="5"/>
  <c r="BK282" i="5"/>
  <c r="BK273" i="5"/>
  <c r="BK253" i="5"/>
  <c r="BK250" i="5"/>
  <c r="BK245" i="5"/>
  <c r="BK203" i="5"/>
  <c r="BK155" i="5"/>
  <c r="BK147" i="5"/>
  <c r="BK308" i="5"/>
  <c r="BK279" i="5"/>
  <c r="BK270" i="5"/>
  <c r="BK263" i="5"/>
  <c r="BK235" i="5"/>
  <c r="BK232" i="5"/>
  <c r="BK223" i="5"/>
  <c r="BK211" i="5"/>
  <c r="BK201" i="5"/>
  <c r="BK176" i="5"/>
  <c r="BK162" i="5"/>
  <c r="BK265" i="5"/>
  <c r="BK240" i="5"/>
  <c r="BK231" i="5"/>
  <c r="BK207" i="5"/>
  <c r="BK202" i="5"/>
  <c r="BK168" i="5"/>
  <c r="BK164" i="5"/>
  <c r="BK163" i="5"/>
  <c r="BK159" i="5"/>
  <c r="BK156" i="5"/>
  <c r="BK160" i="6"/>
  <c r="BK156" i="6"/>
  <c r="BK155" i="6"/>
  <c r="BK154" i="6"/>
  <c r="BK152" i="6"/>
  <c r="BK185" i="6"/>
  <c r="BK169" i="6"/>
  <c r="BK159" i="6"/>
  <c r="BK147" i="6"/>
  <c r="BK150" i="6"/>
  <c r="BK165" i="6"/>
  <c r="BK208" i="7"/>
  <c r="BK191" i="7"/>
  <c r="BK180" i="7"/>
  <c r="BK176" i="7"/>
  <c r="BK168" i="7"/>
  <c r="BK151" i="7"/>
  <c r="BK205" i="7"/>
  <c r="BK178" i="7"/>
  <c r="BK158" i="7"/>
  <c r="BK152" i="7"/>
  <c r="BK219" i="7"/>
  <c r="BK197" i="7"/>
  <c r="BK185" i="7"/>
  <c r="BK170" i="7"/>
  <c r="BK212" i="7"/>
  <c r="BK199" i="7"/>
  <c r="BK297" i="2"/>
  <c r="BK291" i="2"/>
  <c r="BK284" i="2"/>
  <c r="BK277" i="2"/>
  <c r="BK262" i="2"/>
  <c r="BK211" i="2"/>
  <c r="BK196" i="2"/>
  <c r="BK191" i="2"/>
  <c r="BK184" i="2"/>
  <c r="BK170" i="2"/>
  <c r="BK160" i="2"/>
  <c r="BK148" i="2"/>
  <c r="BK282" i="2"/>
  <c r="BK263" i="2"/>
  <c r="BK236" i="2"/>
  <c r="BK223" i="2"/>
  <c r="BK212" i="2"/>
  <c r="BK207" i="2"/>
  <c r="BK198" i="2"/>
  <c r="BK173" i="2"/>
  <c r="BK151" i="2"/>
  <c r="BK139" i="2"/>
  <c r="BK278" i="2"/>
  <c r="BK274" i="2"/>
  <c r="BK271" i="2"/>
  <c r="BK265" i="2"/>
  <c r="BK256" i="2"/>
  <c r="BK238" i="2"/>
  <c r="BK229" i="2"/>
  <c r="BK224" i="2"/>
  <c r="BK217" i="2"/>
  <c r="BK175" i="2"/>
  <c r="BK147" i="2"/>
  <c r="AS100" i="1"/>
  <c r="BK234" i="2"/>
  <c r="BK215" i="2"/>
  <c r="BK205" i="2"/>
  <c r="BK185" i="2"/>
  <c r="BK169" i="2"/>
  <c r="BK158" i="2"/>
  <c r="BK183" i="3"/>
  <c r="BK177" i="3"/>
  <c r="BK171" i="3"/>
  <c r="BK152" i="3"/>
  <c r="BK146" i="3"/>
  <c r="BK172" i="3"/>
  <c r="BK168" i="3"/>
  <c r="BK164" i="3"/>
  <c r="BK151" i="3"/>
  <c r="BK143" i="3"/>
  <c r="BK139" i="3"/>
  <c r="BK186" i="4"/>
  <c r="BK179" i="4"/>
  <c r="BK167" i="4"/>
  <c r="BK145" i="4"/>
  <c r="BK141" i="4"/>
  <c r="BK137" i="4"/>
  <c r="BK190" i="4"/>
  <c r="BK178" i="4"/>
  <c r="BK166" i="4"/>
  <c r="BK155" i="4"/>
  <c r="BK163" i="4"/>
  <c r="BK143" i="4"/>
  <c r="BK140" i="4"/>
  <c r="BK287" i="5"/>
  <c r="BK256" i="5"/>
  <c r="BK228" i="5"/>
  <c r="BK209" i="5"/>
  <c r="BK187" i="5"/>
  <c r="BK167" i="5"/>
  <c r="BK154" i="5"/>
  <c r="BK304" i="5"/>
  <c r="BK294" i="5"/>
  <c r="BK285" i="5"/>
  <c r="BK217" i="5"/>
  <c r="BK205" i="5"/>
  <c r="BK188" i="5"/>
  <c r="BK183" i="5"/>
  <c r="BK173" i="5"/>
  <c r="BK259" i="5"/>
  <c r="BK237" i="5"/>
  <c r="BK229" i="5"/>
  <c r="BK219" i="5"/>
  <c r="BK213" i="5"/>
  <c r="BK196" i="5"/>
  <c r="BK181" i="5"/>
  <c r="BK148" i="5"/>
  <c r="BK301" i="5"/>
  <c r="BK276" i="5"/>
  <c r="BK257" i="5"/>
  <c r="BK233" i="5"/>
  <c r="BK225" i="5"/>
  <c r="BK214" i="5"/>
  <c r="BK206" i="5"/>
  <c r="BK199" i="5"/>
  <c r="BK185" i="5"/>
  <c r="BK179" i="5"/>
  <c r="BK143" i="6"/>
  <c r="BK181" i="6"/>
  <c r="BK141" i="6"/>
  <c r="BK167" i="6"/>
  <c r="BK153" i="6"/>
  <c r="BK188" i="6"/>
  <c r="BK175" i="6"/>
  <c r="BK172" i="6"/>
  <c r="BK162" i="6"/>
  <c r="BK145" i="6"/>
  <c r="BK198" i="7"/>
  <c r="BK186" i="7"/>
  <c r="BK179" i="7"/>
  <c r="BK161" i="7"/>
  <c r="BK146" i="7"/>
  <c r="BK206" i="7"/>
  <c r="BK188" i="7"/>
  <c r="BK160" i="7"/>
  <c r="BK154" i="7"/>
  <c r="BK213" i="7"/>
  <c r="BK187" i="7"/>
  <c r="BK182" i="7"/>
  <c r="BK153" i="7"/>
  <c r="BK145" i="7"/>
  <c r="BK216" i="7"/>
  <c r="BK203" i="7"/>
  <c r="BK173" i="7"/>
  <c r="BK166" i="7"/>
  <c r="BK156" i="7"/>
  <c r="BK142" i="7"/>
  <c r="BK137" i="2" l="1"/>
  <c r="J103" i="2"/>
  <c r="T186" i="2"/>
  <c r="T136" i="2" s="1"/>
  <c r="T135" i="2" s="1"/>
  <c r="T134" i="2" s="1"/>
  <c r="T243" i="2"/>
  <c r="P247" i="2"/>
  <c r="BK253" i="2"/>
  <c r="BK136" i="2" s="1"/>
  <c r="J102" i="2" s="1"/>
  <c r="J107" i="2"/>
  <c r="P266" i="2"/>
  <c r="R270" i="2"/>
  <c r="BK136" i="3"/>
  <c r="J103" i="3" s="1"/>
  <c r="BK153" i="3"/>
  <c r="J104" i="3"/>
  <c r="BK163" i="3"/>
  <c r="J105" i="3"/>
  <c r="R169" i="3"/>
  <c r="T176" i="3"/>
  <c r="T135" i="4"/>
  <c r="R154" i="4"/>
  <c r="R175" i="4"/>
  <c r="P183" i="4"/>
  <c r="P146" i="5"/>
  <c r="R184" i="5"/>
  <c r="R190" i="5"/>
  <c r="P198" i="5"/>
  <c r="R215" i="5"/>
  <c r="R221" i="5"/>
  <c r="P239" i="5"/>
  <c r="P243" i="5"/>
  <c r="R283" i="5"/>
  <c r="R260" i="5"/>
  <c r="P292" i="5"/>
  <c r="P298" i="5"/>
  <c r="BK303" i="5"/>
  <c r="J116" i="5"/>
  <c r="P310" i="5"/>
  <c r="P309" i="5"/>
  <c r="T138" i="6"/>
  <c r="T157" i="6"/>
  <c r="R170" i="6"/>
  <c r="R163" i="6"/>
  <c r="T179" i="6"/>
  <c r="T178" i="6" s="1"/>
  <c r="P184" i="6"/>
  <c r="P183" i="6"/>
  <c r="P140" i="7"/>
  <c r="T172" i="7"/>
  <c r="P175" i="7"/>
  <c r="P190" i="7"/>
  <c r="R201" i="7"/>
  <c r="R195" i="7" s="1"/>
  <c r="T210" i="7"/>
  <c r="T209" i="7"/>
  <c r="BK215" i="7"/>
  <c r="BK214" i="7" s="1"/>
  <c r="J112" i="7" s="1"/>
  <c r="R137" i="2"/>
  <c r="BK186" i="2"/>
  <c r="J104" i="2"/>
  <c r="P243" i="2"/>
  <c r="T247" i="2"/>
  <c r="P253" i="2"/>
  <c r="BK266" i="2"/>
  <c r="J108" i="2"/>
  <c r="P270" i="2"/>
  <c r="T136" i="3"/>
  <c r="P153" i="3"/>
  <c r="R163" i="3"/>
  <c r="P169" i="3"/>
  <c r="R176" i="3"/>
  <c r="BK135" i="4"/>
  <c r="J103" i="4" s="1"/>
  <c r="BK154" i="4"/>
  <c r="J104" i="4"/>
  <c r="BK175" i="4"/>
  <c r="J105" i="4"/>
  <c r="BK183" i="4"/>
  <c r="J107" i="4"/>
  <c r="R146" i="5"/>
  <c r="P184" i="5"/>
  <c r="P190" i="5"/>
  <c r="R198" i="5"/>
  <c r="P215" i="5"/>
  <c r="P221" i="5"/>
  <c r="R239" i="5"/>
  <c r="R243" i="5"/>
  <c r="BK283" i="5"/>
  <c r="J111" i="5" s="1"/>
  <c r="R292" i="5"/>
  <c r="R298" i="5"/>
  <c r="R303" i="5"/>
  <c r="BK310" i="5"/>
  <c r="J119" i="5"/>
  <c r="BK138" i="6"/>
  <c r="J102" i="6"/>
  <c r="BK157" i="6"/>
  <c r="J103" i="6" s="1"/>
  <c r="BK170" i="6"/>
  <c r="J106" i="6"/>
  <c r="P179" i="6"/>
  <c r="P178" i="6"/>
  <c r="T184" i="6"/>
  <c r="T183" i="6" s="1"/>
  <c r="R140" i="7"/>
  <c r="P172" i="7"/>
  <c r="R175" i="7"/>
  <c r="R190" i="7"/>
  <c r="BK201" i="7"/>
  <c r="J108" i="7"/>
  <c r="BK210" i="7"/>
  <c r="J111" i="7"/>
  <c r="P215" i="7"/>
  <c r="P214" i="7" s="1"/>
  <c r="P137" i="2"/>
  <c r="R186" i="2"/>
  <c r="R243" i="2"/>
  <c r="R247" i="2"/>
  <c r="T253" i="2"/>
  <c r="T266" i="2"/>
  <c r="T270" i="2"/>
  <c r="R136" i="3"/>
  <c r="T153" i="3"/>
  <c r="P163" i="3"/>
  <c r="BK169" i="3"/>
  <c r="J106" i="3" s="1"/>
  <c r="BK176" i="3"/>
  <c r="J108" i="3"/>
  <c r="R135" i="4"/>
  <c r="P154" i="4"/>
  <c r="P175" i="4"/>
  <c r="P134" i="4" s="1"/>
  <c r="P133" i="4" s="1"/>
  <c r="P132" i="4" s="1"/>
  <c r="AU99" i="1" s="1"/>
  <c r="T183" i="4"/>
  <c r="BK146" i="5"/>
  <c r="J102" i="5"/>
  <c r="BK184" i="5"/>
  <c r="J103" i="5"/>
  <c r="T184" i="5"/>
  <c r="T190" i="5"/>
  <c r="T198" i="5"/>
  <c r="T215" i="5"/>
  <c r="T221" i="5"/>
  <c r="T239" i="5"/>
  <c r="T243" i="5"/>
  <c r="T283" i="5"/>
  <c r="T260" i="5"/>
  <c r="T292" i="5"/>
  <c r="T298" i="5"/>
  <c r="T303" i="5"/>
  <c r="T310" i="5"/>
  <c r="T309" i="5" s="1"/>
  <c r="P138" i="6"/>
  <c r="P157" i="6"/>
  <c r="T170" i="6"/>
  <c r="T163" i="6" s="1"/>
  <c r="R179" i="6"/>
  <c r="R178" i="6"/>
  <c r="R184" i="6"/>
  <c r="R183" i="6" s="1"/>
  <c r="BK140" i="7"/>
  <c r="J102" i="7"/>
  <c r="BK172" i="7"/>
  <c r="J103" i="7"/>
  <c r="R172" i="7"/>
  <c r="T175" i="7"/>
  <c r="T190" i="7"/>
  <c r="P201" i="7"/>
  <c r="P195" i="7"/>
  <c r="P210" i="7"/>
  <c r="P209" i="7"/>
  <c r="R215" i="7"/>
  <c r="R214" i="7"/>
  <c r="T137" i="2"/>
  <c r="P186" i="2"/>
  <c r="BK243" i="2"/>
  <c r="J105" i="2"/>
  <c r="BK247" i="2"/>
  <c r="J106" i="2"/>
  <c r="R253" i="2"/>
  <c r="R266" i="2"/>
  <c r="BK270" i="2"/>
  <c r="J109" i="2"/>
  <c r="P136" i="3"/>
  <c r="R153" i="3"/>
  <c r="T163" i="3"/>
  <c r="T169" i="3"/>
  <c r="P176" i="3"/>
  <c r="P135" i="4"/>
  <c r="T154" i="4"/>
  <c r="T175" i="4"/>
  <c r="R183" i="4"/>
  <c r="T146" i="5"/>
  <c r="BK190" i="5"/>
  <c r="J104" i="5"/>
  <c r="BK198" i="5"/>
  <c r="J105" i="5"/>
  <c r="BK215" i="5"/>
  <c r="J106" i="5"/>
  <c r="BK221" i="5"/>
  <c r="J107" i="5" s="1"/>
  <c r="BK239" i="5"/>
  <c r="J108" i="5"/>
  <c r="BK243" i="5"/>
  <c r="J109" i="5"/>
  <c r="P283" i="5"/>
  <c r="P260" i="5"/>
  <c r="BK292" i="5"/>
  <c r="J114" i="5"/>
  <c r="BK298" i="5"/>
  <c r="J115" i="5"/>
  <c r="P303" i="5"/>
  <c r="R310" i="5"/>
  <c r="R309" i="5"/>
  <c r="R138" i="6"/>
  <c r="R157" i="6"/>
  <c r="P170" i="6"/>
  <c r="P163" i="6"/>
  <c r="BK179" i="6"/>
  <c r="BK178" i="6" s="1"/>
  <c r="J108" i="6" s="1"/>
  <c r="BK184" i="6"/>
  <c r="J111" i="6" s="1"/>
  <c r="T140" i="7"/>
  <c r="BK175" i="7"/>
  <c r="J104" i="7" s="1"/>
  <c r="BK190" i="7"/>
  <c r="J105" i="7"/>
  <c r="T201" i="7"/>
  <c r="T195" i="7"/>
  <c r="R210" i="7"/>
  <c r="R209" i="7" s="1"/>
  <c r="T215" i="7"/>
  <c r="T214" i="7"/>
  <c r="BK195" i="7"/>
  <c r="J107" i="7" s="1"/>
  <c r="BK296" i="2"/>
  <c r="J110" i="2"/>
  <c r="BK174" i="3"/>
  <c r="J107" i="3"/>
  <c r="BK181" i="4"/>
  <c r="J106" i="4"/>
  <c r="BK260" i="5"/>
  <c r="J110" i="5" s="1"/>
  <c r="BK307" i="5"/>
  <c r="J117" i="5"/>
  <c r="BK313" i="5"/>
  <c r="J120" i="5"/>
  <c r="BK161" i="6"/>
  <c r="J104" i="6"/>
  <c r="BK163" i="6"/>
  <c r="J105" i="6" s="1"/>
  <c r="BK176" i="6"/>
  <c r="J107" i="6"/>
  <c r="BK193" i="7"/>
  <c r="J106" i="7"/>
  <c r="BK184" i="3"/>
  <c r="J109" i="3"/>
  <c r="BK207" i="7"/>
  <c r="J109" i="7" s="1"/>
  <c r="BK191" i="4"/>
  <c r="J108" i="4"/>
  <c r="BK289" i="5"/>
  <c r="J112" i="5"/>
  <c r="BK187" i="6"/>
  <c r="J112" i="6"/>
  <c r="BK218" i="7"/>
  <c r="J114" i="7" s="1"/>
  <c r="F96" i="7"/>
  <c r="BF143" i="7"/>
  <c r="BF145" i="7"/>
  <c r="BF148" i="7"/>
  <c r="BF161" i="7"/>
  <c r="BF170" i="7"/>
  <c r="BF174" i="7"/>
  <c r="BF180" i="7"/>
  <c r="BF184" i="7"/>
  <c r="BF185" i="7"/>
  <c r="BF189" i="7"/>
  <c r="BF192" i="7"/>
  <c r="BF204" i="7"/>
  <c r="BF206" i="7"/>
  <c r="BF217" i="7"/>
  <c r="E124" i="7"/>
  <c r="BF144" i="7"/>
  <c r="BF146" i="7"/>
  <c r="BF147" i="7"/>
  <c r="BF151" i="7"/>
  <c r="BF152" i="7"/>
  <c r="BF154" i="7"/>
  <c r="BF160" i="7"/>
  <c r="BF166" i="7"/>
  <c r="BF167" i="7"/>
  <c r="BF176" i="7"/>
  <c r="BF179" i="7"/>
  <c r="BF182" i="7"/>
  <c r="BF199" i="7"/>
  <c r="BF200" i="7"/>
  <c r="BF202" i="7"/>
  <c r="BF203" i="7"/>
  <c r="BF205" i="7"/>
  <c r="BF212" i="7"/>
  <c r="BF213" i="7"/>
  <c r="BF216" i="7"/>
  <c r="BF219" i="7"/>
  <c r="J93" i="7"/>
  <c r="BF142" i="7"/>
  <c r="BF153" i="7"/>
  <c r="BF156" i="7"/>
  <c r="BF158" i="7"/>
  <c r="BF163" i="7"/>
  <c r="BF169" i="7"/>
  <c r="BF177" i="7"/>
  <c r="BF178" i="7"/>
  <c r="BF181" i="7"/>
  <c r="BF186" i="7"/>
  <c r="BF194" i="7"/>
  <c r="BF196" i="7"/>
  <c r="BF197" i="7"/>
  <c r="BF208" i="7"/>
  <c r="BF141" i="7"/>
  <c r="BF149" i="7"/>
  <c r="BF150" i="7"/>
  <c r="BF155" i="7"/>
  <c r="BF157" i="7"/>
  <c r="BF159" i="7"/>
  <c r="BF162" i="7"/>
  <c r="BF164" i="7"/>
  <c r="BF165" i="7"/>
  <c r="BF168" i="7"/>
  <c r="BF171" i="7"/>
  <c r="BF173" i="7"/>
  <c r="BF183" i="7"/>
  <c r="BF187" i="7"/>
  <c r="BF188" i="7"/>
  <c r="BF191" i="7"/>
  <c r="BF198" i="7"/>
  <c r="BF211" i="7"/>
  <c r="BK145" i="5"/>
  <c r="J101" i="5" s="1"/>
  <c r="E85" i="6"/>
  <c r="J93" i="6"/>
  <c r="BF141" i="6"/>
  <c r="BF142" i="6"/>
  <c r="BF146" i="6"/>
  <c r="BF149" i="6"/>
  <c r="BF150" i="6"/>
  <c r="BF151" i="6"/>
  <c r="BF152" i="6"/>
  <c r="BF158" i="6"/>
  <c r="BF159" i="6"/>
  <c r="BF172" i="6"/>
  <c r="BF173" i="6"/>
  <c r="BF175" i="6"/>
  <c r="BF177" i="6"/>
  <c r="BF185" i="6"/>
  <c r="F95" i="6"/>
  <c r="F133" i="6"/>
  <c r="BF139" i="6"/>
  <c r="BF153" i="6"/>
  <c r="BF154" i="6"/>
  <c r="BF156" i="6"/>
  <c r="BF165" i="6"/>
  <c r="BF168" i="6"/>
  <c r="BF169" i="6"/>
  <c r="BF174" i="6"/>
  <c r="BF148" i="6"/>
  <c r="BF160" i="6"/>
  <c r="BF166" i="6"/>
  <c r="BF167" i="6"/>
  <c r="BF171" i="6"/>
  <c r="BF180" i="6"/>
  <c r="BF181" i="6"/>
  <c r="BF182" i="6"/>
  <c r="BF186" i="6"/>
  <c r="BF188" i="6"/>
  <c r="BF140" i="6"/>
  <c r="BF143" i="6"/>
  <c r="BF144" i="6"/>
  <c r="BF145" i="6"/>
  <c r="BF147" i="6"/>
  <c r="BF155" i="6"/>
  <c r="BF162" i="6"/>
  <c r="BF164" i="6"/>
  <c r="E85" i="5"/>
  <c r="F95" i="5"/>
  <c r="BF150" i="5"/>
  <c r="BF152" i="5"/>
  <c r="BF155" i="5"/>
  <c r="BF160" i="5"/>
  <c r="BF161" i="5"/>
  <c r="BF163" i="5"/>
  <c r="BF166" i="5"/>
  <c r="BF168" i="5"/>
  <c r="BF169" i="5"/>
  <c r="BF172" i="5"/>
  <c r="BF178" i="5"/>
  <c r="BF179" i="5"/>
  <c r="BF189" i="5"/>
  <c r="BF192" i="5"/>
  <c r="BF193" i="5"/>
  <c r="BF195" i="5"/>
  <c r="BF196" i="5"/>
  <c r="BF201" i="5"/>
  <c r="BF202" i="5"/>
  <c r="BF204" i="5"/>
  <c r="BF208" i="5"/>
  <c r="BF211" i="5"/>
  <c r="BF214" i="5"/>
  <c r="BF223" i="5"/>
  <c r="BF225" i="5"/>
  <c r="BF234" i="5"/>
  <c r="BF237" i="5"/>
  <c r="BF238" i="5"/>
  <c r="BF251" i="5"/>
  <c r="BF258" i="5"/>
  <c r="BF263" i="5"/>
  <c r="BF267" i="5"/>
  <c r="BF274" i="5"/>
  <c r="BF281" i="5"/>
  <c r="BF285" i="5"/>
  <c r="BF290" i="5"/>
  <c r="BF296" i="5"/>
  <c r="BF302" i="5"/>
  <c r="F141" i="5"/>
  <c r="BF153" i="5"/>
  <c r="BF156" i="5"/>
  <c r="BF157" i="5"/>
  <c r="BF162" i="5"/>
  <c r="BF167" i="5"/>
  <c r="BF170" i="5"/>
  <c r="BF173" i="5"/>
  <c r="BF175" i="5"/>
  <c r="BF176" i="5"/>
  <c r="BF182" i="5"/>
  <c r="BF187" i="5"/>
  <c r="BF188" i="5"/>
  <c r="BF200" i="5"/>
  <c r="BF205" i="5"/>
  <c r="BF207" i="5"/>
  <c r="BF217" i="5"/>
  <c r="BF219" i="5"/>
  <c r="BF220" i="5"/>
  <c r="BF233" i="5"/>
  <c r="BF241" i="5"/>
  <c r="BF242" i="5"/>
  <c r="BF247" i="5"/>
  <c r="BF248" i="5"/>
  <c r="BF250" i="5"/>
  <c r="BF252" i="5"/>
  <c r="BF256" i="5"/>
  <c r="BF261" i="5"/>
  <c r="BF268" i="5"/>
  <c r="BF272" i="5"/>
  <c r="BF273" i="5"/>
  <c r="BF276" i="5"/>
  <c r="BF278" i="5"/>
  <c r="BF295" i="5"/>
  <c r="BF297" i="5"/>
  <c r="BF299" i="5"/>
  <c r="BF308" i="5"/>
  <c r="BF147" i="5"/>
  <c r="BF148" i="5"/>
  <c r="BF149" i="5"/>
  <c r="BF154" i="5"/>
  <c r="BF165" i="5"/>
  <c r="BF171" i="5"/>
  <c r="BF174" i="5"/>
  <c r="BF177" i="5"/>
  <c r="BF180" i="5"/>
  <c r="BF181" i="5"/>
  <c r="BF183" i="5"/>
  <c r="BF185" i="5"/>
  <c r="BF186" i="5"/>
  <c r="BF199" i="5"/>
  <c r="BF209" i="5"/>
  <c r="BF210" i="5"/>
  <c r="BF212" i="5"/>
  <c r="BF213" i="5"/>
  <c r="BF218" i="5"/>
  <c r="BF222" i="5"/>
  <c r="BF224" i="5"/>
  <c r="BF227" i="5"/>
  <c r="BF228" i="5"/>
  <c r="BF229" i="5"/>
  <c r="BF235" i="5"/>
  <c r="BF240" i="5"/>
  <c r="BF244" i="5"/>
  <c r="BF245" i="5"/>
  <c r="BF249" i="5"/>
  <c r="BF253" i="5"/>
  <c r="BF254" i="5"/>
  <c r="BF255" i="5"/>
  <c r="BF257" i="5"/>
  <c r="BF259" i="5"/>
  <c r="BF262" i="5"/>
  <c r="BF264" i="5"/>
  <c r="BF265" i="5"/>
  <c r="BF269" i="5"/>
  <c r="BF270" i="5"/>
  <c r="BF271" i="5"/>
  <c r="BF279" i="5"/>
  <c r="BF282" i="5"/>
  <c r="BF284" i="5"/>
  <c r="BF301" i="5"/>
  <c r="BF304" i="5"/>
  <c r="BF306" i="5"/>
  <c r="BF311" i="5"/>
  <c r="BF312" i="5"/>
  <c r="BF314" i="5"/>
  <c r="J93" i="5"/>
  <c r="BF151" i="5"/>
  <c r="BF158" i="5"/>
  <c r="BF159" i="5"/>
  <c r="BF164" i="5"/>
  <c r="BF191" i="5"/>
  <c r="BF194" i="5"/>
  <c r="BF197" i="5"/>
  <c r="BF203" i="5"/>
  <c r="BF206" i="5"/>
  <c r="BF216" i="5"/>
  <c r="BF226" i="5"/>
  <c r="BF230" i="5"/>
  <c r="BF231" i="5"/>
  <c r="BF232" i="5"/>
  <c r="BF236" i="5"/>
  <c r="BF246" i="5"/>
  <c r="BF266" i="5"/>
  <c r="BF275" i="5"/>
  <c r="BF277" i="5"/>
  <c r="BF280" i="5"/>
  <c r="BF286" i="5"/>
  <c r="BF287" i="5"/>
  <c r="BF288" i="5"/>
  <c r="BF293" i="5"/>
  <c r="BF294" i="5"/>
  <c r="BF300" i="5"/>
  <c r="BF305" i="5"/>
  <c r="E85" i="4"/>
  <c r="J93" i="4"/>
  <c r="BF136" i="4"/>
  <c r="BF137" i="4"/>
  <c r="BF145" i="4"/>
  <c r="BF150" i="4"/>
  <c r="BF152" i="4"/>
  <c r="BF158" i="4"/>
  <c r="BF161" i="4"/>
  <c r="BF163" i="4"/>
  <c r="BF165" i="4"/>
  <c r="BF166" i="4"/>
  <c r="BF169" i="4"/>
  <c r="BF170" i="4"/>
  <c r="BF179" i="4"/>
  <c r="BF184" i="4"/>
  <c r="BF189" i="4"/>
  <c r="BF139" i="4"/>
  <c r="BF141" i="4"/>
  <c r="BF142" i="4"/>
  <c r="BF144" i="4"/>
  <c r="BF146" i="4"/>
  <c r="BF147" i="4"/>
  <c r="BF148" i="4"/>
  <c r="BF153" i="4"/>
  <c r="BF155" i="4"/>
  <c r="BF156" i="4"/>
  <c r="BF159" i="4"/>
  <c r="BF160" i="4"/>
  <c r="BF162" i="4"/>
  <c r="BF164" i="4"/>
  <c r="BF167" i="4"/>
  <c r="BF168" i="4"/>
  <c r="BF172" i="4"/>
  <c r="BF173" i="4"/>
  <c r="BF178" i="4"/>
  <c r="BF182" i="4"/>
  <c r="BF185" i="4"/>
  <c r="BF187" i="4"/>
  <c r="BF190" i="4"/>
  <c r="BF192" i="4"/>
  <c r="F96" i="4"/>
  <c r="BF138" i="4"/>
  <c r="BF140" i="4"/>
  <c r="BF143" i="4"/>
  <c r="BF149" i="4"/>
  <c r="BF151" i="4"/>
  <c r="BF157" i="4"/>
  <c r="BF171" i="4"/>
  <c r="BF174" i="4"/>
  <c r="BF176" i="4"/>
  <c r="BF177" i="4"/>
  <c r="BF180" i="4"/>
  <c r="BF186" i="4"/>
  <c r="BF188" i="4"/>
  <c r="E85" i="3"/>
  <c r="J93" i="3"/>
  <c r="F95" i="3"/>
  <c r="BF137" i="3"/>
  <c r="BF138" i="3"/>
  <c r="BF158" i="3"/>
  <c r="F96" i="3"/>
  <c r="BF139" i="3"/>
  <c r="BF143" i="3"/>
  <c r="BF145" i="3"/>
  <c r="BF147" i="3"/>
  <c r="BF150" i="3"/>
  <c r="BF151" i="3"/>
  <c r="BF152" i="3"/>
  <c r="BF154" i="3"/>
  <c r="BF155" i="3"/>
  <c r="BF156" i="3"/>
  <c r="BF159" i="3"/>
  <c r="BF166" i="3"/>
  <c r="BF170" i="3"/>
  <c r="BF175" i="3"/>
  <c r="BF177" i="3"/>
  <c r="BF178" i="3"/>
  <c r="BF179" i="3"/>
  <c r="BF180" i="3"/>
  <c r="BF182" i="3"/>
  <c r="BF183" i="3"/>
  <c r="BF140" i="3"/>
  <c r="BF141" i="3"/>
  <c r="BF142" i="3"/>
  <c r="BF144" i="3"/>
  <c r="BF146" i="3"/>
  <c r="BF148" i="3"/>
  <c r="BF149" i="3"/>
  <c r="BF157" i="3"/>
  <c r="BF160" i="3"/>
  <c r="BF161" i="3"/>
  <c r="BF162" i="3"/>
  <c r="BF164" i="3"/>
  <c r="BF165" i="3"/>
  <c r="BF167" i="3"/>
  <c r="BF168" i="3"/>
  <c r="BF171" i="3"/>
  <c r="BF172" i="3"/>
  <c r="BF173" i="3"/>
  <c r="BF181" i="3"/>
  <c r="BF185" i="3"/>
  <c r="BF144" i="2"/>
  <c r="BF149" i="2"/>
  <c r="BF152" i="2"/>
  <c r="BF157" i="2"/>
  <c r="BF160" i="2"/>
  <c r="BF163" i="2"/>
  <c r="BF168" i="2"/>
  <c r="BF172" i="2"/>
  <c r="BF174" i="2"/>
  <c r="BF177" i="2"/>
  <c r="BF179" i="2"/>
  <c r="BF182" i="2"/>
  <c r="BF189" i="2"/>
  <c r="BF193" i="2"/>
  <c r="BF194" i="2"/>
  <c r="BF196" i="2"/>
  <c r="BF199" i="2"/>
  <c r="BF202" i="2"/>
  <c r="BF204" i="2"/>
  <c r="BF206" i="2"/>
  <c r="BF209" i="2"/>
  <c r="BF210" i="2"/>
  <c r="BF213" i="2"/>
  <c r="BF219" i="2"/>
  <c r="BF221" i="2"/>
  <c r="BF224" i="2"/>
  <c r="BF242" i="2"/>
  <c r="BF248" i="2"/>
  <c r="BF254" i="2"/>
  <c r="BF256" i="2"/>
  <c r="BF257" i="2"/>
  <c r="BF263" i="2"/>
  <c r="BF268" i="2"/>
  <c r="BF143" i="2"/>
  <c r="BF145" i="2"/>
  <c r="BF146" i="2"/>
  <c r="BF150" i="2"/>
  <c r="BF158" i="2"/>
  <c r="BF161" i="2"/>
  <c r="BF166" i="2"/>
  <c r="BF167" i="2"/>
  <c r="BF176" i="2"/>
  <c r="BF178" i="2"/>
  <c r="BF184" i="2"/>
  <c r="BF191" i="2"/>
  <c r="BF198" i="2"/>
  <c r="BF200" i="2"/>
  <c r="BF201" i="2"/>
  <c r="BF203" i="2"/>
  <c r="BF211" i="2"/>
  <c r="BF212" i="2"/>
  <c r="BF214" i="2"/>
  <c r="BF216" i="2"/>
  <c r="BF217" i="2"/>
  <c r="BF225" i="2"/>
  <c r="BF227" i="2"/>
  <c r="BF228" i="2"/>
  <c r="BF236" i="2"/>
  <c r="BF237" i="2"/>
  <c r="BF246" i="2"/>
  <c r="BF250" i="2"/>
  <c r="BF252" i="2"/>
  <c r="BF259" i="2"/>
  <c r="BF260" i="2"/>
  <c r="BF261" i="2"/>
  <c r="BF272" i="2"/>
  <c r="BF281" i="2"/>
  <c r="BF285" i="2"/>
  <c r="BF286" i="2"/>
  <c r="BF290" i="2"/>
  <c r="BF292" i="2"/>
  <c r="E85" i="2"/>
  <c r="J93" i="2"/>
  <c r="F96" i="2"/>
  <c r="BF139" i="2"/>
  <c r="BF140" i="2"/>
  <c r="BF142" i="2"/>
  <c r="BF148" i="2"/>
  <c r="BF154" i="2"/>
  <c r="BF156" i="2"/>
  <c r="BF159" i="2"/>
  <c r="BF162" i="2"/>
  <c r="BF164" i="2"/>
  <c r="BF165" i="2"/>
  <c r="BF170" i="2"/>
  <c r="BF171" i="2"/>
  <c r="BF180" i="2"/>
  <c r="BF181" i="2"/>
  <c r="BF183" i="2"/>
  <c r="BF187" i="2"/>
  <c r="BF190" i="2"/>
  <c r="BF207" i="2"/>
  <c r="BF215" i="2"/>
  <c r="BF223" i="2"/>
  <c r="BF232" i="2"/>
  <c r="BF239" i="2"/>
  <c r="BF240" i="2"/>
  <c r="BF241" i="2"/>
  <c r="BF244" i="2"/>
  <c r="BF245" i="2"/>
  <c r="BF249" i="2"/>
  <c r="BF262" i="2"/>
  <c r="BF264" i="2"/>
  <c r="BF271" i="2"/>
  <c r="BF277" i="2"/>
  <c r="BF282" i="2"/>
  <c r="BF283" i="2"/>
  <c r="BF287" i="2"/>
  <c r="BF295" i="2"/>
  <c r="BF138" i="2"/>
  <c r="BF141" i="2"/>
  <c r="BF147" i="2"/>
  <c r="BF151" i="2"/>
  <c r="BF153" i="2"/>
  <c r="BF155" i="2"/>
  <c r="BF169" i="2"/>
  <c r="BF173" i="2"/>
  <c r="BF175" i="2"/>
  <c r="BF185" i="2"/>
  <c r="BF188" i="2"/>
  <c r="BF192" i="2"/>
  <c r="BF195" i="2"/>
  <c r="BF197" i="2"/>
  <c r="BF205" i="2"/>
  <c r="BF208" i="2"/>
  <c r="BF218" i="2"/>
  <c r="BF220" i="2"/>
  <c r="BF222" i="2"/>
  <c r="BF226" i="2"/>
  <c r="BF229" i="2"/>
  <c r="BF230" i="2"/>
  <c r="BF231" i="2"/>
  <c r="BF233" i="2"/>
  <c r="BF234" i="2"/>
  <c r="BF235" i="2"/>
  <c r="BF238" i="2"/>
  <c r="BF251" i="2"/>
  <c r="BF255" i="2"/>
  <c r="BF258" i="2"/>
  <c r="BF265" i="2"/>
  <c r="BF267" i="2"/>
  <c r="BF269" i="2"/>
  <c r="BF273" i="2"/>
  <c r="BF274" i="2"/>
  <c r="BF275" i="2"/>
  <c r="BF276" i="2"/>
  <c r="BF278" i="2"/>
  <c r="BF279" i="2"/>
  <c r="BF280" i="2"/>
  <c r="BF284" i="2"/>
  <c r="BF288" i="2"/>
  <c r="BF289" i="2"/>
  <c r="BF291" i="2"/>
  <c r="BF293" i="2"/>
  <c r="BF294" i="2"/>
  <c r="BF297" i="2"/>
  <c r="J37" i="2"/>
  <c r="AV97" i="1" s="1"/>
  <c r="F39" i="2"/>
  <c r="BB97" i="1" s="1"/>
  <c r="J37" i="5"/>
  <c r="AV101" i="1" s="1"/>
  <c r="F37" i="6"/>
  <c r="AZ102" i="1"/>
  <c r="J37" i="6"/>
  <c r="AV102" i="1" s="1"/>
  <c r="F41" i="7"/>
  <c r="BD103" i="1" s="1"/>
  <c r="F41" i="2"/>
  <c r="BD97" i="1" s="1"/>
  <c r="F37" i="3"/>
  <c r="AZ98" i="1"/>
  <c r="F39" i="3"/>
  <c r="BB98" i="1" s="1"/>
  <c r="F39" i="4"/>
  <c r="BB99" i="1"/>
  <c r="F40" i="5"/>
  <c r="BC101" i="1" s="1"/>
  <c r="F41" i="5"/>
  <c r="BD101" i="1" s="1"/>
  <c r="F40" i="7"/>
  <c r="BC103" i="1" s="1"/>
  <c r="F40" i="2"/>
  <c r="BC97" i="1"/>
  <c r="F41" i="3"/>
  <c r="BD98" i="1" s="1"/>
  <c r="F37" i="4"/>
  <c r="AZ99" i="1" s="1"/>
  <c r="J37" i="4"/>
  <c r="AV99" i="1" s="1"/>
  <c r="F39" i="5"/>
  <c r="BB101" i="1" s="1"/>
  <c r="F40" i="6"/>
  <c r="BC102" i="1" s="1"/>
  <c r="F39" i="6"/>
  <c r="BB102" i="1"/>
  <c r="J37" i="7"/>
  <c r="AV103" i="1" s="1"/>
  <c r="F37" i="2"/>
  <c r="AZ97" i="1"/>
  <c r="AS95" i="1"/>
  <c r="AS94" i="1" s="1"/>
  <c r="F40" i="3"/>
  <c r="BC98" i="1"/>
  <c r="J37" i="3"/>
  <c r="AV98" i="1" s="1"/>
  <c r="F40" i="4"/>
  <c r="BC99" i="1"/>
  <c r="F41" i="4"/>
  <c r="BD99" i="1" s="1"/>
  <c r="F37" i="5"/>
  <c r="AZ101" i="1"/>
  <c r="F41" i="6"/>
  <c r="BD102" i="1" s="1"/>
  <c r="F39" i="7"/>
  <c r="BB103" i="1"/>
  <c r="F37" i="7"/>
  <c r="AZ103" i="1" s="1"/>
  <c r="BK135" i="3" l="1"/>
  <c r="BK134" i="3" s="1"/>
  <c r="J101" i="3" s="1"/>
  <c r="J109" i="6"/>
  <c r="T139" i="7"/>
  <c r="T138" i="7" s="1"/>
  <c r="T145" i="5"/>
  <c r="P135" i="3"/>
  <c r="P134" i="3"/>
  <c r="P133" i="3" s="1"/>
  <c r="AU98" i="1" s="1"/>
  <c r="T291" i="5"/>
  <c r="R291" i="5"/>
  <c r="T137" i="6"/>
  <c r="T136" i="6"/>
  <c r="P137" i="6"/>
  <c r="P136" i="6"/>
  <c r="AU102" i="1" s="1"/>
  <c r="T135" i="3"/>
  <c r="T134" i="3"/>
  <c r="T133" i="3"/>
  <c r="R137" i="6"/>
  <c r="R136" i="6"/>
  <c r="R145" i="5"/>
  <c r="R144" i="5"/>
  <c r="P139" i="7"/>
  <c r="P138" i="7"/>
  <c r="AU103" i="1"/>
  <c r="P291" i="5"/>
  <c r="P144" i="5" s="1"/>
  <c r="AU101" i="1" s="1"/>
  <c r="P145" i="5"/>
  <c r="R134" i="4"/>
  <c r="R133" i="4" s="1"/>
  <c r="R132" i="4" s="1"/>
  <c r="R135" i="3"/>
  <c r="R134" i="3"/>
  <c r="R133" i="3" s="1"/>
  <c r="P136" i="2"/>
  <c r="P135" i="2"/>
  <c r="P134" i="2"/>
  <c r="AU97" i="1" s="1"/>
  <c r="R139" i="7"/>
  <c r="R138" i="7"/>
  <c r="R136" i="2"/>
  <c r="R135" i="2" s="1"/>
  <c r="R134" i="2" s="1"/>
  <c r="T134" i="4"/>
  <c r="T133" i="4"/>
  <c r="T132" i="4" s="1"/>
  <c r="BK134" i="4"/>
  <c r="J102" i="4"/>
  <c r="BK137" i="6"/>
  <c r="J101" i="6"/>
  <c r="J113" i="7"/>
  <c r="BK309" i="5"/>
  <c r="J118" i="5"/>
  <c r="BK139" i="7"/>
  <c r="BK209" i="7"/>
  <c r="BK138" i="7" s="1"/>
  <c r="BK291" i="5"/>
  <c r="BK144" i="5" s="1"/>
  <c r="J113" i="5"/>
  <c r="BK183" i="6"/>
  <c r="J110" i="6"/>
  <c r="BK133" i="3"/>
  <c r="J102" i="3"/>
  <c r="BK135" i="2"/>
  <c r="J101" i="2"/>
  <c r="F38" i="2"/>
  <c r="BA97" i="1"/>
  <c r="J38" i="6"/>
  <c r="AW102" i="1"/>
  <c r="AT102" i="1" s="1"/>
  <c r="F38" i="7"/>
  <c r="BA103" i="1" s="1"/>
  <c r="F38" i="3"/>
  <c r="BA98" i="1" s="1"/>
  <c r="J38" i="4"/>
  <c r="AW99" i="1" s="1"/>
  <c r="AT99" i="1" s="1"/>
  <c r="BB96" i="1"/>
  <c r="AX96" i="1" s="1"/>
  <c r="F38" i="5"/>
  <c r="BA101" i="1"/>
  <c r="BC100" i="1"/>
  <c r="AY100" i="1" s="1"/>
  <c r="AZ100" i="1"/>
  <c r="AV100" i="1" s="1"/>
  <c r="J38" i="2"/>
  <c r="AW97" i="1" s="1"/>
  <c r="AT97" i="1" s="1"/>
  <c r="F38" i="6"/>
  <c r="BA102" i="1" s="1"/>
  <c r="BB100" i="1"/>
  <c r="AX100" i="1"/>
  <c r="J38" i="7"/>
  <c r="AW103" i="1"/>
  <c r="AT103" i="1" s="1"/>
  <c r="J38" i="3"/>
  <c r="AW98" i="1"/>
  <c r="AT98" i="1" s="1"/>
  <c r="AZ96" i="1"/>
  <c r="AV96" i="1" s="1"/>
  <c r="F38" i="4"/>
  <c r="BA99" i="1" s="1"/>
  <c r="BD96" i="1"/>
  <c r="BC96" i="1"/>
  <c r="AY96" i="1" s="1"/>
  <c r="J38" i="5"/>
  <c r="AW101" i="1"/>
  <c r="AT101" i="1" s="1"/>
  <c r="BD100" i="1"/>
  <c r="J110" i="7" l="1"/>
  <c r="T144" i="5"/>
  <c r="BK136" i="6"/>
  <c r="J100" i="6" s="1"/>
  <c r="J100" i="7"/>
  <c r="J101" i="7"/>
  <c r="BK133" i="4"/>
  <c r="J101" i="4"/>
  <c r="J100" i="5"/>
  <c r="J100" i="3"/>
  <c r="BK134" i="2"/>
  <c r="AU96" i="1"/>
  <c r="AU100" i="1"/>
  <c r="BA96" i="1"/>
  <c r="AW96" i="1" s="1"/>
  <c r="AT96" i="1" s="1"/>
  <c r="AZ95" i="1"/>
  <c r="AV95" i="1" s="1"/>
  <c r="BC95" i="1"/>
  <c r="AY95" i="1" s="1"/>
  <c r="BB95" i="1"/>
  <c r="AX95" i="1" s="1"/>
  <c r="BD95" i="1"/>
  <c r="BD94" i="1" s="1"/>
  <c r="W33" i="1" s="1"/>
  <c r="BA100" i="1"/>
  <c r="AW100" i="1" s="1"/>
  <c r="AT100" i="1" s="1"/>
  <c r="BK132" i="4" l="1"/>
  <c r="J100" i="2"/>
  <c r="AU95" i="1"/>
  <c r="AU94" i="1"/>
  <c r="BB94" i="1"/>
  <c r="W31" i="1" s="1"/>
  <c r="AZ94" i="1"/>
  <c r="AV94" i="1" s="1"/>
  <c r="AK29" i="1" s="1"/>
  <c r="BA95" i="1"/>
  <c r="AW95" i="1" s="1"/>
  <c r="AT95" i="1" s="1"/>
  <c r="BC94" i="1"/>
  <c r="W32" i="1" s="1"/>
  <c r="J100" i="4" l="1"/>
  <c r="W29" i="1"/>
  <c r="AX94" i="1"/>
  <c r="BA94" i="1"/>
  <c r="W30" i="1" s="1"/>
  <c r="AY94" i="1"/>
  <c r="AW94" i="1" l="1"/>
  <c r="AK30" i="1"/>
  <c r="AT94" i="1" l="1"/>
</calcChain>
</file>

<file path=xl/sharedStrings.xml><?xml version="1.0" encoding="utf-8"?>
<sst xmlns="http://schemas.openxmlformats.org/spreadsheetml/2006/main" count="8553" uniqueCount="1453">
  <si>
    <t>Export Komplet</t>
  </si>
  <si>
    <t/>
  </si>
  <si>
    <t>2.0</t>
  </si>
  <si>
    <t>False</t>
  </si>
  <si>
    <t>{3704819f-612b-4b96-aa75-541ff2221039}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</si>
  <si>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</si>
  <si>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</si>
  <si>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</si>
  <si>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</si>
  <si>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</si>
  <si>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</si>
  <si>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</si>
  <si>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2206O3</t>
  </si>
  <si>
    <t>Stavba:</t>
  </si>
  <si>
    <t>Žilina Zb HaZZ, vybudovanie rozvodov tepla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</si>
  <si>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</si>
  <si>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</si>
  <si>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</si>
  <si>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</si>
  <si>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</si>
  <si>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</si>
  <si>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</si>
  <si>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</si>
  <si>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</si>
  <si>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</si>
  <si>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</si>
  <si>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</si>
  <si>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</si>
  <si>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</si>
  <si>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</si>
  <si>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</si>
  <si>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</si>
  <si>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</si>
  <si>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</si>
  <si>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</si>
  <si>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</si>
  <si>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</si>
  <si>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</si>
  <si>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</si>
  <si>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</si>
  <si>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</si>
  <si>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</si>
  <si>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</si>
  <si>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</si>
  <si>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</si>
  <si>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</si>
  <si>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</si>
  <si>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</si>
  <si>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</si>
  <si>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</si>
  <si>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</si>
  <si>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</si>
  <si>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</si>
  <si>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</si>
  <si>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</si>
  <si>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</si>
  <si>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</si>
  <si>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</si>
  <si>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</si>
  <si>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</si>
  <si>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</si>
  <si>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</si>
  <si>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</si>
  <si>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</si>
  <si>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</si>
  <si>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</si>
  <si>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</si>
  <si>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</si>
  <si>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</si>
  <si>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</si>
  <si>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</si>
  <si>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</si>
  <si>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100</t>
  </si>
  <si>
    <t>Teplovodný rozvod</t>
  </si>
  <si>
    <t>STA</t>
  </si>
  <si>
    <t>1</t>
  </si>
  <si>
    <t>{e65c6e16-3712-4cbd-a217-128c28c47dde}</t>
  </si>
  <si>
    <t>SO 100.1</t>
  </si>
  <si>
    <t>Potrubná časť</t>
  </si>
  <si>
    <t>Časť</t>
  </si>
  <si>
    <t>2</t>
  </si>
  <si>
    <t>{fc537b08-7b87-41e2-ba8a-86cc3a717e84}</t>
  </si>
  <si>
    <t>/</t>
  </si>
  <si>
    <t>Hlavná trasa, O2,O4-O7</t>
  </si>
  <si>
    <t>3</t>
  </si>
  <si>
    <t>{d72e6292-433f-4e0d-85b6-8e98442f7689}</t>
  </si>
  <si>
    <t>O1</t>
  </si>
  <si>
    <t>{d3d1c367-9f59-4d0e-8b22-6fc5cefce509}</t>
  </si>
  <si>
    <t>O3</t>
  </si>
  <si>
    <t>{e7fd8090-b89a-4738-a0e0-e5234605eb2e}</t>
  </si>
  <si>
    <t>SO 100.2</t>
  </si>
  <si>
    <t>Stavebná časť</t>
  </si>
  <si>
    <t>{f96779af-2b43-410f-9e04-813e75b6eddb}</t>
  </si>
  <si>
    <t>{6ce0974c-04b0-4cdc-a424-55c7f2dcc99b}</t>
  </si>
  <si>
    <t>{6ef5e2dc-15d9-47d7-af72-be4051ef9ed2}</t>
  </si>
  <si>
    <t>{646b8904-cab7-4250-b06f-f14986311a25}</t>
  </si>
  <si>
    <t>KRYCÍ LIST ROZPOČTU</t>
  </si>
  <si>
    <t>Objekt:</t>
  </si>
  <si>
    <t>SO 100 - Teplovodný rozvod</t>
  </si>
  <si>
    <t>Časť:</t>
  </si>
  <si>
    <t>SO 100.1 - Potrubná časť</t>
  </si>
  <si>
    <t>Úroveň 3:</t>
  </si>
  <si>
    <t>1 - Hlavná trasa, O2,O4-O7</t>
  </si>
  <si>
    <t>REKAPITULÁCIA ROZPOČTU</t>
  </si>
  <si>
    <t>Kód dielu - Popis</t>
  </si>
  <si>
    <t>Cena celkom [EUR]</t>
  </si>
  <si>
    <t>Náklady z rozpočtu</t>
  </si>
  <si>
    <t>-1</t>
  </si>
  <si>
    <t>M -  Práce a dodávky M</t>
  </si>
  <si>
    <t xml:space="preserve">    23-M -  Montáže potrubia</t>
  </si>
  <si>
    <t xml:space="preserve">      230A - A./ HDPE – TOVÁRENSKÝ PREDIZOLOVANÝ PODZEMNÝ ROZVOD</t>
  </si>
  <si>
    <t xml:space="preserve">      230B - B./ KLASICKÝ ROZVOD</t>
  </si>
  <si>
    <t xml:space="preserve">      230C - C./ ULOŽENIE KLASICKÝCH POTRUBÍ</t>
  </si>
  <si>
    <t xml:space="preserve">      230D - D./ DEMONTÁŽE</t>
  </si>
  <si>
    <t xml:space="preserve">      713 - Izolácie tepelné</t>
  </si>
  <si>
    <t xml:space="preserve">      783 - Dokončovacie práce - nátery</t>
  </si>
  <si>
    <t xml:space="preserve">      784 - Skúšky potrubí a ostatné práce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</si>
  <si>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</si>
  <si>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</si>
  <si>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</si>
  <si>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</si>
  <si>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</si>
  <si>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</si>
  <si>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</si>
  <si>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</si>
  <si>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</si>
  <si>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</si>
  <si>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</si>
  <si>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</si>
  <si>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</si>
  <si>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M</t>
  </si>
  <si>
    <t xml:space="preserve"> Práce a dodávky M</t>
  </si>
  <si>
    <t>ROZPOCET</t>
  </si>
  <si>
    <t>23-M</t>
  </si>
  <si>
    <t xml:space="preserve"> Montáže potrubia</t>
  </si>
  <si>
    <t>230A</t>
  </si>
  <si>
    <t>A./ HDPE – TOVÁRENSKÝ PREDIZOLOVANÝ PODZEMNÝ ROZVOD</t>
  </si>
  <si>
    <t>K</t>
  </si>
  <si>
    <t>A00</t>
  </si>
  <si>
    <t xml:space="preserve">Montáž predizolovaného potrubia </t>
  </si>
  <si>
    <t>súb</t>
  </si>
  <si>
    <t>64</t>
  </si>
  <si>
    <t>-2044193867</t>
  </si>
  <si>
    <t>A01</t>
  </si>
  <si>
    <t>Predizolovaná oceľová rúrka DN 168,3x4,0/250, dĺžka vrátane predizol. tvaroviek, montážnych spojok a prísluš.</t>
  </si>
  <si>
    <t>m</t>
  </si>
  <si>
    <t>1375626439</t>
  </si>
  <si>
    <t>A01.1</t>
  </si>
  <si>
    <t>Predizolovaná oceľová rúrka DN 139,7x3,6/225, dĺžka vrátane predizol. tvaroviek, montážnych spojok a prísluš.</t>
  </si>
  <si>
    <t>1277737134</t>
  </si>
  <si>
    <t>4</t>
  </si>
  <si>
    <t>A01.2</t>
  </si>
  <si>
    <t>Predizolovaná oceľová rúrka DN 114,3x3,6/200, dĺžka vrátane predizol. tvaroviek, montážnych spojok a prísluš.</t>
  </si>
  <si>
    <t>-2056272623</t>
  </si>
  <si>
    <t>5</t>
  </si>
  <si>
    <t>A01.4</t>
  </si>
  <si>
    <t>Predizolovaná oceľová rúrka DN 76,1x2,9/140, dĺžka vrátane predizol. tvaroviek, montážnych spojok a prísluš.</t>
  </si>
  <si>
    <t>-200904131</t>
  </si>
  <si>
    <t>6</t>
  </si>
  <si>
    <t>A01.5</t>
  </si>
  <si>
    <t>Predizolovaná oceľová rúrka DN 60,3x2,9/125, dĺžka vrátane predizol. tvaroviek, montážnych spojok a prísluš.</t>
  </si>
  <si>
    <t>1020234528</t>
  </si>
  <si>
    <t>7</t>
  </si>
  <si>
    <t>A01.6</t>
  </si>
  <si>
    <t>Predizolovaná oceľová rúrka DN 33,7x2,6/90, dĺžka vrátane predizol. tvaroviek, montážnych spojok a prísluš.</t>
  </si>
  <si>
    <t>1142077857</t>
  </si>
  <si>
    <t>8</t>
  </si>
  <si>
    <t>A02</t>
  </si>
  <si>
    <t>Oblúk predizolovaný oceľový DN 114,3x3,6/200, uhol 90st., R=2,5D, ramená L1,L2=800</t>
  </si>
  <si>
    <t>ks</t>
  </si>
  <si>
    <t>1747967078</t>
  </si>
  <si>
    <t>9</t>
  </si>
  <si>
    <t>A02.3</t>
  </si>
  <si>
    <t>Oblúk predizolovaný oceľový DN 76,1x2,9/140, uhol 90st., R=2,5D, ramená L1,L2=550</t>
  </si>
  <si>
    <t>1593636481</t>
  </si>
  <si>
    <t>10</t>
  </si>
  <si>
    <t>A02.4</t>
  </si>
  <si>
    <t>Oblúk predizolovaný oceľový DN 60,3x2,9/125, uhol 90st., R=2,5D, ramená L1,L2=550</t>
  </si>
  <si>
    <t>-766829608</t>
  </si>
  <si>
    <t>11</t>
  </si>
  <si>
    <t>A02.5</t>
  </si>
  <si>
    <t>Oblúk predizolovaný oceľový DN 33,7x2,6/90, uhol 90st., R=2,5D, ramená L1,L2=500</t>
  </si>
  <si>
    <t>1237180678</t>
  </si>
  <si>
    <t>12</t>
  </si>
  <si>
    <t>A03</t>
  </si>
  <si>
    <t>Predizolovaný pevný bod – LOMOVÝ DN 168,3x4,0/250, uhol 57st., ramená L1,L2=1200</t>
  </si>
  <si>
    <t>1417609092</t>
  </si>
  <si>
    <t>13</t>
  </si>
  <si>
    <t>A04</t>
  </si>
  <si>
    <t>Predizolovaná T-odbočka (45º) - Hl. rúra DN 139,7x3,6/225 – odb. DN 60,3x2,9/125</t>
  </si>
  <si>
    <t>434242250</t>
  </si>
  <si>
    <t>14</t>
  </si>
  <si>
    <t>A04.1</t>
  </si>
  <si>
    <t>Predizolovaná T-odbočka (45º) - Hl. rúra DN 114,3x3,6/200 – odb. DN 114,3x3,6/200</t>
  </si>
  <si>
    <t>1308566131</t>
  </si>
  <si>
    <t>15</t>
  </si>
  <si>
    <t>A04.2</t>
  </si>
  <si>
    <t>Predizolovaná T-odbočka (45º) - Hl. rúra DN 76,1x2,9/140 – odb. DN 76,1x2,9/140</t>
  </si>
  <si>
    <t>605818664</t>
  </si>
  <si>
    <t>16</t>
  </si>
  <si>
    <t>A05</t>
  </si>
  <si>
    <t>Predizolovaná P-odbočka - Hl. rúra DN 168,3x4,0/250 – odb. DN 114,3x3,6/200</t>
  </si>
  <si>
    <t>-1114505619</t>
  </si>
  <si>
    <t>17</t>
  </si>
  <si>
    <t>A05.1</t>
  </si>
  <si>
    <t>Predizolovaná P-odbočka - Hl. rúra DN 139,7x3,6/225 – odb. DN 88,9x3,2/160</t>
  </si>
  <si>
    <t>-1496881484</t>
  </si>
  <si>
    <t>18</t>
  </si>
  <si>
    <t>A05.2</t>
  </si>
  <si>
    <t>Predizolovaná P-odbočka - Hl. rúra DN 114,3x3,6/200 – odb. DN 60,3x2,9/125</t>
  </si>
  <si>
    <t>-235792866</t>
  </si>
  <si>
    <t>19</t>
  </si>
  <si>
    <t>A06</t>
  </si>
  <si>
    <t>Predizolovaná redukcia potrubia DN 168,3x4,0/250 – DN 139,7x3,6/225</t>
  </si>
  <si>
    <t>1411867000</t>
  </si>
  <si>
    <t>A06.1</t>
  </si>
  <si>
    <t>Predizolovaná redukcia potrubia DN 139,7x3,6/225 – DN 114,3x3,6/200</t>
  </si>
  <si>
    <t>1757728091</t>
  </si>
  <si>
    <t>21</t>
  </si>
  <si>
    <t>A06.2</t>
  </si>
  <si>
    <t>Predizolovaná redukcia potrubia DN 114,3x3,6/200 – DN 76,1x2,9/140</t>
  </si>
  <si>
    <t>-707350391</t>
  </si>
  <si>
    <t>22</t>
  </si>
  <si>
    <t>A06.3</t>
  </si>
  <si>
    <t>Predizolovaná redukcia potrubia DN 76,1x2,9/140 – DN 33,7x2,6/90</t>
  </si>
  <si>
    <t>1606921234</t>
  </si>
  <si>
    <t>23</t>
  </si>
  <si>
    <t>A07</t>
  </si>
  <si>
    <t>Predizol. uzatváracia armatúra jednostranná s odbočkou DN15, pre inštaláciu vypúšťacích arm. na potrubí DN 88,9x3,2/160, Guľový kohút DN80, PN25, navarovací, výška H (nástavec pre uzatváranie) -1m, dĺ.odb.vyp. DN 21,3x2,3/90 -1m, dĺ.tvarovky -2m</t>
  </si>
  <si>
    <t>849434891</t>
  </si>
  <si>
    <t>24</t>
  </si>
  <si>
    <t>A08</t>
  </si>
  <si>
    <t>Zakončovacia manžeta izolácie (koncové viečko) DN 168,3x4,0/250</t>
  </si>
  <si>
    <t>733647314</t>
  </si>
  <si>
    <t>25</t>
  </si>
  <si>
    <t>A08.1</t>
  </si>
  <si>
    <t>Zakončovacia manžeta izolácie (koncové viečko) DN 114,3x3,6/200</t>
  </si>
  <si>
    <t>-1772401480</t>
  </si>
  <si>
    <t>26</t>
  </si>
  <si>
    <t>A08.3</t>
  </si>
  <si>
    <t>Zakončovacia manžeta izolácie (koncové viečko) DN 76,1x2,9/140</t>
  </si>
  <si>
    <t>1209410083</t>
  </si>
  <si>
    <t>27</t>
  </si>
  <si>
    <t>A08.4</t>
  </si>
  <si>
    <t>Zakončovacia manžeta izolácie (koncové viečko) DN 60,3x2,9/125</t>
  </si>
  <si>
    <t>641301043</t>
  </si>
  <si>
    <t>28</t>
  </si>
  <si>
    <t>A08.5</t>
  </si>
  <si>
    <t>Zakončovacia manžeta izolácie (koncové viečko) DN 33,7x2,6/90</t>
  </si>
  <si>
    <t>1282049216</t>
  </si>
  <si>
    <t>29</t>
  </si>
  <si>
    <t>A09</t>
  </si>
  <si>
    <t>Labyrintové tesnenie vodotesný klzný prechod stenou/podlahou DN 168,3x4,0/250</t>
  </si>
  <si>
    <t>1017565524</t>
  </si>
  <si>
    <t>30</t>
  </si>
  <si>
    <t>A09.1</t>
  </si>
  <si>
    <t>Labyrintové tesnenie vodotesný klzný prechod stenou/podlahou DN 114,3x3,6/200</t>
  </si>
  <si>
    <t>-1173498312</t>
  </si>
  <si>
    <t>31</t>
  </si>
  <si>
    <t>A09.3</t>
  </si>
  <si>
    <t>Labyrintové tesnenie vodotesný klzný prechod stenou/podlahou DN 76,1x2,9/140</t>
  </si>
  <si>
    <t>-706701419</t>
  </si>
  <si>
    <t>32</t>
  </si>
  <si>
    <t>A09.4</t>
  </si>
  <si>
    <t>Labyrintové tesnenie vodotesný klzný prechod stenou/podlahou DN 60,3x2,9/125</t>
  </si>
  <si>
    <t>-1880887006</t>
  </si>
  <si>
    <t>33</t>
  </si>
  <si>
    <t>A09.5</t>
  </si>
  <si>
    <t>Labyrintové tesnenie vodotesný klzný prechod stenou/podlahou DN 33,7x2,6/90</t>
  </si>
  <si>
    <t>2092362862</t>
  </si>
  <si>
    <t>34</t>
  </si>
  <si>
    <t>A10</t>
  </si>
  <si>
    <t>Dilatačné vankúše hr. 40 mm, L= 1 m- pre potrubie DN 114,3x3,6/200</t>
  </si>
  <si>
    <t>1052651315</t>
  </si>
  <si>
    <t>35</t>
  </si>
  <si>
    <t>A10.2</t>
  </si>
  <si>
    <t>Dilatačné vankúše hr. 40 mm, L= 1 m- pre potrubie DN 76,1x2,9/140</t>
  </si>
  <si>
    <t>-231264409</t>
  </si>
  <si>
    <t>36</t>
  </si>
  <si>
    <t>A10.3</t>
  </si>
  <si>
    <t>Dilatačné vankúše hr. 40 mm, L= 1 m- pre potrubie DN 60,3x2,9/125</t>
  </si>
  <si>
    <t>1490322108</t>
  </si>
  <si>
    <t>37</t>
  </si>
  <si>
    <t>A10.4</t>
  </si>
  <si>
    <t>Dilatačné vankúše hr. 40 mm, L= 1 m- pre potrubie DN 33,7x2,6/90</t>
  </si>
  <si>
    <t>-1302598181</t>
  </si>
  <si>
    <t>38</t>
  </si>
  <si>
    <t>A11</t>
  </si>
  <si>
    <t>Výstražná fólia</t>
  </si>
  <si>
    <t>-389191448</t>
  </si>
  <si>
    <t>39</t>
  </si>
  <si>
    <t>A12</t>
  </si>
  <si>
    <t>Náter syntetický pod izolácie spojok - 2x základný</t>
  </si>
  <si>
    <t>m2</t>
  </si>
  <si>
    <t>1385173616</t>
  </si>
  <si>
    <t>40</t>
  </si>
  <si>
    <t>A14</t>
  </si>
  <si>
    <t>Príslušenstvo k predizolovanému potrubiu - spojky, zmršť. presuvky atď.</t>
  </si>
  <si>
    <t>-189846997</t>
  </si>
  <si>
    <t>41</t>
  </si>
  <si>
    <t>A15</t>
  </si>
  <si>
    <t>Monitorovací systém - Spojka lahčená L1-P</t>
  </si>
  <si>
    <t>-932675344</t>
  </si>
  <si>
    <t>42</t>
  </si>
  <si>
    <t>A15.1</t>
  </si>
  <si>
    <t>Monitorovací systém - Držiak alarm. drôtu dvojitý H19</t>
  </si>
  <si>
    <t>1247077820</t>
  </si>
  <si>
    <t>43</t>
  </si>
  <si>
    <t>A15.2</t>
  </si>
  <si>
    <t>Monitorovací systém - Držiak rozvodovej krabice typu A</t>
  </si>
  <si>
    <t>2113071781</t>
  </si>
  <si>
    <t>44</t>
  </si>
  <si>
    <t>A15.3</t>
  </si>
  <si>
    <t>Monitorovací systém - Odbočná krabica Acidur 6455-11P</t>
  </si>
  <si>
    <t>1226974501</t>
  </si>
  <si>
    <t>45</t>
  </si>
  <si>
    <t>A16</t>
  </si>
  <si>
    <t>Sada montážnych pomôcok pre SP240, 145</t>
  </si>
  <si>
    <t>605509966</t>
  </si>
  <si>
    <t>46</t>
  </si>
  <si>
    <t>A16.1</t>
  </si>
  <si>
    <t>Montážny výkres</t>
  </si>
  <si>
    <t>-98585273</t>
  </si>
  <si>
    <t>47</t>
  </si>
  <si>
    <t>A16.2</t>
  </si>
  <si>
    <t>Schéma zapojenia alarmu</t>
  </si>
  <si>
    <t>-819979514</t>
  </si>
  <si>
    <t>48</t>
  </si>
  <si>
    <t>A17</t>
  </si>
  <si>
    <t>Doprava predizolovaného mat. a komponenetov</t>
  </si>
  <si>
    <t>-1553353365</t>
  </si>
  <si>
    <t>230B</t>
  </si>
  <si>
    <t>B./ KLASICKÝ ROZVOD</t>
  </si>
  <si>
    <t>49</t>
  </si>
  <si>
    <t>230991</t>
  </si>
  <si>
    <t>Presun a vyloženie materiálu na stavbe</t>
  </si>
  <si>
    <t>%</t>
  </si>
  <si>
    <t>-1265228156</t>
  </si>
  <si>
    <t>50</t>
  </si>
  <si>
    <t>230992</t>
  </si>
  <si>
    <t>Nepredvídané práce</t>
  </si>
  <si>
    <t>1598049172</t>
  </si>
  <si>
    <t>51</t>
  </si>
  <si>
    <t>B01</t>
  </si>
  <si>
    <t>Oceľová rúrka bezšvová - materiál 11 353 (P235 TR1), podľa EN 10217-1 DN168,3x4,0/i</t>
  </si>
  <si>
    <t>163023608</t>
  </si>
  <si>
    <t>52</t>
  </si>
  <si>
    <t>B01.1</t>
  </si>
  <si>
    <t>Oceľová rúrka bezšvová - materiál 11 353 (P235 TR1), podľa EN 10217-1 DN114,3x3,6/i</t>
  </si>
  <si>
    <t>-1448102600</t>
  </si>
  <si>
    <t>53</t>
  </si>
  <si>
    <t>B01.2</t>
  </si>
  <si>
    <t>Oceľová rúrka bezšvová - materiál 11 353 (P235 TR1), podľa EN 10217-1 DN76,1x2,9/i</t>
  </si>
  <si>
    <t>-1600145067</t>
  </si>
  <si>
    <t>54</t>
  </si>
  <si>
    <t>B01.3</t>
  </si>
  <si>
    <t>Oceľová rúrka bezšvová - materiál 11 353 (P235 TR1), podľa EN 10217-1 DN60,3x2,9/i</t>
  </si>
  <si>
    <t>-1714068789</t>
  </si>
  <si>
    <t>55</t>
  </si>
  <si>
    <t>B01.4</t>
  </si>
  <si>
    <t>Oceľová rúrka bezšvová - materiál 11 353 (P235 TR1), podľa EN 10217-1 DN33,7x2,6/i</t>
  </si>
  <si>
    <t>-1694304090</t>
  </si>
  <si>
    <t>56</t>
  </si>
  <si>
    <t>B02</t>
  </si>
  <si>
    <t>Oceľový rúrkový oblúk hladký DN168,3x4,0/i, uhol 90°, R = 2,5xD podla DIN 2605, resp. R = 3xDN</t>
  </si>
  <si>
    <t>188631128</t>
  </si>
  <si>
    <t>57</t>
  </si>
  <si>
    <t>B02.1</t>
  </si>
  <si>
    <t>Oceľový rúrkový oblúk hladký DN76,1x2,9/i, uhol 90°, R = 2,5xD podla DIN 2605, resp. R = 3xDN</t>
  </si>
  <si>
    <t>-1041906072</t>
  </si>
  <si>
    <t>58</t>
  </si>
  <si>
    <t>B02.2</t>
  </si>
  <si>
    <t>Oceľový rúrkový oblúk hladký DN60,3x2,9/i, uhol 90°, R = 2,5xD podla DIN 2605, resp. R = 3xDN</t>
  </si>
  <si>
    <t>1315188509</t>
  </si>
  <si>
    <t>59</t>
  </si>
  <si>
    <t>B03</t>
  </si>
  <si>
    <t>Oceľový rúrkový oblúk hladký DN168,3x4,0/i, uhol 30°, podla ON 132611, R=3xDN</t>
  </si>
  <si>
    <t>-1203226642</t>
  </si>
  <si>
    <t>60</t>
  </si>
  <si>
    <t>B04</t>
  </si>
  <si>
    <t>Rúrkový prechod priamy DN200 / DN150 podľa ON 13 2200</t>
  </si>
  <si>
    <t>-644785271</t>
  </si>
  <si>
    <t>61</t>
  </si>
  <si>
    <t>B04.1</t>
  </si>
  <si>
    <t>Rúrkový prechod priamy DN100 / DN65 podľa ON 13 2200</t>
  </si>
  <si>
    <t>-219804585</t>
  </si>
  <si>
    <t>62</t>
  </si>
  <si>
    <t>B04.2</t>
  </si>
  <si>
    <t>Rúrkový prechod priamy DN100 / DN50 podľa ON 13 2200</t>
  </si>
  <si>
    <t>978646769</t>
  </si>
  <si>
    <t>63</t>
  </si>
  <si>
    <t>B04.3</t>
  </si>
  <si>
    <t>Rúrkový prechod priamy DN80 / DN50 podľa ON 13 2200</t>
  </si>
  <si>
    <t>452484852</t>
  </si>
  <si>
    <t>B04.4</t>
  </si>
  <si>
    <t>Rúrkový prechod priamy DN65 / DN50 podľa ON 13 2200</t>
  </si>
  <si>
    <t>-1723605203</t>
  </si>
  <si>
    <t>65</t>
  </si>
  <si>
    <t>B04.5</t>
  </si>
  <si>
    <t>Rúrkový prechod priamy DN50 / DN25 podľa ON 13 2200</t>
  </si>
  <si>
    <t>1559182375</t>
  </si>
  <si>
    <t>66</t>
  </si>
  <si>
    <t>B05</t>
  </si>
  <si>
    <t xml:space="preserve">Zváraná “T“ - odbočka (vyrobiť pri montáži), podľa STN 13 2230 z hlavného potrubia DN114,3x3,6/iz - odbočka DN33,7x2,6/iz </t>
  </si>
  <si>
    <t>599375697</t>
  </si>
  <si>
    <t>67</t>
  </si>
  <si>
    <t>B05.1</t>
  </si>
  <si>
    <t xml:space="preserve">Zváraná “T“ - odbočka (vyrobiť pri montáži), podľa STN 13 2230 z hlavného potrubia DN114,3x3,6/iz - odbočka DN26,9x2,6/iz </t>
  </si>
  <si>
    <t>-1984042522</t>
  </si>
  <si>
    <t>68</t>
  </si>
  <si>
    <t>B05.2</t>
  </si>
  <si>
    <t xml:space="preserve">Zváraná “T“ - odbočka (vyrobiť pri montáži), podľa STN 13 2230 z hlavného potrubia DN76,1x2,9/iz - odbočka DN26,9x2,6/iz </t>
  </si>
  <si>
    <t>-406721143</t>
  </si>
  <si>
    <t>69</t>
  </si>
  <si>
    <t>B05.3</t>
  </si>
  <si>
    <t xml:space="preserve">Zváraná “T“ - odbočka (vyrobiť pri montáži), podľa STN 13 2230 z hlavného potrubia DN60,3x2,9/iz - odbočka DN21,3x2,3/iz </t>
  </si>
  <si>
    <t>-1239764465</t>
  </si>
  <si>
    <t>70</t>
  </si>
  <si>
    <t>B05.4</t>
  </si>
  <si>
    <t xml:space="preserve">Zváraná “T“ - odbočka (vyrobiť pri montáži), podľa STN 13 2230 z hlavného potrubia DN33,7x2,6/iz - odbočka DN21,3x2,3/iz </t>
  </si>
  <si>
    <t>2044078037</t>
  </si>
  <si>
    <t>71</t>
  </si>
  <si>
    <t>B06</t>
  </si>
  <si>
    <t>Uzatváracie armatúry, materiál oceľ, T = 130 ºC, pmin = PN16, Guľový kohút DN100, PN16, prírubový</t>
  </si>
  <si>
    <t>-1228164358</t>
  </si>
  <si>
    <t>72</t>
  </si>
  <si>
    <t>B06.1</t>
  </si>
  <si>
    <t>Uzatváracie armatúry, materiál oceľ, T = 130 ºC, pmin = PN16, Guľový kohút DN65, PN16, prírubový</t>
  </si>
  <si>
    <t>2032543509</t>
  </si>
  <si>
    <t>73</t>
  </si>
  <si>
    <t>B06.2</t>
  </si>
  <si>
    <t>Uzatváracie armatúry, materiál oceľ, T = 130 ºC, pmin = PN16, Guľový kohút DN50, PN16, prírubový</t>
  </si>
  <si>
    <t>1128792302</t>
  </si>
  <si>
    <t>74</t>
  </si>
  <si>
    <t>B06.3</t>
  </si>
  <si>
    <t>Uzatváracie armatúry, materiál oceľ, T = 130 ºC, pmin = PN16, Guľový kohút DN25, PN16, prírubový</t>
  </si>
  <si>
    <t>-1712200745</t>
  </si>
  <si>
    <t>75</t>
  </si>
  <si>
    <t>B07</t>
  </si>
  <si>
    <t>Merač tepla Landis+Gyr ULTRAHEAT T550, DN25, PN16, qs=7m3/h, prírubový</t>
  </si>
  <si>
    <t>-1142220379</t>
  </si>
  <si>
    <t>76</t>
  </si>
  <si>
    <t>B07.1</t>
  </si>
  <si>
    <t>Merač tepla Landis+Gyr ULTRAHEAT T550, DN50, PN16, qs=30m3/h, prírubový</t>
  </si>
  <si>
    <t>-2141558268</t>
  </si>
  <si>
    <t>77</t>
  </si>
  <si>
    <t>B10</t>
  </si>
  <si>
    <t>Odvzdušnenie potrubia s prepojom N2,O4,O5,O7 - Uzatvárací ventil DN15, PN16, prírubový</t>
  </si>
  <si>
    <t>994258978</t>
  </si>
  <si>
    <t>78</t>
  </si>
  <si>
    <t>B10.1</t>
  </si>
  <si>
    <t>Odvzdušnenie potrubia s prepojom N2,O4,O5,O7 - Príruba privarovacia s krkom DN15, PN16, STN 13 1233</t>
  </si>
  <si>
    <t>-1941566789</t>
  </si>
  <si>
    <t>79</t>
  </si>
  <si>
    <t>B10.2</t>
  </si>
  <si>
    <t>Odvzdušnenie potrubia s prepojom N2,O4,O5,O7 - Prírubový spoj DN15, PN16</t>
  </si>
  <si>
    <t>-78826765</t>
  </si>
  <si>
    <t>80</t>
  </si>
  <si>
    <t>B10.3</t>
  </si>
  <si>
    <t xml:space="preserve">Odvzdušnenie potrubia s prepojom N2,O4,O5,O7 - Rúra ø21,3x2,3, STN 42 5715, mat. STN 11 353.1 </t>
  </si>
  <si>
    <t>bm</t>
  </si>
  <si>
    <t>-1603974661</t>
  </si>
  <si>
    <t>81</t>
  </si>
  <si>
    <t>B10.4</t>
  </si>
  <si>
    <t>Odvzdušnenie potrubia s prepojom N2,O4,O5,O7 - Tvarovka “T“, hl. DN15 – odb. DN15, podľa STN 13 2200</t>
  </si>
  <si>
    <t>1661397791</t>
  </si>
  <si>
    <t>82</t>
  </si>
  <si>
    <t>B10.5</t>
  </si>
  <si>
    <t xml:space="preserve">Odvzdušnenie potrubia s prepojom N2,O4,O5,O7 - Rúrový oblúk DN15, uhol 90º , R=1,5xDN, podľa STN 13 2200  </t>
  </si>
  <si>
    <t>909994487</t>
  </si>
  <si>
    <t>83</t>
  </si>
  <si>
    <t>B11</t>
  </si>
  <si>
    <t>Odvzdušnenie potrubia s prepojom O6,O2 - Uzatvárací ventil DN20, PN16, prírubový</t>
  </si>
  <si>
    <t>469883682</t>
  </si>
  <si>
    <t>84</t>
  </si>
  <si>
    <t>B11.1</t>
  </si>
  <si>
    <t>Odvzdušnenie potrubia s prepojom O6,O2 - Príruba privarovacia s krkom DN20, PN16, STN 13 1233</t>
  </si>
  <si>
    <t>1070167387</t>
  </si>
  <si>
    <t>85</t>
  </si>
  <si>
    <t>B11.2</t>
  </si>
  <si>
    <t>Odvzdušnenie potrubia s prepojom O6,O2 - Prírubový spoj DN20, PN16</t>
  </si>
  <si>
    <t>-1051091001</t>
  </si>
  <si>
    <t>86</t>
  </si>
  <si>
    <t>B11.3</t>
  </si>
  <si>
    <t xml:space="preserve">Odvzdušnenie potrubia s prepojom O6,O2 - Rúra ø26,9x2,6, STN 42 5715, mat. STN 11 353.1 </t>
  </si>
  <si>
    <t>-975913071</t>
  </si>
  <si>
    <t>87</t>
  </si>
  <si>
    <t>B11.4</t>
  </si>
  <si>
    <t>Odvzdušnenie potrubia s prepojom O6,O2 - Tvarovka “T“, hl. DN20 – odb. DN20, podľa STN 13 2200</t>
  </si>
  <si>
    <t>1239706688</t>
  </si>
  <si>
    <t>88</t>
  </si>
  <si>
    <t>B11.5</t>
  </si>
  <si>
    <t xml:space="preserve">Odvzdušnenie potrubia s prepojom O6,O2 - Rúrový oblúk DN20, uhol 90º , R=1,5xDN, podľa STN 13 2200  </t>
  </si>
  <si>
    <t>-206936195</t>
  </si>
  <si>
    <t>89</t>
  </si>
  <si>
    <t>B12</t>
  </si>
  <si>
    <t>Vypúšťanie potrubia s prepojom O2 - Uzatvárací ventil DN25, PN16, prírubový</t>
  </si>
  <si>
    <t>-1049189404</t>
  </si>
  <si>
    <t>90</t>
  </si>
  <si>
    <t>B12.1</t>
  </si>
  <si>
    <t>Vypúšťanie potrubia s prepojom O2 - Príruba privarovacia s krkom DN25, PN16, STN 13 1233</t>
  </si>
  <si>
    <t>-1836334943</t>
  </si>
  <si>
    <t>91</t>
  </si>
  <si>
    <t>B12.2</t>
  </si>
  <si>
    <t>Vypúšťanie potrubia s prepojom O2 - Prírubový spoj DN25, PN16</t>
  </si>
  <si>
    <t>-778293961</t>
  </si>
  <si>
    <t>92</t>
  </si>
  <si>
    <t>B12.3</t>
  </si>
  <si>
    <t xml:space="preserve">Vypúšťanie potrubia s prepojom O2 - Rúra ø33,7x2,6, STN 42 5715, mat. STN 11 353.1 </t>
  </si>
  <si>
    <t>495370079</t>
  </si>
  <si>
    <t>93</t>
  </si>
  <si>
    <t>B12.4</t>
  </si>
  <si>
    <t>Vypúšťanie potrubia s prepojom O2 - Tvarovka “T“, hl. DN25 – odb. DN25, podľa STN 13 2200</t>
  </si>
  <si>
    <t>-1898011480</t>
  </si>
  <si>
    <t>94</t>
  </si>
  <si>
    <t>B12.5</t>
  </si>
  <si>
    <t xml:space="preserve">Vypúšťanie potrubia s prepojom O2 - Rúrový oblúk DN25, uhol 90º , R=1,5xDN, podľa STN 13 2200  </t>
  </si>
  <si>
    <t>-2080355279</t>
  </si>
  <si>
    <t>95</t>
  </si>
  <si>
    <t>B13</t>
  </si>
  <si>
    <t>Príruba privarovacia s krkom DN100, PN16, podľa STN 131232</t>
  </si>
  <si>
    <t>325765438</t>
  </si>
  <si>
    <t>96</t>
  </si>
  <si>
    <t>B13.1</t>
  </si>
  <si>
    <t>Príruba privarovacia s krkom DN80, PN16, podľa STN 131232</t>
  </si>
  <si>
    <t>43658837</t>
  </si>
  <si>
    <t>97</t>
  </si>
  <si>
    <t>B13.2</t>
  </si>
  <si>
    <t>Príruba privarovacia s krkom DN65, PN16, podľa STN 131232</t>
  </si>
  <si>
    <t>2041844909</t>
  </si>
  <si>
    <t>98</t>
  </si>
  <si>
    <t>B13.3</t>
  </si>
  <si>
    <t>Príruba privarovacia s krkom DN50, PN16, podľa STN 131232</t>
  </si>
  <si>
    <t>996285277</t>
  </si>
  <si>
    <t>99</t>
  </si>
  <si>
    <t>B13.4</t>
  </si>
  <si>
    <t>Príruba privarovacia s krkom DN25, PN16, podľa STN 131232</t>
  </si>
  <si>
    <t>1185678389</t>
  </si>
  <si>
    <t>100</t>
  </si>
  <si>
    <t>B14</t>
  </si>
  <si>
    <t>Prírubový spoj DN100, PN16</t>
  </si>
  <si>
    <t>1433539537</t>
  </si>
  <si>
    <t>101</t>
  </si>
  <si>
    <t>B14.1</t>
  </si>
  <si>
    <t>Prírubový spoj DN80, PN16</t>
  </si>
  <si>
    <t>-41301590</t>
  </si>
  <si>
    <t>102</t>
  </si>
  <si>
    <t>B14.2</t>
  </si>
  <si>
    <t>Prírubový spoj DN65, PN16</t>
  </si>
  <si>
    <t>1823453412</t>
  </si>
  <si>
    <t>103</t>
  </si>
  <si>
    <t>B14.3</t>
  </si>
  <si>
    <t>Prírubový spoj DN50, PN16</t>
  </si>
  <si>
    <t>302646270</t>
  </si>
  <si>
    <t>104</t>
  </si>
  <si>
    <t>B14.4</t>
  </si>
  <si>
    <t>Prírubový spoj DN25, PN16</t>
  </si>
  <si>
    <t>426351712</t>
  </si>
  <si>
    <t>230C</t>
  </si>
  <si>
    <t>C./ ULOŽENIE KLASICKÝCH POTRUBÍ</t>
  </si>
  <si>
    <t>105</t>
  </si>
  <si>
    <t>230050014</t>
  </si>
  <si>
    <t xml:space="preserve">Montáž uloženia   </t>
  </si>
  <si>
    <t>kg</t>
  </si>
  <si>
    <t>1787424002</t>
  </si>
  <si>
    <t>106</t>
  </si>
  <si>
    <t>C1</t>
  </si>
  <si>
    <t>Klzná podpera pre Ø 168,3 x 4,0 / iz, podľa ON 13 0800 -  hmotnosť: 7,8 kg/ks</t>
  </si>
  <si>
    <t>256</t>
  </si>
  <si>
    <t>1060244224</t>
  </si>
  <si>
    <t>107</t>
  </si>
  <si>
    <t>C2</t>
  </si>
  <si>
    <t>Doplnkové oceľové konštrukcie z profilovej ocele a plechu</t>
  </si>
  <si>
    <t xml:space="preserve">kg </t>
  </si>
  <si>
    <t>-881594743</t>
  </si>
  <si>
    <t>230D</t>
  </si>
  <si>
    <t>D./ DEMONTÁŽE</t>
  </si>
  <si>
    <t>108</t>
  </si>
  <si>
    <t>230080451.S</t>
  </si>
  <si>
    <t>Demontáž existujúceho parného a kondenzátneho potrubia + uloženia, armatúry</t>
  </si>
  <si>
    <t>1643421216</t>
  </si>
  <si>
    <t>109</t>
  </si>
  <si>
    <t>230080452.S</t>
  </si>
  <si>
    <t>Demontáž existujúceho parného a kondenzátneho potrubia - vybavenie rozvodov</t>
  </si>
  <si>
    <t>2077526087</t>
  </si>
  <si>
    <t>110</t>
  </si>
  <si>
    <t>713400841.S</t>
  </si>
  <si>
    <t>Odstránenie tepelnej izolácie potrubia</t>
  </si>
  <si>
    <t>-2075086280</t>
  </si>
  <si>
    <t>111</t>
  </si>
  <si>
    <t>979081112.S</t>
  </si>
  <si>
    <t>Odvoz sutiny a demont. materiálu na skládku do 10 km</t>
  </si>
  <si>
    <t>t</t>
  </si>
  <si>
    <t>1793099529</t>
  </si>
  <si>
    <t>112</t>
  </si>
  <si>
    <t>979089612.S</t>
  </si>
  <si>
    <t>Poplatok za skladovanie - iné odpady zo stavieb a demolácií (17 09), ostatné - tepelné izolácie potrubí</t>
  </si>
  <si>
    <t>-312927948</t>
  </si>
  <si>
    <t>713</t>
  </si>
  <si>
    <t>Izolácie tepelné</t>
  </si>
  <si>
    <t>113</t>
  </si>
  <si>
    <t>713415111.S</t>
  </si>
  <si>
    <t>Montáž izolácie tepelnej potrubia a ohybov rohožami jednovrstvová</t>
  </si>
  <si>
    <t>259686322</t>
  </si>
  <si>
    <t>114</t>
  </si>
  <si>
    <t>631450001300.S</t>
  </si>
  <si>
    <t>Rohož z minerálnej vlny hr. 40 mm so sklenou rohožou do 130°C, na izoláciu rovinných i zakrivených plôch</t>
  </si>
  <si>
    <t>1682544849</t>
  </si>
  <si>
    <t>115</t>
  </si>
  <si>
    <t>631450001500.S</t>
  </si>
  <si>
    <t>Rohož z minerálnej vlny hr. 60 mm so sklenou rohožou do 130°C, na izoláciu rovinných i zakrivených plôch</t>
  </si>
  <si>
    <t>203081555</t>
  </si>
  <si>
    <t>116</t>
  </si>
  <si>
    <t>713491111.S</t>
  </si>
  <si>
    <t>Izolácia tepelná - montáž oplechovania pevného - potrubia</t>
  </si>
  <si>
    <t>-534682444</t>
  </si>
  <si>
    <t>117</t>
  </si>
  <si>
    <t>138110005900.S</t>
  </si>
  <si>
    <t>Plech hladký pozinkovaný hr. 0,60 mm, min. 285 g/m2, ozn. 10 004.20, podľa EN S185</t>
  </si>
  <si>
    <t>-1361433063</t>
  </si>
  <si>
    <t>118</t>
  </si>
  <si>
    <t>713530391</t>
  </si>
  <si>
    <t>Izolácia tepelná - Guľový kohút DN100, PN25 - kazetové snímateľné púzdro+pozink. plech hr. 0,6 mm</t>
  </si>
  <si>
    <t>-1747033044</t>
  </si>
  <si>
    <t>119</t>
  </si>
  <si>
    <t>713530393</t>
  </si>
  <si>
    <t>Izolácia tepelná - Guľový kohút DN65, PN25 - kazetové snímateľné púzdro+pozink. plech hr. 0,6 mm</t>
  </si>
  <si>
    <t>897211221</t>
  </si>
  <si>
    <t>120</t>
  </si>
  <si>
    <t>713530394</t>
  </si>
  <si>
    <t>Izolácia tepelná - Guľový kohút DN50, PN25 - kazetové snímateľné púzdro+pozink. plech hr. 0,6 mm</t>
  </si>
  <si>
    <t>1062623894</t>
  </si>
  <si>
    <t>121</t>
  </si>
  <si>
    <t>713530395</t>
  </si>
  <si>
    <t>Izolácia tepelná - Guľový kohút DN25, PN25 - kazetové snímateľné púzdro+pozink. plech hr. 0,6 mm</t>
  </si>
  <si>
    <t>-1400566305</t>
  </si>
  <si>
    <t>122</t>
  </si>
  <si>
    <t>713530397</t>
  </si>
  <si>
    <t>Izolácia tepelná - Uzatvárací ventil DN25, PN25  - kazetové snímateľné púzdro+pozink. plech hr. 0,6 mm</t>
  </si>
  <si>
    <t>394572098</t>
  </si>
  <si>
    <t>123</t>
  </si>
  <si>
    <t>713530398</t>
  </si>
  <si>
    <t>Izolácia tepelná - Uzatvárací ventil DN20, PN25  - kazetové snímateľné púzdro+pozink. plech hr. 0,6 mm</t>
  </si>
  <si>
    <t>1550051542</t>
  </si>
  <si>
    <t>124</t>
  </si>
  <si>
    <t>713530399</t>
  </si>
  <si>
    <t>Izolácia tepelná - Uzatvárací ventil DN15, PN25  - kazetové snímateľné púzdro+pozink. plech hr. 0,6 mm</t>
  </si>
  <si>
    <t>1602648417</t>
  </si>
  <si>
    <t>783</t>
  </si>
  <si>
    <t>Dokončovacie práce - nátery</t>
  </si>
  <si>
    <t>125</t>
  </si>
  <si>
    <t>783222101</t>
  </si>
  <si>
    <t>Nátery syntetické základné 2x, pod tepelnú izoláciu</t>
  </si>
  <si>
    <t>692070212</t>
  </si>
  <si>
    <t>126</t>
  </si>
  <si>
    <t>783121</t>
  </si>
  <si>
    <t>Ochranné nátery 1x základný syntetický náter</t>
  </si>
  <si>
    <t>-1140742762</t>
  </si>
  <si>
    <t>127</t>
  </si>
  <si>
    <t>783122</t>
  </si>
  <si>
    <t>Ochranné nátery 2x vonkajší syntetický náter</t>
  </si>
  <si>
    <t>-1099933043</t>
  </si>
  <si>
    <t>784</t>
  </si>
  <si>
    <t>Skúšky potrubí a ostatné práce</t>
  </si>
  <si>
    <t>128</t>
  </si>
  <si>
    <t>230120014.S</t>
  </si>
  <si>
    <t>Odmasťovanie potrubia DN 25</t>
  </si>
  <si>
    <t>-2059005803</t>
  </si>
  <si>
    <t>129</t>
  </si>
  <si>
    <t>230120019.S</t>
  </si>
  <si>
    <t>Odmasťovanie potrubia DN 80</t>
  </si>
  <si>
    <t>1043116264</t>
  </si>
  <si>
    <t>130</t>
  </si>
  <si>
    <t>230120020.S</t>
  </si>
  <si>
    <t>Odmasťovanie potrubia DN 100</t>
  </si>
  <si>
    <t>-1325552677</t>
  </si>
  <si>
    <t>131</t>
  </si>
  <si>
    <t>230120021.S</t>
  </si>
  <si>
    <t>Odmasťovanie potrubia DN 125</t>
  </si>
  <si>
    <t>-421141128</t>
  </si>
  <si>
    <t>132</t>
  </si>
  <si>
    <t>230120022.S</t>
  </si>
  <si>
    <t>Odmasťovanie potrubia DN 150</t>
  </si>
  <si>
    <t>1049947066</t>
  </si>
  <si>
    <t>133</t>
  </si>
  <si>
    <t>230120041.S</t>
  </si>
  <si>
    <t>Čistenie potrubia prefúkavaním alebo preplachovaním DN 32</t>
  </si>
  <si>
    <t>-9569765</t>
  </si>
  <si>
    <t>134</t>
  </si>
  <si>
    <t>230120045.S</t>
  </si>
  <si>
    <t>Čistenie potrubia prefúkavaním alebo preplachovaním DN 80</t>
  </si>
  <si>
    <t>-1155483403</t>
  </si>
  <si>
    <t>135</t>
  </si>
  <si>
    <t>230120046.S</t>
  </si>
  <si>
    <t>Čistenie potrubia prefúkavaním alebo preplachovaním DN 100</t>
  </si>
  <si>
    <t>-893114026</t>
  </si>
  <si>
    <t>136</t>
  </si>
  <si>
    <t>230120047.S</t>
  </si>
  <si>
    <t>Čistenie potrubia prefúkavaním alebo preplachovaním DN 125</t>
  </si>
  <si>
    <t>1518488076</t>
  </si>
  <si>
    <t>137</t>
  </si>
  <si>
    <t>230120048.S</t>
  </si>
  <si>
    <t>Čistenie potrubia prefúkavaním alebo preplachovaním DN 150</t>
  </si>
  <si>
    <t>-324195221</t>
  </si>
  <si>
    <t>138</t>
  </si>
  <si>
    <t>230163005.S</t>
  </si>
  <si>
    <t>Kontrolné prežiarenie zvarov Iridiom 192, cez 2 steny, film D4, rúrka D=35-44.5 mm, t=0.5-5 mm; 2 exp.</t>
  </si>
  <si>
    <t>1850572609</t>
  </si>
  <si>
    <t>139</t>
  </si>
  <si>
    <t>230163011.S</t>
  </si>
  <si>
    <t>Kontrolné prežiarenie zvarov Iridiom 192, cez 2 steny, film D4, rúrka D=89-127 mm, t=3.5-10 mm; 3 exp.</t>
  </si>
  <si>
    <t>1774743318</t>
  </si>
  <si>
    <t>140</t>
  </si>
  <si>
    <t>230163013.S</t>
  </si>
  <si>
    <t>Kontrolné prežiarenie zvarov Iridiom 192, cez 2 steny, film D4, rúrka D=133-180 mm, t=4.0-11 mm; 3 exp.</t>
  </si>
  <si>
    <t>-1094630797</t>
  </si>
  <si>
    <t>141</t>
  </si>
  <si>
    <t>230170001.S</t>
  </si>
  <si>
    <t>Príprava pre skúšku tesnosti DN do - 40</t>
  </si>
  <si>
    <t>úsek</t>
  </si>
  <si>
    <t>-2015041606</t>
  </si>
  <si>
    <t>142</t>
  </si>
  <si>
    <t>230170002.S</t>
  </si>
  <si>
    <t>Príprava pre skúšku tesnosti DN 50 - 80</t>
  </si>
  <si>
    <t>-1992075502</t>
  </si>
  <si>
    <t>143</t>
  </si>
  <si>
    <t>230170003.S</t>
  </si>
  <si>
    <t>Príprava pre skúšku tesnosti DN 100 - 125</t>
  </si>
  <si>
    <t>680718780</t>
  </si>
  <si>
    <t>144</t>
  </si>
  <si>
    <t>230170004.S</t>
  </si>
  <si>
    <t>Príprava pre skúšku tesnosti DN 150 - 200</t>
  </si>
  <si>
    <t>-1014663985</t>
  </si>
  <si>
    <t>145</t>
  </si>
  <si>
    <t>230170011.S</t>
  </si>
  <si>
    <t>Skúška tesnosti potrubia podľa STN 13 0020 do DN 40</t>
  </si>
  <si>
    <t>1179103091</t>
  </si>
  <si>
    <t>146</t>
  </si>
  <si>
    <t>230170012.S</t>
  </si>
  <si>
    <t>Skúška tesnosti potrubia podľa STN 13 0020 DN 50 - 80</t>
  </si>
  <si>
    <t>1251363966</t>
  </si>
  <si>
    <t>147</t>
  </si>
  <si>
    <t>230170013.S</t>
  </si>
  <si>
    <t>Skúška tesnosti potrubia podľa STN 13 0020 DN 100 - 125</t>
  </si>
  <si>
    <t>-766275443</t>
  </si>
  <si>
    <t>148</t>
  </si>
  <si>
    <t>230170014.S</t>
  </si>
  <si>
    <t>Skúška tesnosti potrubia podľa STN 13 0020 DN 150 - 200</t>
  </si>
  <si>
    <t>-1667303948</t>
  </si>
  <si>
    <t>149</t>
  </si>
  <si>
    <t>230230031.2</t>
  </si>
  <si>
    <t>Úradná skúška vyhradeného tlakového zariadenia - viď Vyhláška MPSVaR č.508/2009 Z.z. § 13</t>
  </si>
  <si>
    <t>1262041485</t>
  </si>
  <si>
    <t>150</t>
  </si>
  <si>
    <t>230230031.S</t>
  </si>
  <si>
    <t>Komplexné skúšky rozvodu do DN 50 (tlaková, dilatačná, stavebná, záverečná kontrola)</t>
  </si>
  <si>
    <t>-1392637321</t>
  </si>
  <si>
    <t>151</t>
  </si>
  <si>
    <t>230230033.S</t>
  </si>
  <si>
    <t>Komplexné skúšky rozvodu do DN 100 (tlaková, dilatačná, stavebná, záverečná kontrola)</t>
  </si>
  <si>
    <t>300213038</t>
  </si>
  <si>
    <t>152</t>
  </si>
  <si>
    <t>230230035.S</t>
  </si>
  <si>
    <t>Komplexné skúšky rozvodu do DN 150 (tlaková, dilatačná, stavebná, záverečná kontrola)</t>
  </si>
  <si>
    <t>348669649</t>
  </si>
  <si>
    <t>VRN</t>
  </si>
  <si>
    <t>Vedľajšie rozpočtové náklady</t>
  </si>
  <si>
    <t>153</t>
  </si>
  <si>
    <t>0006000</t>
  </si>
  <si>
    <t>Zariadenie staveniska - prevádzkové kancelárie, sklady, komunikácie, oplotenie, energie, prípojky ZS, stráženie, dopr. značenie a iné</t>
  </si>
  <si>
    <t>1024</t>
  </si>
  <si>
    <t>-1725380532</t>
  </si>
  <si>
    <t>2 - O1</t>
  </si>
  <si>
    <t xml:space="preserve">      230B - B./  KLASICKÝ  ROZVOD</t>
  </si>
  <si>
    <t xml:space="preserve">      230C - C./ DEMONTÁŽE</t>
  </si>
  <si>
    <t xml:space="preserve">      783 - Nátery</t>
  </si>
  <si>
    <t>-1517028443</t>
  </si>
  <si>
    <t>1001445832</t>
  </si>
  <si>
    <t>-82762242</t>
  </si>
  <si>
    <t>Predizolovaná T-odbočka (45º) - Hl. rúra DN 168,3x4,0/250 – odb. DN 114,3x3,6/200</t>
  </si>
  <si>
    <t>1118974282</t>
  </si>
  <si>
    <t>-2058600876</t>
  </si>
  <si>
    <t>Labyrintové tesnenie vodotesný klzný prechod stenou DN 114,3x3,6/200</t>
  </si>
  <si>
    <t>-550517065</t>
  </si>
  <si>
    <t>-512089935</t>
  </si>
  <si>
    <t>1704347133</t>
  </si>
  <si>
    <t>1319838804</t>
  </si>
  <si>
    <t>241713290</t>
  </si>
  <si>
    <t>-450818086</t>
  </si>
  <si>
    <t>522107278</t>
  </si>
  <si>
    <t>-503100375</t>
  </si>
  <si>
    <t>1072242189</t>
  </si>
  <si>
    <t>2033729152</t>
  </si>
  <si>
    <t>9998127</t>
  </si>
  <si>
    <t>B./  KLASICKÝ  ROZVOD</t>
  </si>
  <si>
    <t>-180441072</t>
  </si>
  <si>
    <t>-206796732</t>
  </si>
  <si>
    <t xml:space="preserve">Rúrkový prechod priamy podľa ON 13 2200 - Hl. rúra DN168,3x4,0/iz  Odbočka  DN114,3x3,6/iz </t>
  </si>
  <si>
    <t>-1906320236</t>
  </si>
  <si>
    <t xml:space="preserve">Rúrkový prechod priamy podľa ON 13 2200 - Hl. rúra DN168,3x4,0/iz  Odbočka  DN88,9x3,2/iz </t>
  </si>
  <si>
    <t>926375667</t>
  </si>
  <si>
    <t xml:space="preserve">Rúrkový prechod priamy podľa ON 13 2200 - Hl. rúra DN88,9x3,2/iz  Odbočka  DN60,3x2,9/iz </t>
  </si>
  <si>
    <t>848999658</t>
  </si>
  <si>
    <t>Merač tepla Ultraheat T550, DN50</t>
  </si>
  <si>
    <t>711106602</t>
  </si>
  <si>
    <t>Uzatváracie armatúry, materiál oceľ, T = 130 ºC, pmin = PN16 - Guľový kohút DN50, PN25, prírubový</t>
  </si>
  <si>
    <t>-1776642939</t>
  </si>
  <si>
    <t>Príruba privarovacia s krkom, podľa STN 131232  DN50, PN16</t>
  </si>
  <si>
    <t>786622022</t>
  </si>
  <si>
    <t>Prírubový spoj  DN50, PN16</t>
  </si>
  <si>
    <t>-956008732</t>
  </si>
  <si>
    <t>C./ DEMONTÁŽE</t>
  </si>
  <si>
    <t>-49909191</t>
  </si>
  <si>
    <t>-401563927</t>
  </si>
  <si>
    <t>256017544</t>
  </si>
  <si>
    <t>1670790943</t>
  </si>
  <si>
    <t>1502186187</t>
  </si>
  <si>
    <t>1858687497</t>
  </si>
  <si>
    <t>1844011628</t>
  </si>
  <si>
    <t>-1012308807</t>
  </si>
  <si>
    <t>-1914417123</t>
  </si>
  <si>
    <t>Nátery</t>
  </si>
  <si>
    <t>839157655</t>
  </si>
  <si>
    <t>1869858392</t>
  </si>
  <si>
    <t>-1091672432</t>
  </si>
  <si>
    <t>-1167809929</t>
  </si>
  <si>
    <t>-1747637563</t>
  </si>
  <si>
    <t>711159615</t>
  </si>
  <si>
    <t>1437612461</t>
  </si>
  <si>
    <t>-425359214</t>
  </si>
  <si>
    <t>-195893952</t>
  </si>
  <si>
    <t>3 - O3</t>
  </si>
  <si>
    <t>A01.3</t>
  </si>
  <si>
    <t>Predizolovaná oceľová rúrka DN 88,9x3,2/160, dĺžka vrátane predizol. tvaroviek, montážnych spojok a prísluš.</t>
  </si>
  <si>
    <t>-456240876</t>
  </si>
  <si>
    <t>A02.1</t>
  </si>
  <si>
    <t>Oblúk predizolovaný oceľový DN 88,9x3,2/160, uhol 90st., R=2,5D, ramená L1,L2=650</t>
  </si>
  <si>
    <t>1040246867</t>
  </si>
  <si>
    <t>A02.2</t>
  </si>
  <si>
    <t>Oblúk predizolovaný oceľový DN 88,9x3,2/160, uhol 90st., R=2,5D, ramená L1,L2=1500, 650</t>
  </si>
  <si>
    <t>1245334656</t>
  </si>
  <si>
    <t>A08.2</t>
  </si>
  <si>
    <t>Zakončovacia manžeta izolácie (koncové viečko) DN 88,9x3,2/160</t>
  </si>
  <si>
    <t>17765338</t>
  </si>
  <si>
    <t>A09.2</t>
  </si>
  <si>
    <t>Labyrintové tesnenie vodotesný klzný prechod stenou/podlahou DN 88,9x3,2/160</t>
  </si>
  <si>
    <t>-834036183</t>
  </si>
  <si>
    <t>A10.1</t>
  </si>
  <si>
    <t>Dilatačné vankúše hr. 40 mm, L= 1 m- pre potrubie DN 88,9x3,2/160</t>
  </si>
  <si>
    <t>1488665189</t>
  </si>
  <si>
    <t>B01.1.1</t>
  </si>
  <si>
    <t>Oceľová rúrka bezšvová - materiál 11 353 (P235 TR1), podľa EN 10217-1 DN88,9x3,2/i</t>
  </si>
  <si>
    <t>1318969044</t>
  </si>
  <si>
    <t>B02.0</t>
  </si>
  <si>
    <t>Oceľový rúrkový oblúk hladký DN88,9x3,2/i, uhol 90°, R = 2,5xD podla DIN 2605, resp. R = 3xDN</t>
  </si>
  <si>
    <t>156468299</t>
  </si>
  <si>
    <t>B04.3.1</t>
  </si>
  <si>
    <t>Rúrkový prechod priamy DN80 / DN40 podľa ON 13 2200</t>
  </si>
  <si>
    <t>605868820</t>
  </si>
  <si>
    <t>B05.0</t>
  </si>
  <si>
    <t xml:space="preserve">Zváraná “T“ - odbočka (vyrobiť pri montáži), podľa STN 13 2230 z hlavného potrubia DN219,1x4,5/iz - odbočka DN88,9x3,2/iz </t>
  </si>
  <si>
    <t>-1171171434</t>
  </si>
  <si>
    <t>B06.0</t>
  </si>
  <si>
    <t>Uzatváracie armatúry, materiál oceľ, T = 130 ºC, pmin = PN16, Guľový kohút DN80, PN16, prírubový</t>
  </si>
  <si>
    <t>-1040691051</t>
  </si>
  <si>
    <t>B06.2.1</t>
  </si>
  <si>
    <t>Uzatváracie armatúry, materiál oceľ, T = 130 ºC, pmin = PN16, Guľový kohút DN40, PN16, prírubový</t>
  </si>
  <si>
    <t>1135896115</t>
  </si>
  <si>
    <t>B07.2</t>
  </si>
  <si>
    <t>Merač tepla Landis+Gyr ULTRAHEAT T550, DN40, PN16, qs=20m3/h, prírubový</t>
  </si>
  <si>
    <t>-1515075589</t>
  </si>
  <si>
    <t>B08</t>
  </si>
  <si>
    <t>Regulátor diferenčného tlaku s obmedzovačom prietoku LDM – RD 122P, DN40, prírubový</t>
  </si>
  <si>
    <t>-353778176</t>
  </si>
  <si>
    <t>B09</t>
  </si>
  <si>
    <t>Odvzdušnenie potrubia s prepojom - Uzatvárací ventil DN15, PN16, prírubový</t>
  </si>
  <si>
    <t>-1993588643</t>
  </si>
  <si>
    <t>B09.1</t>
  </si>
  <si>
    <t>Odvzdušnenie potrubia s prepojom - Príruba privarovacia s krkom DN15, PN40, STN 13 1233</t>
  </si>
  <si>
    <t>1807182718</t>
  </si>
  <si>
    <t>B09.2</t>
  </si>
  <si>
    <t>Odvzdušnenie potrubia s prepojom - Prírubový spoj DN15, PN40</t>
  </si>
  <si>
    <t>2147421697</t>
  </si>
  <si>
    <t>B09.3</t>
  </si>
  <si>
    <t xml:space="preserve">Odvzdušnenie potrubia s prepojom - Rúra ø21,3x2,3, STN 42 5715, mat. STN 11 353.1 </t>
  </si>
  <si>
    <t>830354260</t>
  </si>
  <si>
    <t>B09.4</t>
  </si>
  <si>
    <t>Odvzdušnenie potrubia s prepojom - Tvarovka “T“, hl. DN15 – odb. DN15, podľa STN 13 2200</t>
  </si>
  <si>
    <t>1660656588</t>
  </si>
  <si>
    <t>B09.5</t>
  </si>
  <si>
    <t xml:space="preserve">Odvzdušnenie potrubia s prepojom - Rúrový oblúk DN15, uhol 90º , R=1,5xDN, podľa STN 13 2200  </t>
  </si>
  <si>
    <t>-962402365</t>
  </si>
  <si>
    <t>B13.3.1</t>
  </si>
  <si>
    <t>Príruba privarovacia s krkom DN40, PN16, podľa STN 131232</t>
  </si>
  <si>
    <t>-1960002372</t>
  </si>
  <si>
    <t>B14.3.1</t>
  </si>
  <si>
    <t>Prírubový spoj DN40, PN16</t>
  </si>
  <si>
    <t>-1046508813</t>
  </si>
  <si>
    <t>713530392</t>
  </si>
  <si>
    <t>Izolácia tepelná - Guľový kohút DN80, PN25 - kazetové snímateľné púzdro+pozink. plech hr. 0,6 mm</t>
  </si>
  <si>
    <t>1645924207</t>
  </si>
  <si>
    <t>SO 100.2 - Stavebná časť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</si>
  <si>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</si>
  <si>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</si>
  <si>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</si>
  <si>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</si>
  <si>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</si>
  <si>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4PB - Vodorovné konštrukcie - pevné body</t>
  </si>
  <si>
    <t xml:space="preserve">    5 - Komunikácie</t>
  </si>
  <si>
    <t xml:space="preserve">    612 - Úpravy povrchov</t>
  </si>
  <si>
    <t xml:space="preserve">    8 - Oprava šácht a nové</t>
  </si>
  <si>
    <t xml:space="preserve">    9 - Ostatné konštrukcie a práce-búranie</t>
  </si>
  <si>
    <t xml:space="preserve">      998 - Doprava a odvoz sute</t>
  </si>
  <si>
    <t xml:space="preserve">    99 - Presun hmôt HSV</t>
  </si>
  <si>
    <t>PSV - Práce a dodávky PSV</t>
  </si>
  <si>
    <t xml:space="preserve">    711 - Izolácie proti vode a vlhkosti</t>
  </si>
  <si>
    <t xml:space="preserve">    767 - Konštrukcie doplnkové kovové</t>
  </si>
  <si>
    <t xml:space="preserve">    783 - Nátery</t>
  </si>
  <si>
    <t xml:space="preserve">    784 - Maľby</t>
  </si>
  <si>
    <t xml:space="preserve">    46-M - Zemné práce vykonávané pri externých montážnych prácach</t>
  </si>
  <si>
    <t>VRN -      Vedľajšie rozpočtové náklady</t>
  </si>
  <si>
    <t>HSV</t>
  </si>
  <si>
    <t>Práce a dodávky HSV</t>
  </si>
  <si>
    <t>Zemné práce</t>
  </si>
  <si>
    <t>112101102.S</t>
  </si>
  <si>
    <t>Odstránenie listnatých stromov do priemeru 500 mm, motorovou pílou</t>
  </si>
  <si>
    <t>-1978342323</t>
  </si>
  <si>
    <t>112101122.S</t>
  </si>
  <si>
    <t>Odstránenie ihličnatých stromov do priemeru 500 mm, motorovou pílou</t>
  </si>
  <si>
    <t>-1805748297</t>
  </si>
  <si>
    <t>112201102.S</t>
  </si>
  <si>
    <t>Odstránenie pňov na vzdial. 50 m priemeru nad 300 do 500 mm</t>
  </si>
  <si>
    <t>323087045</t>
  </si>
  <si>
    <t>162501412.S</t>
  </si>
  <si>
    <t>Vodorovné premiestnenie kmeňov nad 300 do 500 mm do 3000 m</t>
  </si>
  <si>
    <t>1483822330</t>
  </si>
  <si>
    <t>121101111.S</t>
  </si>
  <si>
    <t>Odstránenie ornice s vodor. premiestn. na hromady, so zložením na vzdialenosť do 100 m a do 100m3</t>
  </si>
  <si>
    <t>m3</t>
  </si>
  <si>
    <t>-1871069831</t>
  </si>
  <si>
    <t>113106611.S</t>
  </si>
  <si>
    <t>Rozoberanie zámkovej dlažby všetkých druhov v ploche do 20 m2,  -0,2600 t</t>
  </si>
  <si>
    <t>1111595108</t>
  </si>
  <si>
    <t>113107232.S</t>
  </si>
  <si>
    <t>Odstránenie krytu v ploche nad 200 m2 z betónu prostého, hr. vrstvy 150 do 300 mm,  -0,50000t</t>
  </si>
  <si>
    <t>1702360640</t>
  </si>
  <si>
    <t>113107241.S</t>
  </si>
  <si>
    <t>Odstránenie krytu v ploche nad 200 m2 asfaltového, hr. vrstvy do 50 mm,  -0,09800t</t>
  </si>
  <si>
    <t>-1330924263</t>
  </si>
  <si>
    <t>113205111.S</t>
  </si>
  <si>
    <t>Vytrhanie obrúb betónových, chodníkových ležatých,  -0,23000t</t>
  </si>
  <si>
    <t>1576753635</t>
  </si>
  <si>
    <t>113205121.S</t>
  </si>
  <si>
    <t>Vytrhanie obrúb betónových, cestných ležatých,  -0,29000t</t>
  </si>
  <si>
    <t>276335627</t>
  </si>
  <si>
    <t>113307222.S</t>
  </si>
  <si>
    <t>Odstránenie podkladu v ploche nad 200 m2 z kameniva hrubého drveného, hr.100 do 200 mm,  -0,23500t</t>
  </si>
  <si>
    <t>-466753309</t>
  </si>
  <si>
    <t>113307242.S</t>
  </si>
  <si>
    <t>Odstránenie podkladu asfaltového v ploche nad 200 m2, hr.nad 50 do 100 mm,  -0,18100t</t>
  </si>
  <si>
    <t>1601073506</t>
  </si>
  <si>
    <t>113307243.S</t>
  </si>
  <si>
    <t>Odstránenie podkladu asfaltového v ploche nad 200 m2, hr.nad 100 do 150 mm,  -0,31600t</t>
  </si>
  <si>
    <t>-2105132099</t>
  </si>
  <si>
    <t>132201202.S</t>
  </si>
  <si>
    <t>Výkop ryhy šírky 600-2000mm horn.3 od 100 do 1000 m3</t>
  </si>
  <si>
    <t>791126178</t>
  </si>
  <si>
    <t>132201209.S</t>
  </si>
  <si>
    <t>Príplatok k cenám za lepivosť pri hĺbení rýh š. nad 600 do 2 000 mm zapaž. i nezapažených, s urovnaním dna v hornine 3</t>
  </si>
  <si>
    <t>192161745</t>
  </si>
  <si>
    <t>151101101.S</t>
  </si>
  <si>
    <t>Paženie a rozopretie stien rýh pre podzemné vedenie, príložné do 2 m</t>
  </si>
  <si>
    <t>1226524103</t>
  </si>
  <si>
    <t>151101111.S</t>
  </si>
  <si>
    <t>Odstránenie paženia rýh pre podzemné vedenie, príložné hĺbky do 2 m</t>
  </si>
  <si>
    <t>31467755</t>
  </si>
  <si>
    <t>162501122.S</t>
  </si>
  <si>
    <t>Vodorovné premiestnenie výkopku po spevnenej ceste z horniny tr.1-4, nad 100 do 1000 m3 na vzdialenosť do 3000 m</t>
  </si>
  <si>
    <t>-2050679957</t>
  </si>
  <si>
    <t>162501123.S</t>
  </si>
  <si>
    <t>Vodorovné premiestnenie výkopku po spevnenej ceste z horniny tr.1-4, nad 100 do 1000 m3, príplatok k cene za každých ďalšich a začatých 1000 m</t>
  </si>
  <si>
    <t>972722957</t>
  </si>
  <si>
    <t>167101102.S</t>
  </si>
  <si>
    <t>Nakladanie neuľahnutého výkopku z hornín tr.1-4 nad 100 do 1000 m3</t>
  </si>
  <si>
    <t>1596542414</t>
  </si>
  <si>
    <t>103640000100.S</t>
  </si>
  <si>
    <t>Zemina pre terénne úpravy - ornica</t>
  </si>
  <si>
    <t>86339614</t>
  </si>
  <si>
    <t>103640000200.S</t>
  </si>
  <si>
    <t>Zemina pre terénne úpravy - zásypová</t>
  </si>
  <si>
    <t>1723499227</t>
  </si>
  <si>
    <t>174101002.S</t>
  </si>
  <si>
    <t>Zásyp sypaninou so zhutnením jám, šachiet, rýh, zárezov alebo okolo objektov nad 100 do 1000 m3</t>
  </si>
  <si>
    <t>-524283485</t>
  </si>
  <si>
    <t>451572111.S</t>
  </si>
  <si>
    <t>Lôžko pod potrubie, stoky a drobné objekty, v otvorenom výkope z kameniva drobného ťaženého 0-4 mm</t>
  </si>
  <si>
    <t>1485692435</t>
  </si>
  <si>
    <t>175101101.S</t>
  </si>
  <si>
    <t>Obsyp potrubia sypaninou z vhodných hornín 1 až 4 bez prehodenia sypaniny</t>
  </si>
  <si>
    <t>1882814253</t>
  </si>
  <si>
    <t>581530000400.S</t>
  </si>
  <si>
    <t>Piesok  frakcia 0- 8 mm</t>
  </si>
  <si>
    <t>1165247828</t>
  </si>
  <si>
    <t>180401213.S</t>
  </si>
  <si>
    <t>Založenie trávnika lúčneho výsevom na svahu nad 1:2 do 1:1</t>
  </si>
  <si>
    <t>537980425</t>
  </si>
  <si>
    <t>005720001300.S</t>
  </si>
  <si>
    <t>Osivá tráv - trávové semeno</t>
  </si>
  <si>
    <t>-901148423</t>
  </si>
  <si>
    <t>181301102.S</t>
  </si>
  <si>
    <t>Rozprestretie ornice v rovine, plocha do 500 m2, hr.do 150 mm</t>
  </si>
  <si>
    <t>624427750</t>
  </si>
  <si>
    <t>182001111.S</t>
  </si>
  <si>
    <t>Plošná úprava terénu pri nerovnostiach terénu nad 50-100mm v rovine alebo na svahu do 1:5</t>
  </si>
  <si>
    <t>-1814088237</t>
  </si>
  <si>
    <t>183101315.S</t>
  </si>
  <si>
    <t>Hĺbenie jamiek pre výsadbu v horn. 1-4 s výmenou pôdy do 100% v rovine alebo na svahu do 1:5 objemu nad 0,125 do 0,40 m3</t>
  </si>
  <si>
    <t>-256128142</t>
  </si>
  <si>
    <t>184201111.S</t>
  </si>
  <si>
    <t>Výsadba stromu do predom vyhĺbenej jamky v rovine alebo na svahu do 1:5 pri výške kmeňa do 1, 8 m</t>
  </si>
  <si>
    <t>-492421441</t>
  </si>
  <si>
    <t>026560000101</t>
  </si>
  <si>
    <t>Strom listnatý vzrastlý v. 2,5 m</t>
  </si>
  <si>
    <t>-710953563</t>
  </si>
  <si>
    <t>026560000102</t>
  </si>
  <si>
    <t>Strom ihličnatý vzrastlý v. 2,5 m</t>
  </si>
  <si>
    <t>-1622555370</t>
  </si>
  <si>
    <t>184202111.S</t>
  </si>
  <si>
    <t>Zakotvenie dreviny troma a viac kolmi pri priemere kolov do 100 mm pri dĺžke kolov do 2 m</t>
  </si>
  <si>
    <t>-1548194535</t>
  </si>
  <si>
    <t>052170000500.S</t>
  </si>
  <si>
    <t>Tyč ihličňanová tr. 1, hrúbka 6-7 cm, dĺžky 6 m a viac bez kôry</t>
  </si>
  <si>
    <t>-114989491</t>
  </si>
  <si>
    <t>583410004300.S</t>
  </si>
  <si>
    <t>Štrkodrva frakcia 0-32 mm, STN EN 13242 + A1 - nákup</t>
  </si>
  <si>
    <t>1622996274</t>
  </si>
  <si>
    <t>Zakladanie</t>
  </si>
  <si>
    <t>271571111.S</t>
  </si>
  <si>
    <t>Vankúše zhutnené pod základy zo štrkopiesku</t>
  </si>
  <si>
    <t>1530087557</t>
  </si>
  <si>
    <t>273321312.S</t>
  </si>
  <si>
    <t>Betón základových dosiek, železový (bez výstuže), tr. C 25/30</t>
  </si>
  <si>
    <t>118450885</t>
  </si>
  <si>
    <t>273351217.S</t>
  </si>
  <si>
    <t>Debnenie stien, zhotovenie</t>
  </si>
  <si>
    <t>-157030394</t>
  </si>
  <si>
    <t>273351218.S</t>
  </si>
  <si>
    <t>Debnenie stien, odstránenie</t>
  </si>
  <si>
    <t>1842952358</t>
  </si>
  <si>
    <t>273361821.S</t>
  </si>
  <si>
    <t>Výstuž základových dosiek z ocele B500 (10505)</t>
  </si>
  <si>
    <t>666449186</t>
  </si>
  <si>
    <t>Zvislé a kompletné konštrukcie</t>
  </si>
  <si>
    <t>311272021.S</t>
  </si>
  <si>
    <t>Murivo nosné (m3) z betónových debniacich tvárnic s betónovou výplňou C 16/20 hrúbky 200 mm</t>
  </si>
  <si>
    <t>-1678717235</t>
  </si>
  <si>
    <t>311361825.S</t>
  </si>
  <si>
    <t>Výstuž pre murivo nosné z betónových debniacich tvárnic s betónovou výplňou z ocele B500 (10505)</t>
  </si>
  <si>
    <t>548190567</t>
  </si>
  <si>
    <t>317160132.S</t>
  </si>
  <si>
    <t>Keramický preklad nenosný šírky 120 mm, výšky 65 mm, dĺžky 1000 mm</t>
  </si>
  <si>
    <t>155238179</t>
  </si>
  <si>
    <t>317160133.S</t>
  </si>
  <si>
    <t>Keramický preklad nenosný šírky 120 mm, výšky 65 mm, dĺžky 1250 mm</t>
  </si>
  <si>
    <t>-913689057</t>
  </si>
  <si>
    <t>388129720.S</t>
  </si>
  <si>
    <t>Montáž dielca prefabrikovaného kanála zo železobetónu, krycia doska hmotnosti do 1 t.</t>
  </si>
  <si>
    <t>1320247492</t>
  </si>
  <si>
    <t>592240006000</t>
  </si>
  <si>
    <t>Doska ochranná prefabrikovaná ATYP  1200x700x100 mm</t>
  </si>
  <si>
    <t>1596269225</t>
  </si>
  <si>
    <t>3881297201</t>
  </si>
  <si>
    <t>Ochranná potrubí osadením exist.krycieho panela 0,340t</t>
  </si>
  <si>
    <t>-630484784</t>
  </si>
  <si>
    <t>Vodorovné konštrukcie</t>
  </si>
  <si>
    <t>411321414.S</t>
  </si>
  <si>
    <t>Betón stropov doskových a trámových,  železový tr. C 30/37</t>
  </si>
  <si>
    <t>1683064946</t>
  </si>
  <si>
    <t>411351107.S</t>
  </si>
  <si>
    <t>Debnenie stropov doskových zhotovenie-tradičné</t>
  </si>
  <si>
    <t>-1764573465</t>
  </si>
  <si>
    <t>411351108.S</t>
  </si>
  <si>
    <t>Debnenie stropov doskových odstránenie-tradičné</t>
  </si>
  <si>
    <t>-695859946</t>
  </si>
  <si>
    <t>411354173.S</t>
  </si>
  <si>
    <t>Podporná konštrukcia stropov výšky do 4 m pre zaťaženie do 12 kPa zhotovenie</t>
  </si>
  <si>
    <t>-1583116846</t>
  </si>
  <si>
    <t>411354174.S</t>
  </si>
  <si>
    <t>Podporná konštrukcia stropov výšky do 4 m pre zaťaženie do 12 kPa odstránenie</t>
  </si>
  <si>
    <t>-673655260</t>
  </si>
  <si>
    <t>411361821.S</t>
  </si>
  <si>
    <t>Výstuž stropov doskových, trámových, vložkových,konzolových alebo balkónových, B500 (10505)</t>
  </si>
  <si>
    <t>-1119882455</t>
  </si>
  <si>
    <t>417321616.S</t>
  </si>
  <si>
    <t>Betón stužujúcich pásov a vencov železový tr. C 25/30</t>
  </si>
  <si>
    <t>1853732596</t>
  </si>
  <si>
    <t>417351115.S</t>
  </si>
  <si>
    <t>Debnenie bočníc stužujúcich pásov a vencov vrátane vzpier zhotovenie</t>
  </si>
  <si>
    <t>1788983124</t>
  </si>
  <si>
    <t>417351116.S</t>
  </si>
  <si>
    <t>Debnenie bočníc stužujúcich pásov a vencov vrátane vzpier odstránenie</t>
  </si>
  <si>
    <t>-1640797054</t>
  </si>
  <si>
    <t>417361821.S</t>
  </si>
  <si>
    <t>Výstuž stužujúcich pásov a vencov z betonárskej ocele B500 (10505)</t>
  </si>
  <si>
    <t>582582486</t>
  </si>
  <si>
    <t>413321313.S</t>
  </si>
  <si>
    <t>Betón nosníkov, železový tr. C 16/20</t>
  </si>
  <si>
    <t>370009412</t>
  </si>
  <si>
    <t>413351109.S</t>
  </si>
  <si>
    <t>Debnenie nosníka zhotovenie-tradičné</t>
  </si>
  <si>
    <t>367498498</t>
  </si>
  <si>
    <t>413351110.S</t>
  </si>
  <si>
    <t>Debnenie nosníka odstránenie-tradičné</t>
  </si>
  <si>
    <t>-1405306760</t>
  </si>
  <si>
    <t>413351215.S</t>
  </si>
  <si>
    <t>Podporná konštrukcia nosníkov výšky do 4 m zaťaženia do 20 kPa - zhotovenie</t>
  </si>
  <si>
    <t>397019819</t>
  </si>
  <si>
    <t>413351216.S</t>
  </si>
  <si>
    <t>Podporná konštrukcia nosníkov výšky do 4 m zaťaženia do 20 kPa - odstránenie</t>
  </si>
  <si>
    <t>1406395207</t>
  </si>
  <si>
    <t>413361821.S</t>
  </si>
  <si>
    <t>Výstuž nosníkov a trámov, bez rozdielu tvaru a uloženia, B500 (10505)</t>
  </si>
  <si>
    <t>2090163539</t>
  </si>
  <si>
    <t>4PB</t>
  </si>
  <si>
    <t>Vodorovné konštrukcie - pevné body</t>
  </si>
  <si>
    <t>273313612.S</t>
  </si>
  <si>
    <t>Betón základových dosiek, prostý tr. C 20/25 - podkladný betón</t>
  </si>
  <si>
    <t>992831424</t>
  </si>
  <si>
    <t>452311151.S</t>
  </si>
  <si>
    <t>Dosky, bloky, sedlá z betónu v otvorenom výkope tr. C 25/30</t>
  </si>
  <si>
    <t>1722533644</t>
  </si>
  <si>
    <t>-1600921824</t>
  </si>
  <si>
    <t>465212792</t>
  </si>
  <si>
    <t>452368113.S</t>
  </si>
  <si>
    <t>Výstuž podkladových dosiek, blokov,podvalov v otvorenom výkope,z betonárskej ocele B500 (10505)</t>
  </si>
  <si>
    <t>-1566933685</t>
  </si>
  <si>
    <t>Komunikácie</t>
  </si>
  <si>
    <t>916362112.S</t>
  </si>
  <si>
    <t>Osadenie cestného obrubníka betónového stojatého do lôžka z betónu prostého tr. C 16/20 s bočnou oporou</t>
  </si>
  <si>
    <t>1329333395</t>
  </si>
  <si>
    <t>592170000900.S</t>
  </si>
  <si>
    <t>Obrubník cestný bez skosenia rovný, lxšxv 1000x150x260 mm</t>
  </si>
  <si>
    <t>1451144366</t>
  </si>
  <si>
    <t>916561111.S</t>
  </si>
  <si>
    <t>Osadenie záhonového alebo parkového obrubníka betón., do lôžka z bet. pros. tr. C 12/15 s bočnou oporou</t>
  </si>
  <si>
    <t>1577802684</t>
  </si>
  <si>
    <t>592170001800.S</t>
  </si>
  <si>
    <t>Obrubník parkový, lxšxv 1000x50x200 mm, prírodný</t>
  </si>
  <si>
    <t>995367615</t>
  </si>
  <si>
    <t>564831111.S</t>
  </si>
  <si>
    <t>Podklad zo štrkodrviny s rozprestretím a zhutnením, po zhutnení hr. 100 mm</t>
  </si>
  <si>
    <t>-1919902608</t>
  </si>
  <si>
    <t>564851114.S</t>
  </si>
  <si>
    <t>Podklad zo štrkodrviny s rozprestretím a zhutnením, po zhutnení hr. 180 mm</t>
  </si>
  <si>
    <t>1939742174</t>
  </si>
  <si>
    <t>565131111.S</t>
  </si>
  <si>
    <t>Podklad z asfaltového betónu AC 16 P s rozprestretím a zhutnením v pruhu š. do 3 m, po zhutnení hr. 50 mm</t>
  </si>
  <si>
    <t>-54342265</t>
  </si>
  <si>
    <t>565141111.S</t>
  </si>
  <si>
    <t>Podklad z asfaltového betónu AC 16 P s rozprestretím a zhutnením v pruhu š. do 3 m, po zhutnení hr. 60 mm</t>
  </si>
  <si>
    <t>971996808</t>
  </si>
  <si>
    <t>565171112.S</t>
  </si>
  <si>
    <t>Podklad z asfaltového betónu AC 16 P s rozprestretím a zhutnením v pruhu š. do 3 m, po zhutnení hr. 110 mm</t>
  </si>
  <si>
    <t>807458249</t>
  </si>
  <si>
    <t>567132115.S</t>
  </si>
  <si>
    <t>Podklad z kameniva stmeleného cementom s rozprestretím a zhutnením, CBGM C 8/10 (C 6/8), po zhutnení hr. 200 mm</t>
  </si>
  <si>
    <t>1692205183</t>
  </si>
  <si>
    <t>573111111.S</t>
  </si>
  <si>
    <t>Postrek asfaltový infiltračný s posypom kamenivom z asfaltu cestného v množstve 0,60 kg/m2</t>
  </si>
  <si>
    <t>917215324</t>
  </si>
  <si>
    <t>577134211.S</t>
  </si>
  <si>
    <t>Asfaltový betón vrstva obrusná AC 11 O v pruhu š. do 3 m z nemodifik. asfaltu tr. I, po zhutnení hr. 40 mm</t>
  </si>
  <si>
    <t>478509546</t>
  </si>
  <si>
    <t>919726211.S</t>
  </si>
  <si>
    <t>Nalepenie samolepiaceho bitumenového pásu na styku medzi novým a starým živičným krytom</t>
  </si>
  <si>
    <t>-7904370</t>
  </si>
  <si>
    <t>111640001000.S</t>
  </si>
  <si>
    <t>Asfaltová páska nataviteľná š. 40 mm, polymérom modifikovaná pre pracovné spoje</t>
  </si>
  <si>
    <t>-327173388</t>
  </si>
  <si>
    <t>582137111.S</t>
  </si>
  <si>
    <t>Kryt betónový hr. 200 mm</t>
  </si>
  <si>
    <t>-445855237</t>
  </si>
  <si>
    <t>596911141.S</t>
  </si>
  <si>
    <t>Kladenie zámkovej dlažby hr. 10 cm pre peších do 50 m2 so zriadením lôžka z kameniva hr. 3 cm</t>
  </si>
  <si>
    <t>-1288825109</t>
  </si>
  <si>
    <t>592460009000.S</t>
  </si>
  <si>
    <t>Dlažba betónová škárová, rozmer 200x165x100 mm, prírodná</t>
  </si>
  <si>
    <t>-1885648946</t>
  </si>
  <si>
    <t>612</t>
  </si>
  <si>
    <t>Úpravy povrchov</t>
  </si>
  <si>
    <t>612460363.S</t>
  </si>
  <si>
    <t>Vnútorná omietka stien vápennocementová, strojné miešanie, ručné nanášanie, hr.  15 mm + maľba</t>
  </si>
  <si>
    <t>-1371632841</t>
  </si>
  <si>
    <t>625250245.S</t>
  </si>
  <si>
    <t xml:space="preserve">Kontaktný zatepľovací systém hr. 100 mm  - štandardné riešenie + tenkovrst.omietka </t>
  </si>
  <si>
    <t>-1411845415</t>
  </si>
  <si>
    <t>631313711.S</t>
  </si>
  <si>
    <t>Mazanina z betónu prostého (m3) tr. C 25/30 hr.nad 80 do 120 mm</t>
  </si>
  <si>
    <t>-2010875832</t>
  </si>
  <si>
    <t>Oprava šácht a nové</t>
  </si>
  <si>
    <t>508444616</t>
  </si>
  <si>
    <t>1496854182</t>
  </si>
  <si>
    <t>632452219.S</t>
  </si>
  <si>
    <t>Cementový poter hr. 50 mm</t>
  </si>
  <si>
    <t>1492124167</t>
  </si>
  <si>
    <t>894201166.S</t>
  </si>
  <si>
    <t>Dno šachiet hr. nad 200 mm z betónu žel.bet. tr. C 30/37</t>
  </si>
  <si>
    <t>-1076533427</t>
  </si>
  <si>
    <t>894302133.S</t>
  </si>
  <si>
    <t>Steny šachiet armatúrnych hrúbky nad 200 mm zo železobetónu obyčajného C 30/37</t>
  </si>
  <si>
    <t>-912823229</t>
  </si>
  <si>
    <t>894302134.S</t>
  </si>
  <si>
    <t>Stropy šachiet hrúbky nad 200 mm zo železobetónu obyčajného  C 30/37</t>
  </si>
  <si>
    <t>320374438</t>
  </si>
  <si>
    <t>894503111.S</t>
  </si>
  <si>
    <t>Debnenie konštrukcií na rúrovom vedení dosk. stropov šachiet armatúrnych akýchkoľvek rozmerov</t>
  </si>
  <si>
    <t>-239901520</t>
  </si>
  <si>
    <t>310238411.S</t>
  </si>
  <si>
    <t>Zamurovanie otvoru s plochou nad 0.25 do 1 m2 v murive nadzákladného tehlami na maltu cementovú</t>
  </si>
  <si>
    <t>491088508</t>
  </si>
  <si>
    <t>8943021301.S</t>
  </si>
  <si>
    <t>Obetónovanie OK alebo potrubia z betónu obyčajného C 25/30</t>
  </si>
  <si>
    <t>-411778434</t>
  </si>
  <si>
    <t>894608122.S</t>
  </si>
  <si>
    <t>Výstuž šachiet kanalizačných z betonárskej ocele B500 (10505)</t>
  </si>
  <si>
    <t>-1656546552</t>
  </si>
  <si>
    <t>899102111.S</t>
  </si>
  <si>
    <t>Osadenie poklopu liatinového a oceľového vrátane rámu hmotn. nad 50 do 100 kg</t>
  </si>
  <si>
    <t>-567769273</t>
  </si>
  <si>
    <t>5524180251.S</t>
  </si>
  <si>
    <t>Vodotesný uzamykateľný liatinový poklop s rámom 600x600  mm  B125</t>
  </si>
  <si>
    <t>751580277</t>
  </si>
  <si>
    <t>5524180253.S</t>
  </si>
  <si>
    <t>Vodotesný uzamykateľný liatinový poklop s rámom 900x600  mm  B125</t>
  </si>
  <si>
    <t>-347441430</t>
  </si>
  <si>
    <t>632452292.S</t>
  </si>
  <si>
    <t>Cementový poter spádový hr. 50-80 mm</t>
  </si>
  <si>
    <t>-1738686054</t>
  </si>
  <si>
    <t>349231811.S</t>
  </si>
  <si>
    <t>Primurovka z tehál vo vybúraných otvoroch nad 80 do 150 mm</t>
  </si>
  <si>
    <t>525918457</t>
  </si>
  <si>
    <t>899202111.S</t>
  </si>
  <si>
    <t xml:space="preserve">Montáž a dodávka oceľového roštu jímky  </t>
  </si>
  <si>
    <t>2063671987</t>
  </si>
  <si>
    <t>Ostatné konštrukcie a práce-búranie</t>
  </si>
  <si>
    <t>919735111.S</t>
  </si>
  <si>
    <t>Rezanie existujúceho asfaltového krytu alebo podkladu hĺbky do 50 mm</t>
  </si>
  <si>
    <t>177926054</t>
  </si>
  <si>
    <t>919735112.S</t>
  </si>
  <si>
    <t>Rezanie existujúceho asfaltového krytu alebo podkladu hĺbky nad 50 do 100 mm</t>
  </si>
  <si>
    <t>19770617</t>
  </si>
  <si>
    <t>919735124.S</t>
  </si>
  <si>
    <t>Rezanie existujúceho betónového krytu alebo podkladu hĺbky nad 150 do 200 mm</t>
  </si>
  <si>
    <t>-1109602973</t>
  </si>
  <si>
    <t>961043111.S</t>
  </si>
  <si>
    <t>Búranie základov alebo vybúranie otvorov plochy nad 4 m2 z betónu prostého alebo preloženého kameňom,  -2,20000t</t>
  </si>
  <si>
    <t>-2032376961</t>
  </si>
  <si>
    <t>962031132.S</t>
  </si>
  <si>
    <t>Búranie primurovky z tehál pálených, hr. do 150 mm,  - kanál</t>
  </si>
  <si>
    <t>-1558524669</t>
  </si>
  <si>
    <t>9620311321.S</t>
  </si>
  <si>
    <t>Búranie primurovky z tehál pálených, hr. do 150 mm,  - prestupy</t>
  </si>
  <si>
    <t>1540434684</t>
  </si>
  <si>
    <t>962041314.S</t>
  </si>
  <si>
    <t>Búranie priečok alebo vybúranie otvorov plochy nad 4 m2 zo železobetónu hr.do 150mm,  -0,3240t - kanál/kolektor</t>
  </si>
  <si>
    <t>-197631005</t>
  </si>
  <si>
    <t>963012510.S</t>
  </si>
  <si>
    <t>Búranie stropov z dosiek alebo panelov zo železobetónu hr. do 250 mm,  -2,10000t - šachty</t>
  </si>
  <si>
    <t>1290567422</t>
  </si>
  <si>
    <t>963015141.S</t>
  </si>
  <si>
    <t>Demontáž prefabrikovanej krycej dosky kanála, šachty, žumpy do 1,0 t,  -0,05800t</t>
  </si>
  <si>
    <t>-1704228137</t>
  </si>
  <si>
    <t>965031110.S</t>
  </si>
  <si>
    <t>Otvorenie kanála v podlahe + spätná montáž</t>
  </si>
  <si>
    <t>-760746364</t>
  </si>
  <si>
    <t>965042231.S</t>
  </si>
  <si>
    <t>Búranie podkladov pod dlažby, liatych dlažieb a mazanín,betón,liaty asfalt hr.nad 100 mm, plochy do 4 m2 -2,20000t</t>
  </si>
  <si>
    <t>1075875673</t>
  </si>
  <si>
    <t>965043431.S</t>
  </si>
  <si>
    <t>Búranie podkladov mazanín,betón s poterom,teracom hr.do 150 mm,  plochy do 4 m2 -2,20000t</t>
  </si>
  <si>
    <t>605691745</t>
  </si>
  <si>
    <t>9650434311.S</t>
  </si>
  <si>
    <t>Búranie dna šachty ,betón s poterom, hr.do 150 mm, plochy do 4 m2 -2,20000t</t>
  </si>
  <si>
    <t>1090933583</t>
  </si>
  <si>
    <t>971033431.S</t>
  </si>
  <si>
    <t>Vybúranie otvoru v murive tehl. plochy do 0,25 m2 hr. do 150 mm,  -0,07300t</t>
  </si>
  <si>
    <t>-1004982434</t>
  </si>
  <si>
    <t>971033541.S</t>
  </si>
  <si>
    <t>Vybúranie otvorov v murive tehl. plochy do 1 m2 hr. do 500 mm,  -1,87500t - PRESTUPY STENOU</t>
  </si>
  <si>
    <t>1052528742</t>
  </si>
  <si>
    <t>976081111.S</t>
  </si>
  <si>
    <t>Vybúranie oceľového rebríka  -0,00300t</t>
  </si>
  <si>
    <t>-1317278188</t>
  </si>
  <si>
    <t>976085311.S</t>
  </si>
  <si>
    <t>Vybúranie rámu liatinového vrátane poklopu alebo mreže,  -0,04400t</t>
  </si>
  <si>
    <t>-966503300</t>
  </si>
  <si>
    <t>979024441.S</t>
  </si>
  <si>
    <t>Očistenie vybúraných obrubníkov, krajníkov, dosiek alebo panelov z akéhokoľvek lôžka</t>
  </si>
  <si>
    <t>-379574569</t>
  </si>
  <si>
    <t>979071121.S</t>
  </si>
  <si>
    <t>Očistenie vybúranej zámkovej dlažby</t>
  </si>
  <si>
    <t>-1222819799</t>
  </si>
  <si>
    <t>7123008321.S</t>
  </si>
  <si>
    <t>Odstránenie hydroizolácie dvojvrstvovej,  -0,01000t - prestupy</t>
  </si>
  <si>
    <t>386362741</t>
  </si>
  <si>
    <t>712300832.S</t>
  </si>
  <si>
    <t>Odstránenie hydroizolácie dvojvrstvovej,  -0,01000t - rozvody</t>
  </si>
  <si>
    <t>-1413888613</t>
  </si>
  <si>
    <t>7123008323.S</t>
  </si>
  <si>
    <t>Odstránenie hydroizolácie dvojvrstvovej,  -0,01000t - šachty zasypávané</t>
  </si>
  <si>
    <t>-1789611006</t>
  </si>
  <si>
    <t>998</t>
  </si>
  <si>
    <t>Doprava a odvoz sute</t>
  </si>
  <si>
    <t>979081111.S</t>
  </si>
  <si>
    <t>Odvoz sutiny a vybúraných hmôt na skládku do 1 km</t>
  </si>
  <si>
    <t>-260289756</t>
  </si>
  <si>
    <t>979081121.S</t>
  </si>
  <si>
    <t>Odvoz sutiny a vybúraných hmôt na skládku za každý ďalší 1 km</t>
  </si>
  <si>
    <t>-78277463</t>
  </si>
  <si>
    <t>979082111.S</t>
  </si>
  <si>
    <t>Vnútrostavenisková doprava sutiny a vybúraných hmôt do 10 m</t>
  </si>
  <si>
    <t>-1697548571</t>
  </si>
  <si>
    <t>979089012.S</t>
  </si>
  <si>
    <t>Poplatok za skladovanie - betón, tehly, dlaždice (17 01) ostatné</t>
  </si>
  <si>
    <t>-913988902</t>
  </si>
  <si>
    <t>979089212.S</t>
  </si>
  <si>
    <t>Poplatok za skladovanie - bitúmenové zmesi, uholný decht, dechtové výrobky (17 03 ), ostatné</t>
  </si>
  <si>
    <t>-1753776270</t>
  </si>
  <si>
    <t>Presun hmôt HSV</t>
  </si>
  <si>
    <t>998272201.S</t>
  </si>
  <si>
    <t>1713604724</t>
  </si>
  <si>
    <t>PSV</t>
  </si>
  <si>
    <t>Práce a dodávky PSV</t>
  </si>
  <si>
    <t>711</t>
  </si>
  <si>
    <t>Izolácie proti vode a vlhkosti</t>
  </si>
  <si>
    <t>711131106.S</t>
  </si>
  <si>
    <t>Zhotovenie izolácie proti zemnej vlhkosti nopovou fóloiu položenou voľne na ploche vodorovnej</t>
  </si>
  <si>
    <t>1491179350</t>
  </si>
  <si>
    <t>283230002700.S</t>
  </si>
  <si>
    <t>Nopová HDPE fólia hrúbky 0,5 mm, výška nopu 8 mm, proti zemnej vlhkosti s radónovou ochranou, pre spodnú stavbu</t>
  </si>
  <si>
    <t>1522164381</t>
  </si>
  <si>
    <t>711141559.S</t>
  </si>
  <si>
    <t>Zhotovenie  izolácie proti zemnej vlhkosti a tlakovej vode NAIP pritavením</t>
  </si>
  <si>
    <t>702020372</t>
  </si>
  <si>
    <t>6283100010001.S</t>
  </si>
  <si>
    <t>Pás asfaltový modifikovaný</t>
  </si>
  <si>
    <t>-114116490</t>
  </si>
  <si>
    <t>998711101.S</t>
  </si>
  <si>
    <t>Presun hmôt pre izoláciu proti vode v objektoch výšky do 6 m</t>
  </si>
  <si>
    <t>-2005696465</t>
  </si>
  <si>
    <t>767</t>
  </si>
  <si>
    <t>Konštrukcie doplnkové kovové</t>
  </si>
  <si>
    <t>767995103.S</t>
  </si>
  <si>
    <t>Montáž ostatných atypických kovových stavebných doplnkových konštrukcií nad 10 do 20 kg</t>
  </si>
  <si>
    <t>-661553055</t>
  </si>
  <si>
    <t>553438141</t>
  </si>
  <si>
    <t>Oceľová konštrukcia O.K.1</t>
  </si>
  <si>
    <t>1829260277</t>
  </si>
  <si>
    <t>76799950201</t>
  </si>
  <si>
    <t xml:space="preserve">Montáž a dodávka oceľového rebríka  </t>
  </si>
  <si>
    <t>-472058527</t>
  </si>
  <si>
    <t>998767101.S</t>
  </si>
  <si>
    <t>Presun hmôt pre kovové stavebné doplnkové konštrukcie v objektoch výšky do 6 m</t>
  </si>
  <si>
    <t>-1084067915</t>
  </si>
  <si>
    <t>625907111.S</t>
  </si>
  <si>
    <t>Očistenie oceľových konštrukcií od usadenín, hrdze a starého náteru</t>
  </si>
  <si>
    <t>-2081934566</t>
  </si>
  <si>
    <t>783222100.S</t>
  </si>
  <si>
    <t>Nátery kov.stav.doplnk.konštr. syntetické farby šedej na vzduchu schnúce dvojnásobné - 70µm</t>
  </si>
  <si>
    <t>-1913394011</t>
  </si>
  <si>
    <t>783226100.S</t>
  </si>
  <si>
    <t>Nátery kov.stav.doplnk.konštr. syntetické na vzduchu schnúce základný - 35µm</t>
  </si>
  <si>
    <t>-1306856675</t>
  </si>
  <si>
    <t>Maľby</t>
  </si>
  <si>
    <t>784452273.S</t>
  </si>
  <si>
    <t>Maľby z maliarskych zmesí, ručne nanášané dvojnásobné základné na podklad hrubozrnný výšky do 3,80 m</t>
  </si>
  <si>
    <t>-261839050</t>
  </si>
  <si>
    <t>46-M</t>
  </si>
  <si>
    <t>Zemné práce vykonávané pri externých montážnych prácach</t>
  </si>
  <si>
    <t>460490012.S</t>
  </si>
  <si>
    <t>Rozvinutie a uloženie výstražnej fólie z PVC do ryhy, šírka do 33 cm</t>
  </si>
  <si>
    <t>669143295</t>
  </si>
  <si>
    <t>2830002000</t>
  </si>
  <si>
    <t>Fólia výstražná nad HV potrubím</t>
  </si>
  <si>
    <t>1058352695</t>
  </si>
  <si>
    <t xml:space="preserve">     Vedľajšie rozpočtové náklady</t>
  </si>
  <si>
    <t>000600011</t>
  </si>
  <si>
    <t>Zariadenie staveniska - prevádzkové kancelárie,sklady ,komunikácie ,oplotenie,energie,prípojky ZS,stráženie ,dopr.značenie</t>
  </si>
  <si>
    <t>-73021538</t>
  </si>
  <si>
    <t xml:space="preserve">    6 - Úpravy povrchov, podlahy, osadenie</t>
  </si>
  <si>
    <t>533976363</t>
  </si>
  <si>
    <t>132201201.S</t>
  </si>
  <si>
    <t>Výkop ryhy šírky 600-2000mm horn.3 do 100m3</t>
  </si>
  <si>
    <t>1944819132</t>
  </si>
  <si>
    <t>451856541</t>
  </si>
  <si>
    <t>567775352</t>
  </si>
  <si>
    <t>598285044</t>
  </si>
  <si>
    <t>162501102.S</t>
  </si>
  <si>
    <t>Vodorovné premiestnenie výkopku po spevnenej ceste z horniny tr.1-4, do 100 m3 na vzdialenosť do 3000 m</t>
  </si>
  <si>
    <t>-752999860</t>
  </si>
  <si>
    <t>162501105.S</t>
  </si>
  <si>
    <t>Vodorovné premiestnenie výkopku po spevnenej ceste z horniny tr.1-4, do 100 m3, príplatok k cene za každých ďalšich a začatých 1000 m</t>
  </si>
  <si>
    <t>83587000</t>
  </si>
  <si>
    <t>167101101.S</t>
  </si>
  <si>
    <t>Nakladanie neuľahnutého výkopku z hornín tr.1-4 do 100 m3</t>
  </si>
  <si>
    <t>-718211360</t>
  </si>
  <si>
    <t>171201201.S</t>
  </si>
  <si>
    <t>Uloženie sypaniny na skládky do 100 m3</t>
  </si>
  <si>
    <t>-1668344578</t>
  </si>
  <si>
    <t>171209002.S</t>
  </si>
  <si>
    <t>Poplatok za skladovanie - zemina a kamenivo (17 05) ostatné</t>
  </si>
  <si>
    <t>-80095974</t>
  </si>
  <si>
    <t>174101001.S</t>
  </si>
  <si>
    <t>Zásyp sypaninou so zhutnením jám, šachiet, rýh, zárezov alebo okolo objektov do 100 m3</t>
  </si>
  <si>
    <t>448414612</t>
  </si>
  <si>
    <t>-505963681</t>
  </si>
  <si>
    <t>-44532592</t>
  </si>
  <si>
    <t>1453888289</t>
  </si>
  <si>
    <t>-538683861</t>
  </si>
  <si>
    <t>-542901675</t>
  </si>
  <si>
    <t>-2014256206</t>
  </si>
  <si>
    <t>2115968969</t>
  </si>
  <si>
    <t>59971279</t>
  </si>
  <si>
    <t>388129721</t>
  </si>
  <si>
    <t>1203238860</t>
  </si>
  <si>
    <t>8943021301</t>
  </si>
  <si>
    <t>Obetónovanie potrubia z betónu obyčajného C 25/30</t>
  </si>
  <si>
    <t>27884466</t>
  </si>
  <si>
    <t>Úpravy povrchov, podlahy, osadenie</t>
  </si>
  <si>
    <t>617451501.S</t>
  </si>
  <si>
    <t>Potery dna šachiet hr. 50-80 mm, hladené hladidlom oceľovým</t>
  </si>
  <si>
    <t>-462202253</t>
  </si>
  <si>
    <t>692639077</t>
  </si>
  <si>
    <t>-1519846748</t>
  </si>
  <si>
    <t>-1969142661</t>
  </si>
  <si>
    <t>-30911537</t>
  </si>
  <si>
    <t>804206580</t>
  </si>
  <si>
    <t>1575373684</t>
  </si>
  <si>
    <t>2109361292</t>
  </si>
  <si>
    <t>1434898888</t>
  </si>
  <si>
    <t>-1876362217</t>
  </si>
  <si>
    <t>-1816834354</t>
  </si>
  <si>
    <t>2136804411</t>
  </si>
  <si>
    <t>-1097428679</t>
  </si>
  <si>
    <t>2006843967</t>
  </si>
  <si>
    <t>6283100010001</t>
  </si>
  <si>
    <t>-1003326799</t>
  </si>
  <si>
    <t>-836849330</t>
  </si>
  <si>
    <t>-435773300</t>
  </si>
  <si>
    <t>2053991628</t>
  </si>
  <si>
    <t>751970285</t>
  </si>
  <si>
    <t>Žilina, Bánovská cesta 8111</t>
  </si>
  <si>
    <t>Ministerstvo vnútra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</si>
</sst>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5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/>
    <xf numFmtId="0" fontId="10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ont="1" applyFill="1" applyAlignment="1">
      <alignment horizontal="left" vertic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11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4" xfId="0" applyFill="1" applyBorder="1"/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4" fontId="14" fillId="0" borderId="5" xfId="0" applyNumberFormat="1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164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16" fillId="0" borderId="0" xfId="0" applyNumberFormat="1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vertical="center"/>
    </xf>
    <xf numFmtId="4" fontId="4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righ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4" fontId="23" fillId="0" borderId="0" xfId="0" applyNumberFormat="1" applyFont="1" applyFill="1" applyAlignment="1">
      <alignment horizontal="right" vertical="center"/>
    </xf>
    <xf numFmtId="4" fontId="2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19" fillId="0" borderId="14" xfId="0" applyNumberFormat="1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166" fontId="19" fillId="0" borderId="0" xfId="0" applyNumberFormat="1" applyFont="1" applyFill="1" applyBorder="1" applyAlignment="1">
      <alignment vertical="center"/>
    </xf>
    <xf numFmtId="4" fontId="19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vertical="center"/>
    </xf>
    <xf numFmtId="4" fontId="26" fillId="0" borderId="0" xfId="0" applyNumberFormat="1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4" fontId="2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4" fontId="27" fillId="0" borderId="14" xfId="0" applyNumberFormat="1" applyFont="1" applyFill="1" applyBorder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166" fontId="27" fillId="0" borderId="0" xfId="0" applyNumberFormat="1" applyFont="1" applyFill="1" applyBorder="1" applyAlignment="1">
      <alignment vertical="center"/>
    </xf>
    <xf numFmtId="4" fontId="27" fillId="0" borderId="15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" fontId="1" fillId="0" borderId="14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166" fontId="1" fillId="0" borderId="0" xfId="0" applyNumberFormat="1" applyFont="1" applyFill="1" applyBorder="1" applyAlignment="1">
      <alignment vertical="center"/>
    </xf>
    <xf numFmtId="4" fontId="1" fillId="0" borderId="15" xfId="0" applyNumberFormat="1" applyFont="1" applyFill="1" applyBorder="1" applyAlignment="1">
      <alignment vertical="center"/>
    </xf>
    <xf numFmtId="0" fontId="29" fillId="0" borderId="0" xfId="1" applyFont="1" applyFill="1" applyAlignment="1">
      <alignment horizontal="center" vertical="center"/>
    </xf>
    <xf numFmtId="4" fontId="1" fillId="0" borderId="19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166" fontId="1" fillId="0" borderId="20" xfId="0" applyNumberFormat="1" applyFont="1" applyFill="1" applyBorder="1" applyAlignment="1">
      <alignment vertical="center"/>
    </xf>
    <xf numFmtId="4" fontId="1" fillId="0" borderId="21" xfId="0" applyNumberFormat="1" applyFont="1" applyFill="1" applyBorder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4" fontId="2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4" fontId="15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164" fontId="15" fillId="0" borderId="0" xfId="0" applyNumberFormat="1" applyFont="1" applyFill="1" applyAlignment="1">
      <alignment horizontal="right" vertical="center"/>
    </xf>
    <xf numFmtId="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vertical="center"/>
    </xf>
    <xf numFmtId="4" fontId="7" fillId="0" borderId="2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23" fillId="0" borderId="0" xfId="0" applyNumberFormat="1" applyFont="1" applyFill="1" applyAlignment="1"/>
    <xf numFmtId="166" fontId="32" fillId="0" borderId="12" xfId="0" applyNumberFormat="1" applyFont="1" applyFill="1" applyBorder="1" applyAlignment="1"/>
    <xf numFmtId="166" fontId="32" fillId="0" borderId="13" xfId="0" applyNumberFormat="1" applyFont="1" applyFill="1" applyBorder="1" applyAlignment="1"/>
    <xf numFmtId="4" fontId="33" fillId="0" borderId="0" xfId="0" applyNumberFormat="1" applyFont="1" applyFill="1" applyAlignment="1">
      <alignment vertical="center"/>
    </xf>
    <xf numFmtId="0" fontId="8" fillId="0" borderId="0" xfId="0" applyFont="1" applyFill="1" applyAlignment="1"/>
    <xf numFmtId="0" fontId="8" fillId="0" borderId="3" xfId="0" applyFont="1" applyFill="1" applyBorder="1" applyAlignment="1"/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0" xfId="0" applyFont="1" applyFill="1" applyAlignment="1" applyProtection="1">
      <protection locked="0"/>
    </xf>
    <xf numFmtId="4" fontId="6" fillId="0" borderId="0" xfId="0" applyNumberFormat="1" applyFont="1" applyFill="1" applyAlignment="1"/>
    <xf numFmtId="0" fontId="8" fillId="0" borderId="14" xfId="0" applyFont="1" applyFill="1" applyBorder="1" applyAlignment="1"/>
    <xf numFmtId="0" fontId="8" fillId="0" borderId="0" xfId="0" applyFont="1" applyFill="1" applyBorder="1" applyAlignment="1"/>
    <xf numFmtId="166" fontId="8" fillId="0" borderId="0" xfId="0" applyNumberFormat="1" applyFont="1" applyFill="1" applyBorder="1" applyAlignment="1"/>
    <xf numFmtId="166" fontId="8" fillId="0" borderId="15" xfId="0" applyNumberFormat="1" applyFont="1" applyFill="1" applyBorder="1" applyAlignment="1"/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 applyAlignment="1"/>
    <xf numFmtId="0" fontId="0" fillId="0" borderId="3" xfId="0" applyFont="1" applyFill="1" applyBorder="1" applyAlignment="1" applyProtection="1">
      <alignment vertical="center"/>
      <protection locked="0"/>
    </xf>
    <xf numFmtId="0" fontId="21" fillId="0" borderId="22" xfId="0" applyFont="1" applyFill="1" applyBorder="1" applyAlignment="1" applyProtection="1">
      <alignment horizontal="center" vertical="center"/>
      <protection locked="0"/>
    </xf>
    <xf numFmtId="49" fontId="21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Fill="1" applyBorder="1" applyAlignment="1" applyProtection="1">
      <alignment horizontal="left" vertical="center" wrapText="1"/>
      <protection locked="0"/>
    </xf>
    <xf numFmtId="0" fontId="21" fillId="0" borderId="22" xfId="0" applyFont="1" applyFill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vertical="center"/>
      <protection locked="0"/>
    </xf>
    <xf numFmtId="0" fontId="22" fillId="0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vertical="center"/>
    </xf>
    <xf numFmtId="166" fontId="22" fillId="0" borderId="15" xfId="0" applyNumberFormat="1" applyFont="1" applyFill="1" applyBorder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34" fillId="0" borderId="22" xfId="0" applyFont="1" applyFill="1" applyBorder="1" applyAlignment="1" applyProtection="1">
      <alignment horizontal="center" vertical="center"/>
      <protection locked="0"/>
    </xf>
    <xf numFmtId="49" fontId="34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34" fillId="0" borderId="22" xfId="0" applyFont="1" applyFill="1" applyBorder="1" applyAlignment="1" applyProtection="1">
      <alignment horizontal="left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Fill="1" applyBorder="1" applyAlignment="1" applyProtection="1">
      <alignment vertical="center"/>
      <protection locked="0"/>
    </xf>
    <xf numFmtId="0" fontId="35" fillId="0" borderId="22" xfId="0" applyFont="1" applyFill="1" applyBorder="1" applyAlignment="1" applyProtection="1">
      <alignment vertical="center"/>
      <protection locked="0"/>
    </xf>
    <xf numFmtId="0" fontId="35" fillId="0" borderId="3" xfId="0" applyFont="1" applyFill="1" applyBorder="1" applyAlignment="1">
      <alignment vertical="center"/>
    </xf>
    <xf numFmtId="0" fontId="34" fillId="0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>
      <alignment horizontal="center" vertical="center"/>
    </xf>
    <xf numFmtId="0" fontId="22" fillId="0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vertical="center"/>
    </xf>
    <xf numFmtId="166" fontId="22" fillId="0" borderId="20" xfId="0" applyNumberFormat="1" applyFont="1" applyFill="1" applyBorder="1" applyAlignment="1">
      <alignment vertical="center"/>
    </xf>
    <xf numFmtId="166" fontId="22" fillId="0" borderId="21" xfId="0" applyNumberFormat="1" applyFont="1" applyFill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abSelected="1" workbookViewId="0">
      <selection activeCell="L85" sqref="L85:AO85"/>
    </sheetView>
  </sheetViews>
  <sheetFormatPr defaultRowHeight="15"/>
  <cols>
    <col min="1" max="1" width="8.33203125" style="131" customWidth="1"/>
    <col min="2" max="2" width="1.6640625" style="131" customWidth="1"/>
    <col min="3" max="3" width="4.1640625" style="131" customWidth="1"/>
    <col min="4" max="33" width="2.6640625" style="131" customWidth="1"/>
    <col min="34" max="34" width="3.33203125" style="131" customWidth="1"/>
    <col min="35" max="35" width="31.6640625" style="131" customWidth="1"/>
    <col min="36" max="37" width="2.5" style="131" customWidth="1"/>
    <col min="38" max="38" width="8.33203125" style="131" customWidth="1"/>
    <col min="39" max="39" width="3.33203125" style="131" customWidth="1"/>
    <col min="40" max="40" width="13.33203125" style="131" customWidth="1"/>
    <col min="41" max="41" width="7.5" style="131" customWidth="1"/>
    <col min="42" max="42" width="4.1640625" style="131" customWidth="1"/>
    <col min="43" max="43" width="15.6640625" style="131" hidden="1" customWidth="1"/>
    <col min="44" max="44" width="13.6640625" style="131" customWidth="1"/>
    <col min="45" max="47" width="25.83203125" style="131" hidden="1" customWidth="1"/>
    <col min="48" max="49" width="21.6640625" style="131" hidden="1" customWidth="1"/>
    <col min="50" max="51" width="25" style="131" hidden="1" customWidth="1"/>
    <col min="52" max="52" width="21.6640625" style="131" hidden="1" customWidth="1"/>
    <col min="53" max="53" width="19.1640625" style="131" hidden="1" customWidth="1"/>
    <col min="54" max="54" width="25" style="131" hidden="1" customWidth="1"/>
    <col min="55" max="55" width="21.6640625" style="131" hidden="1" customWidth="1"/>
    <col min="56" max="56" width="19.1640625" style="131" hidden="1" customWidth="1"/>
    <col min="57" max="57" width="66.5" style="131" customWidth="1"/>
    <col min="58" max="70" width="9.33203125" style="131"/>
    <col min="71" max="91" width="9.33203125" style="131" hidden="1"/>
    <col min="92" max="16384" width="9.33203125" style="131"/>
  </cols>
  <sheetData>
    <row r="1" spans="1:74" ht="11.25">
      <c r="A1" s="130" t="s">
        <v>0</v>
      </c>
      <c r="AZ1" s="130" t="s">
        <v>1</v>
      </c>
      <c r="BA1" s="130" t="s">
        <v>2</v>
      </c>
      <c r="BB1" s="130" t="s">
        <v>1</v>
      </c>
      <c r="BT1" s="130" t="s">
        <v>3</v>
      </c>
      <c r="BU1" s="130" t="s">
        <v>3</v>
      </c>
      <c r="BV1" s="130" t="s">
        <v>4</v>
      </c>
    </row>
    <row r="2" spans="1:74" ht="36.950000000000003" customHeight="1">
      <c r="AR2" s="132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S2" s="134" t="s">
        <v>6</v>
      </c>
      <c r="BT2" s="134" t="s">
        <v>7</v>
      </c>
    </row>
    <row r="3" spans="1:74" ht="6.95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7"/>
      <c r="BS3" s="134" t="s">
        <v>6</v>
      </c>
      <c r="BT3" s="134" t="s">
        <v>7</v>
      </c>
    </row>
    <row r="4" spans="1:74" ht="24.95" customHeight="1">
      <c r="B4" s="137"/>
      <c r="D4" s="138" t="s">
        <v>8</v>
      </c>
      <c r="AR4" s="137"/>
      <c r="AS4" s="139"/>
      <c r="BE4" s="140"/>
      <c r="BS4" s="134" t="s">
        <v>10</v>
      </c>
    </row>
    <row r="5" spans="1:74" ht="12" customHeight="1">
      <c r="B5" s="137"/>
      <c r="D5" s="141" t="s">
        <v>11</v>
      </c>
      <c r="K5" s="142" t="s">
        <v>12</v>
      </c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R5" s="137"/>
      <c r="BE5" s="143"/>
      <c r="BS5" s="134" t="s">
        <v>6</v>
      </c>
    </row>
    <row r="6" spans="1:74" ht="36.950000000000003" customHeight="1">
      <c r="B6" s="137"/>
      <c r="D6" s="144" t="s">
        <v>13</v>
      </c>
      <c r="K6" s="145" t="s">
        <v>14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R6" s="137"/>
      <c r="BE6" s="146"/>
      <c r="BS6" s="134" t="s">
        <v>6</v>
      </c>
    </row>
    <row r="7" spans="1:74" ht="12" customHeight="1">
      <c r="B7" s="137"/>
      <c r="D7" s="147" t="s">
        <v>15</v>
      </c>
      <c r="K7" s="148" t="s">
        <v>1</v>
      </c>
      <c r="AK7" s="147" t="s">
        <v>16</v>
      </c>
      <c r="AN7" s="148" t="s">
        <v>1</v>
      </c>
      <c r="AR7" s="137"/>
      <c r="BE7" s="146"/>
      <c r="BS7" s="134" t="s">
        <v>6</v>
      </c>
    </row>
    <row r="8" spans="1:74" ht="12" customHeight="1">
      <c r="B8" s="137"/>
      <c r="D8" s="147" t="s">
        <v>17</v>
      </c>
      <c r="K8" s="148" t="s">
        <v>1451</v>
      </c>
      <c r="AK8" s="147" t="s">
        <v>18</v>
      </c>
      <c r="AN8" s="149"/>
      <c r="AR8" s="137"/>
      <c r="BE8" s="146"/>
      <c r="BS8" s="134" t="s">
        <v>6</v>
      </c>
    </row>
    <row r="9" spans="1:74" ht="14.45" customHeight="1">
      <c r="B9" s="137"/>
      <c r="AR9" s="137"/>
      <c r="BE9" s="146"/>
      <c r="BS9" s="134" t="s">
        <v>6</v>
      </c>
    </row>
    <row r="10" spans="1:74" ht="12" customHeight="1">
      <c r="B10" s="137"/>
      <c r="D10" s="147" t="s">
        <v>19</v>
      </c>
      <c r="K10" s="131" t="s">
        <v>1452</v>
      </c>
      <c r="AK10" s="147" t="s">
        <v>20</v>
      </c>
      <c r="AN10" s="148" t="s">
        <v>1</v>
      </c>
      <c r="AR10" s="137"/>
      <c r="BE10" s="146"/>
      <c r="BS10" s="134" t="s">
        <v>6</v>
      </c>
    </row>
    <row r="11" spans="1:74" ht="18.399999999999999" customHeight="1">
      <c r="B11" s="137"/>
      <c r="E11" s="148" t="s">
        <v>21</v>
      </c>
      <c r="AK11" s="147" t="s">
        <v>22</v>
      </c>
      <c r="AN11" s="148" t="s">
        <v>1</v>
      </c>
      <c r="AR11" s="137"/>
      <c r="BE11" s="146"/>
      <c r="BS11" s="134" t="s">
        <v>6</v>
      </c>
    </row>
    <row r="12" spans="1:74" ht="6.95" customHeight="1">
      <c r="B12" s="137"/>
      <c r="AR12" s="137"/>
      <c r="BE12" s="146"/>
      <c r="BS12" s="134" t="s">
        <v>6</v>
      </c>
    </row>
    <row r="13" spans="1:74" ht="12" customHeight="1">
      <c r="B13" s="137"/>
      <c r="D13" s="147" t="s">
        <v>23</v>
      </c>
      <c r="AK13" s="147" t="s">
        <v>20</v>
      </c>
      <c r="AN13" s="150"/>
      <c r="AR13" s="137"/>
      <c r="BE13" s="146"/>
      <c r="BS13" s="134" t="s">
        <v>6</v>
      </c>
    </row>
    <row r="14" spans="1:74" ht="12.75">
      <c r="B14" s="137"/>
      <c r="E14" s="151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47" t="s">
        <v>22</v>
      </c>
      <c r="AN14" s="150"/>
      <c r="AR14" s="137"/>
      <c r="BE14" s="146"/>
      <c r="BS14" s="134" t="s">
        <v>6</v>
      </c>
    </row>
    <row r="15" spans="1:74" ht="6.95" customHeight="1">
      <c r="B15" s="137"/>
      <c r="AR15" s="137"/>
      <c r="BE15" s="146"/>
      <c r="BS15" s="134" t="s">
        <v>3</v>
      </c>
    </row>
    <row r="16" spans="1:74" ht="12" customHeight="1">
      <c r="B16" s="137"/>
      <c r="D16" s="147" t="s">
        <v>24</v>
      </c>
      <c r="AK16" s="147" t="s">
        <v>20</v>
      </c>
      <c r="AN16" s="148" t="s">
        <v>1</v>
      </c>
      <c r="AR16" s="137"/>
      <c r="BE16" s="146"/>
      <c r="BS16" s="134" t="s">
        <v>3</v>
      </c>
    </row>
    <row r="17" spans="1:71" ht="18.399999999999999" customHeight="1">
      <c r="B17" s="137"/>
      <c r="E17" s="148"/>
      <c r="AK17" s="147" t="s">
        <v>22</v>
      </c>
      <c r="AN17" s="148" t="s">
        <v>1</v>
      </c>
      <c r="AR17" s="137"/>
      <c r="BE17" s="146"/>
      <c r="BS17" s="134" t="s">
        <v>25</v>
      </c>
    </row>
    <row r="18" spans="1:71" ht="6.95" customHeight="1">
      <c r="B18" s="137"/>
      <c r="AR18" s="137"/>
      <c r="BE18" s="146"/>
      <c r="BS18" s="134" t="s">
        <v>6</v>
      </c>
    </row>
    <row r="19" spans="1:71" ht="12" customHeight="1">
      <c r="B19" s="137"/>
      <c r="D19" s="147" t="s">
        <v>26</v>
      </c>
      <c r="AK19" s="147" t="s">
        <v>20</v>
      </c>
      <c r="AN19" s="148" t="s">
        <v>1</v>
      </c>
      <c r="AR19" s="137"/>
      <c r="BE19" s="146"/>
      <c r="BS19" s="134" t="s">
        <v>6</v>
      </c>
    </row>
    <row r="20" spans="1:71" ht="18.399999999999999" customHeight="1">
      <c r="B20" s="137"/>
      <c r="E20" s="148"/>
      <c r="AK20" s="147" t="s">
        <v>22</v>
      </c>
      <c r="AN20" s="148" t="s">
        <v>1</v>
      </c>
      <c r="AR20" s="137"/>
      <c r="BE20" s="146"/>
      <c r="BS20" s="134" t="s">
        <v>25</v>
      </c>
    </row>
    <row r="21" spans="1:71" ht="6.95" customHeight="1">
      <c r="B21" s="137"/>
      <c r="AR21" s="137"/>
      <c r="BE21" s="146"/>
    </row>
    <row r="22" spans="1:71" ht="12" customHeight="1">
      <c r="B22" s="137"/>
      <c r="D22" s="147" t="s">
        <v>27</v>
      </c>
      <c r="AR22" s="137"/>
      <c r="BE22" s="146"/>
    </row>
    <row r="23" spans="1:71" ht="16.5" customHeight="1">
      <c r="B23" s="137"/>
      <c r="E23" s="153" t="s">
        <v>1</v>
      </c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R23" s="137"/>
      <c r="BE23" s="146"/>
    </row>
    <row r="24" spans="1:71" ht="6.95" customHeight="1">
      <c r="B24" s="137"/>
      <c r="AR24" s="137"/>
      <c r="BE24" s="146"/>
    </row>
    <row r="25" spans="1:71" ht="6.95" customHeight="1">
      <c r="B25" s="137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R25" s="137"/>
      <c r="BE25" s="146"/>
    </row>
    <row r="26" spans="1:71" s="161" customFormat="1" ht="25.9" customHeight="1">
      <c r="A26" s="155"/>
      <c r="B26" s="156"/>
      <c r="C26" s="155"/>
      <c r="D26" s="157" t="s">
        <v>28</v>
      </c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9"/>
      <c r="AL26" s="160"/>
      <c r="AM26" s="160"/>
      <c r="AN26" s="160"/>
      <c r="AO26" s="160"/>
      <c r="AP26" s="155"/>
      <c r="AQ26" s="155"/>
      <c r="AR26" s="156"/>
      <c r="BE26" s="146"/>
    </row>
    <row r="27" spans="1:71" s="161" customFormat="1" ht="6.95" customHeight="1">
      <c r="A27" s="155"/>
      <c r="B27" s="156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6"/>
      <c r="BE27" s="146"/>
    </row>
    <row r="28" spans="1:71" s="161" customFormat="1" ht="12.75">
      <c r="A28" s="155"/>
      <c r="B28" s="156"/>
      <c r="C28" s="155"/>
      <c r="D28" s="155"/>
      <c r="E28" s="155"/>
      <c r="F28" s="155"/>
      <c r="G28" s="155"/>
      <c r="H28" s="155"/>
      <c r="I28" s="155"/>
      <c r="J28" s="155"/>
      <c r="K28" s="155"/>
      <c r="L28" s="162" t="s">
        <v>29</v>
      </c>
      <c r="M28" s="162"/>
      <c r="N28" s="162"/>
      <c r="O28" s="162"/>
      <c r="P28" s="162"/>
      <c r="Q28" s="155"/>
      <c r="R28" s="155"/>
      <c r="S28" s="155"/>
      <c r="T28" s="155"/>
      <c r="U28" s="155"/>
      <c r="V28" s="155"/>
      <c r="W28" s="162" t="s">
        <v>30</v>
      </c>
      <c r="X28" s="162"/>
      <c r="Y28" s="162"/>
      <c r="Z28" s="162"/>
      <c r="AA28" s="162"/>
      <c r="AB28" s="162"/>
      <c r="AC28" s="162"/>
      <c r="AD28" s="162"/>
      <c r="AE28" s="162"/>
      <c r="AF28" s="155"/>
      <c r="AG28" s="155"/>
      <c r="AH28" s="155"/>
      <c r="AI28" s="155"/>
      <c r="AJ28" s="155"/>
      <c r="AK28" s="162" t="s">
        <v>31</v>
      </c>
      <c r="AL28" s="162"/>
      <c r="AM28" s="162"/>
      <c r="AN28" s="162"/>
      <c r="AO28" s="162"/>
      <c r="AP28" s="155"/>
      <c r="AQ28" s="155"/>
      <c r="AR28" s="156"/>
      <c r="BE28" s="146"/>
    </row>
    <row r="29" spans="1:71" s="163" customFormat="1" ht="14.45" customHeight="1">
      <c r="B29" s="164"/>
      <c r="D29" s="147" t="s">
        <v>32</v>
      </c>
      <c r="F29" s="165" t="s">
        <v>33</v>
      </c>
      <c r="L29" s="166">
        <v>0.2</v>
      </c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169">
        <f>ROUND(AZ94, 2)</f>
        <v>0</v>
      </c>
      <c r="X29" s="167"/>
      <c r="Y29" s="167"/>
      <c r="Z29" s="167"/>
      <c r="AA29" s="167"/>
      <c r="AB29" s="167"/>
      <c r="AC29" s="167"/>
      <c r="AD29" s="167"/>
      <c r="AE29" s="167"/>
      <c r="AF29" s="168"/>
      <c r="AG29" s="168"/>
      <c r="AH29" s="168"/>
      <c r="AI29" s="168"/>
      <c r="AJ29" s="168"/>
      <c r="AK29" s="169">
        <f>ROUND(AV94, 2)</f>
        <v>0</v>
      </c>
      <c r="AL29" s="167"/>
      <c r="AM29" s="167"/>
      <c r="AN29" s="167"/>
      <c r="AO29" s="167"/>
      <c r="AP29" s="168"/>
      <c r="AQ29" s="168"/>
      <c r="AR29" s="170"/>
      <c r="AS29" s="168"/>
      <c r="AT29" s="168"/>
      <c r="AU29" s="168"/>
      <c r="AV29" s="168"/>
      <c r="AW29" s="168"/>
      <c r="AX29" s="168"/>
      <c r="AY29" s="168"/>
      <c r="AZ29" s="168"/>
      <c r="BE29" s="171"/>
    </row>
    <row r="30" spans="1:71" s="163" customFormat="1" ht="14.45" customHeight="1">
      <c r="B30" s="164"/>
      <c r="F30" s="165" t="s">
        <v>34</v>
      </c>
      <c r="L30" s="166">
        <v>0.2</v>
      </c>
      <c r="M30" s="167"/>
      <c r="N30" s="167"/>
      <c r="O30" s="167"/>
      <c r="P30" s="167"/>
      <c r="Q30" s="168"/>
      <c r="R30" s="168"/>
      <c r="S30" s="168"/>
      <c r="T30" s="168"/>
      <c r="U30" s="168"/>
      <c r="V30" s="168"/>
      <c r="W30" s="169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F30" s="168"/>
      <c r="AG30" s="168"/>
      <c r="AH30" s="168"/>
      <c r="AI30" s="168"/>
      <c r="AJ30" s="168"/>
      <c r="AK30" s="169">
        <f>ROUND(AW94, 2)</f>
        <v>0</v>
      </c>
      <c r="AL30" s="167"/>
      <c r="AM30" s="167"/>
      <c r="AN30" s="167"/>
      <c r="AO30" s="167"/>
      <c r="AP30" s="168"/>
      <c r="AQ30" s="168"/>
      <c r="AR30" s="170"/>
      <c r="AS30" s="168"/>
      <c r="AT30" s="168"/>
      <c r="AU30" s="168"/>
      <c r="AV30" s="168"/>
      <c r="AW30" s="168"/>
      <c r="AX30" s="168"/>
      <c r="AY30" s="168"/>
      <c r="AZ30" s="168"/>
      <c r="BE30" s="171"/>
    </row>
    <row r="31" spans="1:71" s="163" customFormat="1" ht="14.45" hidden="1" customHeight="1">
      <c r="B31" s="164"/>
      <c r="F31" s="147" t="s">
        <v>35</v>
      </c>
      <c r="L31" s="172">
        <v>0.2</v>
      </c>
      <c r="M31" s="173"/>
      <c r="N31" s="173"/>
      <c r="O31" s="173"/>
      <c r="P31" s="173"/>
      <c r="W31" s="174">
        <f>ROUND(BB94, 2)</f>
        <v>0</v>
      </c>
      <c r="X31" s="173"/>
      <c r="Y31" s="173"/>
      <c r="Z31" s="173"/>
      <c r="AA31" s="173"/>
      <c r="AB31" s="173"/>
      <c r="AC31" s="173"/>
      <c r="AD31" s="173"/>
      <c r="AE31" s="173"/>
      <c r="AK31" s="174">
        <v>0</v>
      </c>
      <c r="AL31" s="173"/>
      <c r="AM31" s="173"/>
      <c r="AN31" s="173"/>
      <c r="AO31" s="173"/>
      <c r="AR31" s="164"/>
      <c r="BE31" s="171"/>
    </row>
    <row r="32" spans="1:71" s="163" customFormat="1" ht="14.45" hidden="1" customHeight="1">
      <c r="B32" s="164"/>
      <c r="F32" s="147" t="s">
        <v>36</v>
      </c>
      <c r="L32" s="172">
        <v>0.2</v>
      </c>
      <c r="M32" s="173"/>
      <c r="N32" s="173"/>
      <c r="O32" s="173"/>
      <c r="P32" s="173"/>
      <c r="W32" s="174">
        <f>ROUND(BC94, 2)</f>
        <v>0</v>
      </c>
      <c r="X32" s="173"/>
      <c r="Y32" s="173"/>
      <c r="Z32" s="173"/>
      <c r="AA32" s="173"/>
      <c r="AB32" s="173"/>
      <c r="AC32" s="173"/>
      <c r="AD32" s="173"/>
      <c r="AE32" s="173"/>
      <c r="AK32" s="174">
        <v>0</v>
      </c>
      <c r="AL32" s="173"/>
      <c r="AM32" s="173"/>
      <c r="AN32" s="173"/>
      <c r="AO32" s="173"/>
      <c r="AR32" s="164"/>
      <c r="BE32" s="171"/>
    </row>
    <row r="33" spans="1:57" s="163" customFormat="1" ht="14.45" hidden="1" customHeight="1">
      <c r="B33" s="164"/>
      <c r="F33" s="165" t="s">
        <v>37</v>
      </c>
      <c r="L33" s="166">
        <v>0</v>
      </c>
      <c r="M33" s="167"/>
      <c r="N33" s="167"/>
      <c r="O33" s="167"/>
      <c r="P33" s="167"/>
      <c r="Q33" s="168"/>
      <c r="R33" s="168"/>
      <c r="S33" s="168"/>
      <c r="T33" s="168"/>
      <c r="U33" s="168"/>
      <c r="V33" s="168"/>
      <c r="W33" s="169">
        <f>ROUND(BD94, 2)</f>
        <v>0</v>
      </c>
      <c r="X33" s="167"/>
      <c r="Y33" s="167"/>
      <c r="Z33" s="167"/>
      <c r="AA33" s="167"/>
      <c r="AB33" s="167"/>
      <c r="AC33" s="167"/>
      <c r="AD33" s="167"/>
      <c r="AE33" s="167"/>
      <c r="AF33" s="168"/>
      <c r="AG33" s="168"/>
      <c r="AH33" s="168"/>
      <c r="AI33" s="168"/>
      <c r="AJ33" s="168"/>
      <c r="AK33" s="169">
        <v>0</v>
      </c>
      <c r="AL33" s="167"/>
      <c r="AM33" s="167"/>
      <c r="AN33" s="167"/>
      <c r="AO33" s="167"/>
      <c r="AP33" s="168"/>
      <c r="AQ33" s="168"/>
      <c r="AR33" s="170"/>
      <c r="AS33" s="168"/>
      <c r="AT33" s="168"/>
      <c r="AU33" s="168"/>
      <c r="AV33" s="168"/>
      <c r="AW33" s="168"/>
      <c r="AX33" s="168"/>
      <c r="AY33" s="168"/>
      <c r="AZ33" s="168"/>
      <c r="BE33" s="171"/>
    </row>
    <row r="34" spans="1:57" s="161" customFormat="1" ht="6.95" customHeight="1">
      <c r="A34" s="155"/>
      <c r="B34" s="156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6"/>
      <c r="BE34" s="146"/>
    </row>
    <row r="35" spans="1:57" s="161" customFormat="1" ht="25.9" customHeight="1">
      <c r="A35" s="155"/>
      <c r="B35" s="156"/>
      <c r="C35" s="155"/>
      <c r="D35" s="175" t="s">
        <v>38</v>
      </c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7" t="s">
        <v>39</v>
      </c>
      <c r="U35" s="176"/>
      <c r="V35" s="176"/>
      <c r="W35" s="176"/>
      <c r="X35" s="178" t="s">
        <v>40</v>
      </c>
      <c r="Y35" s="179"/>
      <c r="Z35" s="179"/>
      <c r="AA35" s="179"/>
      <c r="AB35" s="179"/>
      <c r="AC35" s="176"/>
      <c r="AD35" s="176"/>
      <c r="AE35" s="176"/>
      <c r="AF35" s="176"/>
      <c r="AG35" s="176"/>
      <c r="AH35" s="176"/>
      <c r="AI35" s="176"/>
      <c r="AJ35" s="176"/>
      <c r="AK35" s="180"/>
      <c r="AL35" s="179"/>
      <c r="AM35" s="179"/>
      <c r="AN35" s="179"/>
      <c r="AO35" s="181"/>
      <c r="AP35" s="155"/>
      <c r="AQ35" s="155"/>
      <c r="AR35" s="156"/>
      <c r="BE35" s="155"/>
    </row>
    <row r="36" spans="1:57" s="161" customFormat="1" ht="6.95" customHeight="1">
      <c r="A36" s="155"/>
      <c r="B36" s="156"/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6"/>
      <c r="BE36" s="155"/>
    </row>
    <row r="37" spans="1:57" s="161" customFormat="1" ht="14.45" customHeight="1">
      <c r="A37" s="155"/>
      <c r="B37" s="156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6"/>
      <c r="BE37" s="155"/>
    </row>
    <row r="38" spans="1:57" ht="14.45" customHeight="1">
      <c r="B38" s="137"/>
      <c r="AR38" s="137"/>
    </row>
    <row r="39" spans="1:57" ht="14.45" customHeight="1">
      <c r="B39" s="137"/>
      <c r="AR39" s="137"/>
    </row>
    <row r="40" spans="1:57" ht="14.45" customHeight="1">
      <c r="B40" s="137"/>
      <c r="AR40" s="137"/>
    </row>
    <row r="41" spans="1:57" ht="14.45" customHeight="1">
      <c r="B41" s="137"/>
      <c r="AR41" s="137"/>
    </row>
    <row r="42" spans="1:57" ht="14.45" customHeight="1">
      <c r="B42" s="137"/>
      <c r="AR42" s="137"/>
    </row>
    <row r="43" spans="1:57" ht="14.45" customHeight="1">
      <c r="B43" s="137"/>
      <c r="AR43" s="137"/>
    </row>
    <row r="44" spans="1:57" ht="14.45" customHeight="1">
      <c r="B44" s="137"/>
      <c r="AR44" s="137"/>
    </row>
    <row r="45" spans="1:57" ht="14.45" customHeight="1">
      <c r="B45" s="137"/>
      <c r="AR45" s="137"/>
    </row>
    <row r="46" spans="1:57" ht="14.45" customHeight="1">
      <c r="B46" s="137"/>
      <c r="AR46" s="137"/>
    </row>
    <row r="47" spans="1:57" ht="14.45" customHeight="1">
      <c r="B47" s="137"/>
      <c r="AR47" s="137"/>
    </row>
    <row r="48" spans="1:57" ht="14.45" customHeight="1">
      <c r="B48" s="137"/>
      <c r="AR48" s="137"/>
    </row>
    <row r="49" spans="1:57" s="161" customFormat="1" ht="14.45" customHeight="1">
      <c r="B49" s="182"/>
      <c r="D49" s="183" t="s">
        <v>41</v>
      </c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3" t="s">
        <v>42</v>
      </c>
      <c r="AI49" s="184"/>
      <c r="AJ49" s="184"/>
      <c r="AK49" s="184"/>
      <c r="AL49" s="184"/>
      <c r="AM49" s="184"/>
      <c r="AN49" s="184"/>
      <c r="AO49" s="184"/>
      <c r="AR49" s="182"/>
    </row>
    <row r="50" spans="1:57" ht="11.25">
      <c r="B50" s="137"/>
      <c r="AR50" s="137"/>
    </row>
    <row r="51" spans="1:57" ht="11.25">
      <c r="B51" s="137"/>
      <c r="AR51" s="137"/>
    </row>
    <row r="52" spans="1:57" ht="11.25">
      <c r="B52" s="137"/>
      <c r="AR52" s="137"/>
    </row>
    <row r="53" spans="1:57" ht="11.25">
      <c r="B53" s="137"/>
      <c r="AR53" s="137"/>
    </row>
    <row r="54" spans="1:57" ht="11.25">
      <c r="B54" s="137"/>
      <c r="AR54" s="137"/>
    </row>
    <row r="55" spans="1:57" ht="11.25">
      <c r="B55" s="137"/>
      <c r="AR55" s="137"/>
    </row>
    <row r="56" spans="1:57" ht="11.25">
      <c r="B56" s="137"/>
      <c r="AR56" s="137"/>
    </row>
    <row r="57" spans="1:57" ht="11.25">
      <c r="B57" s="137"/>
      <c r="AR57" s="137"/>
    </row>
    <row r="58" spans="1:57" ht="11.25">
      <c r="B58" s="137"/>
      <c r="AR58" s="137"/>
    </row>
    <row r="59" spans="1:57" ht="11.25">
      <c r="B59" s="137"/>
      <c r="AR59" s="137"/>
    </row>
    <row r="60" spans="1:57" s="161" customFormat="1" ht="12.75">
      <c r="A60" s="155"/>
      <c r="B60" s="156"/>
      <c r="C60" s="155"/>
      <c r="D60" s="185" t="s">
        <v>43</v>
      </c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85" t="s">
        <v>44</v>
      </c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85" t="s">
        <v>43</v>
      </c>
      <c r="AI60" s="158"/>
      <c r="AJ60" s="158"/>
      <c r="AK60" s="158"/>
      <c r="AL60" s="158"/>
      <c r="AM60" s="185" t="s">
        <v>44</v>
      </c>
      <c r="AN60" s="158"/>
      <c r="AO60" s="158"/>
      <c r="AP60" s="155"/>
      <c r="AQ60" s="155"/>
      <c r="AR60" s="156"/>
      <c r="BE60" s="155"/>
    </row>
    <row r="61" spans="1:57" ht="11.25">
      <c r="B61" s="137"/>
      <c r="AR61" s="137"/>
    </row>
    <row r="62" spans="1:57" ht="11.25">
      <c r="B62" s="137"/>
      <c r="AR62" s="137"/>
    </row>
    <row r="63" spans="1:57" ht="11.25">
      <c r="B63" s="137"/>
      <c r="AR63" s="137"/>
    </row>
    <row r="64" spans="1:57" s="161" customFormat="1" ht="12.75">
      <c r="A64" s="155"/>
      <c r="B64" s="156"/>
      <c r="C64" s="155"/>
      <c r="D64" s="183" t="s">
        <v>45</v>
      </c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86"/>
      <c r="AE64" s="186"/>
      <c r="AF64" s="186"/>
      <c r="AG64" s="186"/>
      <c r="AH64" s="183" t="s">
        <v>46</v>
      </c>
      <c r="AI64" s="186"/>
      <c r="AJ64" s="186"/>
      <c r="AK64" s="186"/>
      <c r="AL64" s="186"/>
      <c r="AM64" s="186"/>
      <c r="AN64" s="186"/>
      <c r="AO64" s="186"/>
      <c r="AP64" s="155"/>
      <c r="AQ64" s="155"/>
      <c r="AR64" s="156"/>
      <c r="BE64" s="155"/>
    </row>
    <row r="65" spans="1:57" ht="11.25">
      <c r="B65" s="137"/>
      <c r="AR65" s="137"/>
    </row>
    <row r="66" spans="1:57" ht="11.25">
      <c r="B66" s="137"/>
      <c r="AR66" s="137"/>
    </row>
    <row r="67" spans="1:57" ht="11.25">
      <c r="B67" s="137"/>
      <c r="AR67" s="137"/>
    </row>
    <row r="68" spans="1:57" ht="11.25">
      <c r="B68" s="137"/>
      <c r="AR68" s="137"/>
    </row>
    <row r="69" spans="1:57" ht="11.25">
      <c r="B69" s="137"/>
      <c r="AR69" s="137"/>
    </row>
    <row r="70" spans="1:57" ht="11.25">
      <c r="B70" s="137"/>
      <c r="AR70" s="137"/>
    </row>
    <row r="71" spans="1:57" ht="11.25">
      <c r="B71" s="137"/>
      <c r="AR71" s="137"/>
    </row>
    <row r="72" spans="1:57" ht="11.25">
      <c r="B72" s="137"/>
      <c r="AR72" s="137"/>
    </row>
    <row r="73" spans="1:57" ht="11.25">
      <c r="B73" s="137"/>
      <c r="AR73" s="137"/>
    </row>
    <row r="74" spans="1:57" ht="11.25">
      <c r="B74" s="137"/>
      <c r="AR74" s="137"/>
    </row>
    <row r="75" spans="1:57" s="161" customFormat="1" ht="12.75">
      <c r="A75" s="155"/>
      <c r="B75" s="156"/>
      <c r="C75" s="155"/>
      <c r="D75" s="185" t="s">
        <v>43</v>
      </c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85" t="s">
        <v>44</v>
      </c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85" t="s">
        <v>43</v>
      </c>
      <c r="AI75" s="158"/>
      <c r="AJ75" s="158"/>
      <c r="AK75" s="158"/>
      <c r="AL75" s="158"/>
      <c r="AM75" s="185" t="s">
        <v>44</v>
      </c>
      <c r="AN75" s="158"/>
      <c r="AO75" s="158"/>
      <c r="AP75" s="155"/>
      <c r="AQ75" s="155"/>
      <c r="AR75" s="156"/>
      <c r="BE75" s="155"/>
    </row>
    <row r="76" spans="1:57" s="161" customFormat="1" ht="11.25">
      <c r="A76" s="155"/>
      <c r="B76" s="156"/>
      <c r="C76" s="155"/>
      <c r="D76" s="155"/>
      <c r="E76" s="155"/>
      <c r="F76" s="155"/>
      <c r="G76" s="155"/>
      <c r="H76" s="155"/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6"/>
      <c r="BE76" s="155"/>
    </row>
    <row r="77" spans="1:57" s="161" customFormat="1" ht="6.95" customHeight="1">
      <c r="A77" s="155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188"/>
      <c r="AP77" s="188"/>
      <c r="AQ77" s="188"/>
      <c r="AR77" s="156"/>
      <c r="BE77" s="155"/>
    </row>
    <row r="81" spans="1:91" s="161" customFormat="1" ht="6.95" customHeight="1">
      <c r="A81" s="155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56"/>
      <c r="BE81" s="155"/>
    </row>
    <row r="82" spans="1:91" s="161" customFormat="1" ht="24.95" customHeight="1">
      <c r="A82" s="155"/>
      <c r="B82" s="156"/>
      <c r="C82" s="138" t="s">
        <v>47</v>
      </c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6"/>
      <c r="BE82" s="155"/>
    </row>
    <row r="83" spans="1:91" s="161" customFormat="1" ht="6.95" customHeight="1">
      <c r="A83" s="155"/>
      <c r="B83" s="156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6"/>
      <c r="BE83" s="155"/>
    </row>
    <row r="84" spans="1:91" s="191" customFormat="1" ht="12" customHeight="1">
      <c r="B84" s="192"/>
      <c r="C84" s="147" t="s">
        <v>11</v>
      </c>
      <c r="L84" s="191" t="str">
        <f>K5</f>
        <v>2206O3</v>
      </c>
      <c r="AR84" s="192"/>
    </row>
    <row r="85" spans="1:91" s="193" customFormat="1" ht="36.950000000000003" customHeight="1">
      <c r="B85" s="194"/>
      <c r="C85" s="195" t="s">
        <v>13</v>
      </c>
      <c r="L85" s="196" t="str">
        <f>K6</f>
        <v>Žilina Zb HaZZ, vybudovanie rozvodov tepla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194"/>
    </row>
    <row r="86" spans="1:91" s="161" customFormat="1" ht="6.95" customHeight="1">
      <c r="A86" s="155"/>
      <c r="B86" s="156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  <c r="AC86" s="155"/>
      <c r="AD86" s="15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6"/>
      <c r="BE86" s="155"/>
    </row>
    <row r="87" spans="1:91" s="161" customFormat="1" ht="12" customHeight="1">
      <c r="A87" s="155"/>
      <c r="B87" s="156"/>
      <c r="C87" s="147" t="s">
        <v>17</v>
      </c>
      <c r="D87" s="155"/>
      <c r="E87" s="155"/>
      <c r="F87" s="155"/>
      <c r="G87" s="155"/>
      <c r="H87" s="155"/>
      <c r="I87" s="155"/>
      <c r="J87" s="155"/>
      <c r="K87" s="155"/>
      <c r="L87" s="198" t="str">
        <f>IF(K8="","",K8)</f>
        <v>Žilina, Bánovská cesta 8111</v>
      </c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  <c r="AC87" s="155"/>
      <c r="AD87" s="155"/>
      <c r="AE87" s="155"/>
      <c r="AF87" s="155"/>
      <c r="AG87" s="155"/>
      <c r="AH87" s="155"/>
      <c r="AI87" s="147" t="s">
        <v>18</v>
      </c>
      <c r="AJ87" s="155"/>
      <c r="AK87" s="155"/>
      <c r="AL87" s="155"/>
      <c r="AM87" s="199" t="str">
        <f>IF(AN8= "","",AN8)</f>
        <v/>
      </c>
      <c r="AN87" s="199"/>
      <c r="AO87" s="155"/>
      <c r="AP87" s="155"/>
      <c r="AQ87" s="155"/>
      <c r="AR87" s="156"/>
      <c r="BE87" s="155"/>
    </row>
    <row r="88" spans="1:91" s="161" customFormat="1" ht="6.95" customHeight="1">
      <c r="A88" s="155"/>
      <c r="B88" s="156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6"/>
      <c r="BE88" s="155"/>
    </row>
    <row r="89" spans="1:91" s="161" customFormat="1" ht="15.2" customHeight="1">
      <c r="A89" s="155"/>
      <c r="B89" s="156"/>
      <c r="C89" s="147" t="s">
        <v>19</v>
      </c>
      <c r="D89" s="155"/>
      <c r="E89" s="155"/>
      <c r="F89" s="155"/>
      <c r="G89" s="155"/>
      <c r="H89" s="155"/>
      <c r="I89" s="155"/>
      <c r="J89" s="155"/>
      <c r="K89" s="155"/>
      <c r="L89" s="191" t="s">
        <v>1452</v>
      </c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47" t="s">
        <v>24</v>
      </c>
      <c r="AJ89" s="155"/>
      <c r="AK89" s="155"/>
      <c r="AL89" s="155"/>
      <c r="AM89" s="200" t="str">
        <f>IF(E17="","",E17)</f>
        <v/>
      </c>
      <c r="AN89" s="201"/>
      <c r="AO89" s="201"/>
      <c r="AP89" s="201"/>
      <c r="AQ89" s="155"/>
      <c r="AR89" s="156"/>
      <c r="AS89" s="202" t="s">
        <v>48</v>
      </c>
      <c r="AT89" s="203"/>
      <c r="AU89" s="204"/>
      <c r="AV89" s="204"/>
      <c r="AW89" s="204"/>
      <c r="AX89" s="204"/>
      <c r="AY89" s="204"/>
      <c r="AZ89" s="204"/>
      <c r="BA89" s="204"/>
      <c r="BB89" s="204"/>
      <c r="BC89" s="204"/>
      <c r="BD89" s="205"/>
      <c r="BE89" s="155"/>
    </row>
    <row r="90" spans="1:91" s="161" customFormat="1" ht="15.2" customHeight="1">
      <c r="A90" s="155"/>
      <c r="B90" s="156"/>
      <c r="C90" s="147" t="s">
        <v>23</v>
      </c>
      <c r="D90" s="155"/>
      <c r="E90" s="155"/>
      <c r="F90" s="155"/>
      <c r="G90" s="155"/>
      <c r="H90" s="155"/>
      <c r="I90" s="155"/>
      <c r="J90" s="155"/>
      <c r="K90" s="155"/>
      <c r="L90" s="191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47" t="s">
        <v>26</v>
      </c>
      <c r="AJ90" s="155"/>
      <c r="AK90" s="155"/>
      <c r="AL90" s="155"/>
      <c r="AM90" s="200" t="str">
        <f>IF(E20="","",E20)</f>
        <v/>
      </c>
      <c r="AN90" s="201"/>
      <c r="AO90" s="201"/>
      <c r="AP90" s="201"/>
      <c r="AQ90" s="155"/>
      <c r="AR90" s="156"/>
      <c r="AS90" s="206"/>
      <c r="AT90" s="207"/>
      <c r="AU90" s="208"/>
      <c r="AV90" s="208"/>
      <c r="AW90" s="208"/>
      <c r="AX90" s="208"/>
      <c r="AY90" s="208"/>
      <c r="AZ90" s="208"/>
      <c r="BA90" s="208"/>
      <c r="BB90" s="208"/>
      <c r="BC90" s="208"/>
      <c r="BD90" s="209"/>
      <c r="BE90" s="155"/>
    </row>
    <row r="91" spans="1:91" s="161" customFormat="1" ht="10.9" customHeight="1">
      <c r="A91" s="155"/>
      <c r="B91" s="156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6"/>
      <c r="AS91" s="206"/>
      <c r="AT91" s="207"/>
      <c r="AU91" s="208"/>
      <c r="AV91" s="208"/>
      <c r="AW91" s="208"/>
      <c r="AX91" s="208"/>
      <c r="AY91" s="208"/>
      <c r="AZ91" s="208"/>
      <c r="BA91" s="208"/>
      <c r="BB91" s="208"/>
      <c r="BC91" s="208"/>
      <c r="BD91" s="209"/>
      <c r="BE91" s="155"/>
    </row>
    <row r="92" spans="1:91" s="161" customFormat="1" ht="29.25" customHeight="1">
      <c r="A92" s="155"/>
      <c r="B92" s="156"/>
      <c r="C92" s="210" t="s">
        <v>49</v>
      </c>
      <c r="D92" s="211"/>
      <c r="E92" s="211"/>
      <c r="F92" s="211"/>
      <c r="G92" s="211"/>
      <c r="H92" s="176"/>
      <c r="I92" s="212" t="s">
        <v>50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3" t="s">
        <v>51</v>
      </c>
      <c r="AH92" s="211"/>
      <c r="AI92" s="211"/>
      <c r="AJ92" s="211"/>
      <c r="AK92" s="211"/>
      <c r="AL92" s="211"/>
      <c r="AM92" s="211"/>
      <c r="AN92" s="212" t="s">
        <v>52</v>
      </c>
      <c r="AO92" s="211"/>
      <c r="AP92" s="214"/>
      <c r="AQ92" s="215" t="s">
        <v>53</v>
      </c>
      <c r="AR92" s="156"/>
      <c r="AS92" s="216" t="s">
        <v>54</v>
      </c>
      <c r="AT92" s="217" t="s">
        <v>55</v>
      </c>
      <c r="AU92" s="217" t="s">
        <v>56</v>
      </c>
      <c r="AV92" s="217" t="s">
        <v>57</v>
      </c>
      <c r="AW92" s="217" t="s">
        <v>58</v>
      </c>
      <c r="AX92" s="217" t="s">
        <v>59</v>
      </c>
      <c r="AY92" s="217" t="s">
        <v>60</v>
      </c>
      <c r="AZ92" s="217" t="s">
        <v>61</v>
      </c>
      <c r="BA92" s="217" t="s">
        <v>62</v>
      </c>
      <c r="BB92" s="217" t="s">
        <v>63</v>
      </c>
      <c r="BC92" s="217" t="s">
        <v>64</v>
      </c>
      <c r="BD92" s="218" t="s">
        <v>65</v>
      </c>
      <c r="BE92" s="155"/>
    </row>
    <row r="93" spans="1:91" s="161" customFormat="1" ht="10.9" customHeight="1">
      <c r="A93" s="155"/>
      <c r="B93" s="156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6"/>
      <c r="AS93" s="219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1"/>
      <c r="BE93" s="155"/>
    </row>
    <row r="94" spans="1:91" s="222" customFormat="1" ht="32.450000000000003" customHeight="1">
      <c r="B94" s="223"/>
      <c r="C94" s="224" t="s">
        <v>66</v>
      </c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26"/>
      <c r="AH94" s="226"/>
      <c r="AI94" s="226"/>
      <c r="AJ94" s="226"/>
      <c r="AK94" s="226"/>
      <c r="AL94" s="226"/>
      <c r="AM94" s="226"/>
      <c r="AN94" s="227"/>
      <c r="AO94" s="227"/>
      <c r="AP94" s="227"/>
      <c r="AQ94" s="228" t="s">
        <v>1</v>
      </c>
      <c r="AR94" s="223"/>
      <c r="AS94" s="229">
        <f>ROUND(AS95,2)</f>
        <v>0</v>
      </c>
      <c r="AT94" s="230">
        <f t="shared" ref="AT94:AT103" si="0">ROUND(SUM(AV94:AW94),2)</f>
        <v>0</v>
      </c>
      <c r="AU94" s="231">
        <f>ROUND(AU95,5)</f>
        <v>0</v>
      </c>
      <c r="AV94" s="230">
        <f>ROUND(AZ94*L29,2)</f>
        <v>0</v>
      </c>
      <c r="AW94" s="230">
        <f>ROUND(BA94*L30,2)</f>
        <v>0</v>
      </c>
      <c r="AX94" s="230">
        <f>ROUND(BB94*L29,2)</f>
        <v>0</v>
      </c>
      <c r="AY94" s="230">
        <f>ROUND(BC94*L30,2)</f>
        <v>0</v>
      </c>
      <c r="AZ94" s="230">
        <f>ROUND(AZ95,2)</f>
        <v>0</v>
      </c>
      <c r="BA94" s="230">
        <f>ROUND(BA95,2)</f>
        <v>0</v>
      </c>
      <c r="BB94" s="230">
        <f>ROUND(BB95,2)</f>
        <v>0</v>
      </c>
      <c r="BC94" s="230">
        <f>ROUND(BC95,2)</f>
        <v>0</v>
      </c>
      <c r="BD94" s="232">
        <f>ROUND(BD95,2)</f>
        <v>0</v>
      </c>
      <c r="BS94" s="233" t="s">
        <v>67</v>
      </c>
      <c r="BT94" s="233" t="s">
        <v>68</v>
      </c>
      <c r="BU94" s="234" t="s">
        <v>69</v>
      </c>
      <c r="BV94" s="233" t="s">
        <v>70</v>
      </c>
      <c r="BW94" s="233" t="s">
        <v>4</v>
      </c>
      <c r="BX94" s="233" t="s">
        <v>71</v>
      </c>
      <c r="CL94" s="233" t="s">
        <v>1</v>
      </c>
    </row>
    <row r="95" spans="1:91" s="235" customFormat="1" ht="16.5" customHeight="1">
      <c r="B95" s="236"/>
      <c r="C95" s="237"/>
      <c r="D95" s="238" t="s">
        <v>72</v>
      </c>
      <c r="E95" s="238"/>
      <c r="F95" s="238"/>
      <c r="G95" s="238"/>
      <c r="H95" s="238"/>
      <c r="I95" s="239"/>
      <c r="J95" s="238" t="s">
        <v>73</v>
      </c>
      <c r="K95" s="238"/>
      <c r="L95" s="238"/>
      <c r="M95" s="238"/>
      <c r="N95" s="238"/>
      <c r="O95" s="238"/>
      <c r="P95" s="238"/>
      <c r="Q95" s="238"/>
      <c r="R95" s="238"/>
      <c r="S95" s="238"/>
      <c r="T95" s="238"/>
      <c r="U95" s="238"/>
      <c r="V95" s="238"/>
      <c r="W95" s="238"/>
      <c r="X95" s="238"/>
      <c r="Y95" s="238"/>
      <c r="Z95" s="238"/>
      <c r="AA95" s="238"/>
      <c r="AB95" s="238"/>
      <c r="AC95" s="238"/>
      <c r="AD95" s="238"/>
      <c r="AE95" s="238"/>
      <c r="AF95" s="238"/>
      <c r="AG95" s="240"/>
      <c r="AH95" s="241"/>
      <c r="AI95" s="241"/>
      <c r="AJ95" s="241"/>
      <c r="AK95" s="241"/>
      <c r="AL95" s="241"/>
      <c r="AM95" s="241"/>
      <c r="AN95" s="242"/>
      <c r="AO95" s="241"/>
      <c r="AP95" s="241"/>
      <c r="AQ95" s="243" t="s">
        <v>74</v>
      </c>
      <c r="AR95" s="236"/>
      <c r="AS95" s="244">
        <f>ROUND(AS96+AS100,2)</f>
        <v>0</v>
      </c>
      <c r="AT95" s="245">
        <f t="shared" si="0"/>
        <v>0</v>
      </c>
      <c r="AU95" s="246">
        <f>ROUND(AU96+AU100,5)</f>
        <v>0</v>
      </c>
      <c r="AV95" s="245">
        <f>ROUND(AZ95*L29,2)</f>
        <v>0</v>
      </c>
      <c r="AW95" s="245">
        <f>ROUND(BA95*L30,2)</f>
        <v>0</v>
      </c>
      <c r="AX95" s="245">
        <f>ROUND(BB95*L29,2)</f>
        <v>0</v>
      </c>
      <c r="AY95" s="245">
        <f>ROUND(BC95*L30,2)</f>
        <v>0</v>
      </c>
      <c r="AZ95" s="245">
        <f>ROUND(AZ96+AZ100,2)</f>
        <v>0</v>
      </c>
      <c r="BA95" s="245">
        <f>ROUND(BA96+BA100,2)</f>
        <v>0</v>
      </c>
      <c r="BB95" s="245">
        <f>ROUND(BB96+BB100,2)</f>
        <v>0</v>
      </c>
      <c r="BC95" s="245">
        <f>ROUND(BC96+BC100,2)</f>
        <v>0</v>
      </c>
      <c r="BD95" s="247">
        <f>ROUND(BD96+BD100,2)</f>
        <v>0</v>
      </c>
      <c r="BS95" s="248" t="s">
        <v>67</v>
      </c>
      <c r="BT95" s="248" t="s">
        <v>75</v>
      </c>
      <c r="BU95" s="248" t="s">
        <v>69</v>
      </c>
      <c r="BV95" s="248" t="s">
        <v>70</v>
      </c>
      <c r="BW95" s="248" t="s">
        <v>76</v>
      </c>
      <c r="BX95" s="248" t="s">
        <v>4</v>
      </c>
      <c r="CL95" s="248" t="s">
        <v>1</v>
      </c>
      <c r="CM95" s="248" t="s">
        <v>68</v>
      </c>
    </row>
    <row r="96" spans="1:91" s="191" customFormat="1" ht="23.25" customHeight="1">
      <c r="B96" s="192"/>
      <c r="C96" s="249"/>
      <c r="D96" s="249"/>
      <c r="E96" s="250" t="s">
        <v>77</v>
      </c>
      <c r="F96" s="250"/>
      <c r="G96" s="250"/>
      <c r="H96" s="250"/>
      <c r="I96" s="250"/>
      <c r="J96" s="249"/>
      <c r="K96" s="250" t="s">
        <v>78</v>
      </c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51"/>
      <c r="AH96" s="252"/>
      <c r="AI96" s="252"/>
      <c r="AJ96" s="252"/>
      <c r="AK96" s="252"/>
      <c r="AL96" s="252"/>
      <c r="AM96" s="252"/>
      <c r="AN96" s="253"/>
      <c r="AO96" s="252"/>
      <c r="AP96" s="252"/>
      <c r="AQ96" s="254" t="s">
        <v>79</v>
      </c>
      <c r="AR96" s="192"/>
      <c r="AS96" s="255">
        <f>ROUND(SUM(AS97:AS99),2)</f>
        <v>0</v>
      </c>
      <c r="AT96" s="256">
        <f t="shared" si="0"/>
        <v>0</v>
      </c>
      <c r="AU96" s="257">
        <f>ROUND(SUM(AU97:AU99),5)</f>
        <v>0</v>
      </c>
      <c r="AV96" s="256">
        <f>ROUND(AZ96*L29,2)</f>
        <v>0</v>
      </c>
      <c r="AW96" s="256">
        <f>ROUND(BA96*L30,2)</f>
        <v>0</v>
      </c>
      <c r="AX96" s="256">
        <f>ROUND(BB96*L29,2)</f>
        <v>0</v>
      </c>
      <c r="AY96" s="256">
        <f>ROUND(BC96*L30,2)</f>
        <v>0</v>
      </c>
      <c r="AZ96" s="256">
        <f>ROUND(SUM(AZ97:AZ99),2)</f>
        <v>0</v>
      </c>
      <c r="BA96" s="256">
        <f>ROUND(SUM(BA97:BA99),2)</f>
        <v>0</v>
      </c>
      <c r="BB96" s="256">
        <f>ROUND(SUM(BB97:BB99),2)</f>
        <v>0</v>
      </c>
      <c r="BC96" s="256">
        <f>ROUND(SUM(BC97:BC99),2)</f>
        <v>0</v>
      </c>
      <c r="BD96" s="258">
        <f>ROUND(SUM(BD97:BD99),2)</f>
        <v>0</v>
      </c>
      <c r="BS96" s="148" t="s">
        <v>67</v>
      </c>
      <c r="BT96" s="148" t="s">
        <v>80</v>
      </c>
      <c r="BU96" s="148" t="s">
        <v>69</v>
      </c>
      <c r="BV96" s="148" t="s">
        <v>70</v>
      </c>
      <c r="BW96" s="148" t="s">
        <v>81</v>
      </c>
      <c r="BX96" s="148" t="s">
        <v>76</v>
      </c>
      <c r="CL96" s="148" t="s">
        <v>1</v>
      </c>
    </row>
    <row r="97" spans="1:90" s="191" customFormat="1" ht="16.5" customHeight="1">
      <c r="A97" s="259" t="s">
        <v>82</v>
      </c>
      <c r="B97" s="192"/>
      <c r="C97" s="249"/>
      <c r="D97" s="249"/>
      <c r="E97" s="249"/>
      <c r="F97" s="250" t="s">
        <v>75</v>
      </c>
      <c r="G97" s="250"/>
      <c r="H97" s="250"/>
      <c r="I97" s="250"/>
      <c r="J97" s="250"/>
      <c r="K97" s="249"/>
      <c r="L97" s="250" t="s">
        <v>83</v>
      </c>
      <c r="M97" s="250"/>
      <c r="N97" s="250"/>
      <c r="O97" s="250"/>
      <c r="P97" s="250"/>
      <c r="Q97" s="250"/>
      <c r="R97" s="250"/>
      <c r="S97" s="250"/>
      <c r="T97" s="250"/>
      <c r="U97" s="250"/>
      <c r="V97" s="250"/>
      <c r="W97" s="250"/>
      <c r="X97" s="250"/>
      <c r="Y97" s="250"/>
      <c r="Z97" s="250"/>
      <c r="AA97" s="250"/>
      <c r="AB97" s="250"/>
      <c r="AC97" s="250"/>
      <c r="AD97" s="250"/>
      <c r="AE97" s="250"/>
      <c r="AF97" s="250"/>
      <c r="AG97" s="253"/>
      <c r="AH97" s="252"/>
      <c r="AI97" s="252"/>
      <c r="AJ97" s="252"/>
      <c r="AK97" s="252"/>
      <c r="AL97" s="252"/>
      <c r="AM97" s="252"/>
      <c r="AN97" s="253"/>
      <c r="AO97" s="252"/>
      <c r="AP97" s="252"/>
      <c r="AQ97" s="254" t="s">
        <v>79</v>
      </c>
      <c r="AR97" s="192"/>
      <c r="AS97" s="255">
        <v>0</v>
      </c>
      <c r="AT97" s="256">
        <f t="shared" si="0"/>
        <v>0</v>
      </c>
      <c r="AU97" s="257">
        <f>'1 - Hlavná trasa, O2,O4-O7'!P134</f>
        <v>0</v>
      </c>
      <c r="AV97" s="256">
        <f>'1 - Hlavná trasa, O2,O4-O7'!J37</f>
        <v>0</v>
      </c>
      <c r="AW97" s="256">
        <f>'1 - Hlavná trasa, O2,O4-O7'!J38</f>
        <v>0</v>
      </c>
      <c r="AX97" s="256">
        <f>'1 - Hlavná trasa, O2,O4-O7'!J39</f>
        <v>0</v>
      </c>
      <c r="AY97" s="256">
        <f>'1 - Hlavná trasa, O2,O4-O7'!J40</f>
        <v>0</v>
      </c>
      <c r="AZ97" s="256">
        <f>'1 - Hlavná trasa, O2,O4-O7'!F37</f>
        <v>0</v>
      </c>
      <c r="BA97" s="256">
        <f>'1 - Hlavná trasa, O2,O4-O7'!F38</f>
        <v>0</v>
      </c>
      <c r="BB97" s="256">
        <f>'1 - Hlavná trasa, O2,O4-O7'!F39</f>
        <v>0</v>
      </c>
      <c r="BC97" s="256">
        <f>'1 - Hlavná trasa, O2,O4-O7'!F40</f>
        <v>0</v>
      </c>
      <c r="BD97" s="258">
        <f>'1 - Hlavná trasa, O2,O4-O7'!F41</f>
        <v>0</v>
      </c>
      <c r="BT97" s="148" t="s">
        <v>84</v>
      </c>
      <c r="BV97" s="148" t="s">
        <v>70</v>
      </c>
      <c r="BW97" s="148" t="s">
        <v>85</v>
      </c>
      <c r="BX97" s="148" t="s">
        <v>81</v>
      </c>
      <c r="CL97" s="148" t="s">
        <v>1</v>
      </c>
    </row>
    <row r="98" spans="1:90" s="191" customFormat="1" ht="16.5" customHeight="1">
      <c r="A98" s="259" t="s">
        <v>82</v>
      </c>
      <c r="B98" s="192"/>
      <c r="C98" s="249"/>
      <c r="D98" s="249"/>
      <c r="E98" s="249"/>
      <c r="F98" s="250" t="s">
        <v>80</v>
      </c>
      <c r="G98" s="250"/>
      <c r="H98" s="250"/>
      <c r="I98" s="250"/>
      <c r="J98" s="250"/>
      <c r="K98" s="249"/>
      <c r="L98" s="250" t="s">
        <v>86</v>
      </c>
      <c r="M98" s="250"/>
      <c r="N98" s="250"/>
      <c r="O98" s="250"/>
      <c r="P98" s="250"/>
      <c r="Q98" s="250"/>
      <c r="R98" s="250"/>
      <c r="S98" s="250"/>
      <c r="T98" s="250"/>
      <c r="U98" s="250"/>
      <c r="V98" s="250"/>
      <c r="W98" s="250"/>
      <c r="X98" s="250"/>
      <c r="Y98" s="250"/>
      <c r="Z98" s="250"/>
      <c r="AA98" s="250"/>
      <c r="AB98" s="250"/>
      <c r="AC98" s="250"/>
      <c r="AD98" s="250"/>
      <c r="AE98" s="250"/>
      <c r="AF98" s="250"/>
      <c r="AG98" s="253"/>
      <c r="AH98" s="252"/>
      <c r="AI98" s="252"/>
      <c r="AJ98" s="252"/>
      <c r="AK98" s="252"/>
      <c r="AL98" s="252"/>
      <c r="AM98" s="252"/>
      <c r="AN98" s="253"/>
      <c r="AO98" s="252"/>
      <c r="AP98" s="252"/>
      <c r="AQ98" s="254" t="s">
        <v>79</v>
      </c>
      <c r="AR98" s="192"/>
      <c r="AS98" s="255">
        <v>0</v>
      </c>
      <c r="AT98" s="256">
        <f t="shared" si="0"/>
        <v>0</v>
      </c>
      <c r="AU98" s="257">
        <f>'2 - O1'!P133</f>
        <v>0</v>
      </c>
      <c r="AV98" s="256">
        <f>'2 - O1'!J37</f>
        <v>0</v>
      </c>
      <c r="AW98" s="256">
        <f>'2 - O1'!J38</f>
        <v>0</v>
      </c>
      <c r="AX98" s="256">
        <f>'2 - O1'!J39</f>
        <v>0</v>
      </c>
      <c r="AY98" s="256">
        <f>'2 - O1'!J40</f>
        <v>0</v>
      </c>
      <c r="AZ98" s="256">
        <f>'2 - O1'!F37</f>
        <v>0</v>
      </c>
      <c r="BA98" s="256">
        <f>'2 - O1'!F38</f>
        <v>0</v>
      </c>
      <c r="BB98" s="256">
        <f>'2 - O1'!F39</f>
        <v>0</v>
      </c>
      <c r="BC98" s="256">
        <f>'2 - O1'!F40</f>
        <v>0</v>
      </c>
      <c r="BD98" s="258">
        <f>'2 - O1'!F41</f>
        <v>0</v>
      </c>
      <c r="BT98" s="148" t="s">
        <v>84</v>
      </c>
      <c r="BV98" s="148" t="s">
        <v>70</v>
      </c>
      <c r="BW98" s="148" t="s">
        <v>87</v>
      </c>
      <c r="BX98" s="148" t="s">
        <v>81</v>
      </c>
      <c r="CL98" s="148" t="s">
        <v>1</v>
      </c>
    </row>
    <row r="99" spans="1:90" s="191" customFormat="1" ht="16.5" customHeight="1">
      <c r="A99" s="259" t="s">
        <v>82</v>
      </c>
      <c r="B99" s="192"/>
      <c r="C99" s="249"/>
      <c r="D99" s="249"/>
      <c r="E99" s="249"/>
      <c r="F99" s="250" t="s">
        <v>84</v>
      </c>
      <c r="G99" s="250"/>
      <c r="H99" s="250"/>
      <c r="I99" s="250"/>
      <c r="J99" s="250"/>
      <c r="K99" s="249"/>
      <c r="L99" s="250" t="s">
        <v>88</v>
      </c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3"/>
      <c r="AH99" s="252"/>
      <c r="AI99" s="252"/>
      <c r="AJ99" s="252"/>
      <c r="AK99" s="252"/>
      <c r="AL99" s="252"/>
      <c r="AM99" s="252"/>
      <c r="AN99" s="253"/>
      <c r="AO99" s="252"/>
      <c r="AP99" s="252"/>
      <c r="AQ99" s="254" t="s">
        <v>79</v>
      </c>
      <c r="AR99" s="192"/>
      <c r="AS99" s="255">
        <v>0</v>
      </c>
      <c r="AT99" s="256">
        <f t="shared" si="0"/>
        <v>0</v>
      </c>
      <c r="AU99" s="257">
        <f>'3 - O3'!P132</f>
        <v>0</v>
      </c>
      <c r="AV99" s="256">
        <f>'3 - O3'!J37</f>
        <v>0</v>
      </c>
      <c r="AW99" s="256">
        <f>'3 - O3'!J38</f>
        <v>0</v>
      </c>
      <c r="AX99" s="256">
        <f>'3 - O3'!J39</f>
        <v>0</v>
      </c>
      <c r="AY99" s="256">
        <f>'3 - O3'!J40</f>
        <v>0</v>
      </c>
      <c r="AZ99" s="256">
        <f>'3 - O3'!F37</f>
        <v>0</v>
      </c>
      <c r="BA99" s="256">
        <f>'3 - O3'!F38</f>
        <v>0</v>
      </c>
      <c r="BB99" s="256">
        <f>'3 - O3'!F39</f>
        <v>0</v>
      </c>
      <c r="BC99" s="256">
        <f>'3 - O3'!F40</f>
        <v>0</v>
      </c>
      <c r="BD99" s="258">
        <f>'3 - O3'!F41</f>
        <v>0</v>
      </c>
      <c r="BT99" s="148" t="s">
        <v>84</v>
      </c>
      <c r="BV99" s="148" t="s">
        <v>70</v>
      </c>
      <c r="BW99" s="148" t="s">
        <v>89</v>
      </c>
      <c r="BX99" s="148" t="s">
        <v>81</v>
      </c>
      <c r="CL99" s="148" t="s">
        <v>1</v>
      </c>
    </row>
    <row r="100" spans="1:90" s="191" customFormat="1" ht="23.25" customHeight="1">
      <c r="B100" s="192"/>
      <c r="C100" s="249"/>
      <c r="D100" s="249"/>
      <c r="E100" s="250" t="s">
        <v>90</v>
      </c>
      <c r="F100" s="250"/>
      <c r="G100" s="250"/>
      <c r="H100" s="250"/>
      <c r="I100" s="250"/>
      <c r="J100" s="249"/>
      <c r="K100" s="250" t="s">
        <v>91</v>
      </c>
      <c r="L100" s="250"/>
      <c r="M100" s="250"/>
      <c r="N100" s="250"/>
      <c r="O100" s="250"/>
      <c r="P100" s="250"/>
      <c r="Q100" s="250"/>
      <c r="R100" s="250"/>
      <c r="S100" s="250"/>
      <c r="T100" s="250"/>
      <c r="U100" s="250"/>
      <c r="V100" s="250"/>
      <c r="W100" s="250"/>
      <c r="X100" s="250"/>
      <c r="Y100" s="250"/>
      <c r="Z100" s="250"/>
      <c r="AA100" s="250"/>
      <c r="AB100" s="250"/>
      <c r="AC100" s="250"/>
      <c r="AD100" s="250"/>
      <c r="AE100" s="250"/>
      <c r="AF100" s="250"/>
      <c r="AG100" s="251"/>
      <c r="AH100" s="252"/>
      <c r="AI100" s="252"/>
      <c r="AJ100" s="252"/>
      <c r="AK100" s="252"/>
      <c r="AL100" s="252"/>
      <c r="AM100" s="252"/>
      <c r="AN100" s="253"/>
      <c r="AO100" s="252"/>
      <c r="AP100" s="252"/>
      <c r="AQ100" s="254" t="s">
        <v>79</v>
      </c>
      <c r="AR100" s="192"/>
      <c r="AS100" s="255">
        <f>ROUND(SUM(AS101:AS103),2)</f>
        <v>0</v>
      </c>
      <c r="AT100" s="256">
        <f t="shared" si="0"/>
        <v>0</v>
      </c>
      <c r="AU100" s="257">
        <f>ROUND(SUM(AU101:AU103),5)</f>
        <v>0</v>
      </c>
      <c r="AV100" s="256">
        <f>ROUND(AZ100*L29,2)</f>
        <v>0</v>
      </c>
      <c r="AW100" s="256">
        <f>ROUND(BA100*L30,2)</f>
        <v>0</v>
      </c>
      <c r="AX100" s="256">
        <f>ROUND(BB100*L29,2)</f>
        <v>0</v>
      </c>
      <c r="AY100" s="256">
        <f>ROUND(BC100*L30,2)</f>
        <v>0</v>
      </c>
      <c r="AZ100" s="256">
        <f>ROUND(SUM(AZ101:AZ103),2)</f>
        <v>0</v>
      </c>
      <c r="BA100" s="256">
        <f>ROUND(SUM(BA101:BA103),2)</f>
        <v>0</v>
      </c>
      <c r="BB100" s="256">
        <f>ROUND(SUM(BB101:BB103),2)</f>
        <v>0</v>
      </c>
      <c r="BC100" s="256">
        <f>ROUND(SUM(BC101:BC103),2)</f>
        <v>0</v>
      </c>
      <c r="BD100" s="258">
        <f>ROUND(SUM(BD101:BD103),2)</f>
        <v>0</v>
      </c>
      <c r="BS100" s="148" t="s">
        <v>67</v>
      </c>
      <c r="BT100" s="148" t="s">
        <v>80</v>
      </c>
      <c r="BU100" s="148" t="s">
        <v>69</v>
      </c>
      <c r="BV100" s="148" t="s">
        <v>70</v>
      </c>
      <c r="BW100" s="148" t="s">
        <v>92</v>
      </c>
      <c r="BX100" s="148" t="s">
        <v>76</v>
      </c>
      <c r="CL100" s="148" t="s">
        <v>1</v>
      </c>
    </row>
    <row r="101" spans="1:90" s="191" customFormat="1" ht="16.5" customHeight="1">
      <c r="A101" s="259" t="s">
        <v>82</v>
      </c>
      <c r="B101" s="192"/>
      <c r="C101" s="249"/>
      <c r="D101" s="249"/>
      <c r="E101" s="249"/>
      <c r="F101" s="250" t="s">
        <v>75</v>
      </c>
      <c r="G101" s="250"/>
      <c r="H101" s="250"/>
      <c r="I101" s="250"/>
      <c r="J101" s="250"/>
      <c r="K101" s="249"/>
      <c r="L101" s="250" t="s">
        <v>83</v>
      </c>
      <c r="M101" s="250"/>
      <c r="N101" s="250"/>
      <c r="O101" s="250"/>
      <c r="P101" s="250"/>
      <c r="Q101" s="250"/>
      <c r="R101" s="250"/>
      <c r="S101" s="250"/>
      <c r="T101" s="250"/>
      <c r="U101" s="250"/>
      <c r="V101" s="250"/>
      <c r="W101" s="250"/>
      <c r="X101" s="250"/>
      <c r="Y101" s="250"/>
      <c r="Z101" s="250"/>
      <c r="AA101" s="250"/>
      <c r="AB101" s="250"/>
      <c r="AC101" s="250"/>
      <c r="AD101" s="250"/>
      <c r="AE101" s="250"/>
      <c r="AF101" s="250"/>
      <c r="AG101" s="253"/>
      <c r="AH101" s="252"/>
      <c r="AI101" s="252"/>
      <c r="AJ101" s="252"/>
      <c r="AK101" s="252"/>
      <c r="AL101" s="252"/>
      <c r="AM101" s="252"/>
      <c r="AN101" s="253"/>
      <c r="AO101" s="252"/>
      <c r="AP101" s="252"/>
      <c r="AQ101" s="254" t="s">
        <v>79</v>
      </c>
      <c r="AR101" s="192"/>
      <c r="AS101" s="255">
        <v>0</v>
      </c>
      <c r="AT101" s="256">
        <f t="shared" si="0"/>
        <v>0</v>
      </c>
      <c r="AU101" s="257">
        <f>'1 - Hlavná trasa, O2,O4-O7_01'!P144</f>
        <v>0</v>
      </c>
      <c r="AV101" s="256">
        <f>'1 - Hlavná trasa, O2,O4-O7_01'!J37</f>
        <v>0</v>
      </c>
      <c r="AW101" s="256">
        <f>'1 - Hlavná trasa, O2,O4-O7_01'!J38</f>
        <v>0</v>
      </c>
      <c r="AX101" s="256">
        <f>'1 - Hlavná trasa, O2,O4-O7_01'!J39</f>
        <v>0</v>
      </c>
      <c r="AY101" s="256">
        <f>'1 - Hlavná trasa, O2,O4-O7_01'!J40</f>
        <v>0</v>
      </c>
      <c r="AZ101" s="256">
        <f>'1 - Hlavná trasa, O2,O4-O7_01'!F37</f>
        <v>0</v>
      </c>
      <c r="BA101" s="256">
        <f>'1 - Hlavná trasa, O2,O4-O7_01'!F38</f>
        <v>0</v>
      </c>
      <c r="BB101" s="256">
        <f>'1 - Hlavná trasa, O2,O4-O7_01'!F39</f>
        <v>0</v>
      </c>
      <c r="BC101" s="256">
        <f>'1 - Hlavná trasa, O2,O4-O7_01'!F40</f>
        <v>0</v>
      </c>
      <c r="BD101" s="258">
        <f>'1 - Hlavná trasa, O2,O4-O7_01'!F41</f>
        <v>0</v>
      </c>
      <c r="BT101" s="148" t="s">
        <v>84</v>
      </c>
      <c r="BV101" s="148" t="s">
        <v>70</v>
      </c>
      <c r="BW101" s="148" t="s">
        <v>93</v>
      </c>
      <c r="BX101" s="148" t="s">
        <v>92</v>
      </c>
      <c r="CL101" s="148" t="s">
        <v>1</v>
      </c>
    </row>
    <row r="102" spans="1:90" s="191" customFormat="1" ht="16.5" customHeight="1">
      <c r="A102" s="259" t="s">
        <v>82</v>
      </c>
      <c r="B102" s="192"/>
      <c r="C102" s="249"/>
      <c r="D102" s="249"/>
      <c r="E102" s="249"/>
      <c r="F102" s="250" t="s">
        <v>80</v>
      </c>
      <c r="G102" s="250"/>
      <c r="H102" s="250"/>
      <c r="I102" s="250"/>
      <c r="J102" s="250"/>
      <c r="K102" s="249"/>
      <c r="L102" s="250" t="s">
        <v>86</v>
      </c>
      <c r="M102" s="250"/>
      <c r="N102" s="250"/>
      <c r="O102" s="250"/>
      <c r="P102" s="250"/>
      <c r="Q102" s="250"/>
      <c r="R102" s="250"/>
      <c r="S102" s="250"/>
      <c r="T102" s="250"/>
      <c r="U102" s="250"/>
      <c r="V102" s="250"/>
      <c r="W102" s="250"/>
      <c r="X102" s="250"/>
      <c r="Y102" s="250"/>
      <c r="Z102" s="250"/>
      <c r="AA102" s="250"/>
      <c r="AB102" s="250"/>
      <c r="AC102" s="250"/>
      <c r="AD102" s="250"/>
      <c r="AE102" s="250"/>
      <c r="AF102" s="250"/>
      <c r="AG102" s="253"/>
      <c r="AH102" s="252"/>
      <c r="AI102" s="252"/>
      <c r="AJ102" s="252"/>
      <c r="AK102" s="252"/>
      <c r="AL102" s="252"/>
      <c r="AM102" s="252"/>
      <c r="AN102" s="253"/>
      <c r="AO102" s="252"/>
      <c r="AP102" s="252"/>
      <c r="AQ102" s="254" t="s">
        <v>79</v>
      </c>
      <c r="AR102" s="192"/>
      <c r="AS102" s="255">
        <v>0</v>
      </c>
      <c r="AT102" s="256">
        <f t="shared" si="0"/>
        <v>0</v>
      </c>
      <c r="AU102" s="257">
        <f>'2 - O1_01'!P136</f>
        <v>0</v>
      </c>
      <c r="AV102" s="256">
        <f>'2 - O1_01'!J37</f>
        <v>0</v>
      </c>
      <c r="AW102" s="256">
        <f>'2 - O1_01'!J38</f>
        <v>0</v>
      </c>
      <c r="AX102" s="256">
        <f>'2 - O1_01'!J39</f>
        <v>0</v>
      </c>
      <c r="AY102" s="256">
        <f>'2 - O1_01'!J40</f>
        <v>0</v>
      </c>
      <c r="AZ102" s="256">
        <f>'2 - O1_01'!F37</f>
        <v>0</v>
      </c>
      <c r="BA102" s="256">
        <f>'2 - O1_01'!F38</f>
        <v>0</v>
      </c>
      <c r="BB102" s="256">
        <f>'2 - O1_01'!F39</f>
        <v>0</v>
      </c>
      <c r="BC102" s="256">
        <f>'2 - O1_01'!F40</f>
        <v>0</v>
      </c>
      <c r="BD102" s="258">
        <f>'2 - O1_01'!F41</f>
        <v>0</v>
      </c>
      <c r="BT102" s="148" t="s">
        <v>84</v>
      </c>
      <c r="BV102" s="148" t="s">
        <v>70</v>
      </c>
      <c r="BW102" s="148" t="s">
        <v>94</v>
      </c>
      <c r="BX102" s="148" t="s">
        <v>92</v>
      </c>
      <c r="CL102" s="148" t="s">
        <v>1</v>
      </c>
    </row>
    <row r="103" spans="1:90" s="191" customFormat="1" ht="16.5" customHeight="1">
      <c r="A103" s="259" t="s">
        <v>82</v>
      </c>
      <c r="B103" s="192"/>
      <c r="C103" s="249"/>
      <c r="D103" s="249"/>
      <c r="E103" s="249"/>
      <c r="F103" s="250" t="s">
        <v>84</v>
      </c>
      <c r="G103" s="250"/>
      <c r="H103" s="250"/>
      <c r="I103" s="250"/>
      <c r="J103" s="250"/>
      <c r="K103" s="249"/>
      <c r="L103" s="250" t="s">
        <v>88</v>
      </c>
      <c r="M103" s="250"/>
      <c r="N103" s="250"/>
      <c r="O103" s="250"/>
      <c r="P103" s="250"/>
      <c r="Q103" s="250"/>
      <c r="R103" s="250"/>
      <c r="S103" s="250"/>
      <c r="T103" s="250"/>
      <c r="U103" s="250"/>
      <c r="V103" s="250"/>
      <c r="W103" s="250"/>
      <c r="X103" s="250"/>
      <c r="Y103" s="250"/>
      <c r="Z103" s="250"/>
      <c r="AA103" s="250"/>
      <c r="AB103" s="250"/>
      <c r="AC103" s="250"/>
      <c r="AD103" s="250"/>
      <c r="AE103" s="250"/>
      <c r="AF103" s="250"/>
      <c r="AG103" s="253"/>
      <c r="AH103" s="252"/>
      <c r="AI103" s="252"/>
      <c r="AJ103" s="252"/>
      <c r="AK103" s="252"/>
      <c r="AL103" s="252"/>
      <c r="AM103" s="252"/>
      <c r="AN103" s="253"/>
      <c r="AO103" s="252"/>
      <c r="AP103" s="252"/>
      <c r="AQ103" s="254" t="s">
        <v>79</v>
      </c>
      <c r="AR103" s="192"/>
      <c r="AS103" s="260">
        <v>0</v>
      </c>
      <c r="AT103" s="261">
        <f t="shared" si="0"/>
        <v>0</v>
      </c>
      <c r="AU103" s="262">
        <f>'3 - O3_01'!P138</f>
        <v>0</v>
      </c>
      <c r="AV103" s="261">
        <f>'3 - O3_01'!J37</f>
        <v>0</v>
      </c>
      <c r="AW103" s="261">
        <f>'3 - O3_01'!J38</f>
        <v>0</v>
      </c>
      <c r="AX103" s="261">
        <f>'3 - O3_01'!J39</f>
        <v>0</v>
      </c>
      <c r="AY103" s="261">
        <f>'3 - O3_01'!J40</f>
        <v>0</v>
      </c>
      <c r="AZ103" s="261">
        <f>'3 - O3_01'!F37</f>
        <v>0</v>
      </c>
      <c r="BA103" s="261">
        <f>'3 - O3_01'!F38</f>
        <v>0</v>
      </c>
      <c r="BB103" s="261">
        <f>'3 - O3_01'!F39</f>
        <v>0</v>
      </c>
      <c r="BC103" s="261">
        <f>'3 - O3_01'!F40</f>
        <v>0</v>
      </c>
      <c r="BD103" s="263">
        <f>'3 - O3_01'!F41</f>
        <v>0</v>
      </c>
      <c r="BT103" s="148" t="s">
        <v>84</v>
      </c>
      <c r="BV103" s="148" t="s">
        <v>70</v>
      </c>
      <c r="BW103" s="148" t="s">
        <v>95</v>
      </c>
      <c r="BX103" s="148" t="s">
        <v>92</v>
      </c>
      <c r="CL103" s="148" t="s">
        <v>1</v>
      </c>
    </row>
    <row r="104" spans="1:90" s="161" customFormat="1" ht="30" customHeight="1">
      <c r="A104" s="155"/>
      <c r="B104" s="156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6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</row>
    <row r="105" spans="1:90" s="161" customFormat="1" ht="6.95" customHeight="1">
      <c r="A105" s="155"/>
      <c r="B105" s="187"/>
      <c r="C105" s="188"/>
      <c r="D105" s="188"/>
      <c r="E105" s="188"/>
      <c r="F105" s="188"/>
      <c r="G105" s="188"/>
      <c r="H105" s="188"/>
      <c r="I105" s="188"/>
      <c r="J105" s="188"/>
      <c r="K105" s="188"/>
      <c r="L105" s="188"/>
      <c r="M105" s="188"/>
      <c r="N105" s="188"/>
      <c r="O105" s="188"/>
      <c r="P105" s="188"/>
      <c r="Q105" s="188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8"/>
      <c r="AJ105" s="188"/>
      <c r="AK105" s="188"/>
      <c r="AL105" s="188"/>
      <c r="AM105" s="188"/>
      <c r="AN105" s="188"/>
      <c r="AO105" s="188"/>
      <c r="AP105" s="188"/>
      <c r="AQ105" s="188"/>
      <c r="AR105" s="156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</row>
  </sheetData>
  <mergeCells count="74">
    <mergeCell ref="AR2:BE2"/>
    <mergeCell ref="L33:P33"/>
    <mergeCell ref="W33:AE33"/>
    <mergeCell ref="AK33:AO33"/>
    <mergeCell ref="AK35:AO35"/>
    <mergeCell ref="X35:AB35"/>
    <mergeCell ref="L31:P31"/>
    <mergeCell ref="W31:AE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AN102:AP102"/>
    <mergeCell ref="AG102:AM102"/>
    <mergeCell ref="F102:J102"/>
    <mergeCell ref="L102:AF102"/>
    <mergeCell ref="AN103:AP103"/>
    <mergeCell ref="AG103:AM103"/>
    <mergeCell ref="F103:J103"/>
    <mergeCell ref="L103:AF103"/>
    <mergeCell ref="AN100:AP100"/>
    <mergeCell ref="AG100:AM100"/>
    <mergeCell ref="E100:I100"/>
    <mergeCell ref="K100:AF100"/>
    <mergeCell ref="AN101:AP101"/>
    <mergeCell ref="AG101:AM101"/>
    <mergeCell ref="F101:J101"/>
    <mergeCell ref="L101:AF101"/>
    <mergeCell ref="AG98:AM98"/>
    <mergeCell ref="AN98:AP98"/>
    <mergeCell ref="F98:J98"/>
    <mergeCell ref="L98:AF98"/>
    <mergeCell ref="AN99:AP99"/>
    <mergeCell ref="AG99:AM99"/>
    <mergeCell ref="F99:J99"/>
    <mergeCell ref="L99:AF99"/>
    <mergeCell ref="AN96:AP96"/>
    <mergeCell ref="E96:I96"/>
    <mergeCell ref="K96:AF96"/>
    <mergeCell ref="AG96:AM96"/>
    <mergeCell ref="L97:AF97"/>
    <mergeCell ref="AN97:AP97"/>
    <mergeCell ref="F97:J97"/>
    <mergeCell ref="AG97:AM97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G94:AM94"/>
    <mergeCell ref="AN94:AP94"/>
    <mergeCell ref="L85:AO85"/>
    <mergeCell ref="AM87:AN87"/>
    <mergeCell ref="AS89:AT91"/>
    <mergeCell ref="AM89:AP89"/>
    <mergeCell ref="AM90:AP90"/>
  </mergeCells>
  <hyperlinks>
    <hyperlink ref="A97" location="'1 - Hlavná trasa, O2,O4-O7'!C2" display="/"/>
    <hyperlink ref="A98" location="'2 - O1'!C2" display="/"/>
    <hyperlink ref="A99" location="'3 - O3'!C2" display="/"/>
    <hyperlink ref="A101" location="'1 - Hlavná trasa, O2,O4-O7_01'!C2" display="/"/>
    <hyperlink ref="A102" location="'2 - O1_01'!C2" display="/"/>
    <hyperlink ref="A103" location="'3 - O3_01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8"/>
  <sheetViews>
    <sheetView showGridLines="0" workbookViewId="0">
      <selection activeCell="G135" sqref="G135"/>
    </sheetView>
  </sheetViews>
  <sheetFormatPr defaultRowHeight="15"/>
  <cols>
    <col min="1" max="1" width="8.33203125" style="131" customWidth="1"/>
    <col min="2" max="2" width="1.1640625" style="131" customWidth="1"/>
    <col min="3" max="3" width="4.1640625" style="131" customWidth="1"/>
    <col min="4" max="4" width="4.33203125" style="131" customWidth="1"/>
    <col min="5" max="5" width="17.1640625" style="131" customWidth="1"/>
    <col min="6" max="6" width="50.83203125" style="131" customWidth="1"/>
    <col min="7" max="7" width="7.5" style="131" customWidth="1"/>
    <col min="8" max="8" width="14" style="131" customWidth="1"/>
    <col min="9" max="9" width="15.83203125" style="131" customWidth="1"/>
    <col min="10" max="10" width="22.33203125" style="131" customWidth="1"/>
    <col min="11" max="11" width="22.33203125" style="131" hidden="1" customWidth="1"/>
    <col min="12" max="12" width="9.33203125" style="131" customWidth="1"/>
    <col min="13" max="13" width="10.83203125" style="131" hidden="1" customWidth="1"/>
    <col min="14" max="14" width="9.33203125" style="131" hidden="1"/>
    <col min="15" max="20" width="14.1640625" style="131" hidden="1" customWidth="1"/>
    <col min="21" max="21" width="16.33203125" style="131" hidden="1" customWidth="1"/>
    <col min="22" max="22" width="12.33203125" style="131" customWidth="1"/>
    <col min="23" max="23" width="16.33203125" style="131" customWidth="1"/>
    <col min="24" max="24" width="12.33203125" style="131" customWidth="1"/>
    <col min="25" max="25" width="15" style="131" customWidth="1"/>
    <col min="26" max="26" width="11" style="131" customWidth="1"/>
    <col min="27" max="27" width="15" style="131" customWidth="1"/>
    <col min="28" max="28" width="16.33203125" style="131" customWidth="1"/>
    <col min="29" max="29" width="11" style="131" customWidth="1"/>
    <col min="30" max="30" width="15" style="131" customWidth="1"/>
    <col min="31" max="31" width="16.33203125" style="131" customWidth="1"/>
    <col min="32" max="43" width="9.33203125" style="131"/>
    <col min="44" max="65" width="9.33203125" style="131" hidden="1"/>
    <col min="66" max="16384" width="9.33203125" style="131"/>
  </cols>
  <sheetData>
    <row r="2" spans="1:46" ht="36.950000000000003" customHeight="1">
      <c r="L2" s="132" t="s">
        <v>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AT2" s="134" t="s">
        <v>85</v>
      </c>
    </row>
    <row r="3" spans="1:46" ht="6.95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7"/>
      <c r="AT3" s="134" t="s">
        <v>68</v>
      </c>
    </row>
    <row r="4" spans="1:46" ht="24.95" customHeight="1">
      <c r="B4" s="137"/>
      <c r="D4" s="138" t="s">
        <v>96</v>
      </c>
      <c r="L4" s="137"/>
      <c r="M4" s="264" t="s">
        <v>9</v>
      </c>
      <c r="AT4" s="134" t="s">
        <v>3</v>
      </c>
    </row>
    <row r="5" spans="1:46" ht="6.95" customHeight="1">
      <c r="B5" s="137"/>
      <c r="L5" s="137"/>
    </row>
    <row r="6" spans="1:46" ht="12" customHeight="1">
      <c r="B6" s="137"/>
      <c r="D6" s="147" t="s">
        <v>13</v>
      </c>
      <c r="L6" s="137"/>
    </row>
    <row r="7" spans="1:46" ht="16.5" customHeight="1">
      <c r="B7" s="137"/>
      <c r="E7" s="265" t="str">
        <f>'Rekapitulácia stavby'!K6</f>
        <v>Žilina Zb HaZZ, vybudovanie rozvodov tepla</v>
      </c>
      <c r="F7" s="266"/>
      <c r="G7" s="266"/>
      <c r="H7" s="266"/>
      <c r="L7" s="137"/>
    </row>
    <row r="8" spans="1:46" ht="12.75">
      <c r="B8" s="137"/>
      <c r="D8" s="147" t="s">
        <v>97</v>
      </c>
      <c r="L8" s="137"/>
    </row>
    <row r="9" spans="1:46" ht="16.5" customHeight="1">
      <c r="B9" s="137"/>
      <c r="E9" s="265" t="s">
        <v>98</v>
      </c>
      <c r="F9" s="133"/>
      <c r="G9" s="133"/>
      <c r="H9" s="133"/>
      <c r="L9" s="137"/>
    </row>
    <row r="10" spans="1:46" ht="12" customHeight="1">
      <c r="B10" s="137"/>
      <c r="D10" s="147" t="s">
        <v>99</v>
      </c>
      <c r="L10" s="137"/>
    </row>
    <row r="11" spans="1:46" s="161" customFormat="1" ht="16.5" customHeight="1">
      <c r="A11" s="155"/>
      <c r="B11" s="156"/>
      <c r="C11" s="155"/>
      <c r="D11" s="155"/>
      <c r="E11" s="267" t="s">
        <v>100</v>
      </c>
      <c r="F11" s="268"/>
      <c r="G11" s="268"/>
      <c r="H11" s="268"/>
      <c r="I11" s="155"/>
      <c r="J11" s="155"/>
      <c r="K11" s="155"/>
      <c r="L11" s="182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</row>
    <row r="12" spans="1:46" s="161" customFormat="1" ht="12" customHeight="1">
      <c r="A12" s="155"/>
      <c r="B12" s="156"/>
      <c r="C12" s="155"/>
      <c r="D12" s="147" t="s">
        <v>101</v>
      </c>
      <c r="E12" s="155"/>
      <c r="F12" s="155"/>
      <c r="G12" s="155"/>
      <c r="H12" s="155"/>
      <c r="I12" s="155"/>
      <c r="J12" s="155"/>
      <c r="K12" s="155"/>
      <c r="L12" s="182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</row>
    <row r="13" spans="1:46" s="161" customFormat="1" ht="16.5" customHeight="1">
      <c r="A13" s="155"/>
      <c r="B13" s="156"/>
      <c r="C13" s="155"/>
      <c r="D13" s="155"/>
      <c r="E13" s="196" t="s">
        <v>102</v>
      </c>
      <c r="F13" s="268"/>
      <c r="G13" s="268"/>
      <c r="H13" s="268"/>
      <c r="I13" s="155"/>
      <c r="J13" s="155"/>
      <c r="K13" s="155"/>
      <c r="L13" s="182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</row>
    <row r="14" spans="1:46" s="161" customFormat="1" ht="11.25">
      <c r="A14" s="155"/>
      <c r="B14" s="156"/>
      <c r="C14" s="155"/>
      <c r="D14" s="155"/>
      <c r="E14" s="155"/>
      <c r="F14" s="155"/>
      <c r="G14" s="155"/>
      <c r="H14" s="155"/>
      <c r="I14" s="155"/>
      <c r="J14" s="155"/>
      <c r="K14" s="155"/>
      <c r="L14" s="182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46" s="161" customFormat="1" ht="12" customHeight="1">
      <c r="A15" s="155"/>
      <c r="B15" s="156"/>
      <c r="C15" s="155"/>
      <c r="D15" s="147" t="s">
        <v>15</v>
      </c>
      <c r="E15" s="155"/>
      <c r="F15" s="148" t="s">
        <v>1</v>
      </c>
      <c r="G15" s="155"/>
      <c r="H15" s="155"/>
      <c r="I15" s="147" t="s">
        <v>16</v>
      </c>
      <c r="J15" s="148" t="s">
        <v>1</v>
      </c>
      <c r="K15" s="155"/>
      <c r="L15" s="182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</row>
    <row r="16" spans="1:46" s="161" customFormat="1" ht="12" customHeight="1">
      <c r="A16" s="155"/>
      <c r="B16" s="156"/>
      <c r="C16" s="155"/>
      <c r="D16" s="147" t="s">
        <v>17</v>
      </c>
      <c r="E16" s="155"/>
      <c r="F16" s="148" t="s">
        <v>1451</v>
      </c>
      <c r="G16" s="155"/>
      <c r="H16" s="155"/>
      <c r="I16" s="147" t="s">
        <v>18</v>
      </c>
      <c r="J16" s="269"/>
      <c r="K16" s="155"/>
      <c r="L16" s="182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</row>
    <row r="17" spans="1:31" s="161" customFormat="1" ht="10.9" customHeight="1">
      <c r="A17" s="155"/>
      <c r="B17" s="156"/>
      <c r="C17" s="155"/>
      <c r="D17" s="155"/>
      <c r="E17" s="155"/>
      <c r="F17" s="155"/>
      <c r="G17" s="155"/>
      <c r="H17" s="155"/>
      <c r="I17" s="155"/>
      <c r="J17" s="155"/>
      <c r="K17" s="155"/>
      <c r="L17" s="18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</row>
    <row r="18" spans="1:31" s="161" customFormat="1" ht="12" customHeight="1">
      <c r="A18" s="155"/>
      <c r="B18" s="156"/>
      <c r="C18" s="155"/>
      <c r="D18" s="147" t="s">
        <v>19</v>
      </c>
      <c r="E18" s="155"/>
      <c r="F18" s="155" t="s">
        <v>1452</v>
      </c>
      <c r="G18" s="155"/>
      <c r="H18" s="155"/>
      <c r="I18" s="147" t="s">
        <v>20</v>
      </c>
      <c r="J18" s="148" t="str">
        <f>IF('Rekapitulácia stavby'!AN10="","",'Rekapitulácia stavby'!AN10)</f>
        <v/>
      </c>
      <c r="K18" s="155"/>
      <c r="L18" s="182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</row>
    <row r="19" spans="1:31" s="161" customFormat="1" ht="18" customHeight="1">
      <c r="A19" s="155"/>
      <c r="B19" s="156"/>
      <c r="C19" s="155"/>
      <c r="D19" s="155"/>
      <c r="E19" s="148" t="str">
        <f>IF('Rekapitulácia stavby'!E11="","",'Rekapitulácia stavby'!E11)</f>
        <v xml:space="preserve"> </v>
      </c>
      <c r="F19" s="155"/>
      <c r="G19" s="155"/>
      <c r="H19" s="155"/>
      <c r="I19" s="147" t="s">
        <v>22</v>
      </c>
      <c r="J19" s="148" t="str">
        <f>IF('Rekapitulácia stavby'!AN11="","",'Rekapitulácia stavby'!AN11)</f>
        <v/>
      </c>
      <c r="K19" s="155"/>
      <c r="L19" s="182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</row>
    <row r="20" spans="1:31" s="161" customFormat="1" ht="6.95" customHeight="1">
      <c r="A20" s="155"/>
      <c r="B20" s="156"/>
      <c r="C20" s="155"/>
      <c r="D20" s="155"/>
      <c r="E20" s="155"/>
      <c r="F20" s="155"/>
      <c r="G20" s="155"/>
      <c r="H20" s="155"/>
      <c r="I20" s="155"/>
      <c r="J20" s="155"/>
      <c r="K20" s="155"/>
      <c r="L20" s="182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</row>
    <row r="21" spans="1:31" s="161" customFormat="1" ht="12" customHeight="1">
      <c r="A21" s="155"/>
      <c r="B21" s="156"/>
      <c r="C21" s="155"/>
      <c r="D21" s="147" t="s">
        <v>23</v>
      </c>
      <c r="E21" s="155"/>
      <c r="F21" s="155"/>
      <c r="G21" s="155"/>
      <c r="H21" s="155"/>
      <c r="I21" s="147" t="s">
        <v>20</v>
      </c>
      <c r="J21" s="149"/>
      <c r="K21" s="155"/>
      <c r="L21" s="182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</row>
    <row r="22" spans="1:31" s="161" customFormat="1" ht="18" customHeight="1">
      <c r="A22" s="155"/>
      <c r="B22" s="156"/>
      <c r="C22" s="155"/>
      <c r="D22" s="155"/>
      <c r="E22" s="270"/>
      <c r="F22" s="142"/>
      <c r="G22" s="142"/>
      <c r="H22" s="142"/>
      <c r="I22" s="147" t="s">
        <v>22</v>
      </c>
      <c r="J22" s="149"/>
      <c r="K22" s="155"/>
      <c r="L22" s="182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</row>
    <row r="23" spans="1:31" s="161" customFormat="1" ht="6.95" customHeight="1">
      <c r="A23" s="155"/>
      <c r="B23" s="156"/>
      <c r="C23" s="155"/>
      <c r="D23" s="155"/>
      <c r="E23" s="155"/>
      <c r="F23" s="155"/>
      <c r="G23" s="155"/>
      <c r="H23" s="155"/>
      <c r="I23" s="155"/>
      <c r="J23" s="155"/>
      <c r="K23" s="155"/>
      <c r="L23" s="182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</row>
    <row r="24" spans="1:31" s="161" customFormat="1" ht="12" customHeight="1">
      <c r="A24" s="155"/>
      <c r="B24" s="156"/>
      <c r="C24" s="155"/>
      <c r="D24" s="147" t="s">
        <v>24</v>
      </c>
      <c r="E24" s="155"/>
      <c r="F24" s="155"/>
      <c r="G24" s="155"/>
      <c r="H24" s="155"/>
      <c r="I24" s="147" t="s">
        <v>20</v>
      </c>
      <c r="J24" s="148" t="s">
        <v>1</v>
      </c>
      <c r="K24" s="155"/>
      <c r="L24" s="182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1" s="161" customFormat="1" ht="18" customHeight="1">
      <c r="A25" s="155"/>
      <c r="B25" s="156"/>
      <c r="C25" s="155"/>
      <c r="D25" s="155"/>
      <c r="E25" s="148"/>
      <c r="F25" s="155"/>
      <c r="G25" s="155"/>
      <c r="H25" s="155"/>
      <c r="I25" s="147" t="s">
        <v>22</v>
      </c>
      <c r="J25" s="148" t="s">
        <v>1</v>
      </c>
      <c r="K25" s="155"/>
      <c r="L25" s="182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</row>
    <row r="26" spans="1:31" s="161" customFormat="1" ht="6.95" customHeight="1">
      <c r="A26" s="155"/>
      <c r="B26" s="156"/>
      <c r="C26" s="155"/>
      <c r="D26" s="155"/>
      <c r="E26" s="155"/>
      <c r="F26" s="155"/>
      <c r="G26" s="155"/>
      <c r="H26" s="155"/>
      <c r="I26" s="155"/>
      <c r="J26" s="155"/>
      <c r="K26" s="155"/>
      <c r="L26" s="182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</row>
    <row r="27" spans="1:31" s="161" customFormat="1" ht="12" customHeight="1">
      <c r="A27" s="155"/>
      <c r="B27" s="156"/>
      <c r="C27" s="155"/>
      <c r="D27" s="147" t="s">
        <v>26</v>
      </c>
      <c r="E27" s="155"/>
      <c r="F27" s="155"/>
      <c r="G27" s="155"/>
      <c r="H27" s="155"/>
      <c r="I27" s="147" t="s">
        <v>20</v>
      </c>
      <c r="J27" s="148" t="s">
        <v>1</v>
      </c>
      <c r="K27" s="155"/>
      <c r="L27" s="182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pans="1:31" s="161" customFormat="1" ht="18" customHeight="1">
      <c r="A28" s="155"/>
      <c r="B28" s="156"/>
      <c r="C28" s="155"/>
      <c r="D28" s="155"/>
      <c r="E28" s="148"/>
      <c r="F28" s="155"/>
      <c r="G28" s="155"/>
      <c r="H28" s="155"/>
      <c r="I28" s="147" t="s">
        <v>22</v>
      </c>
      <c r="J28" s="148" t="s">
        <v>1</v>
      </c>
      <c r="K28" s="155"/>
      <c r="L28" s="182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</row>
    <row r="29" spans="1:31" s="161" customFormat="1" ht="6.95" customHeight="1">
      <c r="A29" s="155"/>
      <c r="B29" s="156"/>
      <c r="C29" s="155"/>
      <c r="D29" s="155"/>
      <c r="E29" s="155"/>
      <c r="F29" s="155"/>
      <c r="G29" s="155"/>
      <c r="H29" s="155"/>
      <c r="I29" s="155"/>
      <c r="J29" s="155"/>
      <c r="K29" s="155"/>
      <c r="L29" s="182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pans="1:31" s="161" customFormat="1" ht="12" customHeight="1">
      <c r="A30" s="155"/>
      <c r="B30" s="156"/>
      <c r="C30" s="155"/>
      <c r="D30" s="147" t="s">
        <v>27</v>
      </c>
      <c r="E30" s="155"/>
      <c r="F30" s="155"/>
      <c r="G30" s="155"/>
      <c r="H30" s="155"/>
      <c r="I30" s="155"/>
      <c r="J30" s="155"/>
      <c r="K30" s="155"/>
      <c r="L30" s="182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</row>
    <row r="31" spans="1:31" s="274" customFormat="1" ht="16.5" customHeight="1">
      <c r="A31" s="271"/>
      <c r="B31" s="272"/>
      <c r="C31" s="271"/>
      <c r="D31" s="271"/>
      <c r="E31" s="153" t="s">
        <v>1</v>
      </c>
      <c r="F31" s="153"/>
      <c r="G31" s="153"/>
      <c r="H31" s="153"/>
      <c r="I31" s="271"/>
      <c r="J31" s="271"/>
      <c r="K31" s="27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161" customFormat="1" ht="6.95" customHeight="1">
      <c r="A32" s="155"/>
      <c r="B32" s="156"/>
      <c r="C32" s="155"/>
      <c r="D32" s="155"/>
      <c r="E32" s="155"/>
      <c r="F32" s="155"/>
      <c r="G32" s="155"/>
      <c r="H32" s="155"/>
      <c r="I32" s="155"/>
      <c r="J32" s="155"/>
      <c r="K32" s="155"/>
      <c r="L32" s="182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</row>
    <row r="33" spans="1:31" s="161" customFormat="1" ht="6.95" customHeight="1">
      <c r="A33" s="155"/>
      <c r="B33" s="156"/>
      <c r="C33" s="155"/>
      <c r="D33" s="220"/>
      <c r="E33" s="220"/>
      <c r="F33" s="220"/>
      <c r="G33" s="220"/>
      <c r="H33" s="220"/>
      <c r="I33" s="220"/>
      <c r="J33" s="220"/>
      <c r="K33" s="220"/>
      <c r="L33" s="182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1" s="161" customFormat="1" ht="25.35" customHeight="1">
      <c r="A34" s="155"/>
      <c r="B34" s="156"/>
      <c r="C34" s="155"/>
      <c r="D34" s="275" t="s">
        <v>28</v>
      </c>
      <c r="E34" s="155"/>
      <c r="F34" s="155"/>
      <c r="G34" s="155"/>
      <c r="H34" s="155"/>
      <c r="I34" s="155"/>
      <c r="J34" s="276"/>
      <c r="K34" s="155"/>
      <c r="L34" s="182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1" s="161" customFormat="1" ht="6.95" customHeight="1">
      <c r="A35" s="155"/>
      <c r="B35" s="156"/>
      <c r="C35" s="155"/>
      <c r="D35" s="220"/>
      <c r="E35" s="220"/>
      <c r="F35" s="220"/>
      <c r="G35" s="220"/>
      <c r="H35" s="220"/>
      <c r="I35" s="220"/>
      <c r="J35" s="220"/>
      <c r="K35" s="220"/>
      <c r="L35" s="182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</row>
    <row r="36" spans="1:31" s="161" customFormat="1" ht="14.45" customHeight="1">
      <c r="A36" s="155"/>
      <c r="B36" s="156"/>
      <c r="C36" s="155"/>
      <c r="D36" s="155"/>
      <c r="E36" s="155"/>
      <c r="F36" s="277" t="s">
        <v>30</v>
      </c>
      <c r="G36" s="155"/>
      <c r="H36" s="155"/>
      <c r="I36" s="277" t="s">
        <v>29</v>
      </c>
      <c r="J36" s="277" t="s">
        <v>31</v>
      </c>
      <c r="K36" s="155"/>
      <c r="L36" s="182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</row>
    <row r="37" spans="1:31" s="161" customFormat="1" ht="14.45" customHeight="1">
      <c r="A37" s="155"/>
      <c r="B37" s="156"/>
      <c r="C37" s="155"/>
      <c r="D37" s="278" t="s">
        <v>32</v>
      </c>
      <c r="E37" s="165" t="s">
        <v>33</v>
      </c>
      <c r="F37" s="279">
        <f>ROUND((SUM(BE134:BE297)),  2)</f>
        <v>0</v>
      </c>
      <c r="G37" s="280"/>
      <c r="H37" s="280"/>
      <c r="I37" s="281">
        <v>0.2</v>
      </c>
      <c r="J37" s="279">
        <f>ROUND(((SUM(BE134:BE297))*I37),  2)</f>
        <v>0</v>
      </c>
      <c r="K37" s="155"/>
      <c r="L37" s="182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</row>
    <row r="38" spans="1:31" s="161" customFormat="1" ht="14.45" customHeight="1">
      <c r="A38" s="155"/>
      <c r="B38" s="156"/>
      <c r="C38" s="155"/>
      <c r="D38" s="155"/>
      <c r="E38" s="165" t="s">
        <v>34</v>
      </c>
      <c r="F38" s="279">
        <f>ROUND((SUM(BF134:BF297)),  2)</f>
        <v>0</v>
      </c>
      <c r="G38" s="280"/>
      <c r="H38" s="280"/>
      <c r="I38" s="281">
        <v>0.2</v>
      </c>
      <c r="J38" s="279">
        <f>ROUND(((SUM(BF134:BF297))*I38),  2)</f>
        <v>0</v>
      </c>
      <c r="K38" s="155"/>
      <c r="L38" s="182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</row>
    <row r="39" spans="1:31" s="161" customFormat="1" ht="14.45" hidden="1" customHeight="1">
      <c r="A39" s="155"/>
      <c r="B39" s="156"/>
      <c r="C39" s="155"/>
      <c r="D39" s="155"/>
      <c r="E39" s="147" t="s">
        <v>35</v>
      </c>
      <c r="F39" s="282">
        <f>ROUND((SUM(BG134:BG297)),  2)</f>
        <v>0</v>
      </c>
      <c r="G39" s="155"/>
      <c r="H39" s="155"/>
      <c r="I39" s="283">
        <v>0.2</v>
      </c>
      <c r="J39" s="282">
        <f>0</f>
        <v>0</v>
      </c>
      <c r="K39" s="155"/>
      <c r="L39" s="182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1:31" s="161" customFormat="1" ht="14.45" hidden="1" customHeight="1">
      <c r="A40" s="155"/>
      <c r="B40" s="156"/>
      <c r="C40" s="155"/>
      <c r="D40" s="155"/>
      <c r="E40" s="147" t="s">
        <v>36</v>
      </c>
      <c r="F40" s="282">
        <f>ROUND((SUM(BH134:BH297)),  2)</f>
        <v>0</v>
      </c>
      <c r="G40" s="155"/>
      <c r="H40" s="155"/>
      <c r="I40" s="283">
        <v>0.2</v>
      </c>
      <c r="J40" s="282">
        <f>0</f>
        <v>0</v>
      </c>
      <c r="K40" s="155"/>
      <c r="L40" s="182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spans="1:31" s="161" customFormat="1" ht="14.45" hidden="1" customHeight="1">
      <c r="A41" s="155"/>
      <c r="B41" s="156"/>
      <c r="C41" s="155"/>
      <c r="D41" s="155"/>
      <c r="E41" s="165" t="s">
        <v>37</v>
      </c>
      <c r="F41" s="279">
        <f>ROUND((SUM(BI134:BI297)),  2)</f>
        <v>0</v>
      </c>
      <c r="G41" s="280"/>
      <c r="H41" s="280"/>
      <c r="I41" s="281">
        <v>0</v>
      </c>
      <c r="J41" s="279">
        <f>0</f>
        <v>0</v>
      </c>
      <c r="K41" s="155"/>
      <c r="L41" s="182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spans="1:31" s="161" customFormat="1" ht="6.95" customHeight="1">
      <c r="A42" s="155"/>
      <c r="B42" s="156"/>
      <c r="C42" s="155"/>
      <c r="D42" s="155"/>
      <c r="E42" s="155"/>
      <c r="F42" s="155"/>
      <c r="G42" s="155"/>
      <c r="H42" s="155"/>
      <c r="I42" s="155"/>
      <c r="J42" s="155"/>
      <c r="K42" s="155"/>
      <c r="L42" s="182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spans="1:31" s="161" customFormat="1" ht="25.35" customHeight="1">
      <c r="A43" s="155"/>
      <c r="B43" s="156"/>
      <c r="C43" s="155"/>
      <c r="D43" s="175" t="s">
        <v>38</v>
      </c>
      <c r="E43" s="176"/>
      <c r="F43" s="176"/>
      <c r="G43" s="284" t="s">
        <v>39</v>
      </c>
      <c r="H43" s="177" t="s">
        <v>40</v>
      </c>
      <c r="I43" s="176"/>
      <c r="J43" s="285"/>
      <c r="K43" s="286"/>
      <c r="L43" s="182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</row>
    <row r="44" spans="1:31" s="161" customFormat="1" ht="14.45" customHeight="1">
      <c r="A44" s="155"/>
      <c r="B44" s="156"/>
      <c r="C44" s="155"/>
      <c r="D44" s="155"/>
      <c r="E44" s="155"/>
      <c r="F44" s="155"/>
      <c r="G44" s="155"/>
      <c r="H44" s="155"/>
      <c r="I44" s="155"/>
      <c r="J44" s="155"/>
      <c r="K44" s="155"/>
      <c r="L44" s="182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</row>
    <row r="45" spans="1:31" ht="14.45" customHeight="1">
      <c r="B45" s="137"/>
      <c r="L45" s="137"/>
    </row>
    <row r="46" spans="1:31" ht="14.45" customHeight="1">
      <c r="B46" s="137"/>
      <c r="L46" s="137"/>
    </row>
    <row r="47" spans="1:31" ht="14.45" customHeight="1">
      <c r="B47" s="137"/>
      <c r="L47" s="137"/>
    </row>
    <row r="48" spans="1:31" ht="14.45" customHeight="1">
      <c r="B48" s="137"/>
      <c r="L48" s="137"/>
    </row>
    <row r="49" spans="1:31" ht="14.45" customHeight="1">
      <c r="B49" s="137"/>
      <c r="L49" s="137"/>
    </row>
    <row r="50" spans="1:31" s="161" customFormat="1" ht="14.45" customHeight="1">
      <c r="B50" s="182"/>
      <c r="D50" s="183" t="s">
        <v>41</v>
      </c>
      <c r="E50" s="184"/>
      <c r="F50" s="184"/>
      <c r="G50" s="183" t="s">
        <v>42</v>
      </c>
      <c r="H50" s="184"/>
      <c r="I50" s="184"/>
      <c r="J50" s="184"/>
      <c r="K50" s="184"/>
      <c r="L50" s="182"/>
    </row>
    <row r="51" spans="1:31" ht="11.25">
      <c r="B51" s="137"/>
      <c r="L51" s="137"/>
    </row>
    <row r="52" spans="1:31" ht="11.25">
      <c r="B52" s="137"/>
      <c r="L52" s="137"/>
    </row>
    <row r="53" spans="1:31" ht="11.25">
      <c r="B53" s="137"/>
      <c r="L53" s="137"/>
    </row>
    <row r="54" spans="1:31" ht="11.25">
      <c r="B54" s="137"/>
      <c r="L54" s="137"/>
    </row>
    <row r="55" spans="1:31" ht="11.25">
      <c r="B55" s="137"/>
      <c r="L55" s="137"/>
    </row>
    <row r="56" spans="1:31" ht="11.25">
      <c r="B56" s="137"/>
      <c r="L56" s="137"/>
    </row>
    <row r="57" spans="1:31" ht="11.25">
      <c r="B57" s="137"/>
      <c r="L57" s="137"/>
    </row>
    <row r="58" spans="1:31" ht="11.25">
      <c r="B58" s="137"/>
      <c r="L58" s="137"/>
    </row>
    <row r="59" spans="1:31" ht="11.25">
      <c r="B59" s="137"/>
      <c r="L59" s="137"/>
    </row>
    <row r="60" spans="1:31" ht="11.25">
      <c r="B60" s="137"/>
      <c r="L60" s="137"/>
    </row>
    <row r="61" spans="1:31" s="161" customFormat="1" ht="12.75">
      <c r="A61" s="155"/>
      <c r="B61" s="156"/>
      <c r="C61" s="155"/>
      <c r="D61" s="185" t="s">
        <v>43</v>
      </c>
      <c r="E61" s="158"/>
      <c r="F61" s="287" t="s">
        <v>44</v>
      </c>
      <c r="G61" s="185" t="s">
        <v>43</v>
      </c>
      <c r="H61" s="158"/>
      <c r="I61" s="158"/>
      <c r="J61" s="288" t="s">
        <v>44</v>
      </c>
      <c r="K61" s="158"/>
      <c r="L61" s="182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1" ht="11.25">
      <c r="B62" s="137"/>
      <c r="L62" s="137"/>
    </row>
    <row r="63" spans="1:31" ht="11.25">
      <c r="B63" s="137"/>
      <c r="L63" s="137"/>
    </row>
    <row r="64" spans="1:31" ht="11.25">
      <c r="B64" s="137"/>
      <c r="L64" s="137"/>
    </row>
    <row r="65" spans="1:31" s="161" customFormat="1" ht="12.75">
      <c r="A65" s="155"/>
      <c r="B65" s="156"/>
      <c r="C65" s="155"/>
      <c r="D65" s="183" t="s">
        <v>45</v>
      </c>
      <c r="E65" s="186"/>
      <c r="F65" s="186"/>
      <c r="G65" s="183" t="s">
        <v>46</v>
      </c>
      <c r="H65" s="186"/>
      <c r="I65" s="186"/>
      <c r="J65" s="186"/>
      <c r="K65" s="186"/>
      <c r="L65" s="182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</row>
    <row r="66" spans="1:31" ht="11.25">
      <c r="B66" s="137"/>
      <c r="L66" s="137"/>
    </row>
    <row r="67" spans="1:31" ht="11.25">
      <c r="B67" s="137"/>
      <c r="L67" s="137"/>
    </row>
    <row r="68" spans="1:31" ht="11.25">
      <c r="B68" s="137"/>
      <c r="L68" s="137"/>
    </row>
    <row r="69" spans="1:31" ht="11.25">
      <c r="B69" s="137"/>
      <c r="L69" s="137"/>
    </row>
    <row r="70" spans="1:31" ht="11.25">
      <c r="B70" s="137"/>
      <c r="L70" s="137"/>
    </row>
    <row r="71" spans="1:31" ht="11.25">
      <c r="B71" s="137"/>
      <c r="L71" s="137"/>
    </row>
    <row r="72" spans="1:31" ht="11.25">
      <c r="B72" s="137"/>
      <c r="L72" s="137"/>
    </row>
    <row r="73" spans="1:31" ht="11.25">
      <c r="B73" s="137"/>
      <c r="L73" s="137"/>
    </row>
    <row r="74" spans="1:31" ht="11.25">
      <c r="B74" s="137"/>
      <c r="L74" s="137"/>
    </row>
    <row r="75" spans="1:31" ht="11.25">
      <c r="B75" s="137"/>
      <c r="L75" s="137"/>
    </row>
    <row r="76" spans="1:31" s="161" customFormat="1" ht="12.75">
      <c r="A76" s="155"/>
      <c r="B76" s="156"/>
      <c r="C76" s="155"/>
      <c r="D76" s="185" t="s">
        <v>43</v>
      </c>
      <c r="E76" s="158"/>
      <c r="F76" s="287" t="s">
        <v>44</v>
      </c>
      <c r="G76" s="185" t="s">
        <v>43</v>
      </c>
      <c r="H76" s="158"/>
      <c r="I76" s="158"/>
      <c r="J76" s="288" t="s">
        <v>44</v>
      </c>
      <c r="K76" s="158"/>
      <c r="L76" s="182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</row>
    <row r="77" spans="1:31" s="161" customFormat="1" ht="14.45" customHeight="1">
      <c r="A77" s="155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2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</row>
    <row r="81" spans="1:31" s="161" customFormat="1" ht="6.95" hidden="1" customHeight="1">
      <c r="A81" s="155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82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</row>
    <row r="82" spans="1:31" s="161" customFormat="1" ht="24.95" hidden="1" customHeight="1">
      <c r="A82" s="155"/>
      <c r="B82" s="156"/>
      <c r="C82" s="138" t="s">
        <v>103</v>
      </c>
      <c r="D82" s="155"/>
      <c r="E82" s="155"/>
      <c r="F82" s="155"/>
      <c r="G82" s="155"/>
      <c r="H82" s="155"/>
      <c r="I82" s="155"/>
      <c r="J82" s="155"/>
      <c r="K82" s="155"/>
      <c r="L82" s="182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</row>
    <row r="83" spans="1:31" s="161" customFormat="1" ht="6.95" hidden="1" customHeight="1">
      <c r="A83" s="155"/>
      <c r="B83" s="156"/>
      <c r="C83" s="155"/>
      <c r="D83" s="155"/>
      <c r="E83" s="155"/>
      <c r="F83" s="155"/>
      <c r="G83" s="155"/>
      <c r="H83" s="155"/>
      <c r="I83" s="155"/>
      <c r="J83" s="155"/>
      <c r="K83" s="155"/>
      <c r="L83" s="182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</row>
    <row r="84" spans="1:31" s="161" customFormat="1" ht="12" hidden="1" customHeight="1">
      <c r="A84" s="155"/>
      <c r="B84" s="156"/>
      <c r="C84" s="147" t="s">
        <v>13</v>
      </c>
      <c r="D84" s="155"/>
      <c r="E84" s="155"/>
      <c r="F84" s="155"/>
      <c r="G84" s="155"/>
      <c r="H84" s="155"/>
      <c r="I84" s="155"/>
      <c r="J84" s="155"/>
      <c r="K84" s="155"/>
      <c r="L84" s="182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</row>
    <row r="85" spans="1:31" s="161" customFormat="1" ht="16.5" hidden="1" customHeight="1">
      <c r="A85" s="155"/>
      <c r="B85" s="156"/>
      <c r="C85" s="155"/>
      <c r="D85" s="155"/>
      <c r="E85" s="265" t="str">
        <f>E7</f>
        <v>Žilina Zb HaZZ, vybudovanie rozvodov tepla</v>
      </c>
      <c r="F85" s="266"/>
      <c r="G85" s="266"/>
      <c r="H85" s="266"/>
      <c r="I85" s="155"/>
      <c r="J85" s="155"/>
      <c r="K85" s="155"/>
      <c r="L85" s="182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</row>
    <row r="86" spans="1:31" ht="12" hidden="1" customHeight="1">
      <c r="B86" s="137"/>
      <c r="C86" s="147" t="s">
        <v>97</v>
      </c>
      <c r="L86" s="137"/>
    </row>
    <row r="87" spans="1:31" ht="16.5" hidden="1" customHeight="1">
      <c r="B87" s="137"/>
      <c r="E87" s="265" t="s">
        <v>98</v>
      </c>
      <c r="F87" s="133"/>
      <c r="G87" s="133"/>
      <c r="H87" s="133"/>
      <c r="L87" s="137"/>
    </row>
    <row r="88" spans="1:31" ht="12" hidden="1" customHeight="1">
      <c r="B88" s="137"/>
      <c r="C88" s="147" t="s">
        <v>99</v>
      </c>
      <c r="L88" s="137"/>
    </row>
    <row r="89" spans="1:31" s="161" customFormat="1" ht="16.5" hidden="1" customHeight="1">
      <c r="A89" s="155"/>
      <c r="B89" s="156"/>
      <c r="C89" s="155"/>
      <c r="D89" s="155"/>
      <c r="E89" s="267" t="s">
        <v>100</v>
      </c>
      <c r="F89" s="268"/>
      <c r="G89" s="268"/>
      <c r="H89" s="268"/>
      <c r="I89" s="155"/>
      <c r="J89" s="155"/>
      <c r="K89" s="155"/>
      <c r="L89" s="182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</row>
    <row r="90" spans="1:31" s="161" customFormat="1" ht="12" hidden="1" customHeight="1">
      <c r="A90" s="155"/>
      <c r="B90" s="156"/>
      <c r="C90" s="147" t="s">
        <v>101</v>
      </c>
      <c r="D90" s="155"/>
      <c r="E90" s="155"/>
      <c r="F90" s="155"/>
      <c r="G90" s="155"/>
      <c r="H90" s="155"/>
      <c r="I90" s="155"/>
      <c r="J90" s="155"/>
      <c r="K90" s="155"/>
      <c r="L90" s="182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</row>
    <row r="91" spans="1:31" s="161" customFormat="1" ht="16.5" hidden="1" customHeight="1">
      <c r="A91" s="155"/>
      <c r="B91" s="156"/>
      <c r="C91" s="155"/>
      <c r="D91" s="155"/>
      <c r="E91" s="196" t="str">
        <f>E13</f>
        <v>1 - Hlavná trasa, O2,O4-O7</v>
      </c>
      <c r="F91" s="268"/>
      <c r="G91" s="268"/>
      <c r="H91" s="268"/>
      <c r="I91" s="155"/>
      <c r="J91" s="155"/>
      <c r="K91" s="155"/>
      <c r="L91" s="182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</row>
    <row r="92" spans="1:31" s="161" customFormat="1" ht="6.95" hidden="1" customHeight="1">
      <c r="A92" s="155"/>
      <c r="B92" s="156"/>
      <c r="C92" s="155"/>
      <c r="D92" s="155"/>
      <c r="E92" s="155"/>
      <c r="F92" s="155"/>
      <c r="G92" s="155"/>
      <c r="H92" s="155"/>
      <c r="I92" s="155"/>
      <c r="J92" s="155"/>
      <c r="K92" s="155"/>
      <c r="L92" s="182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</row>
    <row r="93" spans="1:31" s="161" customFormat="1" ht="12" hidden="1" customHeight="1">
      <c r="A93" s="155"/>
      <c r="B93" s="156"/>
      <c r="C93" s="147" t="s">
        <v>17</v>
      </c>
      <c r="D93" s="155"/>
      <c r="E93" s="155"/>
      <c r="F93" s="148" t="str">
        <f>F16</f>
        <v>Žilina, Bánovská cesta 8111</v>
      </c>
      <c r="G93" s="155"/>
      <c r="H93" s="155"/>
      <c r="I93" s="147" t="s">
        <v>18</v>
      </c>
      <c r="J93" s="269" t="str">
        <f>IF(J16="","",J16)</f>
        <v/>
      </c>
      <c r="K93" s="155"/>
      <c r="L93" s="182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</row>
    <row r="94" spans="1:31" s="161" customFormat="1" ht="6.95" hidden="1" customHeight="1">
      <c r="A94" s="155"/>
      <c r="B94" s="156"/>
      <c r="C94" s="155"/>
      <c r="D94" s="155"/>
      <c r="E94" s="155"/>
      <c r="F94" s="155"/>
      <c r="G94" s="155"/>
      <c r="H94" s="155"/>
      <c r="I94" s="155"/>
      <c r="J94" s="155"/>
      <c r="K94" s="155"/>
      <c r="L94" s="182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</row>
    <row r="95" spans="1:31" s="161" customFormat="1" ht="15.2" hidden="1" customHeight="1">
      <c r="A95" s="155"/>
      <c r="B95" s="156"/>
      <c r="C95" s="147" t="s">
        <v>19</v>
      </c>
      <c r="D95" s="155"/>
      <c r="E95" s="155"/>
      <c r="F95" s="148" t="str">
        <f>E19</f>
        <v xml:space="preserve"> </v>
      </c>
      <c r="G95" s="155"/>
      <c r="H95" s="155"/>
      <c r="I95" s="147" t="s">
        <v>24</v>
      </c>
      <c r="J95" s="289">
        <f>E25</f>
        <v>0</v>
      </c>
      <c r="K95" s="155"/>
      <c r="L95" s="182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</row>
    <row r="96" spans="1:31" s="161" customFormat="1" ht="15.2" hidden="1" customHeight="1">
      <c r="A96" s="155"/>
      <c r="B96" s="156"/>
      <c r="C96" s="147" t="s">
        <v>23</v>
      </c>
      <c r="D96" s="155"/>
      <c r="E96" s="155"/>
      <c r="F96" s="148" t="str">
        <f>IF(E22="","",E22)</f>
        <v/>
      </c>
      <c r="G96" s="155"/>
      <c r="H96" s="155"/>
      <c r="I96" s="147" t="s">
        <v>26</v>
      </c>
      <c r="J96" s="289">
        <f>E28</f>
        <v>0</v>
      </c>
      <c r="K96" s="155"/>
      <c r="L96" s="182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</row>
    <row r="97" spans="1:47" s="161" customFormat="1" ht="10.35" hidden="1" customHeight="1">
      <c r="A97" s="155"/>
      <c r="B97" s="156"/>
      <c r="C97" s="155"/>
      <c r="D97" s="155"/>
      <c r="E97" s="155"/>
      <c r="F97" s="155"/>
      <c r="G97" s="155"/>
      <c r="H97" s="155"/>
      <c r="I97" s="155"/>
      <c r="J97" s="155"/>
      <c r="K97" s="155"/>
      <c r="L97" s="182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</row>
    <row r="98" spans="1:47" s="161" customFormat="1" ht="29.25" hidden="1" customHeight="1">
      <c r="A98" s="155"/>
      <c r="B98" s="156"/>
      <c r="C98" s="290" t="s">
        <v>104</v>
      </c>
      <c r="D98" s="155"/>
      <c r="E98" s="155"/>
      <c r="F98" s="155"/>
      <c r="G98" s="155"/>
      <c r="H98" s="155"/>
      <c r="I98" s="155"/>
      <c r="J98" s="291" t="s">
        <v>105</v>
      </c>
      <c r="K98" s="155"/>
      <c r="L98" s="182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</row>
    <row r="99" spans="1:47" s="161" customFormat="1" ht="10.35" hidden="1" customHeight="1">
      <c r="A99" s="155"/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82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</row>
    <row r="100" spans="1:47" s="161" customFormat="1" ht="22.9" hidden="1" customHeight="1">
      <c r="A100" s="155"/>
      <c r="B100" s="156"/>
      <c r="C100" s="292" t="s">
        <v>106</v>
      </c>
      <c r="D100" s="155"/>
      <c r="E100" s="155"/>
      <c r="F100" s="155"/>
      <c r="G100" s="155"/>
      <c r="H100" s="155"/>
      <c r="I100" s="155"/>
      <c r="J100" s="276">
        <f>J134</f>
        <v>0</v>
      </c>
      <c r="K100" s="155"/>
      <c r="L100" s="182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U100" s="134" t="s">
        <v>107</v>
      </c>
    </row>
    <row r="101" spans="1:47" s="293" customFormat="1" ht="24.95" hidden="1" customHeight="1">
      <c r="B101" s="294"/>
      <c r="D101" s="295" t="s">
        <v>108</v>
      </c>
      <c r="E101" s="296"/>
      <c r="F101" s="296"/>
      <c r="G101" s="296"/>
      <c r="H101" s="296"/>
      <c r="I101" s="296"/>
      <c r="J101" s="297">
        <f>J135</f>
        <v>0</v>
      </c>
      <c r="L101" s="294"/>
    </row>
    <row r="102" spans="1:47" s="249" customFormat="1" ht="19.899999999999999" hidden="1" customHeight="1">
      <c r="B102" s="298"/>
      <c r="D102" s="299" t="s">
        <v>109</v>
      </c>
      <c r="E102" s="300"/>
      <c r="F102" s="300"/>
      <c r="G102" s="300"/>
      <c r="H102" s="300"/>
      <c r="I102" s="300"/>
      <c r="J102" s="301">
        <f>J136</f>
        <v>0</v>
      </c>
      <c r="L102" s="298"/>
    </row>
    <row r="103" spans="1:47" s="249" customFormat="1" ht="14.85" hidden="1" customHeight="1">
      <c r="B103" s="298"/>
      <c r="D103" s="299" t="s">
        <v>110</v>
      </c>
      <c r="E103" s="300"/>
      <c r="F103" s="300"/>
      <c r="G103" s="300"/>
      <c r="H103" s="300"/>
      <c r="I103" s="300"/>
      <c r="J103" s="301">
        <f>J137</f>
        <v>0</v>
      </c>
      <c r="L103" s="298"/>
    </row>
    <row r="104" spans="1:47" s="249" customFormat="1" ht="14.85" hidden="1" customHeight="1">
      <c r="B104" s="298"/>
      <c r="D104" s="299" t="s">
        <v>111</v>
      </c>
      <c r="E104" s="300"/>
      <c r="F104" s="300"/>
      <c r="G104" s="300"/>
      <c r="H104" s="300"/>
      <c r="I104" s="300"/>
      <c r="J104" s="301">
        <f>J186</f>
        <v>0</v>
      </c>
      <c r="L104" s="298"/>
    </row>
    <row r="105" spans="1:47" s="249" customFormat="1" ht="14.85" hidden="1" customHeight="1">
      <c r="B105" s="298"/>
      <c r="D105" s="299" t="s">
        <v>112</v>
      </c>
      <c r="E105" s="300"/>
      <c r="F105" s="300"/>
      <c r="G105" s="300"/>
      <c r="H105" s="300"/>
      <c r="I105" s="300"/>
      <c r="J105" s="301">
        <f>J243</f>
        <v>0</v>
      </c>
      <c r="L105" s="298"/>
    </row>
    <row r="106" spans="1:47" s="249" customFormat="1" ht="14.85" hidden="1" customHeight="1">
      <c r="B106" s="298"/>
      <c r="D106" s="299" t="s">
        <v>113</v>
      </c>
      <c r="E106" s="300"/>
      <c r="F106" s="300"/>
      <c r="G106" s="300"/>
      <c r="H106" s="300"/>
      <c r="I106" s="300"/>
      <c r="J106" s="301">
        <f>J247</f>
        <v>0</v>
      </c>
      <c r="L106" s="298"/>
    </row>
    <row r="107" spans="1:47" s="249" customFormat="1" ht="14.85" hidden="1" customHeight="1">
      <c r="B107" s="298"/>
      <c r="D107" s="299" t="s">
        <v>114</v>
      </c>
      <c r="E107" s="300"/>
      <c r="F107" s="300"/>
      <c r="G107" s="300"/>
      <c r="H107" s="300"/>
      <c r="I107" s="300"/>
      <c r="J107" s="301">
        <f>J253</f>
        <v>0</v>
      </c>
      <c r="L107" s="298"/>
    </row>
    <row r="108" spans="1:47" s="249" customFormat="1" ht="14.85" hidden="1" customHeight="1">
      <c r="B108" s="298"/>
      <c r="D108" s="299" t="s">
        <v>115</v>
      </c>
      <c r="E108" s="300"/>
      <c r="F108" s="300"/>
      <c r="G108" s="300"/>
      <c r="H108" s="300"/>
      <c r="I108" s="300"/>
      <c r="J108" s="301">
        <f>J266</f>
        <v>0</v>
      </c>
      <c r="L108" s="298"/>
    </row>
    <row r="109" spans="1:47" s="249" customFormat="1" ht="14.85" hidden="1" customHeight="1">
      <c r="B109" s="298"/>
      <c r="D109" s="299" t="s">
        <v>116</v>
      </c>
      <c r="E109" s="300"/>
      <c r="F109" s="300"/>
      <c r="G109" s="300"/>
      <c r="H109" s="300"/>
      <c r="I109" s="300"/>
      <c r="J109" s="301">
        <f>J270</f>
        <v>0</v>
      </c>
      <c r="L109" s="298"/>
    </row>
    <row r="110" spans="1:47" s="293" customFormat="1" ht="24.95" hidden="1" customHeight="1">
      <c r="B110" s="294"/>
      <c r="D110" s="295" t="s">
        <v>117</v>
      </c>
      <c r="E110" s="296"/>
      <c r="F110" s="296"/>
      <c r="G110" s="296"/>
      <c r="H110" s="296"/>
      <c r="I110" s="296"/>
      <c r="J110" s="297">
        <f>J296</f>
        <v>0</v>
      </c>
      <c r="L110" s="294"/>
    </row>
    <row r="111" spans="1:47" s="161" customFormat="1" ht="21.75" hidden="1" customHeight="1">
      <c r="A111" s="155"/>
      <c r="B111" s="156"/>
      <c r="C111" s="155"/>
      <c r="D111" s="155"/>
      <c r="E111" s="155"/>
      <c r="F111" s="155"/>
      <c r="G111" s="155"/>
      <c r="H111" s="155"/>
      <c r="I111" s="155"/>
      <c r="J111" s="155"/>
      <c r="K111" s="155"/>
      <c r="L111" s="182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</row>
    <row r="112" spans="1:47" s="161" customFormat="1" ht="6.95" hidden="1" customHeight="1">
      <c r="A112" s="155"/>
      <c r="B112" s="187"/>
      <c r="C112" s="188"/>
      <c r="D112" s="188"/>
      <c r="E112" s="188"/>
      <c r="F112" s="188"/>
      <c r="G112" s="188"/>
      <c r="H112" s="188"/>
      <c r="I112" s="188"/>
      <c r="J112" s="188"/>
      <c r="K112" s="188"/>
      <c r="L112" s="182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</row>
    <row r="113" spans="1:31" ht="11.25" hidden="1"/>
    <row r="114" spans="1:31" ht="11.25" hidden="1"/>
    <row r="115" spans="1:31" ht="11.25" hidden="1"/>
    <row r="116" spans="1:31" s="161" customFormat="1" ht="6.95" customHeight="1">
      <c r="A116" s="155"/>
      <c r="B116" s="189"/>
      <c r="C116" s="190"/>
      <c r="D116" s="190"/>
      <c r="E116" s="190"/>
      <c r="F116" s="190"/>
      <c r="G116" s="190"/>
      <c r="H116" s="190"/>
      <c r="I116" s="190"/>
      <c r="J116" s="190"/>
      <c r="K116" s="190"/>
      <c r="L116" s="182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</row>
    <row r="117" spans="1:31" s="161" customFormat="1" ht="24.95" customHeight="1">
      <c r="A117" s="155"/>
      <c r="B117" s="156"/>
      <c r="C117" s="138" t="s">
        <v>118</v>
      </c>
      <c r="D117" s="155"/>
      <c r="E117" s="155"/>
      <c r="F117" s="155"/>
      <c r="G117" s="155"/>
      <c r="H117" s="155"/>
      <c r="I117" s="155"/>
      <c r="J117" s="155"/>
      <c r="K117" s="155"/>
      <c r="L117" s="182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pans="1:31" s="161" customFormat="1" ht="6.95" customHeight="1">
      <c r="A118" s="155"/>
      <c r="B118" s="156"/>
      <c r="C118" s="155"/>
      <c r="D118" s="155"/>
      <c r="E118" s="155"/>
      <c r="F118" s="155"/>
      <c r="G118" s="155"/>
      <c r="H118" s="155"/>
      <c r="I118" s="155"/>
      <c r="J118" s="155"/>
      <c r="K118" s="155"/>
      <c r="L118" s="182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pans="1:31" s="161" customFormat="1" ht="12" customHeight="1">
      <c r="A119" s="155"/>
      <c r="B119" s="156"/>
      <c r="C119" s="147" t="s">
        <v>13</v>
      </c>
      <c r="D119" s="155"/>
      <c r="E119" s="155"/>
      <c r="F119" s="155"/>
      <c r="G119" s="155"/>
      <c r="H119" s="155"/>
      <c r="I119" s="155"/>
      <c r="J119" s="155"/>
      <c r="K119" s="155"/>
      <c r="L119" s="182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</row>
    <row r="120" spans="1:31" s="161" customFormat="1" ht="16.5" customHeight="1">
      <c r="A120" s="155"/>
      <c r="B120" s="156"/>
      <c r="C120" s="155"/>
      <c r="D120" s="155"/>
      <c r="E120" s="265" t="str">
        <f>E7</f>
        <v>Žilina Zb HaZZ, vybudovanie rozvodov tepla</v>
      </c>
      <c r="F120" s="266"/>
      <c r="G120" s="266"/>
      <c r="H120" s="266"/>
      <c r="I120" s="155"/>
      <c r="J120" s="155"/>
      <c r="K120" s="155"/>
      <c r="L120" s="182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</row>
    <row r="121" spans="1:31" ht="12" customHeight="1">
      <c r="B121" s="137"/>
      <c r="C121" s="147" t="s">
        <v>97</v>
      </c>
      <c r="L121" s="137"/>
    </row>
    <row r="122" spans="1:31" ht="16.5" customHeight="1">
      <c r="B122" s="137"/>
      <c r="E122" s="265" t="s">
        <v>98</v>
      </c>
      <c r="F122" s="133"/>
      <c r="G122" s="133"/>
      <c r="H122" s="133"/>
      <c r="L122" s="137"/>
    </row>
    <row r="123" spans="1:31" ht="12" customHeight="1">
      <c r="B123" s="137"/>
      <c r="C123" s="147" t="s">
        <v>99</v>
      </c>
      <c r="L123" s="137"/>
    </row>
    <row r="124" spans="1:31" s="161" customFormat="1" ht="16.5" customHeight="1">
      <c r="A124" s="155"/>
      <c r="B124" s="156"/>
      <c r="C124" s="155"/>
      <c r="D124" s="155"/>
      <c r="E124" s="267" t="s">
        <v>100</v>
      </c>
      <c r="F124" s="268"/>
      <c r="G124" s="268"/>
      <c r="H124" s="268"/>
      <c r="I124" s="155"/>
      <c r="J124" s="155"/>
      <c r="K124" s="155"/>
      <c r="L124" s="182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pans="1:31" s="161" customFormat="1" ht="12" customHeight="1">
      <c r="A125" s="155"/>
      <c r="B125" s="156"/>
      <c r="C125" s="147" t="s">
        <v>101</v>
      </c>
      <c r="D125" s="155"/>
      <c r="E125" s="155"/>
      <c r="F125" s="155"/>
      <c r="G125" s="155"/>
      <c r="H125" s="155"/>
      <c r="I125" s="155"/>
      <c r="J125" s="155"/>
      <c r="K125" s="155"/>
      <c r="L125" s="182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</row>
    <row r="126" spans="1:31" s="161" customFormat="1" ht="16.5" customHeight="1">
      <c r="A126" s="155"/>
      <c r="B126" s="156"/>
      <c r="C126" s="155"/>
      <c r="D126" s="155"/>
      <c r="E126" s="196" t="str">
        <f>E13</f>
        <v>1 - Hlavná trasa, O2,O4-O7</v>
      </c>
      <c r="F126" s="268"/>
      <c r="G126" s="268"/>
      <c r="H126" s="268"/>
      <c r="I126" s="155"/>
      <c r="J126" s="155"/>
      <c r="K126" s="155"/>
      <c r="L126" s="182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pans="1:31" s="161" customFormat="1" ht="6.95" customHeight="1">
      <c r="A127" s="155"/>
      <c r="B127" s="156"/>
      <c r="C127" s="155"/>
      <c r="D127" s="155"/>
      <c r="E127" s="155"/>
      <c r="F127" s="155"/>
      <c r="G127" s="155"/>
      <c r="H127" s="155"/>
      <c r="I127" s="155"/>
      <c r="J127" s="155"/>
      <c r="K127" s="155"/>
      <c r="L127" s="182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</row>
    <row r="128" spans="1:31" s="161" customFormat="1" ht="12" customHeight="1">
      <c r="A128" s="155"/>
      <c r="B128" s="156"/>
      <c r="C128" s="147" t="s">
        <v>17</v>
      </c>
      <c r="D128" s="155"/>
      <c r="E128" s="155"/>
      <c r="F128" s="148" t="str">
        <f>F16</f>
        <v>Žilina, Bánovská cesta 8111</v>
      </c>
      <c r="G128" s="155"/>
      <c r="H128" s="155"/>
      <c r="I128" s="147" t="s">
        <v>18</v>
      </c>
      <c r="J128" s="269" t="str">
        <f>IF(J16="","",J16)</f>
        <v/>
      </c>
      <c r="K128" s="155"/>
      <c r="L128" s="182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</row>
    <row r="129" spans="1:65" s="161" customFormat="1" ht="6.95" customHeight="1">
      <c r="A129" s="155"/>
      <c r="B129" s="156"/>
      <c r="C129" s="155"/>
      <c r="D129" s="155"/>
      <c r="E129" s="155"/>
      <c r="F129" s="155"/>
      <c r="G129" s="155"/>
      <c r="H129" s="155"/>
      <c r="I129" s="155"/>
      <c r="J129" s="155"/>
      <c r="K129" s="155"/>
      <c r="L129" s="182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</row>
    <row r="130" spans="1:65" s="161" customFormat="1" ht="15.2" customHeight="1">
      <c r="A130" s="155"/>
      <c r="B130" s="156"/>
      <c r="C130" s="147" t="s">
        <v>19</v>
      </c>
      <c r="D130" s="155"/>
      <c r="E130" s="155"/>
      <c r="F130" s="148" t="s">
        <v>1452</v>
      </c>
      <c r="G130" s="155"/>
      <c r="H130" s="155"/>
      <c r="I130" s="147" t="s">
        <v>24</v>
      </c>
      <c r="J130" s="289"/>
      <c r="K130" s="155"/>
      <c r="L130" s="182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pans="1:65" s="161" customFormat="1" ht="15.2" customHeight="1">
      <c r="A131" s="155"/>
      <c r="B131" s="156"/>
      <c r="C131" s="147" t="s">
        <v>23</v>
      </c>
      <c r="D131" s="155"/>
      <c r="E131" s="155"/>
      <c r="F131" s="148" t="str">
        <f>IF(E22="","",E22)</f>
        <v/>
      </c>
      <c r="G131" s="155"/>
      <c r="H131" s="155"/>
      <c r="I131" s="147" t="s">
        <v>26</v>
      </c>
      <c r="J131" s="289"/>
      <c r="K131" s="155"/>
      <c r="L131" s="182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</row>
    <row r="132" spans="1:65" s="161" customFormat="1" ht="10.35" customHeight="1">
      <c r="A132" s="155"/>
      <c r="B132" s="156"/>
      <c r="C132" s="155"/>
      <c r="D132" s="155"/>
      <c r="E132" s="155"/>
      <c r="F132" s="155"/>
      <c r="G132" s="155"/>
      <c r="H132" s="155"/>
      <c r="I132" s="155"/>
      <c r="J132" s="155"/>
      <c r="K132" s="155"/>
      <c r="L132" s="182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</row>
    <row r="133" spans="1:65" s="309" customFormat="1" ht="29.25" customHeight="1">
      <c r="A133" s="302"/>
      <c r="B133" s="303"/>
      <c r="C133" s="304" t="s">
        <v>119</v>
      </c>
      <c r="D133" s="305" t="s">
        <v>53</v>
      </c>
      <c r="E133" s="305" t="s">
        <v>49</v>
      </c>
      <c r="F133" s="305" t="s">
        <v>50</v>
      </c>
      <c r="G133" s="305" t="s">
        <v>120</v>
      </c>
      <c r="H133" s="305" t="s">
        <v>121</v>
      </c>
      <c r="I133" s="305" t="s">
        <v>122</v>
      </c>
      <c r="J133" s="306" t="s">
        <v>105</v>
      </c>
      <c r="K133" s="307" t="s">
        <v>123</v>
      </c>
      <c r="L133" s="308"/>
      <c r="M133" s="216" t="s">
        <v>1</v>
      </c>
      <c r="N133" s="217" t="s">
        <v>32</v>
      </c>
      <c r="O133" s="217" t="s">
        <v>124</v>
      </c>
      <c r="P133" s="217" t="s">
        <v>125</v>
      </c>
      <c r="Q133" s="217" t="s">
        <v>126</v>
      </c>
      <c r="R133" s="217" t="s">
        <v>127</v>
      </c>
      <c r="S133" s="217" t="s">
        <v>128</v>
      </c>
      <c r="T133" s="218" t="s">
        <v>129</v>
      </c>
      <c r="U133" s="302"/>
      <c r="V133" s="302"/>
      <c r="W133" s="302"/>
      <c r="X133" s="302"/>
      <c r="Y133" s="302"/>
      <c r="Z133" s="302"/>
      <c r="AA133" s="302"/>
      <c r="AB133" s="302"/>
      <c r="AC133" s="302"/>
      <c r="AD133" s="302"/>
      <c r="AE133" s="302"/>
    </row>
    <row r="134" spans="1:65" s="161" customFormat="1" ht="22.9" customHeight="1">
      <c r="A134" s="155"/>
      <c r="B134" s="156"/>
      <c r="C134" s="224" t="s">
        <v>106</v>
      </c>
      <c r="D134" s="155"/>
      <c r="E134" s="155"/>
      <c r="F134" s="155"/>
      <c r="G134" s="155"/>
      <c r="H134" s="155"/>
      <c r="I134" s="155"/>
      <c r="J134" s="310"/>
      <c r="K134" s="155"/>
      <c r="L134" s="156"/>
      <c r="M134" s="219"/>
      <c r="N134" s="204"/>
      <c r="O134" s="220"/>
      <c r="P134" s="311">
        <f>P135+P296</f>
        <v>0</v>
      </c>
      <c r="Q134" s="220"/>
      <c r="R134" s="311">
        <f>R135+R296</f>
        <v>0.251558</v>
      </c>
      <c r="S134" s="220"/>
      <c r="T134" s="312">
        <f>T135+T296</f>
        <v>16.436720000000001</v>
      </c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  <c r="AT134" s="134" t="s">
        <v>67</v>
      </c>
      <c r="AU134" s="134" t="s">
        <v>107</v>
      </c>
      <c r="BK134" s="313">
        <f>BK135+BK296</f>
        <v>0</v>
      </c>
    </row>
    <row r="135" spans="1:65" s="314" customFormat="1" ht="25.9" customHeight="1">
      <c r="B135" s="315"/>
      <c r="D135" s="316" t="s">
        <v>67</v>
      </c>
      <c r="E135" s="317" t="s">
        <v>130</v>
      </c>
      <c r="F135" s="317" t="s">
        <v>131</v>
      </c>
      <c r="I135" s="318"/>
      <c r="J135" s="319"/>
      <c r="L135" s="315"/>
      <c r="M135" s="320"/>
      <c r="N135" s="321"/>
      <c r="O135" s="321"/>
      <c r="P135" s="322">
        <f>P136</f>
        <v>0</v>
      </c>
      <c r="Q135" s="321"/>
      <c r="R135" s="322">
        <f>R136</f>
        <v>0.251558</v>
      </c>
      <c r="S135" s="321"/>
      <c r="T135" s="323">
        <f>T136</f>
        <v>16.436720000000001</v>
      </c>
      <c r="AR135" s="316" t="s">
        <v>75</v>
      </c>
      <c r="AT135" s="324" t="s">
        <v>67</v>
      </c>
      <c r="AU135" s="324" t="s">
        <v>68</v>
      </c>
      <c r="AY135" s="316" t="s">
        <v>132</v>
      </c>
      <c r="BK135" s="325">
        <f>BK136</f>
        <v>0</v>
      </c>
    </row>
    <row r="136" spans="1:65" s="314" customFormat="1" ht="22.9" customHeight="1">
      <c r="B136" s="315"/>
      <c r="D136" s="316" t="s">
        <v>67</v>
      </c>
      <c r="E136" s="326" t="s">
        <v>133</v>
      </c>
      <c r="F136" s="326" t="s">
        <v>134</v>
      </c>
      <c r="I136" s="318"/>
      <c r="J136" s="327"/>
      <c r="L136" s="315"/>
      <c r="M136" s="320"/>
      <c r="N136" s="321"/>
      <c r="O136" s="321"/>
      <c r="P136" s="322">
        <f>P137+P186+P243+P247+P253+P266+P270</f>
        <v>0</v>
      </c>
      <c r="Q136" s="321"/>
      <c r="R136" s="322">
        <f>R137+R186+R243+R247+R253+R266+R270</f>
        <v>0.251558</v>
      </c>
      <c r="S136" s="321"/>
      <c r="T136" s="323">
        <f>T137+T186+T243+T247+T253+T266+T270</f>
        <v>16.436720000000001</v>
      </c>
      <c r="AR136" s="316" t="s">
        <v>75</v>
      </c>
      <c r="AT136" s="324" t="s">
        <v>67</v>
      </c>
      <c r="AU136" s="324" t="s">
        <v>75</v>
      </c>
      <c r="AY136" s="316" t="s">
        <v>132</v>
      </c>
      <c r="BK136" s="325">
        <f>BK137+BK186+BK243+BK247+BK253+BK266+BK270</f>
        <v>0</v>
      </c>
    </row>
    <row r="137" spans="1:65" s="314" customFormat="1" ht="20.85" customHeight="1">
      <c r="B137" s="315"/>
      <c r="D137" s="316" t="s">
        <v>67</v>
      </c>
      <c r="E137" s="326" t="s">
        <v>135</v>
      </c>
      <c r="F137" s="326" t="s">
        <v>136</v>
      </c>
      <c r="I137" s="318"/>
      <c r="J137" s="327"/>
      <c r="L137" s="315"/>
      <c r="M137" s="320"/>
      <c r="N137" s="321"/>
      <c r="O137" s="321"/>
      <c r="P137" s="322">
        <f>SUM(P138:P185)</f>
        <v>0</v>
      </c>
      <c r="Q137" s="321"/>
      <c r="R137" s="322">
        <f>SUM(R138:R185)</f>
        <v>0</v>
      </c>
      <c r="S137" s="321"/>
      <c r="T137" s="323">
        <f>SUM(T138:T185)</f>
        <v>0</v>
      </c>
      <c r="AR137" s="316" t="s">
        <v>75</v>
      </c>
      <c r="AT137" s="324" t="s">
        <v>67</v>
      </c>
      <c r="AU137" s="324" t="s">
        <v>80</v>
      </c>
      <c r="AY137" s="316" t="s">
        <v>132</v>
      </c>
      <c r="BK137" s="325">
        <f>SUM(BK138:BK185)</f>
        <v>0</v>
      </c>
    </row>
    <row r="138" spans="1:65" s="161" customFormat="1" ht="16.5" customHeight="1">
      <c r="A138" s="155"/>
      <c r="B138" s="328"/>
      <c r="C138" s="329" t="s">
        <v>75</v>
      </c>
      <c r="D138" s="329" t="s">
        <v>137</v>
      </c>
      <c r="E138" s="330" t="s">
        <v>138</v>
      </c>
      <c r="F138" s="331" t="s">
        <v>139</v>
      </c>
      <c r="G138" s="332" t="s">
        <v>140</v>
      </c>
      <c r="H138" s="333">
        <v>1</v>
      </c>
      <c r="I138" s="334"/>
      <c r="J138" s="334"/>
      <c r="K138" s="335"/>
      <c r="L138" s="156"/>
      <c r="M138" s="336" t="s">
        <v>1</v>
      </c>
      <c r="N138" s="337" t="s">
        <v>34</v>
      </c>
      <c r="O138" s="208"/>
      <c r="P138" s="338">
        <f t="shared" ref="P138:P185" si="0">O138*H138</f>
        <v>0</v>
      </c>
      <c r="Q138" s="338">
        <v>0</v>
      </c>
      <c r="R138" s="338">
        <f t="shared" ref="R138:R185" si="1">Q138*H138</f>
        <v>0</v>
      </c>
      <c r="S138" s="338">
        <v>0</v>
      </c>
      <c r="T138" s="339">
        <f t="shared" ref="T138:T185" si="2">S138*H138</f>
        <v>0</v>
      </c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R138" s="290" t="s">
        <v>141</v>
      </c>
      <c r="AT138" s="290" t="s">
        <v>137</v>
      </c>
      <c r="AU138" s="290" t="s">
        <v>84</v>
      </c>
      <c r="AY138" s="134" t="s">
        <v>132</v>
      </c>
      <c r="BE138" s="340">
        <f t="shared" ref="BE138:BE185" si="3">IF(N138="základná",J138,0)</f>
        <v>0</v>
      </c>
      <c r="BF138" s="340">
        <f t="shared" ref="BF138:BF185" si="4">IF(N138="znížená",J138,0)</f>
        <v>0</v>
      </c>
      <c r="BG138" s="340">
        <f t="shared" ref="BG138:BG185" si="5">IF(N138="zákl. prenesená",J138,0)</f>
        <v>0</v>
      </c>
      <c r="BH138" s="340">
        <f t="shared" ref="BH138:BH185" si="6">IF(N138="zníž. prenesená",J138,0)</f>
        <v>0</v>
      </c>
      <c r="BI138" s="340">
        <f t="shared" ref="BI138:BI185" si="7">IF(N138="nulová",J138,0)</f>
        <v>0</v>
      </c>
      <c r="BJ138" s="134" t="s">
        <v>80</v>
      </c>
      <c r="BK138" s="340">
        <f t="shared" ref="BK138:BK185" si="8">ROUND(I138*H138,2)</f>
        <v>0</v>
      </c>
      <c r="BL138" s="134" t="s">
        <v>141</v>
      </c>
      <c r="BM138" s="290" t="s">
        <v>142</v>
      </c>
    </row>
    <row r="139" spans="1:65" s="161" customFormat="1" ht="37.9" customHeight="1">
      <c r="A139" s="155"/>
      <c r="B139" s="328"/>
      <c r="C139" s="329" t="s">
        <v>80</v>
      </c>
      <c r="D139" s="329" t="s">
        <v>137</v>
      </c>
      <c r="E139" s="330" t="s">
        <v>143</v>
      </c>
      <c r="F139" s="331" t="s">
        <v>144</v>
      </c>
      <c r="G139" s="332" t="s">
        <v>145</v>
      </c>
      <c r="H139" s="333">
        <v>126</v>
      </c>
      <c r="I139" s="334"/>
      <c r="J139" s="334"/>
      <c r="K139" s="335"/>
      <c r="L139" s="156"/>
      <c r="M139" s="336" t="s">
        <v>1</v>
      </c>
      <c r="N139" s="337" t="s">
        <v>34</v>
      </c>
      <c r="O139" s="208"/>
      <c r="P139" s="338">
        <f t="shared" si="0"/>
        <v>0</v>
      </c>
      <c r="Q139" s="338">
        <v>0</v>
      </c>
      <c r="R139" s="338">
        <f t="shared" si="1"/>
        <v>0</v>
      </c>
      <c r="S139" s="338">
        <v>0</v>
      </c>
      <c r="T139" s="339">
        <f t="shared" si="2"/>
        <v>0</v>
      </c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R139" s="290" t="s">
        <v>141</v>
      </c>
      <c r="AT139" s="290" t="s">
        <v>137</v>
      </c>
      <c r="AU139" s="290" t="s">
        <v>84</v>
      </c>
      <c r="AY139" s="134" t="s">
        <v>132</v>
      </c>
      <c r="BE139" s="340">
        <f t="shared" si="3"/>
        <v>0</v>
      </c>
      <c r="BF139" s="340">
        <f t="shared" si="4"/>
        <v>0</v>
      </c>
      <c r="BG139" s="340">
        <f t="shared" si="5"/>
        <v>0</v>
      </c>
      <c r="BH139" s="340">
        <f t="shared" si="6"/>
        <v>0</v>
      </c>
      <c r="BI139" s="340">
        <f t="shared" si="7"/>
        <v>0</v>
      </c>
      <c r="BJ139" s="134" t="s">
        <v>80</v>
      </c>
      <c r="BK139" s="340">
        <f t="shared" si="8"/>
        <v>0</v>
      </c>
      <c r="BL139" s="134" t="s">
        <v>141</v>
      </c>
      <c r="BM139" s="290" t="s">
        <v>146</v>
      </c>
    </row>
    <row r="140" spans="1:65" s="161" customFormat="1" ht="37.9" customHeight="1">
      <c r="A140" s="155"/>
      <c r="B140" s="328"/>
      <c r="C140" s="329" t="s">
        <v>84</v>
      </c>
      <c r="D140" s="329" t="s">
        <v>137</v>
      </c>
      <c r="E140" s="330" t="s">
        <v>147</v>
      </c>
      <c r="F140" s="331" t="s">
        <v>148</v>
      </c>
      <c r="G140" s="332" t="s">
        <v>145</v>
      </c>
      <c r="H140" s="333">
        <v>200</v>
      </c>
      <c r="I140" s="334"/>
      <c r="J140" s="334"/>
      <c r="K140" s="335"/>
      <c r="L140" s="156"/>
      <c r="M140" s="336" t="s">
        <v>1</v>
      </c>
      <c r="N140" s="337" t="s">
        <v>34</v>
      </c>
      <c r="O140" s="208"/>
      <c r="P140" s="338">
        <f t="shared" si="0"/>
        <v>0</v>
      </c>
      <c r="Q140" s="338">
        <v>0</v>
      </c>
      <c r="R140" s="338">
        <f t="shared" si="1"/>
        <v>0</v>
      </c>
      <c r="S140" s="338">
        <v>0</v>
      </c>
      <c r="T140" s="339">
        <f t="shared" si="2"/>
        <v>0</v>
      </c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R140" s="290" t="s">
        <v>141</v>
      </c>
      <c r="AT140" s="290" t="s">
        <v>137</v>
      </c>
      <c r="AU140" s="290" t="s">
        <v>84</v>
      </c>
      <c r="AY140" s="134" t="s">
        <v>132</v>
      </c>
      <c r="BE140" s="340">
        <f t="shared" si="3"/>
        <v>0</v>
      </c>
      <c r="BF140" s="340">
        <f t="shared" si="4"/>
        <v>0</v>
      </c>
      <c r="BG140" s="340">
        <f t="shared" si="5"/>
        <v>0</v>
      </c>
      <c r="BH140" s="340">
        <f t="shared" si="6"/>
        <v>0</v>
      </c>
      <c r="BI140" s="340">
        <f t="shared" si="7"/>
        <v>0</v>
      </c>
      <c r="BJ140" s="134" t="s">
        <v>80</v>
      </c>
      <c r="BK140" s="340">
        <f t="shared" si="8"/>
        <v>0</v>
      </c>
      <c r="BL140" s="134" t="s">
        <v>141</v>
      </c>
      <c r="BM140" s="290" t="s">
        <v>149</v>
      </c>
    </row>
    <row r="141" spans="1:65" s="161" customFormat="1" ht="37.9" customHeight="1">
      <c r="A141" s="155"/>
      <c r="B141" s="328"/>
      <c r="C141" s="329" t="s">
        <v>150</v>
      </c>
      <c r="D141" s="329" t="s">
        <v>137</v>
      </c>
      <c r="E141" s="330" t="s">
        <v>151</v>
      </c>
      <c r="F141" s="331" t="s">
        <v>152</v>
      </c>
      <c r="G141" s="332" t="s">
        <v>145</v>
      </c>
      <c r="H141" s="333">
        <v>272</v>
      </c>
      <c r="I141" s="334"/>
      <c r="J141" s="334"/>
      <c r="K141" s="335"/>
      <c r="L141" s="156"/>
      <c r="M141" s="336" t="s">
        <v>1</v>
      </c>
      <c r="N141" s="337" t="s">
        <v>34</v>
      </c>
      <c r="O141" s="208"/>
      <c r="P141" s="338">
        <f t="shared" si="0"/>
        <v>0</v>
      </c>
      <c r="Q141" s="338">
        <v>0</v>
      </c>
      <c r="R141" s="338">
        <f t="shared" si="1"/>
        <v>0</v>
      </c>
      <c r="S141" s="338">
        <v>0</v>
      </c>
      <c r="T141" s="339">
        <f t="shared" si="2"/>
        <v>0</v>
      </c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R141" s="290" t="s">
        <v>141</v>
      </c>
      <c r="AT141" s="290" t="s">
        <v>137</v>
      </c>
      <c r="AU141" s="290" t="s">
        <v>84</v>
      </c>
      <c r="AY141" s="134" t="s">
        <v>132</v>
      </c>
      <c r="BE141" s="340">
        <f t="shared" si="3"/>
        <v>0</v>
      </c>
      <c r="BF141" s="340">
        <f t="shared" si="4"/>
        <v>0</v>
      </c>
      <c r="BG141" s="340">
        <f t="shared" si="5"/>
        <v>0</v>
      </c>
      <c r="BH141" s="340">
        <f t="shared" si="6"/>
        <v>0</v>
      </c>
      <c r="BI141" s="340">
        <f t="shared" si="7"/>
        <v>0</v>
      </c>
      <c r="BJ141" s="134" t="s">
        <v>80</v>
      </c>
      <c r="BK141" s="340">
        <f t="shared" si="8"/>
        <v>0</v>
      </c>
      <c r="BL141" s="134" t="s">
        <v>141</v>
      </c>
      <c r="BM141" s="290" t="s">
        <v>153</v>
      </c>
    </row>
    <row r="142" spans="1:65" s="161" customFormat="1" ht="37.9" customHeight="1">
      <c r="A142" s="155"/>
      <c r="B142" s="328"/>
      <c r="C142" s="329" t="s">
        <v>154</v>
      </c>
      <c r="D142" s="329" t="s">
        <v>137</v>
      </c>
      <c r="E142" s="330" t="s">
        <v>155</v>
      </c>
      <c r="F142" s="331" t="s">
        <v>156</v>
      </c>
      <c r="G142" s="332" t="s">
        <v>145</v>
      </c>
      <c r="H142" s="333">
        <v>69</v>
      </c>
      <c r="I142" s="334"/>
      <c r="J142" s="334"/>
      <c r="K142" s="335"/>
      <c r="L142" s="156"/>
      <c r="M142" s="336" t="s">
        <v>1</v>
      </c>
      <c r="N142" s="337" t="s">
        <v>34</v>
      </c>
      <c r="O142" s="208"/>
      <c r="P142" s="338">
        <f t="shared" si="0"/>
        <v>0</v>
      </c>
      <c r="Q142" s="338">
        <v>0</v>
      </c>
      <c r="R142" s="338">
        <f t="shared" si="1"/>
        <v>0</v>
      </c>
      <c r="S142" s="338">
        <v>0</v>
      </c>
      <c r="T142" s="339">
        <f t="shared" si="2"/>
        <v>0</v>
      </c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R142" s="290" t="s">
        <v>141</v>
      </c>
      <c r="AT142" s="290" t="s">
        <v>137</v>
      </c>
      <c r="AU142" s="290" t="s">
        <v>84</v>
      </c>
      <c r="AY142" s="134" t="s">
        <v>132</v>
      </c>
      <c r="BE142" s="340">
        <f t="shared" si="3"/>
        <v>0</v>
      </c>
      <c r="BF142" s="340">
        <f t="shared" si="4"/>
        <v>0</v>
      </c>
      <c r="BG142" s="340">
        <f t="shared" si="5"/>
        <v>0</v>
      </c>
      <c r="BH142" s="340">
        <f t="shared" si="6"/>
        <v>0</v>
      </c>
      <c r="BI142" s="340">
        <f t="shared" si="7"/>
        <v>0</v>
      </c>
      <c r="BJ142" s="134" t="s">
        <v>80</v>
      </c>
      <c r="BK142" s="340">
        <f t="shared" si="8"/>
        <v>0</v>
      </c>
      <c r="BL142" s="134" t="s">
        <v>141</v>
      </c>
      <c r="BM142" s="290" t="s">
        <v>157</v>
      </c>
    </row>
    <row r="143" spans="1:65" s="161" customFormat="1" ht="37.9" customHeight="1">
      <c r="A143" s="155"/>
      <c r="B143" s="328"/>
      <c r="C143" s="329" t="s">
        <v>158</v>
      </c>
      <c r="D143" s="329" t="s">
        <v>137</v>
      </c>
      <c r="E143" s="330" t="s">
        <v>159</v>
      </c>
      <c r="F143" s="331" t="s">
        <v>160</v>
      </c>
      <c r="G143" s="332" t="s">
        <v>145</v>
      </c>
      <c r="H143" s="333">
        <v>68</v>
      </c>
      <c r="I143" s="334"/>
      <c r="J143" s="334"/>
      <c r="K143" s="335"/>
      <c r="L143" s="156"/>
      <c r="M143" s="336" t="s">
        <v>1</v>
      </c>
      <c r="N143" s="337" t="s">
        <v>34</v>
      </c>
      <c r="O143" s="208"/>
      <c r="P143" s="338">
        <f t="shared" si="0"/>
        <v>0</v>
      </c>
      <c r="Q143" s="338">
        <v>0</v>
      </c>
      <c r="R143" s="338">
        <f t="shared" si="1"/>
        <v>0</v>
      </c>
      <c r="S143" s="338">
        <v>0</v>
      </c>
      <c r="T143" s="339">
        <f t="shared" si="2"/>
        <v>0</v>
      </c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R143" s="290" t="s">
        <v>141</v>
      </c>
      <c r="AT143" s="290" t="s">
        <v>137</v>
      </c>
      <c r="AU143" s="290" t="s">
        <v>84</v>
      </c>
      <c r="AY143" s="134" t="s">
        <v>132</v>
      </c>
      <c r="BE143" s="340">
        <f t="shared" si="3"/>
        <v>0</v>
      </c>
      <c r="BF143" s="340">
        <f t="shared" si="4"/>
        <v>0</v>
      </c>
      <c r="BG143" s="340">
        <f t="shared" si="5"/>
        <v>0</v>
      </c>
      <c r="BH143" s="340">
        <f t="shared" si="6"/>
        <v>0</v>
      </c>
      <c r="BI143" s="340">
        <f t="shared" si="7"/>
        <v>0</v>
      </c>
      <c r="BJ143" s="134" t="s">
        <v>80</v>
      </c>
      <c r="BK143" s="340">
        <f t="shared" si="8"/>
        <v>0</v>
      </c>
      <c r="BL143" s="134" t="s">
        <v>141</v>
      </c>
      <c r="BM143" s="290" t="s">
        <v>161</v>
      </c>
    </row>
    <row r="144" spans="1:65" s="161" customFormat="1" ht="37.9" customHeight="1">
      <c r="A144" s="155"/>
      <c r="B144" s="328"/>
      <c r="C144" s="329" t="s">
        <v>162</v>
      </c>
      <c r="D144" s="329" t="s">
        <v>137</v>
      </c>
      <c r="E144" s="330" t="s">
        <v>163</v>
      </c>
      <c r="F144" s="331" t="s">
        <v>164</v>
      </c>
      <c r="G144" s="332" t="s">
        <v>145</v>
      </c>
      <c r="H144" s="333">
        <v>143</v>
      </c>
      <c r="I144" s="334"/>
      <c r="J144" s="334"/>
      <c r="K144" s="335"/>
      <c r="L144" s="156"/>
      <c r="M144" s="336" t="s">
        <v>1</v>
      </c>
      <c r="N144" s="337" t="s">
        <v>34</v>
      </c>
      <c r="O144" s="208"/>
      <c r="P144" s="338">
        <f t="shared" si="0"/>
        <v>0</v>
      </c>
      <c r="Q144" s="338">
        <v>0</v>
      </c>
      <c r="R144" s="338">
        <f t="shared" si="1"/>
        <v>0</v>
      </c>
      <c r="S144" s="338">
        <v>0</v>
      </c>
      <c r="T144" s="339">
        <f t="shared" si="2"/>
        <v>0</v>
      </c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R144" s="290" t="s">
        <v>141</v>
      </c>
      <c r="AT144" s="290" t="s">
        <v>137</v>
      </c>
      <c r="AU144" s="290" t="s">
        <v>84</v>
      </c>
      <c r="AY144" s="134" t="s">
        <v>132</v>
      </c>
      <c r="BE144" s="340">
        <f t="shared" si="3"/>
        <v>0</v>
      </c>
      <c r="BF144" s="340">
        <f t="shared" si="4"/>
        <v>0</v>
      </c>
      <c r="BG144" s="340">
        <f t="shared" si="5"/>
        <v>0</v>
      </c>
      <c r="BH144" s="340">
        <f t="shared" si="6"/>
        <v>0</v>
      </c>
      <c r="BI144" s="340">
        <f t="shared" si="7"/>
        <v>0</v>
      </c>
      <c r="BJ144" s="134" t="s">
        <v>80</v>
      </c>
      <c r="BK144" s="340">
        <f t="shared" si="8"/>
        <v>0</v>
      </c>
      <c r="BL144" s="134" t="s">
        <v>141</v>
      </c>
      <c r="BM144" s="290" t="s">
        <v>165</v>
      </c>
    </row>
    <row r="145" spans="1:65" s="161" customFormat="1" ht="24.2" customHeight="1">
      <c r="A145" s="155"/>
      <c r="B145" s="328"/>
      <c r="C145" s="329" t="s">
        <v>166</v>
      </c>
      <c r="D145" s="329" t="s">
        <v>137</v>
      </c>
      <c r="E145" s="330" t="s">
        <v>167</v>
      </c>
      <c r="F145" s="331" t="s">
        <v>168</v>
      </c>
      <c r="G145" s="332" t="s">
        <v>169</v>
      </c>
      <c r="H145" s="333">
        <v>8</v>
      </c>
      <c r="I145" s="334"/>
      <c r="J145" s="334"/>
      <c r="K145" s="335"/>
      <c r="L145" s="156"/>
      <c r="M145" s="336" t="s">
        <v>1</v>
      </c>
      <c r="N145" s="337" t="s">
        <v>34</v>
      </c>
      <c r="O145" s="208"/>
      <c r="P145" s="338">
        <f t="shared" si="0"/>
        <v>0</v>
      </c>
      <c r="Q145" s="338">
        <v>0</v>
      </c>
      <c r="R145" s="338">
        <f t="shared" si="1"/>
        <v>0</v>
      </c>
      <c r="S145" s="338">
        <v>0</v>
      </c>
      <c r="T145" s="339">
        <f t="shared" si="2"/>
        <v>0</v>
      </c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R145" s="290" t="s">
        <v>141</v>
      </c>
      <c r="AT145" s="290" t="s">
        <v>137</v>
      </c>
      <c r="AU145" s="290" t="s">
        <v>84</v>
      </c>
      <c r="AY145" s="134" t="s">
        <v>132</v>
      </c>
      <c r="BE145" s="340">
        <f t="shared" si="3"/>
        <v>0</v>
      </c>
      <c r="BF145" s="340">
        <f t="shared" si="4"/>
        <v>0</v>
      </c>
      <c r="BG145" s="340">
        <f t="shared" si="5"/>
        <v>0</v>
      </c>
      <c r="BH145" s="340">
        <f t="shared" si="6"/>
        <v>0</v>
      </c>
      <c r="BI145" s="340">
        <f t="shared" si="7"/>
        <v>0</v>
      </c>
      <c r="BJ145" s="134" t="s">
        <v>80</v>
      </c>
      <c r="BK145" s="340">
        <f t="shared" si="8"/>
        <v>0</v>
      </c>
      <c r="BL145" s="134" t="s">
        <v>141</v>
      </c>
      <c r="BM145" s="290" t="s">
        <v>170</v>
      </c>
    </row>
    <row r="146" spans="1:65" s="161" customFormat="1" ht="24.2" customHeight="1">
      <c r="A146" s="155"/>
      <c r="B146" s="328"/>
      <c r="C146" s="329" t="s">
        <v>171</v>
      </c>
      <c r="D146" s="329" t="s">
        <v>137</v>
      </c>
      <c r="E146" s="330" t="s">
        <v>172</v>
      </c>
      <c r="F146" s="331" t="s">
        <v>173</v>
      </c>
      <c r="G146" s="332" t="s">
        <v>169</v>
      </c>
      <c r="H146" s="333">
        <v>6</v>
      </c>
      <c r="I146" s="334"/>
      <c r="J146" s="334"/>
      <c r="K146" s="335"/>
      <c r="L146" s="156"/>
      <c r="M146" s="336" t="s">
        <v>1</v>
      </c>
      <c r="N146" s="337" t="s">
        <v>34</v>
      </c>
      <c r="O146" s="208"/>
      <c r="P146" s="338">
        <f t="shared" si="0"/>
        <v>0</v>
      </c>
      <c r="Q146" s="338">
        <v>0</v>
      </c>
      <c r="R146" s="338">
        <f t="shared" si="1"/>
        <v>0</v>
      </c>
      <c r="S146" s="338">
        <v>0</v>
      </c>
      <c r="T146" s="339">
        <f t="shared" si="2"/>
        <v>0</v>
      </c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R146" s="290" t="s">
        <v>141</v>
      </c>
      <c r="AT146" s="290" t="s">
        <v>137</v>
      </c>
      <c r="AU146" s="290" t="s">
        <v>84</v>
      </c>
      <c r="AY146" s="134" t="s">
        <v>132</v>
      </c>
      <c r="BE146" s="340">
        <f t="shared" si="3"/>
        <v>0</v>
      </c>
      <c r="BF146" s="340">
        <f t="shared" si="4"/>
        <v>0</v>
      </c>
      <c r="BG146" s="340">
        <f t="shared" si="5"/>
        <v>0</v>
      </c>
      <c r="BH146" s="340">
        <f t="shared" si="6"/>
        <v>0</v>
      </c>
      <c r="BI146" s="340">
        <f t="shared" si="7"/>
        <v>0</v>
      </c>
      <c r="BJ146" s="134" t="s">
        <v>80</v>
      </c>
      <c r="BK146" s="340">
        <f t="shared" si="8"/>
        <v>0</v>
      </c>
      <c r="BL146" s="134" t="s">
        <v>141</v>
      </c>
      <c r="BM146" s="290" t="s">
        <v>174</v>
      </c>
    </row>
    <row r="147" spans="1:65" s="161" customFormat="1" ht="24.2" customHeight="1">
      <c r="A147" s="155"/>
      <c r="B147" s="328"/>
      <c r="C147" s="329" t="s">
        <v>175</v>
      </c>
      <c r="D147" s="329" t="s">
        <v>137</v>
      </c>
      <c r="E147" s="330" t="s">
        <v>176</v>
      </c>
      <c r="F147" s="331" t="s">
        <v>177</v>
      </c>
      <c r="G147" s="332" t="s">
        <v>169</v>
      </c>
      <c r="H147" s="333">
        <v>6</v>
      </c>
      <c r="I147" s="334"/>
      <c r="J147" s="334"/>
      <c r="K147" s="335"/>
      <c r="L147" s="156"/>
      <c r="M147" s="336" t="s">
        <v>1</v>
      </c>
      <c r="N147" s="337" t="s">
        <v>34</v>
      </c>
      <c r="O147" s="208"/>
      <c r="P147" s="338">
        <f t="shared" si="0"/>
        <v>0</v>
      </c>
      <c r="Q147" s="338">
        <v>0</v>
      </c>
      <c r="R147" s="338">
        <f t="shared" si="1"/>
        <v>0</v>
      </c>
      <c r="S147" s="338">
        <v>0</v>
      </c>
      <c r="T147" s="339">
        <f t="shared" si="2"/>
        <v>0</v>
      </c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R147" s="290" t="s">
        <v>141</v>
      </c>
      <c r="AT147" s="290" t="s">
        <v>137</v>
      </c>
      <c r="AU147" s="290" t="s">
        <v>84</v>
      </c>
      <c r="AY147" s="134" t="s">
        <v>132</v>
      </c>
      <c r="BE147" s="340">
        <f t="shared" si="3"/>
        <v>0</v>
      </c>
      <c r="BF147" s="340">
        <f t="shared" si="4"/>
        <v>0</v>
      </c>
      <c r="BG147" s="340">
        <f t="shared" si="5"/>
        <v>0</v>
      </c>
      <c r="BH147" s="340">
        <f t="shared" si="6"/>
        <v>0</v>
      </c>
      <c r="BI147" s="340">
        <f t="shared" si="7"/>
        <v>0</v>
      </c>
      <c r="BJ147" s="134" t="s">
        <v>80</v>
      </c>
      <c r="BK147" s="340">
        <f t="shared" si="8"/>
        <v>0</v>
      </c>
      <c r="BL147" s="134" t="s">
        <v>141</v>
      </c>
      <c r="BM147" s="290" t="s">
        <v>178</v>
      </c>
    </row>
    <row r="148" spans="1:65" s="161" customFormat="1" ht="24.2" customHeight="1">
      <c r="A148" s="155"/>
      <c r="B148" s="328"/>
      <c r="C148" s="329" t="s">
        <v>179</v>
      </c>
      <c r="D148" s="329" t="s">
        <v>137</v>
      </c>
      <c r="E148" s="330" t="s">
        <v>180</v>
      </c>
      <c r="F148" s="331" t="s">
        <v>181</v>
      </c>
      <c r="G148" s="332" t="s">
        <v>169</v>
      </c>
      <c r="H148" s="333">
        <v>6</v>
      </c>
      <c r="I148" s="334"/>
      <c r="J148" s="334"/>
      <c r="K148" s="335"/>
      <c r="L148" s="156"/>
      <c r="M148" s="336" t="s">
        <v>1</v>
      </c>
      <c r="N148" s="337" t="s">
        <v>34</v>
      </c>
      <c r="O148" s="208"/>
      <c r="P148" s="338">
        <f t="shared" si="0"/>
        <v>0</v>
      </c>
      <c r="Q148" s="338">
        <v>0</v>
      </c>
      <c r="R148" s="338">
        <f t="shared" si="1"/>
        <v>0</v>
      </c>
      <c r="S148" s="338">
        <v>0</v>
      </c>
      <c r="T148" s="339">
        <f t="shared" si="2"/>
        <v>0</v>
      </c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R148" s="290" t="s">
        <v>141</v>
      </c>
      <c r="AT148" s="290" t="s">
        <v>137</v>
      </c>
      <c r="AU148" s="290" t="s">
        <v>84</v>
      </c>
      <c r="AY148" s="134" t="s">
        <v>132</v>
      </c>
      <c r="BE148" s="340">
        <f t="shared" si="3"/>
        <v>0</v>
      </c>
      <c r="BF148" s="340">
        <f t="shared" si="4"/>
        <v>0</v>
      </c>
      <c r="BG148" s="340">
        <f t="shared" si="5"/>
        <v>0</v>
      </c>
      <c r="BH148" s="340">
        <f t="shared" si="6"/>
        <v>0</v>
      </c>
      <c r="BI148" s="340">
        <f t="shared" si="7"/>
        <v>0</v>
      </c>
      <c r="BJ148" s="134" t="s">
        <v>80</v>
      </c>
      <c r="BK148" s="340">
        <f t="shared" si="8"/>
        <v>0</v>
      </c>
      <c r="BL148" s="134" t="s">
        <v>141</v>
      </c>
      <c r="BM148" s="290" t="s">
        <v>182</v>
      </c>
    </row>
    <row r="149" spans="1:65" s="161" customFormat="1" ht="24.2" customHeight="1">
      <c r="A149" s="155"/>
      <c r="B149" s="328"/>
      <c r="C149" s="329" t="s">
        <v>183</v>
      </c>
      <c r="D149" s="329" t="s">
        <v>137</v>
      </c>
      <c r="E149" s="330" t="s">
        <v>184</v>
      </c>
      <c r="F149" s="331" t="s">
        <v>185</v>
      </c>
      <c r="G149" s="332" t="s">
        <v>169</v>
      </c>
      <c r="H149" s="333">
        <v>2</v>
      </c>
      <c r="I149" s="334"/>
      <c r="J149" s="334"/>
      <c r="K149" s="335"/>
      <c r="L149" s="156"/>
      <c r="M149" s="336" t="s">
        <v>1</v>
      </c>
      <c r="N149" s="337" t="s">
        <v>34</v>
      </c>
      <c r="O149" s="208"/>
      <c r="P149" s="338">
        <f t="shared" si="0"/>
        <v>0</v>
      </c>
      <c r="Q149" s="338">
        <v>0</v>
      </c>
      <c r="R149" s="338">
        <f t="shared" si="1"/>
        <v>0</v>
      </c>
      <c r="S149" s="338">
        <v>0</v>
      </c>
      <c r="T149" s="339">
        <f t="shared" si="2"/>
        <v>0</v>
      </c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R149" s="290" t="s">
        <v>141</v>
      </c>
      <c r="AT149" s="290" t="s">
        <v>137</v>
      </c>
      <c r="AU149" s="290" t="s">
        <v>84</v>
      </c>
      <c r="AY149" s="134" t="s">
        <v>132</v>
      </c>
      <c r="BE149" s="340">
        <f t="shared" si="3"/>
        <v>0</v>
      </c>
      <c r="BF149" s="340">
        <f t="shared" si="4"/>
        <v>0</v>
      </c>
      <c r="BG149" s="340">
        <f t="shared" si="5"/>
        <v>0</v>
      </c>
      <c r="BH149" s="340">
        <f t="shared" si="6"/>
        <v>0</v>
      </c>
      <c r="BI149" s="340">
        <f t="shared" si="7"/>
        <v>0</v>
      </c>
      <c r="BJ149" s="134" t="s">
        <v>80</v>
      </c>
      <c r="BK149" s="340">
        <f t="shared" si="8"/>
        <v>0</v>
      </c>
      <c r="BL149" s="134" t="s">
        <v>141</v>
      </c>
      <c r="BM149" s="290" t="s">
        <v>186</v>
      </c>
    </row>
    <row r="150" spans="1:65" s="161" customFormat="1" ht="24.2" customHeight="1">
      <c r="A150" s="155"/>
      <c r="B150" s="328"/>
      <c r="C150" s="329" t="s">
        <v>187</v>
      </c>
      <c r="D150" s="329" t="s">
        <v>137</v>
      </c>
      <c r="E150" s="330" t="s">
        <v>188</v>
      </c>
      <c r="F150" s="331" t="s">
        <v>189</v>
      </c>
      <c r="G150" s="332" t="s">
        <v>169</v>
      </c>
      <c r="H150" s="333">
        <v>2</v>
      </c>
      <c r="I150" s="334"/>
      <c r="J150" s="334"/>
      <c r="K150" s="335"/>
      <c r="L150" s="156"/>
      <c r="M150" s="336" t="s">
        <v>1</v>
      </c>
      <c r="N150" s="337" t="s">
        <v>34</v>
      </c>
      <c r="O150" s="208"/>
      <c r="P150" s="338">
        <f t="shared" si="0"/>
        <v>0</v>
      </c>
      <c r="Q150" s="338">
        <v>0</v>
      </c>
      <c r="R150" s="338">
        <f t="shared" si="1"/>
        <v>0</v>
      </c>
      <c r="S150" s="338">
        <v>0</v>
      </c>
      <c r="T150" s="339">
        <f t="shared" si="2"/>
        <v>0</v>
      </c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R150" s="290" t="s">
        <v>141</v>
      </c>
      <c r="AT150" s="290" t="s">
        <v>137</v>
      </c>
      <c r="AU150" s="290" t="s">
        <v>84</v>
      </c>
      <c r="AY150" s="134" t="s">
        <v>132</v>
      </c>
      <c r="BE150" s="340">
        <f t="shared" si="3"/>
        <v>0</v>
      </c>
      <c r="BF150" s="340">
        <f t="shared" si="4"/>
        <v>0</v>
      </c>
      <c r="BG150" s="340">
        <f t="shared" si="5"/>
        <v>0</v>
      </c>
      <c r="BH150" s="340">
        <f t="shared" si="6"/>
        <v>0</v>
      </c>
      <c r="BI150" s="340">
        <f t="shared" si="7"/>
        <v>0</v>
      </c>
      <c r="BJ150" s="134" t="s">
        <v>80</v>
      </c>
      <c r="BK150" s="340">
        <f t="shared" si="8"/>
        <v>0</v>
      </c>
      <c r="BL150" s="134" t="s">
        <v>141</v>
      </c>
      <c r="BM150" s="290" t="s">
        <v>190</v>
      </c>
    </row>
    <row r="151" spans="1:65" s="161" customFormat="1" ht="24.2" customHeight="1">
      <c r="A151" s="155"/>
      <c r="B151" s="328"/>
      <c r="C151" s="329" t="s">
        <v>191</v>
      </c>
      <c r="D151" s="329" t="s">
        <v>137</v>
      </c>
      <c r="E151" s="330" t="s">
        <v>192</v>
      </c>
      <c r="F151" s="331" t="s">
        <v>193</v>
      </c>
      <c r="G151" s="332" t="s">
        <v>169</v>
      </c>
      <c r="H151" s="333">
        <v>2</v>
      </c>
      <c r="I151" s="334"/>
      <c r="J151" s="334"/>
      <c r="K151" s="335"/>
      <c r="L151" s="156"/>
      <c r="M151" s="336" t="s">
        <v>1</v>
      </c>
      <c r="N151" s="337" t="s">
        <v>34</v>
      </c>
      <c r="O151" s="208"/>
      <c r="P151" s="338">
        <f t="shared" si="0"/>
        <v>0</v>
      </c>
      <c r="Q151" s="338">
        <v>0</v>
      </c>
      <c r="R151" s="338">
        <f t="shared" si="1"/>
        <v>0</v>
      </c>
      <c r="S151" s="338">
        <v>0</v>
      </c>
      <c r="T151" s="339">
        <f t="shared" si="2"/>
        <v>0</v>
      </c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R151" s="290" t="s">
        <v>141</v>
      </c>
      <c r="AT151" s="290" t="s">
        <v>137</v>
      </c>
      <c r="AU151" s="290" t="s">
        <v>84</v>
      </c>
      <c r="AY151" s="134" t="s">
        <v>132</v>
      </c>
      <c r="BE151" s="340">
        <f t="shared" si="3"/>
        <v>0</v>
      </c>
      <c r="BF151" s="340">
        <f t="shared" si="4"/>
        <v>0</v>
      </c>
      <c r="BG151" s="340">
        <f t="shared" si="5"/>
        <v>0</v>
      </c>
      <c r="BH151" s="340">
        <f t="shared" si="6"/>
        <v>0</v>
      </c>
      <c r="BI151" s="340">
        <f t="shared" si="7"/>
        <v>0</v>
      </c>
      <c r="BJ151" s="134" t="s">
        <v>80</v>
      </c>
      <c r="BK151" s="340">
        <f t="shared" si="8"/>
        <v>0</v>
      </c>
      <c r="BL151" s="134" t="s">
        <v>141</v>
      </c>
      <c r="BM151" s="290" t="s">
        <v>194</v>
      </c>
    </row>
    <row r="152" spans="1:65" s="161" customFormat="1" ht="24.2" customHeight="1">
      <c r="A152" s="155"/>
      <c r="B152" s="328"/>
      <c r="C152" s="329" t="s">
        <v>195</v>
      </c>
      <c r="D152" s="329" t="s">
        <v>137</v>
      </c>
      <c r="E152" s="330" t="s">
        <v>196</v>
      </c>
      <c r="F152" s="331" t="s">
        <v>197</v>
      </c>
      <c r="G152" s="332" t="s">
        <v>169</v>
      </c>
      <c r="H152" s="333">
        <v>2</v>
      </c>
      <c r="I152" s="334"/>
      <c r="J152" s="334"/>
      <c r="K152" s="335"/>
      <c r="L152" s="156"/>
      <c r="M152" s="336" t="s">
        <v>1</v>
      </c>
      <c r="N152" s="337" t="s">
        <v>34</v>
      </c>
      <c r="O152" s="208"/>
      <c r="P152" s="338">
        <f t="shared" si="0"/>
        <v>0</v>
      </c>
      <c r="Q152" s="338">
        <v>0</v>
      </c>
      <c r="R152" s="338">
        <f t="shared" si="1"/>
        <v>0</v>
      </c>
      <c r="S152" s="338">
        <v>0</v>
      </c>
      <c r="T152" s="339">
        <f t="shared" si="2"/>
        <v>0</v>
      </c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R152" s="290" t="s">
        <v>141</v>
      </c>
      <c r="AT152" s="290" t="s">
        <v>137</v>
      </c>
      <c r="AU152" s="290" t="s">
        <v>84</v>
      </c>
      <c r="AY152" s="134" t="s">
        <v>132</v>
      </c>
      <c r="BE152" s="340">
        <f t="shared" si="3"/>
        <v>0</v>
      </c>
      <c r="BF152" s="340">
        <f t="shared" si="4"/>
        <v>0</v>
      </c>
      <c r="BG152" s="340">
        <f t="shared" si="5"/>
        <v>0</v>
      </c>
      <c r="BH152" s="340">
        <f t="shared" si="6"/>
        <v>0</v>
      </c>
      <c r="BI152" s="340">
        <f t="shared" si="7"/>
        <v>0</v>
      </c>
      <c r="BJ152" s="134" t="s">
        <v>80</v>
      </c>
      <c r="BK152" s="340">
        <f t="shared" si="8"/>
        <v>0</v>
      </c>
      <c r="BL152" s="134" t="s">
        <v>141</v>
      </c>
      <c r="BM152" s="290" t="s">
        <v>198</v>
      </c>
    </row>
    <row r="153" spans="1:65" s="161" customFormat="1" ht="24.2" customHeight="1">
      <c r="A153" s="155"/>
      <c r="B153" s="328"/>
      <c r="C153" s="329" t="s">
        <v>199</v>
      </c>
      <c r="D153" s="329" t="s">
        <v>137</v>
      </c>
      <c r="E153" s="330" t="s">
        <v>200</v>
      </c>
      <c r="F153" s="331" t="s">
        <v>201</v>
      </c>
      <c r="G153" s="332" t="s">
        <v>169</v>
      </c>
      <c r="H153" s="333">
        <v>2</v>
      </c>
      <c r="I153" s="334"/>
      <c r="J153" s="334"/>
      <c r="K153" s="335"/>
      <c r="L153" s="156"/>
      <c r="M153" s="336" t="s">
        <v>1</v>
      </c>
      <c r="N153" s="337" t="s">
        <v>34</v>
      </c>
      <c r="O153" s="208"/>
      <c r="P153" s="338">
        <f t="shared" si="0"/>
        <v>0</v>
      </c>
      <c r="Q153" s="338">
        <v>0</v>
      </c>
      <c r="R153" s="338">
        <f t="shared" si="1"/>
        <v>0</v>
      </c>
      <c r="S153" s="338">
        <v>0</v>
      </c>
      <c r="T153" s="339">
        <f t="shared" si="2"/>
        <v>0</v>
      </c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R153" s="290" t="s">
        <v>141</v>
      </c>
      <c r="AT153" s="290" t="s">
        <v>137</v>
      </c>
      <c r="AU153" s="290" t="s">
        <v>84</v>
      </c>
      <c r="AY153" s="134" t="s">
        <v>132</v>
      </c>
      <c r="BE153" s="340">
        <f t="shared" si="3"/>
        <v>0</v>
      </c>
      <c r="BF153" s="340">
        <f t="shared" si="4"/>
        <v>0</v>
      </c>
      <c r="BG153" s="340">
        <f t="shared" si="5"/>
        <v>0</v>
      </c>
      <c r="BH153" s="340">
        <f t="shared" si="6"/>
        <v>0</v>
      </c>
      <c r="BI153" s="340">
        <f t="shared" si="7"/>
        <v>0</v>
      </c>
      <c r="BJ153" s="134" t="s">
        <v>80</v>
      </c>
      <c r="BK153" s="340">
        <f t="shared" si="8"/>
        <v>0</v>
      </c>
      <c r="BL153" s="134" t="s">
        <v>141</v>
      </c>
      <c r="BM153" s="290" t="s">
        <v>202</v>
      </c>
    </row>
    <row r="154" spans="1:65" s="161" customFormat="1" ht="24.2" customHeight="1">
      <c r="A154" s="155"/>
      <c r="B154" s="328"/>
      <c r="C154" s="329" t="s">
        <v>203</v>
      </c>
      <c r="D154" s="329" t="s">
        <v>137</v>
      </c>
      <c r="E154" s="330" t="s">
        <v>204</v>
      </c>
      <c r="F154" s="331" t="s">
        <v>205</v>
      </c>
      <c r="G154" s="332" t="s">
        <v>169</v>
      </c>
      <c r="H154" s="333">
        <v>2</v>
      </c>
      <c r="I154" s="334"/>
      <c r="J154" s="334"/>
      <c r="K154" s="335"/>
      <c r="L154" s="156"/>
      <c r="M154" s="336" t="s">
        <v>1</v>
      </c>
      <c r="N154" s="337" t="s">
        <v>34</v>
      </c>
      <c r="O154" s="208"/>
      <c r="P154" s="338">
        <f t="shared" si="0"/>
        <v>0</v>
      </c>
      <c r="Q154" s="338">
        <v>0</v>
      </c>
      <c r="R154" s="338">
        <f t="shared" si="1"/>
        <v>0</v>
      </c>
      <c r="S154" s="338">
        <v>0</v>
      </c>
      <c r="T154" s="339">
        <f t="shared" si="2"/>
        <v>0</v>
      </c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R154" s="290" t="s">
        <v>141</v>
      </c>
      <c r="AT154" s="290" t="s">
        <v>137</v>
      </c>
      <c r="AU154" s="290" t="s">
        <v>84</v>
      </c>
      <c r="AY154" s="134" t="s">
        <v>132</v>
      </c>
      <c r="BE154" s="340">
        <f t="shared" si="3"/>
        <v>0</v>
      </c>
      <c r="BF154" s="340">
        <f t="shared" si="4"/>
        <v>0</v>
      </c>
      <c r="BG154" s="340">
        <f t="shared" si="5"/>
        <v>0</v>
      </c>
      <c r="BH154" s="340">
        <f t="shared" si="6"/>
        <v>0</v>
      </c>
      <c r="BI154" s="340">
        <f t="shared" si="7"/>
        <v>0</v>
      </c>
      <c r="BJ154" s="134" t="s">
        <v>80</v>
      </c>
      <c r="BK154" s="340">
        <f t="shared" si="8"/>
        <v>0</v>
      </c>
      <c r="BL154" s="134" t="s">
        <v>141</v>
      </c>
      <c r="BM154" s="290" t="s">
        <v>206</v>
      </c>
    </row>
    <row r="155" spans="1:65" s="161" customFormat="1" ht="24.2" customHeight="1">
      <c r="A155" s="155"/>
      <c r="B155" s="328"/>
      <c r="C155" s="329" t="s">
        <v>207</v>
      </c>
      <c r="D155" s="329" t="s">
        <v>137</v>
      </c>
      <c r="E155" s="330" t="s">
        <v>208</v>
      </c>
      <c r="F155" s="331" t="s">
        <v>209</v>
      </c>
      <c r="G155" s="332" t="s">
        <v>169</v>
      </c>
      <c r="H155" s="333">
        <v>2</v>
      </c>
      <c r="I155" s="334"/>
      <c r="J155" s="334"/>
      <c r="K155" s="335"/>
      <c r="L155" s="156"/>
      <c r="M155" s="336" t="s">
        <v>1</v>
      </c>
      <c r="N155" s="337" t="s">
        <v>34</v>
      </c>
      <c r="O155" s="208"/>
      <c r="P155" s="338">
        <f t="shared" si="0"/>
        <v>0</v>
      </c>
      <c r="Q155" s="338">
        <v>0</v>
      </c>
      <c r="R155" s="338">
        <f t="shared" si="1"/>
        <v>0</v>
      </c>
      <c r="S155" s="338">
        <v>0</v>
      </c>
      <c r="T155" s="339">
        <f t="shared" si="2"/>
        <v>0</v>
      </c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R155" s="290" t="s">
        <v>141</v>
      </c>
      <c r="AT155" s="290" t="s">
        <v>137</v>
      </c>
      <c r="AU155" s="290" t="s">
        <v>84</v>
      </c>
      <c r="AY155" s="134" t="s">
        <v>132</v>
      </c>
      <c r="BE155" s="340">
        <f t="shared" si="3"/>
        <v>0</v>
      </c>
      <c r="BF155" s="340">
        <f t="shared" si="4"/>
        <v>0</v>
      </c>
      <c r="BG155" s="340">
        <f t="shared" si="5"/>
        <v>0</v>
      </c>
      <c r="BH155" s="340">
        <f t="shared" si="6"/>
        <v>0</v>
      </c>
      <c r="BI155" s="340">
        <f t="shared" si="7"/>
        <v>0</v>
      </c>
      <c r="BJ155" s="134" t="s">
        <v>80</v>
      </c>
      <c r="BK155" s="340">
        <f t="shared" si="8"/>
        <v>0</v>
      </c>
      <c r="BL155" s="134" t="s">
        <v>141</v>
      </c>
      <c r="BM155" s="290" t="s">
        <v>210</v>
      </c>
    </row>
    <row r="156" spans="1:65" s="161" customFormat="1" ht="24.2" customHeight="1">
      <c r="A156" s="155"/>
      <c r="B156" s="328"/>
      <c r="C156" s="329" t="s">
        <v>211</v>
      </c>
      <c r="D156" s="329" t="s">
        <v>137</v>
      </c>
      <c r="E156" s="330" t="s">
        <v>212</v>
      </c>
      <c r="F156" s="331" t="s">
        <v>213</v>
      </c>
      <c r="G156" s="332" t="s">
        <v>169</v>
      </c>
      <c r="H156" s="333">
        <v>2</v>
      </c>
      <c r="I156" s="334"/>
      <c r="J156" s="334"/>
      <c r="K156" s="335"/>
      <c r="L156" s="156"/>
      <c r="M156" s="336" t="s">
        <v>1</v>
      </c>
      <c r="N156" s="337" t="s">
        <v>34</v>
      </c>
      <c r="O156" s="208"/>
      <c r="P156" s="338">
        <f t="shared" si="0"/>
        <v>0</v>
      </c>
      <c r="Q156" s="338">
        <v>0</v>
      </c>
      <c r="R156" s="338">
        <f t="shared" si="1"/>
        <v>0</v>
      </c>
      <c r="S156" s="338">
        <v>0</v>
      </c>
      <c r="T156" s="339">
        <f t="shared" si="2"/>
        <v>0</v>
      </c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R156" s="290" t="s">
        <v>141</v>
      </c>
      <c r="AT156" s="290" t="s">
        <v>137</v>
      </c>
      <c r="AU156" s="290" t="s">
        <v>84</v>
      </c>
      <c r="AY156" s="134" t="s">
        <v>132</v>
      </c>
      <c r="BE156" s="340">
        <f t="shared" si="3"/>
        <v>0</v>
      </c>
      <c r="BF156" s="340">
        <f t="shared" si="4"/>
        <v>0</v>
      </c>
      <c r="BG156" s="340">
        <f t="shared" si="5"/>
        <v>0</v>
      </c>
      <c r="BH156" s="340">
        <f t="shared" si="6"/>
        <v>0</v>
      </c>
      <c r="BI156" s="340">
        <f t="shared" si="7"/>
        <v>0</v>
      </c>
      <c r="BJ156" s="134" t="s">
        <v>80</v>
      </c>
      <c r="BK156" s="340">
        <f t="shared" si="8"/>
        <v>0</v>
      </c>
      <c r="BL156" s="134" t="s">
        <v>141</v>
      </c>
      <c r="BM156" s="290" t="s">
        <v>214</v>
      </c>
    </row>
    <row r="157" spans="1:65" s="161" customFormat="1" ht="24.2" customHeight="1">
      <c r="A157" s="155"/>
      <c r="B157" s="328"/>
      <c r="C157" s="329" t="s">
        <v>7</v>
      </c>
      <c r="D157" s="329" t="s">
        <v>137</v>
      </c>
      <c r="E157" s="330" t="s">
        <v>215</v>
      </c>
      <c r="F157" s="331" t="s">
        <v>216</v>
      </c>
      <c r="G157" s="332" t="s">
        <v>169</v>
      </c>
      <c r="H157" s="333">
        <v>2</v>
      </c>
      <c r="I157" s="334"/>
      <c r="J157" s="334"/>
      <c r="K157" s="335"/>
      <c r="L157" s="156"/>
      <c r="M157" s="336" t="s">
        <v>1</v>
      </c>
      <c r="N157" s="337" t="s">
        <v>34</v>
      </c>
      <c r="O157" s="208"/>
      <c r="P157" s="338">
        <f t="shared" si="0"/>
        <v>0</v>
      </c>
      <c r="Q157" s="338">
        <v>0</v>
      </c>
      <c r="R157" s="338">
        <f t="shared" si="1"/>
        <v>0</v>
      </c>
      <c r="S157" s="338">
        <v>0</v>
      </c>
      <c r="T157" s="339">
        <f t="shared" si="2"/>
        <v>0</v>
      </c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R157" s="290" t="s">
        <v>141</v>
      </c>
      <c r="AT157" s="290" t="s">
        <v>137</v>
      </c>
      <c r="AU157" s="290" t="s">
        <v>84</v>
      </c>
      <c r="AY157" s="134" t="s">
        <v>132</v>
      </c>
      <c r="BE157" s="340">
        <f t="shared" si="3"/>
        <v>0</v>
      </c>
      <c r="BF157" s="340">
        <f t="shared" si="4"/>
        <v>0</v>
      </c>
      <c r="BG157" s="340">
        <f t="shared" si="5"/>
        <v>0</v>
      </c>
      <c r="BH157" s="340">
        <f t="shared" si="6"/>
        <v>0</v>
      </c>
      <c r="BI157" s="340">
        <f t="shared" si="7"/>
        <v>0</v>
      </c>
      <c r="BJ157" s="134" t="s">
        <v>80</v>
      </c>
      <c r="BK157" s="340">
        <f t="shared" si="8"/>
        <v>0</v>
      </c>
      <c r="BL157" s="134" t="s">
        <v>141</v>
      </c>
      <c r="BM157" s="290" t="s">
        <v>217</v>
      </c>
    </row>
    <row r="158" spans="1:65" s="161" customFormat="1" ht="24.2" customHeight="1">
      <c r="A158" s="155"/>
      <c r="B158" s="328"/>
      <c r="C158" s="329" t="s">
        <v>218</v>
      </c>
      <c r="D158" s="329" t="s">
        <v>137</v>
      </c>
      <c r="E158" s="330" t="s">
        <v>219</v>
      </c>
      <c r="F158" s="331" t="s">
        <v>220</v>
      </c>
      <c r="G158" s="332" t="s">
        <v>169</v>
      </c>
      <c r="H158" s="333">
        <v>2</v>
      </c>
      <c r="I158" s="334"/>
      <c r="J158" s="334"/>
      <c r="K158" s="335"/>
      <c r="L158" s="156"/>
      <c r="M158" s="336" t="s">
        <v>1</v>
      </c>
      <c r="N158" s="337" t="s">
        <v>34</v>
      </c>
      <c r="O158" s="208"/>
      <c r="P158" s="338">
        <f t="shared" si="0"/>
        <v>0</v>
      </c>
      <c r="Q158" s="338">
        <v>0</v>
      </c>
      <c r="R158" s="338">
        <f t="shared" si="1"/>
        <v>0</v>
      </c>
      <c r="S158" s="338">
        <v>0</v>
      </c>
      <c r="T158" s="339">
        <f t="shared" si="2"/>
        <v>0</v>
      </c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R158" s="290" t="s">
        <v>141</v>
      </c>
      <c r="AT158" s="290" t="s">
        <v>137</v>
      </c>
      <c r="AU158" s="290" t="s">
        <v>84</v>
      </c>
      <c r="AY158" s="134" t="s">
        <v>132</v>
      </c>
      <c r="BE158" s="340">
        <f t="shared" si="3"/>
        <v>0</v>
      </c>
      <c r="BF158" s="340">
        <f t="shared" si="4"/>
        <v>0</v>
      </c>
      <c r="BG158" s="340">
        <f t="shared" si="5"/>
        <v>0</v>
      </c>
      <c r="BH158" s="340">
        <f t="shared" si="6"/>
        <v>0</v>
      </c>
      <c r="BI158" s="340">
        <f t="shared" si="7"/>
        <v>0</v>
      </c>
      <c r="BJ158" s="134" t="s">
        <v>80</v>
      </c>
      <c r="BK158" s="340">
        <f t="shared" si="8"/>
        <v>0</v>
      </c>
      <c r="BL158" s="134" t="s">
        <v>141</v>
      </c>
      <c r="BM158" s="290" t="s">
        <v>221</v>
      </c>
    </row>
    <row r="159" spans="1:65" s="161" customFormat="1" ht="24.2" customHeight="1">
      <c r="A159" s="155"/>
      <c r="B159" s="328"/>
      <c r="C159" s="329" t="s">
        <v>222</v>
      </c>
      <c r="D159" s="329" t="s">
        <v>137</v>
      </c>
      <c r="E159" s="330" t="s">
        <v>223</v>
      </c>
      <c r="F159" s="331" t="s">
        <v>224</v>
      </c>
      <c r="G159" s="332" t="s">
        <v>169</v>
      </c>
      <c r="H159" s="333">
        <v>2</v>
      </c>
      <c r="I159" s="334"/>
      <c r="J159" s="334"/>
      <c r="K159" s="335"/>
      <c r="L159" s="156"/>
      <c r="M159" s="336" t="s">
        <v>1</v>
      </c>
      <c r="N159" s="337" t="s">
        <v>34</v>
      </c>
      <c r="O159" s="208"/>
      <c r="P159" s="338">
        <f t="shared" si="0"/>
        <v>0</v>
      </c>
      <c r="Q159" s="338">
        <v>0</v>
      </c>
      <c r="R159" s="338">
        <f t="shared" si="1"/>
        <v>0</v>
      </c>
      <c r="S159" s="338">
        <v>0</v>
      </c>
      <c r="T159" s="339">
        <f t="shared" si="2"/>
        <v>0</v>
      </c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R159" s="290" t="s">
        <v>141</v>
      </c>
      <c r="AT159" s="290" t="s">
        <v>137</v>
      </c>
      <c r="AU159" s="290" t="s">
        <v>84</v>
      </c>
      <c r="AY159" s="134" t="s">
        <v>132</v>
      </c>
      <c r="BE159" s="340">
        <f t="shared" si="3"/>
        <v>0</v>
      </c>
      <c r="BF159" s="340">
        <f t="shared" si="4"/>
        <v>0</v>
      </c>
      <c r="BG159" s="340">
        <f t="shared" si="5"/>
        <v>0</v>
      </c>
      <c r="BH159" s="340">
        <f t="shared" si="6"/>
        <v>0</v>
      </c>
      <c r="BI159" s="340">
        <f t="shared" si="7"/>
        <v>0</v>
      </c>
      <c r="BJ159" s="134" t="s">
        <v>80</v>
      </c>
      <c r="BK159" s="340">
        <f t="shared" si="8"/>
        <v>0</v>
      </c>
      <c r="BL159" s="134" t="s">
        <v>141</v>
      </c>
      <c r="BM159" s="290" t="s">
        <v>225</v>
      </c>
    </row>
    <row r="160" spans="1:65" s="161" customFormat="1" ht="66.75" customHeight="1">
      <c r="A160" s="155"/>
      <c r="B160" s="328"/>
      <c r="C160" s="329" t="s">
        <v>226</v>
      </c>
      <c r="D160" s="329" t="s">
        <v>137</v>
      </c>
      <c r="E160" s="330" t="s">
        <v>227</v>
      </c>
      <c r="F160" s="331" t="s">
        <v>228</v>
      </c>
      <c r="G160" s="332" t="s">
        <v>169</v>
      </c>
      <c r="H160" s="333">
        <v>2</v>
      </c>
      <c r="I160" s="334"/>
      <c r="J160" s="334"/>
      <c r="K160" s="335"/>
      <c r="L160" s="156"/>
      <c r="M160" s="336" t="s">
        <v>1</v>
      </c>
      <c r="N160" s="337" t="s">
        <v>34</v>
      </c>
      <c r="O160" s="208"/>
      <c r="P160" s="338">
        <f t="shared" si="0"/>
        <v>0</v>
      </c>
      <c r="Q160" s="338">
        <v>0</v>
      </c>
      <c r="R160" s="338">
        <f t="shared" si="1"/>
        <v>0</v>
      </c>
      <c r="S160" s="338">
        <v>0</v>
      </c>
      <c r="T160" s="339">
        <f t="shared" si="2"/>
        <v>0</v>
      </c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R160" s="290" t="s">
        <v>141</v>
      </c>
      <c r="AT160" s="290" t="s">
        <v>137</v>
      </c>
      <c r="AU160" s="290" t="s">
        <v>84</v>
      </c>
      <c r="AY160" s="134" t="s">
        <v>132</v>
      </c>
      <c r="BE160" s="340">
        <f t="shared" si="3"/>
        <v>0</v>
      </c>
      <c r="BF160" s="340">
        <f t="shared" si="4"/>
        <v>0</v>
      </c>
      <c r="BG160" s="340">
        <f t="shared" si="5"/>
        <v>0</v>
      </c>
      <c r="BH160" s="340">
        <f t="shared" si="6"/>
        <v>0</v>
      </c>
      <c r="BI160" s="340">
        <f t="shared" si="7"/>
        <v>0</v>
      </c>
      <c r="BJ160" s="134" t="s">
        <v>80</v>
      </c>
      <c r="BK160" s="340">
        <f t="shared" si="8"/>
        <v>0</v>
      </c>
      <c r="BL160" s="134" t="s">
        <v>141</v>
      </c>
      <c r="BM160" s="290" t="s">
        <v>229</v>
      </c>
    </row>
    <row r="161" spans="1:65" s="161" customFormat="1" ht="24.2" customHeight="1">
      <c r="A161" s="155"/>
      <c r="B161" s="328"/>
      <c r="C161" s="329" t="s">
        <v>230</v>
      </c>
      <c r="D161" s="329" t="s">
        <v>137</v>
      </c>
      <c r="E161" s="330" t="s">
        <v>231</v>
      </c>
      <c r="F161" s="331" t="s">
        <v>232</v>
      </c>
      <c r="G161" s="332" t="s">
        <v>169</v>
      </c>
      <c r="H161" s="333">
        <v>2</v>
      </c>
      <c r="I161" s="334"/>
      <c r="J161" s="334"/>
      <c r="K161" s="335"/>
      <c r="L161" s="156"/>
      <c r="M161" s="336" t="s">
        <v>1</v>
      </c>
      <c r="N161" s="337" t="s">
        <v>34</v>
      </c>
      <c r="O161" s="208"/>
      <c r="P161" s="338">
        <f t="shared" si="0"/>
        <v>0</v>
      </c>
      <c r="Q161" s="338">
        <v>0</v>
      </c>
      <c r="R161" s="338">
        <f t="shared" si="1"/>
        <v>0</v>
      </c>
      <c r="S161" s="338">
        <v>0</v>
      </c>
      <c r="T161" s="339">
        <f t="shared" si="2"/>
        <v>0</v>
      </c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R161" s="290" t="s">
        <v>141</v>
      </c>
      <c r="AT161" s="290" t="s">
        <v>137</v>
      </c>
      <c r="AU161" s="290" t="s">
        <v>84</v>
      </c>
      <c r="AY161" s="134" t="s">
        <v>132</v>
      </c>
      <c r="BE161" s="340">
        <f t="shared" si="3"/>
        <v>0</v>
      </c>
      <c r="BF161" s="340">
        <f t="shared" si="4"/>
        <v>0</v>
      </c>
      <c r="BG161" s="340">
        <f t="shared" si="5"/>
        <v>0</v>
      </c>
      <c r="BH161" s="340">
        <f t="shared" si="6"/>
        <v>0</v>
      </c>
      <c r="BI161" s="340">
        <f t="shared" si="7"/>
        <v>0</v>
      </c>
      <c r="BJ161" s="134" t="s">
        <v>80</v>
      </c>
      <c r="BK161" s="340">
        <f t="shared" si="8"/>
        <v>0</v>
      </c>
      <c r="BL161" s="134" t="s">
        <v>141</v>
      </c>
      <c r="BM161" s="290" t="s">
        <v>233</v>
      </c>
    </row>
    <row r="162" spans="1:65" s="161" customFormat="1" ht="24.2" customHeight="1">
      <c r="A162" s="155"/>
      <c r="B162" s="328"/>
      <c r="C162" s="329" t="s">
        <v>234</v>
      </c>
      <c r="D162" s="329" t="s">
        <v>137</v>
      </c>
      <c r="E162" s="330" t="s">
        <v>235</v>
      </c>
      <c r="F162" s="331" t="s">
        <v>236</v>
      </c>
      <c r="G162" s="332" t="s">
        <v>169</v>
      </c>
      <c r="H162" s="333">
        <v>4</v>
      </c>
      <c r="I162" s="334"/>
      <c r="J162" s="334"/>
      <c r="K162" s="335"/>
      <c r="L162" s="156"/>
      <c r="M162" s="336" t="s">
        <v>1</v>
      </c>
      <c r="N162" s="337" t="s">
        <v>34</v>
      </c>
      <c r="O162" s="208"/>
      <c r="P162" s="338">
        <f t="shared" si="0"/>
        <v>0</v>
      </c>
      <c r="Q162" s="338">
        <v>0</v>
      </c>
      <c r="R162" s="338">
        <f t="shared" si="1"/>
        <v>0</v>
      </c>
      <c r="S162" s="338">
        <v>0</v>
      </c>
      <c r="T162" s="339">
        <f t="shared" si="2"/>
        <v>0</v>
      </c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R162" s="290" t="s">
        <v>141</v>
      </c>
      <c r="AT162" s="290" t="s">
        <v>137</v>
      </c>
      <c r="AU162" s="290" t="s">
        <v>84</v>
      </c>
      <c r="AY162" s="134" t="s">
        <v>132</v>
      </c>
      <c r="BE162" s="340">
        <f t="shared" si="3"/>
        <v>0</v>
      </c>
      <c r="BF162" s="340">
        <f t="shared" si="4"/>
        <v>0</v>
      </c>
      <c r="BG162" s="340">
        <f t="shared" si="5"/>
        <v>0</v>
      </c>
      <c r="BH162" s="340">
        <f t="shared" si="6"/>
        <v>0</v>
      </c>
      <c r="BI162" s="340">
        <f t="shared" si="7"/>
        <v>0</v>
      </c>
      <c r="BJ162" s="134" t="s">
        <v>80</v>
      </c>
      <c r="BK162" s="340">
        <f t="shared" si="8"/>
        <v>0</v>
      </c>
      <c r="BL162" s="134" t="s">
        <v>141</v>
      </c>
      <c r="BM162" s="290" t="s">
        <v>237</v>
      </c>
    </row>
    <row r="163" spans="1:65" s="161" customFormat="1" ht="24.2" customHeight="1">
      <c r="A163" s="155"/>
      <c r="B163" s="328"/>
      <c r="C163" s="329" t="s">
        <v>238</v>
      </c>
      <c r="D163" s="329" t="s">
        <v>137</v>
      </c>
      <c r="E163" s="330" t="s">
        <v>239</v>
      </c>
      <c r="F163" s="331" t="s">
        <v>240</v>
      </c>
      <c r="G163" s="332" t="s">
        <v>169</v>
      </c>
      <c r="H163" s="333">
        <v>2</v>
      </c>
      <c r="I163" s="334"/>
      <c r="J163" s="334"/>
      <c r="K163" s="335"/>
      <c r="L163" s="156"/>
      <c r="M163" s="336" t="s">
        <v>1</v>
      </c>
      <c r="N163" s="337" t="s">
        <v>34</v>
      </c>
      <c r="O163" s="208"/>
      <c r="P163" s="338">
        <f t="shared" si="0"/>
        <v>0</v>
      </c>
      <c r="Q163" s="338">
        <v>0</v>
      </c>
      <c r="R163" s="338">
        <f t="shared" si="1"/>
        <v>0</v>
      </c>
      <c r="S163" s="338">
        <v>0</v>
      </c>
      <c r="T163" s="339">
        <f t="shared" si="2"/>
        <v>0</v>
      </c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R163" s="290" t="s">
        <v>141</v>
      </c>
      <c r="AT163" s="290" t="s">
        <v>137</v>
      </c>
      <c r="AU163" s="290" t="s">
        <v>84</v>
      </c>
      <c r="AY163" s="134" t="s">
        <v>132</v>
      </c>
      <c r="BE163" s="340">
        <f t="shared" si="3"/>
        <v>0</v>
      </c>
      <c r="BF163" s="340">
        <f t="shared" si="4"/>
        <v>0</v>
      </c>
      <c r="BG163" s="340">
        <f t="shared" si="5"/>
        <v>0</v>
      </c>
      <c r="BH163" s="340">
        <f t="shared" si="6"/>
        <v>0</v>
      </c>
      <c r="BI163" s="340">
        <f t="shared" si="7"/>
        <v>0</v>
      </c>
      <c r="BJ163" s="134" t="s">
        <v>80</v>
      </c>
      <c r="BK163" s="340">
        <f t="shared" si="8"/>
        <v>0</v>
      </c>
      <c r="BL163" s="134" t="s">
        <v>141</v>
      </c>
      <c r="BM163" s="290" t="s">
        <v>241</v>
      </c>
    </row>
    <row r="164" spans="1:65" s="161" customFormat="1" ht="24.2" customHeight="1">
      <c r="A164" s="155"/>
      <c r="B164" s="328"/>
      <c r="C164" s="329" t="s">
        <v>242</v>
      </c>
      <c r="D164" s="329" t="s">
        <v>137</v>
      </c>
      <c r="E164" s="330" t="s">
        <v>243</v>
      </c>
      <c r="F164" s="331" t="s">
        <v>244</v>
      </c>
      <c r="G164" s="332" t="s">
        <v>169</v>
      </c>
      <c r="H164" s="333">
        <v>4</v>
      </c>
      <c r="I164" s="334"/>
      <c r="J164" s="334"/>
      <c r="K164" s="335"/>
      <c r="L164" s="156"/>
      <c r="M164" s="336" t="s">
        <v>1</v>
      </c>
      <c r="N164" s="337" t="s">
        <v>34</v>
      </c>
      <c r="O164" s="208"/>
      <c r="P164" s="338">
        <f t="shared" si="0"/>
        <v>0</v>
      </c>
      <c r="Q164" s="338">
        <v>0</v>
      </c>
      <c r="R164" s="338">
        <f t="shared" si="1"/>
        <v>0</v>
      </c>
      <c r="S164" s="338">
        <v>0</v>
      </c>
      <c r="T164" s="339">
        <f t="shared" si="2"/>
        <v>0</v>
      </c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R164" s="290" t="s">
        <v>141</v>
      </c>
      <c r="AT164" s="290" t="s">
        <v>137</v>
      </c>
      <c r="AU164" s="290" t="s">
        <v>84</v>
      </c>
      <c r="AY164" s="134" t="s">
        <v>132</v>
      </c>
      <c r="BE164" s="340">
        <f t="shared" si="3"/>
        <v>0</v>
      </c>
      <c r="BF164" s="340">
        <f t="shared" si="4"/>
        <v>0</v>
      </c>
      <c r="BG164" s="340">
        <f t="shared" si="5"/>
        <v>0</v>
      </c>
      <c r="BH164" s="340">
        <f t="shared" si="6"/>
        <v>0</v>
      </c>
      <c r="BI164" s="340">
        <f t="shared" si="7"/>
        <v>0</v>
      </c>
      <c r="BJ164" s="134" t="s">
        <v>80</v>
      </c>
      <c r="BK164" s="340">
        <f t="shared" si="8"/>
        <v>0</v>
      </c>
      <c r="BL164" s="134" t="s">
        <v>141</v>
      </c>
      <c r="BM164" s="290" t="s">
        <v>245</v>
      </c>
    </row>
    <row r="165" spans="1:65" s="161" customFormat="1" ht="24.2" customHeight="1">
      <c r="A165" s="155"/>
      <c r="B165" s="328"/>
      <c r="C165" s="329" t="s">
        <v>246</v>
      </c>
      <c r="D165" s="329" t="s">
        <v>137</v>
      </c>
      <c r="E165" s="330" t="s">
        <v>247</v>
      </c>
      <c r="F165" s="331" t="s">
        <v>248</v>
      </c>
      <c r="G165" s="332" t="s">
        <v>169</v>
      </c>
      <c r="H165" s="333">
        <v>2</v>
      </c>
      <c r="I165" s="334"/>
      <c r="J165" s="334"/>
      <c r="K165" s="335"/>
      <c r="L165" s="156"/>
      <c r="M165" s="336" t="s">
        <v>1</v>
      </c>
      <c r="N165" s="337" t="s">
        <v>34</v>
      </c>
      <c r="O165" s="208"/>
      <c r="P165" s="338">
        <f t="shared" si="0"/>
        <v>0</v>
      </c>
      <c r="Q165" s="338">
        <v>0</v>
      </c>
      <c r="R165" s="338">
        <f t="shared" si="1"/>
        <v>0</v>
      </c>
      <c r="S165" s="338">
        <v>0</v>
      </c>
      <c r="T165" s="339">
        <f t="shared" si="2"/>
        <v>0</v>
      </c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R165" s="290" t="s">
        <v>141</v>
      </c>
      <c r="AT165" s="290" t="s">
        <v>137</v>
      </c>
      <c r="AU165" s="290" t="s">
        <v>84</v>
      </c>
      <c r="AY165" s="134" t="s">
        <v>132</v>
      </c>
      <c r="BE165" s="340">
        <f t="shared" si="3"/>
        <v>0</v>
      </c>
      <c r="BF165" s="340">
        <f t="shared" si="4"/>
        <v>0</v>
      </c>
      <c r="BG165" s="340">
        <f t="shared" si="5"/>
        <v>0</v>
      </c>
      <c r="BH165" s="340">
        <f t="shared" si="6"/>
        <v>0</v>
      </c>
      <c r="BI165" s="340">
        <f t="shared" si="7"/>
        <v>0</v>
      </c>
      <c r="BJ165" s="134" t="s">
        <v>80</v>
      </c>
      <c r="BK165" s="340">
        <f t="shared" si="8"/>
        <v>0</v>
      </c>
      <c r="BL165" s="134" t="s">
        <v>141</v>
      </c>
      <c r="BM165" s="290" t="s">
        <v>249</v>
      </c>
    </row>
    <row r="166" spans="1:65" s="161" customFormat="1" ht="24.2" customHeight="1">
      <c r="A166" s="155"/>
      <c r="B166" s="328"/>
      <c r="C166" s="329" t="s">
        <v>250</v>
      </c>
      <c r="D166" s="329" t="s">
        <v>137</v>
      </c>
      <c r="E166" s="330" t="s">
        <v>251</v>
      </c>
      <c r="F166" s="331" t="s">
        <v>252</v>
      </c>
      <c r="G166" s="332" t="s">
        <v>169</v>
      </c>
      <c r="H166" s="333">
        <v>2</v>
      </c>
      <c r="I166" s="334"/>
      <c r="J166" s="334"/>
      <c r="K166" s="335"/>
      <c r="L166" s="156"/>
      <c r="M166" s="336" t="s">
        <v>1</v>
      </c>
      <c r="N166" s="337" t="s">
        <v>34</v>
      </c>
      <c r="O166" s="208"/>
      <c r="P166" s="338">
        <f t="shared" si="0"/>
        <v>0</v>
      </c>
      <c r="Q166" s="338">
        <v>0</v>
      </c>
      <c r="R166" s="338">
        <f t="shared" si="1"/>
        <v>0</v>
      </c>
      <c r="S166" s="338">
        <v>0</v>
      </c>
      <c r="T166" s="339">
        <f t="shared" si="2"/>
        <v>0</v>
      </c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R166" s="290" t="s">
        <v>141</v>
      </c>
      <c r="AT166" s="290" t="s">
        <v>137</v>
      </c>
      <c r="AU166" s="290" t="s">
        <v>84</v>
      </c>
      <c r="AY166" s="134" t="s">
        <v>132</v>
      </c>
      <c r="BE166" s="340">
        <f t="shared" si="3"/>
        <v>0</v>
      </c>
      <c r="BF166" s="340">
        <f t="shared" si="4"/>
        <v>0</v>
      </c>
      <c r="BG166" s="340">
        <f t="shared" si="5"/>
        <v>0</v>
      </c>
      <c r="BH166" s="340">
        <f t="shared" si="6"/>
        <v>0</v>
      </c>
      <c r="BI166" s="340">
        <f t="shared" si="7"/>
        <v>0</v>
      </c>
      <c r="BJ166" s="134" t="s">
        <v>80</v>
      </c>
      <c r="BK166" s="340">
        <f t="shared" si="8"/>
        <v>0</v>
      </c>
      <c r="BL166" s="134" t="s">
        <v>141</v>
      </c>
      <c r="BM166" s="290" t="s">
        <v>253</v>
      </c>
    </row>
    <row r="167" spans="1:65" s="161" customFormat="1" ht="24.2" customHeight="1">
      <c r="A167" s="155"/>
      <c r="B167" s="328"/>
      <c r="C167" s="329" t="s">
        <v>254</v>
      </c>
      <c r="D167" s="329" t="s">
        <v>137</v>
      </c>
      <c r="E167" s="330" t="s">
        <v>255</v>
      </c>
      <c r="F167" s="331" t="s">
        <v>256</v>
      </c>
      <c r="G167" s="332" t="s">
        <v>169</v>
      </c>
      <c r="H167" s="333">
        <v>6</v>
      </c>
      <c r="I167" s="334"/>
      <c r="J167" s="334"/>
      <c r="K167" s="335"/>
      <c r="L167" s="156"/>
      <c r="M167" s="336" t="s">
        <v>1</v>
      </c>
      <c r="N167" s="337" t="s">
        <v>34</v>
      </c>
      <c r="O167" s="208"/>
      <c r="P167" s="338">
        <f t="shared" si="0"/>
        <v>0</v>
      </c>
      <c r="Q167" s="338">
        <v>0</v>
      </c>
      <c r="R167" s="338">
        <f t="shared" si="1"/>
        <v>0</v>
      </c>
      <c r="S167" s="338">
        <v>0</v>
      </c>
      <c r="T167" s="339">
        <f t="shared" si="2"/>
        <v>0</v>
      </c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R167" s="290" t="s">
        <v>141</v>
      </c>
      <c r="AT167" s="290" t="s">
        <v>137</v>
      </c>
      <c r="AU167" s="290" t="s">
        <v>84</v>
      </c>
      <c r="AY167" s="134" t="s">
        <v>132</v>
      </c>
      <c r="BE167" s="340">
        <f t="shared" si="3"/>
        <v>0</v>
      </c>
      <c r="BF167" s="340">
        <f t="shared" si="4"/>
        <v>0</v>
      </c>
      <c r="BG167" s="340">
        <f t="shared" si="5"/>
        <v>0</v>
      </c>
      <c r="BH167" s="340">
        <f t="shared" si="6"/>
        <v>0</v>
      </c>
      <c r="BI167" s="340">
        <f t="shared" si="7"/>
        <v>0</v>
      </c>
      <c r="BJ167" s="134" t="s">
        <v>80</v>
      </c>
      <c r="BK167" s="340">
        <f t="shared" si="8"/>
        <v>0</v>
      </c>
      <c r="BL167" s="134" t="s">
        <v>141</v>
      </c>
      <c r="BM167" s="290" t="s">
        <v>257</v>
      </c>
    </row>
    <row r="168" spans="1:65" s="161" customFormat="1" ht="24.2" customHeight="1">
      <c r="A168" s="155"/>
      <c r="B168" s="328"/>
      <c r="C168" s="329" t="s">
        <v>258</v>
      </c>
      <c r="D168" s="329" t="s">
        <v>137</v>
      </c>
      <c r="E168" s="330" t="s">
        <v>259</v>
      </c>
      <c r="F168" s="331" t="s">
        <v>260</v>
      </c>
      <c r="G168" s="332" t="s">
        <v>169</v>
      </c>
      <c r="H168" s="333">
        <v>4</v>
      </c>
      <c r="I168" s="334"/>
      <c r="J168" s="334"/>
      <c r="K168" s="335"/>
      <c r="L168" s="156"/>
      <c r="M168" s="336" t="s">
        <v>1</v>
      </c>
      <c r="N168" s="337" t="s">
        <v>34</v>
      </c>
      <c r="O168" s="208"/>
      <c r="P168" s="338">
        <f t="shared" si="0"/>
        <v>0</v>
      </c>
      <c r="Q168" s="338">
        <v>0</v>
      </c>
      <c r="R168" s="338">
        <f t="shared" si="1"/>
        <v>0</v>
      </c>
      <c r="S168" s="338">
        <v>0</v>
      </c>
      <c r="T168" s="339">
        <f t="shared" si="2"/>
        <v>0</v>
      </c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R168" s="290" t="s">
        <v>141</v>
      </c>
      <c r="AT168" s="290" t="s">
        <v>137</v>
      </c>
      <c r="AU168" s="290" t="s">
        <v>84</v>
      </c>
      <c r="AY168" s="134" t="s">
        <v>132</v>
      </c>
      <c r="BE168" s="340">
        <f t="shared" si="3"/>
        <v>0</v>
      </c>
      <c r="BF168" s="340">
        <f t="shared" si="4"/>
        <v>0</v>
      </c>
      <c r="BG168" s="340">
        <f t="shared" si="5"/>
        <v>0</v>
      </c>
      <c r="BH168" s="340">
        <f t="shared" si="6"/>
        <v>0</v>
      </c>
      <c r="BI168" s="340">
        <f t="shared" si="7"/>
        <v>0</v>
      </c>
      <c r="BJ168" s="134" t="s">
        <v>80</v>
      </c>
      <c r="BK168" s="340">
        <f t="shared" si="8"/>
        <v>0</v>
      </c>
      <c r="BL168" s="134" t="s">
        <v>141</v>
      </c>
      <c r="BM168" s="290" t="s">
        <v>261</v>
      </c>
    </row>
    <row r="169" spans="1:65" s="161" customFormat="1" ht="24.2" customHeight="1">
      <c r="A169" s="155"/>
      <c r="B169" s="328"/>
      <c r="C169" s="329" t="s">
        <v>262</v>
      </c>
      <c r="D169" s="329" t="s">
        <v>137</v>
      </c>
      <c r="E169" s="330" t="s">
        <v>263</v>
      </c>
      <c r="F169" s="331" t="s">
        <v>264</v>
      </c>
      <c r="G169" s="332" t="s">
        <v>169</v>
      </c>
      <c r="H169" s="333">
        <v>8</v>
      </c>
      <c r="I169" s="334"/>
      <c r="J169" s="334"/>
      <c r="K169" s="335"/>
      <c r="L169" s="156"/>
      <c r="M169" s="336" t="s">
        <v>1</v>
      </c>
      <c r="N169" s="337" t="s">
        <v>34</v>
      </c>
      <c r="O169" s="208"/>
      <c r="P169" s="338">
        <f t="shared" si="0"/>
        <v>0</v>
      </c>
      <c r="Q169" s="338">
        <v>0</v>
      </c>
      <c r="R169" s="338">
        <f t="shared" si="1"/>
        <v>0</v>
      </c>
      <c r="S169" s="338">
        <v>0</v>
      </c>
      <c r="T169" s="339">
        <f t="shared" si="2"/>
        <v>0</v>
      </c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R169" s="290" t="s">
        <v>141</v>
      </c>
      <c r="AT169" s="290" t="s">
        <v>137</v>
      </c>
      <c r="AU169" s="290" t="s">
        <v>84</v>
      </c>
      <c r="AY169" s="134" t="s">
        <v>132</v>
      </c>
      <c r="BE169" s="340">
        <f t="shared" si="3"/>
        <v>0</v>
      </c>
      <c r="BF169" s="340">
        <f t="shared" si="4"/>
        <v>0</v>
      </c>
      <c r="BG169" s="340">
        <f t="shared" si="5"/>
        <v>0</v>
      </c>
      <c r="BH169" s="340">
        <f t="shared" si="6"/>
        <v>0</v>
      </c>
      <c r="BI169" s="340">
        <f t="shared" si="7"/>
        <v>0</v>
      </c>
      <c r="BJ169" s="134" t="s">
        <v>80</v>
      </c>
      <c r="BK169" s="340">
        <f t="shared" si="8"/>
        <v>0</v>
      </c>
      <c r="BL169" s="134" t="s">
        <v>141</v>
      </c>
      <c r="BM169" s="290" t="s">
        <v>265</v>
      </c>
    </row>
    <row r="170" spans="1:65" s="161" customFormat="1" ht="24.2" customHeight="1">
      <c r="A170" s="155"/>
      <c r="B170" s="328"/>
      <c r="C170" s="329" t="s">
        <v>266</v>
      </c>
      <c r="D170" s="329" t="s">
        <v>137</v>
      </c>
      <c r="E170" s="330" t="s">
        <v>267</v>
      </c>
      <c r="F170" s="331" t="s">
        <v>268</v>
      </c>
      <c r="G170" s="332" t="s">
        <v>169</v>
      </c>
      <c r="H170" s="333">
        <v>2</v>
      </c>
      <c r="I170" s="334"/>
      <c r="J170" s="334"/>
      <c r="K170" s="335"/>
      <c r="L170" s="156"/>
      <c r="M170" s="336" t="s">
        <v>1</v>
      </c>
      <c r="N170" s="337" t="s">
        <v>34</v>
      </c>
      <c r="O170" s="208"/>
      <c r="P170" s="338">
        <f t="shared" si="0"/>
        <v>0</v>
      </c>
      <c r="Q170" s="338">
        <v>0</v>
      </c>
      <c r="R170" s="338">
        <f t="shared" si="1"/>
        <v>0</v>
      </c>
      <c r="S170" s="338">
        <v>0</v>
      </c>
      <c r="T170" s="339">
        <f t="shared" si="2"/>
        <v>0</v>
      </c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R170" s="290" t="s">
        <v>141</v>
      </c>
      <c r="AT170" s="290" t="s">
        <v>137</v>
      </c>
      <c r="AU170" s="290" t="s">
        <v>84</v>
      </c>
      <c r="AY170" s="134" t="s">
        <v>132</v>
      </c>
      <c r="BE170" s="340">
        <f t="shared" si="3"/>
        <v>0</v>
      </c>
      <c r="BF170" s="340">
        <f t="shared" si="4"/>
        <v>0</v>
      </c>
      <c r="BG170" s="340">
        <f t="shared" si="5"/>
        <v>0</v>
      </c>
      <c r="BH170" s="340">
        <f t="shared" si="6"/>
        <v>0</v>
      </c>
      <c r="BI170" s="340">
        <f t="shared" si="7"/>
        <v>0</v>
      </c>
      <c r="BJ170" s="134" t="s">
        <v>80</v>
      </c>
      <c r="BK170" s="340">
        <f t="shared" si="8"/>
        <v>0</v>
      </c>
      <c r="BL170" s="134" t="s">
        <v>141</v>
      </c>
      <c r="BM170" s="290" t="s">
        <v>269</v>
      </c>
    </row>
    <row r="171" spans="1:65" s="161" customFormat="1" ht="24.2" customHeight="1">
      <c r="A171" s="155"/>
      <c r="B171" s="328"/>
      <c r="C171" s="329" t="s">
        <v>270</v>
      </c>
      <c r="D171" s="329" t="s">
        <v>137</v>
      </c>
      <c r="E171" s="330" t="s">
        <v>271</v>
      </c>
      <c r="F171" s="331" t="s">
        <v>272</v>
      </c>
      <c r="G171" s="332" t="s">
        <v>169</v>
      </c>
      <c r="H171" s="333">
        <v>36</v>
      </c>
      <c r="I171" s="334"/>
      <c r="J171" s="334"/>
      <c r="K171" s="335"/>
      <c r="L171" s="156"/>
      <c r="M171" s="336" t="s">
        <v>1</v>
      </c>
      <c r="N171" s="337" t="s">
        <v>34</v>
      </c>
      <c r="O171" s="208"/>
      <c r="P171" s="338">
        <f t="shared" si="0"/>
        <v>0</v>
      </c>
      <c r="Q171" s="338">
        <v>0</v>
      </c>
      <c r="R171" s="338">
        <f t="shared" si="1"/>
        <v>0</v>
      </c>
      <c r="S171" s="338">
        <v>0</v>
      </c>
      <c r="T171" s="339">
        <f t="shared" si="2"/>
        <v>0</v>
      </c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R171" s="290" t="s">
        <v>141</v>
      </c>
      <c r="AT171" s="290" t="s">
        <v>137</v>
      </c>
      <c r="AU171" s="290" t="s">
        <v>84</v>
      </c>
      <c r="AY171" s="134" t="s">
        <v>132</v>
      </c>
      <c r="BE171" s="340">
        <f t="shared" si="3"/>
        <v>0</v>
      </c>
      <c r="BF171" s="340">
        <f t="shared" si="4"/>
        <v>0</v>
      </c>
      <c r="BG171" s="340">
        <f t="shared" si="5"/>
        <v>0</v>
      </c>
      <c r="BH171" s="340">
        <f t="shared" si="6"/>
        <v>0</v>
      </c>
      <c r="BI171" s="340">
        <f t="shared" si="7"/>
        <v>0</v>
      </c>
      <c r="BJ171" s="134" t="s">
        <v>80</v>
      </c>
      <c r="BK171" s="340">
        <f t="shared" si="8"/>
        <v>0</v>
      </c>
      <c r="BL171" s="134" t="s">
        <v>141</v>
      </c>
      <c r="BM171" s="290" t="s">
        <v>273</v>
      </c>
    </row>
    <row r="172" spans="1:65" s="161" customFormat="1" ht="24.2" customHeight="1">
      <c r="A172" s="155"/>
      <c r="B172" s="328"/>
      <c r="C172" s="329" t="s">
        <v>274</v>
      </c>
      <c r="D172" s="329" t="s">
        <v>137</v>
      </c>
      <c r="E172" s="330" t="s">
        <v>275</v>
      </c>
      <c r="F172" s="331" t="s">
        <v>276</v>
      </c>
      <c r="G172" s="332" t="s">
        <v>169</v>
      </c>
      <c r="H172" s="333">
        <v>30</v>
      </c>
      <c r="I172" s="334"/>
      <c r="J172" s="334"/>
      <c r="K172" s="335"/>
      <c r="L172" s="156"/>
      <c r="M172" s="336" t="s">
        <v>1</v>
      </c>
      <c r="N172" s="337" t="s">
        <v>34</v>
      </c>
      <c r="O172" s="208"/>
      <c r="P172" s="338">
        <f t="shared" si="0"/>
        <v>0</v>
      </c>
      <c r="Q172" s="338">
        <v>0</v>
      </c>
      <c r="R172" s="338">
        <f t="shared" si="1"/>
        <v>0</v>
      </c>
      <c r="S172" s="338">
        <v>0</v>
      </c>
      <c r="T172" s="339">
        <f t="shared" si="2"/>
        <v>0</v>
      </c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R172" s="290" t="s">
        <v>141</v>
      </c>
      <c r="AT172" s="290" t="s">
        <v>137</v>
      </c>
      <c r="AU172" s="290" t="s">
        <v>84</v>
      </c>
      <c r="AY172" s="134" t="s">
        <v>132</v>
      </c>
      <c r="BE172" s="340">
        <f t="shared" si="3"/>
        <v>0</v>
      </c>
      <c r="BF172" s="340">
        <f t="shared" si="4"/>
        <v>0</v>
      </c>
      <c r="BG172" s="340">
        <f t="shared" si="5"/>
        <v>0</v>
      </c>
      <c r="BH172" s="340">
        <f t="shared" si="6"/>
        <v>0</v>
      </c>
      <c r="BI172" s="340">
        <f t="shared" si="7"/>
        <v>0</v>
      </c>
      <c r="BJ172" s="134" t="s">
        <v>80</v>
      </c>
      <c r="BK172" s="340">
        <f t="shared" si="8"/>
        <v>0</v>
      </c>
      <c r="BL172" s="134" t="s">
        <v>141</v>
      </c>
      <c r="BM172" s="290" t="s">
        <v>277</v>
      </c>
    </row>
    <row r="173" spans="1:65" s="161" customFormat="1" ht="24.2" customHeight="1">
      <c r="A173" s="155"/>
      <c r="B173" s="328"/>
      <c r="C173" s="329" t="s">
        <v>278</v>
      </c>
      <c r="D173" s="329" t="s">
        <v>137</v>
      </c>
      <c r="E173" s="330" t="s">
        <v>279</v>
      </c>
      <c r="F173" s="331" t="s">
        <v>280</v>
      </c>
      <c r="G173" s="332" t="s">
        <v>169</v>
      </c>
      <c r="H173" s="333">
        <v>36</v>
      </c>
      <c r="I173" s="334"/>
      <c r="J173" s="334"/>
      <c r="K173" s="335"/>
      <c r="L173" s="156"/>
      <c r="M173" s="336" t="s">
        <v>1</v>
      </c>
      <c r="N173" s="337" t="s">
        <v>34</v>
      </c>
      <c r="O173" s="208"/>
      <c r="P173" s="338">
        <f t="shared" si="0"/>
        <v>0</v>
      </c>
      <c r="Q173" s="338">
        <v>0</v>
      </c>
      <c r="R173" s="338">
        <f t="shared" si="1"/>
        <v>0</v>
      </c>
      <c r="S173" s="338">
        <v>0</v>
      </c>
      <c r="T173" s="339">
        <f t="shared" si="2"/>
        <v>0</v>
      </c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R173" s="290" t="s">
        <v>141</v>
      </c>
      <c r="AT173" s="290" t="s">
        <v>137</v>
      </c>
      <c r="AU173" s="290" t="s">
        <v>84</v>
      </c>
      <c r="AY173" s="134" t="s">
        <v>132</v>
      </c>
      <c r="BE173" s="340">
        <f t="shared" si="3"/>
        <v>0</v>
      </c>
      <c r="BF173" s="340">
        <f t="shared" si="4"/>
        <v>0</v>
      </c>
      <c r="BG173" s="340">
        <f t="shared" si="5"/>
        <v>0</v>
      </c>
      <c r="BH173" s="340">
        <f t="shared" si="6"/>
        <v>0</v>
      </c>
      <c r="BI173" s="340">
        <f t="shared" si="7"/>
        <v>0</v>
      </c>
      <c r="BJ173" s="134" t="s">
        <v>80</v>
      </c>
      <c r="BK173" s="340">
        <f t="shared" si="8"/>
        <v>0</v>
      </c>
      <c r="BL173" s="134" t="s">
        <v>141</v>
      </c>
      <c r="BM173" s="290" t="s">
        <v>281</v>
      </c>
    </row>
    <row r="174" spans="1:65" s="161" customFormat="1" ht="24.2" customHeight="1">
      <c r="A174" s="155"/>
      <c r="B174" s="328"/>
      <c r="C174" s="329" t="s">
        <v>282</v>
      </c>
      <c r="D174" s="329" t="s">
        <v>137</v>
      </c>
      <c r="E174" s="330" t="s">
        <v>283</v>
      </c>
      <c r="F174" s="331" t="s">
        <v>284</v>
      </c>
      <c r="G174" s="332" t="s">
        <v>169</v>
      </c>
      <c r="H174" s="333">
        <v>12</v>
      </c>
      <c r="I174" s="334"/>
      <c r="J174" s="334"/>
      <c r="K174" s="335"/>
      <c r="L174" s="156"/>
      <c r="M174" s="336" t="s">
        <v>1</v>
      </c>
      <c r="N174" s="337" t="s">
        <v>34</v>
      </c>
      <c r="O174" s="208"/>
      <c r="P174" s="338">
        <f t="shared" si="0"/>
        <v>0</v>
      </c>
      <c r="Q174" s="338">
        <v>0</v>
      </c>
      <c r="R174" s="338">
        <f t="shared" si="1"/>
        <v>0</v>
      </c>
      <c r="S174" s="338">
        <v>0</v>
      </c>
      <c r="T174" s="339">
        <f t="shared" si="2"/>
        <v>0</v>
      </c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R174" s="290" t="s">
        <v>141</v>
      </c>
      <c r="AT174" s="290" t="s">
        <v>137</v>
      </c>
      <c r="AU174" s="290" t="s">
        <v>84</v>
      </c>
      <c r="AY174" s="134" t="s">
        <v>132</v>
      </c>
      <c r="BE174" s="340">
        <f t="shared" si="3"/>
        <v>0</v>
      </c>
      <c r="BF174" s="340">
        <f t="shared" si="4"/>
        <v>0</v>
      </c>
      <c r="BG174" s="340">
        <f t="shared" si="5"/>
        <v>0</v>
      </c>
      <c r="BH174" s="340">
        <f t="shared" si="6"/>
        <v>0</v>
      </c>
      <c r="BI174" s="340">
        <f t="shared" si="7"/>
        <v>0</v>
      </c>
      <c r="BJ174" s="134" t="s">
        <v>80</v>
      </c>
      <c r="BK174" s="340">
        <f t="shared" si="8"/>
        <v>0</v>
      </c>
      <c r="BL174" s="134" t="s">
        <v>141</v>
      </c>
      <c r="BM174" s="290" t="s">
        <v>285</v>
      </c>
    </row>
    <row r="175" spans="1:65" s="161" customFormat="1" ht="16.5" customHeight="1">
      <c r="A175" s="155"/>
      <c r="B175" s="328"/>
      <c r="C175" s="329" t="s">
        <v>286</v>
      </c>
      <c r="D175" s="329" t="s">
        <v>137</v>
      </c>
      <c r="E175" s="330" t="s">
        <v>287</v>
      </c>
      <c r="F175" s="331" t="s">
        <v>288</v>
      </c>
      <c r="G175" s="332" t="s">
        <v>145</v>
      </c>
      <c r="H175" s="333">
        <v>878</v>
      </c>
      <c r="I175" s="334"/>
      <c r="J175" s="334"/>
      <c r="K175" s="335"/>
      <c r="L175" s="156"/>
      <c r="M175" s="336" t="s">
        <v>1</v>
      </c>
      <c r="N175" s="337" t="s">
        <v>34</v>
      </c>
      <c r="O175" s="208"/>
      <c r="P175" s="338">
        <f t="shared" si="0"/>
        <v>0</v>
      </c>
      <c r="Q175" s="338">
        <v>0</v>
      </c>
      <c r="R175" s="338">
        <f t="shared" si="1"/>
        <v>0</v>
      </c>
      <c r="S175" s="338">
        <v>0</v>
      </c>
      <c r="T175" s="339">
        <f t="shared" si="2"/>
        <v>0</v>
      </c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R175" s="290" t="s">
        <v>141</v>
      </c>
      <c r="AT175" s="290" t="s">
        <v>137</v>
      </c>
      <c r="AU175" s="290" t="s">
        <v>84</v>
      </c>
      <c r="AY175" s="134" t="s">
        <v>132</v>
      </c>
      <c r="BE175" s="340">
        <f t="shared" si="3"/>
        <v>0</v>
      </c>
      <c r="BF175" s="340">
        <f t="shared" si="4"/>
        <v>0</v>
      </c>
      <c r="BG175" s="340">
        <f t="shared" si="5"/>
        <v>0</v>
      </c>
      <c r="BH175" s="340">
        <f t="shared" si="6"/>
        <v>0</v>
      </c>
      <c r="BI175" s="340">
        <f t="shared" si="7"/>
        <v>0</v>
      </c>
      <c r="BJ175" s="134" t="s">
        <v>80</v>
      </c>
      <c r="BK175" s="340">
        <f t="shared" si="8"/>
        <v>0</v>
      </c>
      <c r="BL175" s="134" t="s">
        <v>141</v>
      </c>
      <c r="BM175" s="290" t="s">
        <v>289</v>
      </c>
    </row>
    <row r="176" spans="1:65" s="161" customFormat="1" ht="21.75" customHeight="1">
      <c r="A176" s="155"/>
      <c r="B176" s="328"/>
      <c r="C176" s="329" t="s">
        <v>290</v>
      </c>
      <c r="D176" s="329" t="s">
        <v>137</v>
      </c>
      <c r="E176" s="330" t="s">
        <v>291</v>
      </c>
      <c r="F176" s="331" t="s">
        <v>292</v>
      </c>
      <c r="G176" s="332" t="s">
        <v>293</v>
      </c>
      <c r="H176" s="333">
        <v>30</v>
      </c>
      <c r="I176" s="334"/>
      <c r="J176" s="334"/>
      <c r="K176" s="335"/>
      <c r="L176" s="156"/>
      <c r="M176" s="336" t="s">
        <v>1</v>
      </c>
      <c r="N176" s="337" t="s">
        <v>34</v>
      </c>
      <c r="O176" s="208"/>
      <c r="P176" s="338">
        <f t="shared" si="0"/>
        <v>0</v>
      </c>
      <c r="Q176" s="338">
        <v>0</v>
      </c>
      <c r="R176" s="338">
        <f t="shared" si="1"/>
        <v>0</v>
      </c>
      <c r="S176" s="338">
        <v>0</v>
      </c>
      <c r="T176" s="339">
        <f t="shared" si="2"/>
        <v>0</v>
      </c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R176" s="290" t="s">
        <v>141</v>
      </c>
      <c r="AT176" s="290" t="s">
        <v>137</v>
      </c>
      <c r="AU176" s="290" t="s">
        <v>84</v>
      </c>
      <c r="AY176" s="134" t="s">
        <v>132</v>
      </c>
      <c r="BE176" s="340">
        <f t="shared" si="3"/>
        <v>0</v>
      </c>
      <c r="BF176" s="340">
        <f t="shared" si="4"/>
        <v>0</v>
      </c>
      <c r="BG176" s="340">
        <f t="shared" si="5"/>
        <v>0</v>
      </c>
      <c r="BH176" s="340">
        <f t="shared" si="6"/>
        <v>0</v>
      </c>
      <c r="BI176" s="340">
        <f t="shared" si="7"/>
        <v>0</v>
      </c>
      <c r="BJ176" s="134" t="s">
        <v>80</v>
      </c>
      <c r="BK176" s="340">
        <f t="shared" si="8"/>
        <v>0</v>
      </c>
      <c r="BL176" s="134" t="s">
        <v>141</v>
      </c>
      <c r="BM176" s="290" t="s">
        <v>294</v>
      </c>
    </row>
    <row r="177" spans="1:65" s="161" customFormat="1" ht="24.2" customHeight="1">
      <c r="A177" s="155"/>
      <c r="B177" s="328"/>
      <c r="C177" s="329" t="s">
        <v>295</v>
      </c>
      <c r="D177" s="329" t="s">
        <v>137</v>
      </c>
      <c r="E177" s="330" t="s">
        <v>296</v>
      </c>
      <c r="F177" s="331" t="s">
        <v>297</v>
      </c>
      <c r="G177" s="332" t="s">
        <v>140</v>
      </c>
      <c r="H177" s="333">
        <v>1</v>
      </c>
      <c r="I177" s="334"/>
      <c r="J177" s="334"/>
      <c r="K177" s="335"/>
      <c r="L177" s="156"/>
      <c r="M177" s="336" t="s">
        <v>1</v>
      </c>
      <c r="N177" s="337" t="s">
        <v>34</v>
      </c>
      <c r="O177" s="208"/>
      <c r="P177" s="338">
        <f t="shared" si="0"/>
        <v>0</v>
      </c>
      <c r="Q177" s="338">
        <v>0</v>
      </c>
      <c r="R177" s="338">
        <f t="shared" si="1"/>
        <v>0</v>
      </c>
      <c r="S177" s="338">
        <v>0</v>
      </c>
      <c r="T177" s="339">
        <f t="shared" si="2"/>
        <v>0</v>
      </c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R177" s="290" t="s">
        <v>141</v>
      </c>
      <c r="AT177" s="290" t="s">
        <v>137</v>
      </c>
      <c r="AU177" s="290" t="s">
        <v>84</v>
      </c>
      <c r="AY177" s="134" t="s">
        <v>132</v>
      </c>
      <c r="BE177" s="340">
        <f t="shared" si="3"/>
        <v>0</v>
      </c>
      <c r="BF177" s="340">
        <f t="shared" si="4"/>
        <v>0</v>
      </c>
      <c r="BG177" s="340">
        <f t="shared" si="5"/>
        <v>0</v>
      </c>
      <c r="BH177" s="340">
        <f t="shared" si="6"/>
        <v>0</v>
      </c>
      <c r="BI177" s="340">
        <f t="shared" si="7"/>
        <v>0</v>
      </c>
      <c r="BJ177" s="134" t="s">
        <v>80</v>
      </c>
      <c r="BK177" s="340">
        <f t="shared" si="8"/>
        <v>0</v>
      </c>
      <c r="BL177" s="134" t="s">
        <v>141</v>
      </c>
      <c r="BM177" s="290" t="s">
        <v>298</v>
      </c>
    </row>
    <row r="178" spans="1:65" s="161" customFormat="1" ht="16.5" customHeight="1">
      <c r="A178" s="155"/>
      <c r="B178" s="328"/>
      <c r="C178" s="329" t="s">
        <v>299</v>
      </c>
      <c r="D178" s="329" t="s">
        <v>137</v>
      </c>
      <c r="E178" s="330" t="s">
        <v>300</v>
      </c>
      <c r="F178" s="331" t="s">
        <v>301</v>
      </c>
      <c r="G178" s="332" t="s">
        <v>169</v>
      </c>
      <c r="H178" s="333">
        <v>340</v>
      </c>
      <c r="I178" s="334"/>
      <c r="J178" s="334"/>
      <c r="K178" s="335"/>
      <c r="L178" s="156"/>
      <c r="M178" s="336" t="s">
        <v>1</v>
      </c>
      <c r="N178" s="337" t="s">
        <v>34</v>
      </c>
      <c r="O178" s="208"/>
      <c r="P178" s="338">
        <f t="shared" si="0"/>
        <v>0</v>
      </c>
      <c r="Q178" s="338">
        <v>0</v>
      </c>
      <c r="R178" s="338">
        <f t="shared" si="1"/>
        <v>0</v>
      </c>
      <c r="S178" s="338">
        <v>0</v>
      </c>
      <c r="T178" s="339">
        <f t="shared" si="2"/>
        <v>0</v>
      </c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R178" s="290" t="s">
        <v>141</v>
      </c>
      <c r="AT178" s="290" t="s">
        <v>137</v>
      </c>
      <c r="AU178" s="290" t="s">
        <v>84</v>
      </c>
      <c r="AY178" s="134" t="s">
        <v>132</v>
      </c>
      <c r="BE178" s="340">
        <f t="shared" si="3"/>
        <v>0</v>
      </c>
      <c r="BF178" s="340">
        <f t="shared" si="4"/>
        <v>0</v>
      </c>
      <c r="BG178" s="340">
        <f t="shared" si="5"/>
        <v>0</v>
      </c>
      <c r="BH178" s="340">
        <f t="shared" si="6"/>
        <v>0</v>
      </c>
      <c r="BI178" s="340">
        <f t="shared" si="7"/>
        <v>0</v>
      </c>
      <c r="BJ178" s="134" t="s">
        <v>80</v>
      </c>
      <c r="BK178" s="340">
        <f t="shared" si="8"/>
        <v>0</v>
      </c>
      <c r="BL178" s="134" t="s">
        <v>141</v>
      </c>
      <c r="BM178" s="290" t="s">
        <v>302</v>
      </c>
    </row>
    <row r="179" spans="1:65" s="161" customFormat="1" ht="21.75" customHeight="1">
      <c r="A179" s="155"/>
      <c r="B179" s="328"/>
      <c r="C179" s="329" t="s">
        <v>303</v>
      </c>
      <c r="D179" s="329" t="s">
        <v>137</v>
      </c>
      <c r="E179" s="330" t="s">
        <v>304</v>
      </c>
      <c r="F179" s="331" t="s">
        <v>305</v>
      </c>
      <c r="G179" s="332" t="s">
        <v>169</v>
      </c>
      <c r="H179" s="333">
        <v>170</v>
      </c>
      <c r="I179" s="334"/>
      <c r="J179" s="334"/>
      <c r="K179" s="335"/>
      <c r="L179" s="156"/>
      <c r="M179" s="336" t="s">
        <v>1</v>
      </c>
      <c r="N179" s="337" t="s">
        <v>34</v>
      </c>
      <c r="O179" s="208"/>
      <c r="P179" s="338">
        <f t="shared" si="0"/>
        <v>0</v>
      </c>
      <c r="Q179" s="338">
        <v>0</v>
      </c>
      <c r="R179" s="338">
        <f t="shared" si="1"/>
        <v>0</v>
      </c>
      <c r="S179" s="338">
        <v>0</v>
      </c>
      <c r="T179" s="339">
        <f t="shared" si="2"/>
        <v>0</v>
      </c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R179" s="290" t="s">
        <v>141</v>
      </c>
      <c r="AT179" s="290" t="s">
        <v>137</v>
      </c>
      <c r="AU179" s="290" t="s">
        <v>84</v>
      </c>
      <c r="AY179" s="134" t="s">
        <v>132</v>
      </c>
      <c r="BE179" s="340">
        <f t="shared" si="3"/>
        <v>0</v>
      </c>
      <c r="BF179" s="340">
        <f t="shared" si="4"/>
        <v>0</v>
      </c>
      <c r="BG179" s="340">
        <f t="shared" si="5"/>
        <v>0</v>
      </c>
      <c r="BH179" s="340">
        <f t="shared" si="6"/>
        <v>0</v>
      </c>
      <c r="BI179" s="340">
        <f t="shared" si="7"/>
        <v>0</v>
      </c>
      <c r="BJ179" s="134" t="s">
        <v>80</v>
      </c>
      <c r="BK179" s="340">
        <f t="shared" si="8"/>
        <v>0</v>
      </c>
      <c r="BL179" s="134" t="s">
        <v>141</v>
      </c>
      <c r="BM179" s="290" t="s">
        <v>306</v>
      </c>
    </row>
    <row r="180" spans="1:65" s="161" customFormat="1" ht="21.75" customHeight="1">
      <c r="A180" s="155"/>
      <c r="B180" s="328"/>
      <c r="C180" s="329" t="s">
        <v>307</v>
      </c>
      <c r="D180" s="329" t="s">
        <v>137</v>
      </c>
      <c r="E180" s="330" t="s">
        <v>308</v>
      </c>
      <c r="F180" s="331" t="s">
        <v>309</v>
      </c>
      <c r="G180" s="332" t="s">
        <v>169</v>
      </c>
      <c r="H180" s="333">
        <v>1</v>
      </c>
      <c r="I180" s="334"/>
      <c r="J180" s="334"/>
      <c r="K180" s="335"/>
      <c r="L180" s="156"/>
      <c r="M180" s="336" t="s">
        <v>1</v>
      </c>
      <c r="N180" s="337" t="s">
        <v>34</v>
      </c>
      <c r="O180" s="208"/>
      <c r="P180" s="338">
        <f t="shared" si="0"/>
        <v>0</v>
      </c>
      <c r="Q180" s="338">
        <v>0</v>
      </c>
      <c r="R180" s="338">
        <f t="shared" si="1"/>
        <v>0</v>
      </c>
      <c r="S180" s="338">
        <v>0</v>
      </c>
      <c r="T180" s="339">
        <f t="shared" si="2"/>
        <v>0</v>
      </c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R180" s="290" t="s">
        <v>141</v>
      </c>
      <c r="AT180" s="290" t="s">
        <v>137</v>
      </c>
      <c r="AU180" s="290" t="s">
        <v>84</v>
      </c>
      <c r="AY180" s="134" t="s">
        <v>132</v>
      </c>
      <c r="BE180" s="340">
        <f t="shared" si="3"/>
        <v>0</v>
      </c>
      <c r="BF180" s="340">
        <f t="shared" si="4"/>
        <v>0</v>
      </c>
      <c r="BG180" s="340">
        <f t="shared" si="5"/>
        <v>0</v>
      </c>
      <c r="BH180" s="340">
        <f t="shared" si="6"/>
        <v>0</v>
      </c>
      <c r="BI180" s="340">
        <f t="shared" si="7"/>
        <v>0</v>
      </c>
      <c r="BJ180" s="134" t="s">
        <v>80</v>
      </c>
      <c r="BK180" s="340">
        <f t="shared" si="8"/>
        <v>0</v>
      </c>
      <c r="BL180" s="134" t="s">
        <v>141</v>
      </c>
      <c r="BM180" s="290" t="s">
        <v>310</v>
      </c>
    </row>
    <row r="181" spans="1:65" s="161" customFormat="1" ht="24.2" customHeight="1">
      <c r="A181" s="155"/>
      <c r="B181" s="328"/>
      <c r="C181" s="329" t="s">
        <v>311</v>
      </c>
      <c r="D181" s="329" t="s">
        <v>137</v>
      </c>
      <c r="E181" s="330" t="s">
        <v>312</v>
      </c>
      <c r="F181" s="331" t="s">
        <v>313</v>
      </c>
      <c r="G181" s="332" t="s">
        <v>169</v>
      </c>
      <c r="H181" s="333">
        <v>12</v>
      </c>
      <c r="I181" s="334"/>
      <c r="J181" s="334"/>
      <c r="K181" s="335"/>
      <c r="L181" s="156"/>
      <c r="M181" s="336" t="s">
        <v>1</v>
      </c>
      <c r="N181" s="337" t="s">
        <v>34</v>
      </c>
      <c r="O181" s="208"/>
      <c r="P181" s="338">
        <f t="shared" si="0"/>
        <v>0</v>
      </c>
      <c r="Q181" s="338">
        <v>0</v>
      </c>
      <c r="R181" s="338">
        <f t="shared" si="1"/>
        <v>0</v>
      </c>
      <c r="S181" s="338">
        <v>0</v>
      </c>
      <c r="T181" s="339">
        <f t="shared" si="2"/>
        <v>0</v>
      </c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R181" s="290" t="s">
        <v>141</v>
      </c>
      <c r="AT181" s="290" t="s">
        <v>137</v>
      </c>
      <c r="AU181" s="290" t="s">
        <v>84</v>
      </c>
      <c r="AY181" s="134" t="s">
        <v>132</v>
      </c>
      <c r="BE181" s="340">
        <f t="shared" si="3"/>
        <v>0</v>
      </c>
      <c r="BF181" s="340">
        <f t="shared" si="4"/>
        <v>0</v>
      </c>
      <c r="BG181" s="340">
        <f t="shared" si="5"/>
        <v>0</v>
      </c>
      <c r="BH181" s="340">
        <f t="shared" si="6"/>
        <v>0</v>
      </c>
      <c r="BI181" s="340">
        <f t="shared" si="7"/>
        <v>0</v>
      </c>
      <c r="BJ181" s="134" t="s">
        <v>80</v>
      </c>
      <c r="BK181" s="340">
        <f t="shared" si="8"/>
        <v>0</v>
      </c>
      <c r="BL181" s="134" t="s">
        <v>141</v>
      </c>
      <c r="BM181" s="290" t="s">
        <v>314</v>
      </c>
    </row>
    <row r="182" spans="1:65" s="161" customFormat="1" ht="16.5" customHeight="1">
      <c r="A182" s="155"/>
      <c r="B182" s="328"/>
      <c r="C182" s="329" t="s">
        <v>315</v>
      </c>
      <c r="D182" s="329" t="s">
        <v>137</v>
      </c>
      <c r="E182" s="330" t="s">
        <v>316</v>
      </c>
      <c r="F182" s="331" t="s">
        <v>317</v>
      </c>
      <c r="G182" s="332" t="s">
        <v>140</v>
      </c>
      <c r="H182" s="333">
        <v>1</v>
      </c>
      <c r="I182" s="334"/>
      <c r="J182" s="334"/>
      <c r="K182" s="335"/>
      <c r="L182" s="156"/>
      <c r="M182" s="336" t="s">
        <v>1</v>
      </c>
      <c r="N182" s="337" t="s">
        <v>34</v>
      </c>
      <c r="O182" s="208"/>
      <c r="P182" s="338">
        <f t="shared" si="0"/>
        <v>0</v>
      </c>
      <c r="Q182" s="338">
        <v>0</v>
      </c>
      <c r="R182" s="338">
        <f t="shared" si="1"/>
        <v>0</v>
      </c>
      <c r="S182" s="338">
        <v>0</v>
      </c>
      <c r="T182" s="339">
        <f t="shared" si="2"/>
        <v>0</v>
      </c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R182" s="290" t="s">
        <v>141</v>
      </c>
      <c r="AT182" s="290" t="s">
        <v>137</v>
      </c>
      <c r="AU182" s="290" t="s">
        <v>84</v>
      </c>
      <c r="AY182" s="134" t="s">
        <v>132</v>
      </c>
      <c r="BE182" s="340">
        <f t="shared" si="3"/>
        <v>0</v>
      </c>
      <c r="BF182" s="340">
        <f t="shared" si="4"/>
        <v>0</v>
      </c>
      <c r="BG182" s="340">
        <f t="shared" si="5"/>
        <v>0</v>
      </c>
      <c r="BH182" s="340">
        <f t="shared" si="6"/>
        <v>0</v>
      </c>
      <c r="BI182" s="340">
        <f t="shared" si="7"/>
        <v>0</v>
      </c>
      <c r="BJ182" s="134" t="s">
        <v>80</v>
      </c>
      <c r="BK182" s="340">
        <f t="shared" si="8"/>
        <v>0</v>
      </c>
      <c r="BL182" s="134" t="s">
        <v>141</v>
      </c>
      <c r="BM182" s="290" t="s">
        <v>318</v>
      </c>
    </row>
    <row r="183" spans="1:65" s="161" customFormat="1" ht="16.5" customHeight="1">
      <c r="A183" s="155"/>
      <c r="B183" s="328"/>
      <c r="C183" s="329" t="s">
        <v>319</v>
      </c>
      <c r="D183" s="329" t="s">
        <v>137</v>
      </c>
      <c r="E183" s="330" t="s">
        <v>320</v>
      </c>
      <c r="F183" s="331" t="s">
        <v>321</v>
      </c>
      <c r="G183" s="332" t="s">
        <v>140</v>
      </c>
      <c r="H183" s="333">
        <v>1</v>
      </c>
      <c r="I183" s="334"/>
      <c r="J183" s="334"/>
      <c r="K183" s="335"/>
      <c r="L183" s="156"/>
      <c r="M183" s="336" t="s">
        <v>1</v>
      </c>
      <c r="N183" s="337" t="s">
        <v>34</v>
      </c>
      <c r="O183" s="208"/>
      <c r="P183" s="338">
        <f t="shared" si="0"/>
        <v>0</v>
      </c>
      <c r="Q183" s="338">
        <v>0</v>
      </c>
      <c r="R183" s="338">
        <f t="shared" si="1"/>
        <v>0</v>
      </c>
      <c r="S183" s="338">
        <v>0</v>
      </c>
      <c r="T183" s="339">
        <f t="shared" si="2"/>
        <v>0</v>
      </c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R183" s="290" t="s">
        <v>141</v>
      </c>
      <c r="AT183" s="290" t="s">
        <v>137</v>
      </c>
      <c r="AU183" s="290" t="s">
        <v>84</v>
      </c>
      <c r="AY183" s="134" t="s">
        <v>132</v>
      </c>
      <c r="BE183" s="340">
        <f t="shared" si="3"/>
        <v>0</v>
      </c>
      <c r="BF183" s="340">
        <f t="shared" si="4"/>
        <v>0</v>
      </c>
      <c r="BG183" s="340">
        <f t="shared" si="5"/>
        <v>0</v>
      </c>
      <c r="BH183" s="340">
        <f t="shared" si="6"/>
        <v>0</v>
      </c>
      <c r="BI183" s="340">
        <f t="shared" si="7"/>
        <v>0</v>
      </c>
      <c r="BJ183" s="134" t="s">
        <v>80</v>
      </c>
      <c r="BK183" s="340">
        <f t="shared" si="8"/>
        <v>0</v>
      </c>
      <c r="BL183" s="134" t="s">
        <v>141</v>
      </c>
      <c r="BM183" s="290" t="s">
        <v>322</v>
      </c>
    </row>
    <row r="184" spans="1:65" s="161" customFormat="1" ht="16.5" customHeight="1">
      <c r="A184" s="155"/>
      <c r="B184" s="328"/>
      <c r="C184" s="329" t="s">
        <v>323</v>
      </c>
      <c r="D184" s="329" t="s">
        <v>137</v>
      </c>
      <c r="E184" s="330" t="s">
        <v>324</v>
      </c>
      <c r="F184" s="331" t="s">
        <v>325</v>
      </c>
      <c r="G184" s="332" t="s">
        <v>140</v>
      </c>
      <c r="H184" s="333">
        <v>1</v>
      </c>
      <c r="I184" s="334"/>
      <c r="J184" s="334"/>
      <c r="K184" s="335"/>
      <c r="L184" s="156"/>
      <c r="M184" s="336" t="s">
        <v>1</v>
      </c>
      <c r="N184" s="337" t="s">
        <v>34</v>
      </c>
      <c r="O184" s="208"/>
      <c r="P184" s="338">
        <f t="shared" si="0"/>
        <v>0</v>
      </c>
      <c r="Q184" s="338">
        <v>0</v>
      </c>
      <c r="R184" s="338">
        <f t="shared" si="1"/>
        <v>0</v>
      </c>
      <c r="S184" s="338">
        <v>0</v>
      </c>
      <c r="T184" s="339">
        <f t="shared" si="2"/>
        <v>0</v>
      </c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R184" s="290" t="s">
        <v>141</v>
      </c>
      <c r="AT184" s="290" t="s">
        <v>137</v>
      </c>
      <c r="AU184" s="290" t="s">
        <v>84</v>
      </c>
      <c r="AY184" s="134" t="s">
        <v>132</v>
      </c>
      <c r="BE184" s="340">
        <f t="shared" si="3"/>
        <v>0</v>
      </c>
      <c r="BF184" s="340">
        <f t="shared" si="4"/>
        <v>0</v>
      </c>
      <c r="BG184" s="340">
        <f t="shared" si="5"/>
        <v>0</v>
      </c>
      <c r="BH184" s="340">
        <f t="shared" si="6"/>
        <v>0</v>
      </c>
      <c r="BI184" s="340">
        <f t="shared" si="7"/>
        <v>0</v>
      </c>
      <c r="BJ184" s="134" t="s">
        <v>80</v>
      </c>
      <c r="BK184" s="340">
        <f t="shared" si="8"/>
        <v>0</v>
      </c>
      <c r="BL184" s="134" t="s">
        <v>141</v>
      </c>
      <c r="BM184" s="290" t="s">
        <v>326</v>
      </c>
    </row>
    <row r="185" spans="1:65" s="161" customFormat="1" ht="16.5" customHeight="1">
      <c r="A185" s="155"/>
      <c r="B185" s="328"/>
      <c r="C185" s="329" t="s">
        <v>327</v>
      </c>
      <c r="D185" s="329" t="s">
        <v>137</v>
      </c>
      <c r="E185" s="330" t="s">
        <v>328</v>
      </c>
      <c r="F185" s="331" t="s">
        <v>329</v>
      </c>
      <c r="G185" s="332" t="s">
        <v>140</v>
      </c>
      <c r="H185" s="333">
        <v>1</v>
      </c>
      <c r="I185" s="334"/>
      <c r="J185" s="334"/>
      <c r="K185" s="335"/>
      <c r="L185" s="156"/>
      <c r="M185" s="336" t="s">
        <v>1</v>
      </c>
      <c r="N185" s="337" t="s">
        <v>34</v>
      </c>
      <c r="O185" s="208"/>
      <c r="P185" s="338">
        <f t="shared" si="0"/>
        <v>0</v>
      </c>
      <c r="Q185" s="338">
        <v>0</v>
      </c>
      <c r="R185" s="338">
        <f t="shared" si="1"/>
        <v>0</v>
      </c>
      <c r="S185" s="338">
        <v>0</v>
      </c>
      <c r="T185" s="339">
        <f t="shared" si="2"/>
        <v>0</v>
      </c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R185" s="290" t="s">
        <v>141</v>
      </c>
      <c r="AT185" s="290" t="s">
        <v>137</v>
      </c>
      <c r="AU185" s="290" t="s">
        <v>84</v>
      </c>
      <c r="AY185" s="134" t="s">
        <v>132</v>
      </c>
      <c r="BE185" s="340">
        <f t="shared" si="3"/>
        <v>0</v>
      </c>
      <c r="BF185" s="340">
        <f t="shared" si="4"/>
        <v>0</v>
      </c>
      <c r="BG185" s="340">
        <f t="shared" si="5"/>
        <v>0</v>
      </c>
      <c r="BH185" s="340">
        <f t="shared" si="6"/>
        <v>0</v>
      </c>
      <c r="BI185" s="340">
        <f t="shared" si="7"/>
        <v>0</v>
      </c>
      <c r="BJ185" s="134" t="s">
        <v>80</v>
      </c>
      <c r="BK185" s="340">
        <f t="shared" si="8"/>
        <v>0</v>
      </c>
      <c r="BL185" s="134" t="s">
        <v>141</v>
      </c>
      <c r="BM185" s="290" t="s">
        <v>330</v>
      </c>
    </row>
    <row r="186" spans="1:65" s="314" customFormat="1" ht="20.85" customHeight="1">
      <c r="B186" s="315"/>
      <c r="D186" s="316" t="s">
        <v>67</v>
      </c>
      <c r="E186" s="326" t="s">
        <v>331</v>
      </c>
      <c r="F186" s="326" t="s">
        <v>332</v>
      </c>
      <c r="I186" s="318"/>
      <c r="J186" s="327"/>
      <c r="L186" s="315"/>
      <c r="M186" s="320"/>
      <c r="N186" s="321"/>
      <c r="O186" s="321"/>
      <c r="P186" s="322">
        <f>SUM(P187:P242)</f>
        <v>0</v>
      </c>
      <c r="Q186" s="321"/>
      <c r="R186" s="322">
        <f>SUM(R187:R242)</f>
        <v>0</v>
      </c>
      <c r="S186" s="321"/>
      <c r="T186" s="323">
        <f>SUM(T187:T242)</f>
        <v>0</v>
      </c>
      <c r="AR186" s="316" t="s">
        <v>75</v>
      </c>
      <c r="AT186" s="324" t="s">
        <v>67</v>
      </c>
      <c r="AU186" s="324" t="s">
        <v>80</v>
      </c>
      <c r="AY186" s="316" t="s">
        <v>132</v>
      </c>
      <c r="BK186" s="325">
        <f>SUM(BK187:BK242)</f>
        <v>0</v>
      </c>
    </row>
    <row r="187" spans="1:65" s="161" customFormat="1" ht="16.5" customHeight="1">
      <c r="A187" s="155"/>
      <c r="B187" s="328"/>
      <c r="C187" s="329" t="s">
        <v>333</v>
      </c>
      <c r="D187" s="329" t="s">
        <v>137</v>
      </c>
      <c r="E187" s="330" t="s">
        <v>334</v>
      </c>
      <c r="F187" s="331" t="s">
        <v>335</v>
      </c>
      <c r="G187" s="332" t="s">
        <v>336</v>
      </c>
      <c r="H187" s="333"/>
      <c r="I187" s="334"/>
      <c r="J187" s="334"/>
      <c r="K187" s="335"/>
      <c r="L187" s="156"/>
      <c r="M187" s="336" t="s">
        <v>1</v>
      </c>
      <c r="N187" s="337" t="s">
        <v>34</v>
      </c>
      <c r="O187" s="208"/>
      <c r="P187" s="338">
        <f t="shared" ref="P187:P218" si="9">O187*H187</f>
        <v>0</v>
      </c>
      <c r="Q187" s="338">
        <v>0</v>
      </c>
      <c r="R187" s="338">
        <f t="shared" ref="R187:R218" si="10">Q187*H187</f>
        <v>0</v>
      </c>
      <c r="S187" s="338">
        <v>0</v>
      </c>
      <c r="T187" s="339">
        <f t="shared" ref="T187:T218" si="11">S187*H187</f>
        <v>0</v>
      </c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R187" s="290" t="s">
        <v>141</v>
      </c>
      <c r="AT187" s="290" t="s">
        <v>137</v>
      </c>
      <c r="AU187" s="290" t="s">
        <v>84</v>
      </c>
      <c r="AY187" s="134" t="s">
        <v>132</v>
      </c>
      <c r="BE187" s="340">
        <f t="shared" ref="BE187:BE218" si="12">IF(N187="základná",J187,0)</f>
        <v>0</v>
      </c>
      <c r="BF187" s="340">
        <f t="shared" ref="BF187:BF218" si="13">IF(N187="znížená",J187,0)</f>
        <v>0</v>
      </c>
      <c r="BG187" s="340">
        <f t="shared" ref="BG187:BG218" si="14">IF(N187="zákl. prenesená",J187,0)</f>
        <v>0</v>
      </c>
      <c r="BH187" s="340">
        <f t="shared" ref="BH187:BH218" si="15">IF(N187="zníž. prenesená",J187,0)</f>
        <v>0</v>
      </c>
      <c r="BI187" s="340">
        <f t="shared" ref="BI187:BI218" si="16">IF(N187="nulová",J187,0)</f>
        <v>0</v>
      </c>
      <c r="BJ187" s="134" t="s">
        <v>80</v>
      </c>
      <c r="BK187" s="340">
        <f t="shared" ref="BK187:BK218" si="17">ROUND(I187*H187,2)</f>
        <v>0</v>
      </c>
      <c r="BL187" s="134" t="s">
        <v>141</v>
      </c>
      <c r="BM187" s="290" t="s">
        <v>337</v>
      </c>
    </row>
    <row r="188" spans="1:65" s="161" customFormat="1" ht="16.5" customHeight="1">
      <c r="A188" s="155"/>
      <c r="B188" s="328"/>
      <c r="C188" s="329" t="s">
        <v>338</v>
      </c>
      <c r="D188" s="329" t="s">
        <v>137</v>
      </c>
      <c r="E188" s="330" t="s">
        <v>339</v>
      </c>
      <c r="F188" s="331" t="s">
        <v>340</v>
      </c>
      <c r="G188" s="332" t="s">
        <v>336</v>
      </c>
      <c r="H188" s="333"/>
      <c r="I188" s="334"/>
      <c r="J188" s="334"/>
      <c r="K188" s="335"/>
      <c r="L188" s="156"/>
      <c r="M188" s="336" t="s">
        <v>1</v>
      </c>
      <c r="N188" s="337" t="s">
        <v>34</v>
      </c>
      <c r="O188" s="208"/>
      <c r="P188" s="338">
        <f t="shared" si="9"/>
        <v>0</v>
      </c>
      <c r="Q188" s="338">
        <v>0</v>
      </c>
      <c r="R188" s="338">
        <f t="shared" si="10"/>
        <v>0</v>
      </c>
      <c r="S188" s="338">
        <v>0</v>
      </c>
      <c r="T188" s="339">
        <f t="shared" si="11"/>
        <v>0</v>
      </c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R188" s="290" t="s">
        <v>141</v>
      </c>
      <c r="AT188" s="290" t="s">
        <v>137</v>
      </c>
      <c r="AU188" s="290" t="s">
        <v>84</v>
      </c>
      <c r="AY188" s="134" t="s">
        <v>132</v>
      </c>
      <c r="BE188" s="340">
        <f t="shared" si="12"/>
        <v>0</v>
      </c>
      <c r="BF188" s="340">
        <f t="shared" si="13"/>
        <v>0</v>
      </c>
      <c r="BG188" s="340">
        <f t="shared" si="14"/>
        <v>0</v>
      </c>
      <c r="BH188" s="340">
        <f t="shared" si="15"/>
        <v>0</v>
      </c>
      <c r="BI188" s="340">
        <f t="shared" si="16"/>
        <v>0</v>
      </c>
      <c r="BJ188" s="134" t="s">
        <v>80</v>
      </c>
      <c r="BK188" s="340">
        <f t="shared" si="17"/>
        <v>0</v>
      </c>
      <c r="BL188" s="134" t="s">
        <v>141</v>
      </c>
      <c r="BM188" s="290" t="s">
        <v>341</v>
      </c>
    </row>
    <row r="189" spans="1:65" s="161" customFormat="1" ht="24.2" customHeight="1">
      <c r="A189" s="155"/>
      <c r="B189" s="328"/>
      <c r="C189" s="329" t="s">
        <v>342</v>
      </c>
      <c r="D189" s="329" t="s">
        <v>137</v>
      </c>
      <c r="E189" s="330" t="s">
        <v>343</v>
      </c>
      <c r="F189" s="331" t="s">
        <v>344</v>
      </c>
      <c r="G189" s="332" t="s">
        <v>145</v>
      </c>
      <c r="H189" s="333">
        <v>11</v>
      </c>
      <c r="I189" s="334"/>
      <c r="J189" s="334"/>
      <c r="K189" s="335"/>
      <c r="L189" s="156"/>
      <c r="M189" s="336" t="s">
        <v>1</v>
      </c>
      <c r="N189" s="337" t="s">
        <v>34</v>
      </c>
      <c r="O189" s="208"/>
      <c r="P189" s="338">
        <f t="shared" si="9"/>
        <v>0</v>
      </c>
      <c r="Q189" s="338">
        <v>0</v>
      </c>
      <c r="R189" s="338">
        <f t="shared" si="10"/>
        <v>0</v>
      </c>
      <c r="S189" s="338">
        <v>0</v>
      </c>
      <c r="T189" s="339">
        <f t="shared" si="11"/>
        <v>0</v>
      </c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R189" s="290" t="s">
        <v>141</v>
      </c>
      <c r="AT189" s="290" t="s">
        <v>137</v>
      </c>
      <c r="AU189" s="290" t="s">
        <v>84</v>
      </c>
      <c r="AY189" s="134" t="s">
        <v>132</v>
      </c>
      <c r="BE189" s="340">
        <f t="shared" si="12"/>
        <v>0</v>
      </c>
      <c r="BF189" s="340">
        <f t="shared" si="13"/>
        <v>0</v>
      </c>
      <c r="BG189" s="340">
        <f t="shared" si="14"/>
        <v>0</v>
      </c>
      <c r="BH189" s="340">
        <f t="shared" si="15"/>
        <v>0</v>
      </c>
      <c r="BI189" s="340">
        <f t="shared" si="16"/>
        <v>0</v>
      </c>
      <c r="BJ189" s="134" t="s">
        <v>80</v>
      </c>
      <c r="BK189" s="340">
        <f t="shared" si="17"/>
        <v>0</v>
      </c>
      <c r="BL189" s="134" t="s">
        <v>141</v>
      </c>
      <c r="BM189" s="290" t="s">
        <v>345</v>
      </c>
    </row>
    <row r="190" spans="1:65" s="161" customFormat="1" ht="24.2" customHeight="1">
      <c r="A190" s="155"/>
      <c r="B190" s="328"/>
      <c r="C190" s="329" t="s">
        <v>346</v>
      </c>
      <c r="D190" s="329" t="s">
        <v>137</v>
      </c>
      <c r="E190" s="330" t="s">
        <v>347</v>
      </c>
      <c r="F190" s="331" t="s">
        <v>348</v>
      </c>
      <c r="G190" s="332" t="s">
        <v>145</v>
      </c>
      <c r="H190" s="333">
        <v>3</v>
      </c>
      <c r="I190" s="334"/>
      <c r="J190" s="334"/>
      <c r="K190" s="335"/>
      <c r="L190" s="156"/>
      <c r="M190" s="336" t="s">
        <v>1</v>
      </c>
      <c r="N190" s="337" t="s">
        <v>34</v>
      </c>
      <c r="O190" s="208"/>
      <c r="P190" s="338">
        <f t="shared" si="9"/>
        <v>0</v>
      </c>
      <c r="Q190" s="338">
        <v>0</v>
      </c>
      <c r="R190" s="338">
        <f t="shared" si="10"/>
        <v>0</v>
      </c>
      <c r="S190" s="338">
        <v>0</v>
      </c>
      <c r="T190" s="339">
        <f t="shared" si="11"/>
        <v>0</v>
      </c>
      <c r="U190" s="155"/>
      <c r="V190" s="155"/>
      <c r="W190" s="155"/>
      <c r="X190" s="155"/>
      <c r="Y190" s="155"/>
      <c r="Z190" s="155"/>
      <c r="AA190" s="155"/>
      <c r="AB190" s="155"/>
      <c r="AC190" s="155"/>
      <c r="AD190" s="155"/>
      <c r="AE190" s="155"/>
      <c r="AR190" s="290" t="s">
        <v>141</v>
      </c>
      <c r="AT190" s="290" t="s">
        <v>137</v>
      </c>
      <c r="AU190" s="290" t="s">
        <v>84</v>
      </c>
      <c r="AY190" s="134" t="s">
        <v>132</v>
      </c>
      <c r="BE190" s="340">
        <f t="shared" si="12"/>
        <v>0</v>
      </c>
      <c r="BF190" s="340">
        <f t="shared" si="13"/>
        <v>0</v>
      </c>
      <c r="BG190" s="340">
        <f t="shared" si="14"/>
        <v>0</v>
      </c>
      <c r="BH190" s="340">
        <f t="shared" si="15"/>
        <v>0</v>
      </c>
      <c r="BI190" s="340">
        <f t="shared" si="16"/>
        <v>0</v>
      </c>
      <c r="BJ190" s="134" t="s">
        <v>80</v>
      </c>
      <c r="BK190" s="340">
        <f t="shared" si="17"/>
        <v>0</v>
      </c>
      <c r="BL190" s="134" t="s">
        <v>141</v>
      </c>
      <c r="BM190" s="290" t="s">
        <v>349</v>
      </c>
    </row>
    <row r="191" spans="1:65" s="161" customFormat="1" ht="24.2" customHeight="1">
      <c r="A191" s="155"/>
      <c r="B191" s="328"/>
      <c r="C191" s="329" t="s">
        <v>350</v>
      </c>
      <c r="D191" s="329" t="s">
        <v>137</v>
      </c>
      <c r="E191" s="330" t="s">
        <v>351</v>
      </c>
      <c r="F191" s="331" t="s">
        <v>352</v>
      </c>
      <c r="G191" s="332" t="s">
        <v>145</v>
      </c>
      <c r="H191" s="333">
        <v>8</v>
      </c>
      <c r="I191" s="334"/>
      <c r="J191" s="334"/>
      <c r="K191" s="335"/>
      <c r="L191" s="156"/>
      <c r="M191" s="336" t="s">
        <v>1</v>
      </c>
      <c r="N191" s="337" t="s">
        <v>34</v>
      </c>
      <c r="O191" s="208"/>
      <c r="P191" s="338">
        <f t="shared" si="9"/>
        <v>0</v>
      </c>
      <c r="Q191" s="338">
        <v>0</v>
      </c>
      <c r="R191" s="338">
        <f t="shared" si="10"/>
        <v>0</v>
      </c>
      <c r="S191" s="338">
        <v>0</v>
      </c>
      <c r="T191" s="339">
        <f t="shared" si="11"/>
        <v>0</v>
      </c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R191" s="290" t="s">
        <v>141</v>
      </c>
      <c r="AT191" s="290" t="s">
        <v>137</v>
      </c>
      <c r="AU191" s="290" t="s">
        <v>84</v>
      </c>
      <c r="AY191" s="134" t="s">
        <v>132</v>
      </c>
      <c r="BE191" s="340">
        <f t="shared" si="12"/>
        <v>0</v>
      </c>
      <c r="BF191" s="340">
        <f t="shared" si="13"/>
        <v>0</v>
      </c>
      <c r="BG191" s="340">
        <f t="shared" si="14"/>
        <v>0</v>
      </c>
      <c r="BH191" s="340">
        <f t="shared" si="15"/>
        <v>0</v>
      </c>
      <c r="BI191" s="340">
        <f t="shared" si="16"/>
        <v>0</v>
      </c>
      <c r="BJ191" s="134" t="s">
        <v>80</v>
      </c>
      <c r="BK191" s="340">
        <f t="shared" si="17"/>
        <v>0</v>
      </c>
      <c r="BL191" s="134" t="s">
        <v>141</v>
      </c>
      <c r="BM191" s="290" t="s">
        <v>353</v>
      </c>
    </row>
    <row r="192" spans="1:65" s="161" customFormat="1" ht="24.2" customHeight="1">
      <c r="A192" s="155"/>
      <c r="B192" s="328"/>
      <c r="C192" s="329" t="s">
        <v>354</v>
      </c>
      <c r="D192" s="329" t="s">
        <v>137</v>
      </c>
      <c r="E192" s="330" t="s">
        <v>355</v>
      </c>
      <c r="F192" s="331" t="s">
        <v>356</v>
      </c>
      <c r="G192" s="332" t="s">
        <v>145</v>
      </c>
      <c r="H192" s="333">
        <v>10</v>
      </c>
      <c r="I192" s="334"/>
      <c r="J192" s="334"/>
      <c r="K192" s="335"/>
      <c r="L192" s="156"/>
      <c r="M192" s="336" t="s">
        <v>1</v>
      </c>
      <c r="N192" s="337" t="s">
        <v>34</v>
      </c>
      <c r="O192" s="208"/>
      <c r="P192" s="338">
        <f t="shared" si="9"/>
        <v>0</v>
      </c>
      <c r="Q192" s="338">
        <v>0</v>
      </c>
      <c r="R192" s="338">
        <f t="shared" si="10"/>
        <v>0</v>
      </c>
      <c r="S192" s="338">
        <v>0</v>
      </c>
      <c r="T192" s="339">
        <f t="shared" si="11"/>
        <v>0</v>
      </c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R192" s="290" t="s">
        <v>141</v>
      </c>
      <c r="AT192" s="290" t="s">
        <v>137</v>
      </c>
      <c r="AU192" s="290" t="s">
        <v>84</v>
      </c>
      <c r="AY192" s="134" t="s">
        <v>132</v>
      </c>
      <c r="BE192" s="340">
        <f t="shared" si="12"/>
        <v>0</v>
      </c>
      <c r="BF192" s="340">
        <f t="shared" si="13"/>
        <v>0</v>
      </c>
      <c r="BG192" s="340">
        <f t="shared" si="14"/>
        <v>0</v>
      </c>
      <c r="BH192" s="340">
        <f t="shared" si="15"/>
        <v>0</v>
      </c>
      <c r="BI192" s="340">
        <f t="shared" si="16"/>
        <v>0</v>
      </c>
      <c r="BJ192" s="134" t="s">
        <v>80</v>
      </c>
      <c r="BK192" s="340">
        <f t="shared" si="17"/>
        <v>0</v>
      </c>
      <c r="BL192" s="134" t="s">
        <v>141</v>
      </c>
      <c r="BM192" s="290" t="s">
        <v>357</v>
      </c>
    </row>
    <row r="193" spans="1:65" s="161" customFormat="1" ht="24.2" customHeight="1">
      <c r="A193" s="155"/>
      <c r="B193" s="328"/>
      <c r="C193" s="329" t="s">
        <v>358</v>
      </c>
      <c r="D193" s="329" t="s">
        <v>137</v>
      </c>
      <c r="E193" s="330" t="s">
        <v>359</v>
      </c>
      <c r="F193" s="331" t="s">
        <v>360</v>
      </c>
      <c r="G193" s="332" t="s">
        <v>145</v>
      </c>
      <c r="H193" s="333">
        <v>2</v>
      </c>
      <c r="I193" s="334"/>
      <c r="J193" s="334"/>
      <c r="K193" s="335"/>
      <c r="L193" s="156"/>
      <c r="M193" s="336" t="s">
        <v>1</v>
      </c>
      <c r="N193" s="337" t="s">
        <v>34</v>
      </c>
      <c r="O193" s="208"/>
      <c r="P193" s="338">
        <f t="shared" si="9"/>
        <v>0</v>
      </c>
      <c r="Q193" s="338">
        <v>0</v>
      </c>
      <c r="R193" s="338">
        <f t="shared" si="10"/>
        <v>0</v>
      </c>
      <c r="S193" s="338">
        <v>0</v>
      </c>
      <c r="T193" s="339">
        <f t="shared" si="11"/>
        <v>0</v>
      </c>
      <c r="U193" s="155"/>
      <c r="V193" s="155"/>
      <c r="W193" s="155"/>
      <c r="X193" s="155"/>
      <c r="Y193" s="155"/>
      <c r="Z193" s="155"/>
      <c r="AA193" s="155"/>
      <c r="AB193" s="155"/>
      <c r="AC193" s="155"/>
      <c r="AD193" s="155"/>
      <c r="AE193" s="155"/>
      <c r="AR193" s="290" t="s">
        <v>141</v>
      </c>
      <c r="AT193" s="290" t="s">
        <v>137</v>
      </c>
      <c r="AU193" s="290" t="s">
        <v>84</v>
      </c>
      <c r="AY193" s="134" t="s">
        <v>132</v>
      </c>
      <c r="BE193" s="340">
        <f t="shared" si="12"/>
        <v>0</v>
      </c>
      <c r="BF193" s="340">
        <f t="shared" si="13"/>
        <v>0</v>
      </c>
      <c r="BG193" s="340">
        <f t="shared" si="14"/>
        <v>0</v>
      </c>
      <c r="BH193" s="340">
        <f t="shared" si="15"/>
        <v>0</v>
      </c>
      <c r="BI193" s="340">
        <f t="shared" si="16"/>
        <v>0</v>
      </c>
      <c r="BJ193" s="134" t="s">
        <v>80</v>
      </c>
      <c r="BK193" s="340">
        <f t="shared" si="17"/>
        <v>0</v>
      </c>
      <c r="BL193" s="134" t="s">
        <v>141</v>
      </c>
      <c r="BM193" s="290" t="s">
        <v>361</v>
      </c>
    </row>
    <row r="194" spans="1:65" s="161" customFormat="1" ht="33" customHeight="1">
      <c r="A194" s="155"/>
      <c r="B194" s="328"/>
      <c r="C194" s="329" t="s">
        <v>362</v>
      </c>
      <c r="D194" s="329" t="s">
        <v>137</v>
      </c>
      <c r="E194" s="330" t="s">
        <v>363</v>
      </c>
      <c r="F194" s="331" t="s">
        <v>364</v>
      </c>
      <c r="G194" s="332" t="s">
        <v>169</v>
      </c>
      <c r="H194" s="333">
        <v>4</v>
      </c>
      <c r="I194" s="334"/>
      <c r="J194" s="334"/>
      <c r="K194" s="335"/>
      <c r="L194" s="156"/>
      <c r="M194" s="336" t="s">
        <v>1</v>
      </c>
      <c r="N194" s="337" t="s">
        <v>34</v>
      </c>
      <c r="O194" s="208"/>
      <c r="P194" s="338">
        <f t="shared" si="9"/>
        <v>0</v>
      </c>
      <c r="Q194" s="338">
        <v>0</v>
      </c>
      <c r="R194" s="338">
        <f t="shared" si="10"/>
        <v>0</v>
      </c>
      <c r="S194" s="338">
        <v>0</v>
      </c>
      <c r="T194" s="339">
        <f t="shared" si="11"/>
        <v>0</v>
      </c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R194" s="290" t="s">
        <v>141</v>
      </c>
      <c r="AT194" s="290" t="s">
        <v>137</v>
      </c>
      <c r="AU194" s="290" t="s">
        <v>84</v>
      </c>
      <c r="AY194" s="134" t="s">
        <v>132</v>
      </c>
      <c r="BE194" s="340">
        <f t="shared" si="12"/>
        <v>0</v>
      </c>
      <c r="BF194" s="340">
        <f t="shared" si="13"/>
        <v>0</v>
      </c>
      <c r="BG194" s="340">
        <f t="shared" si="14"/>
        <v>0</v>
      </c>
      <c r="BH194" s="340">
        <f t="shared" si="15"/>
        <v>0</v>
      </c>
      <c r="BI194" s="340">
        <f t="shared" si="16"/>
        <v>0</v>
      </c>
      <c r="BJ194" s="134" t="s">
        <v>80</v>
      </c>
      <c r="BK194" s="340">
        <f t="shared" si="17"/>
        <v>0</v>
      </c>
      <c r="BL194" s="134" t="s">
        <v>141</v>
      </c>
      <c r="BM194" s="290" t="s">
        <v>365</v>
      </c>
    </row>
    <row r="195" spans="1:65" s="161" customFormat="1" ht="33" customHeight="1">
      <c r="A195" s="155"/>
      <c r="B195" s="328"/>
      <c r="C195" s="329" t="s">
        <v>366</v>
      </c>
      <c r="D195" s="329" t="s">
        <v>137</v>
      </c>
      <c r="E195" s="330" t="s">
        <v>367</v>
      </c>
      <c r="F195" s="331" t="s">
        <v>368</v>
      </c>
      <c r="G195" s="332" t="s">
        <v>169</v>
      </c>
      <c r="H195" s="333">
        <v>7</v>
      </c>
      <c r="I195" s="334"/>
      <c r="J195" s="334"/>
      <c r="K195" s="335"/>
      <c r="L195" s="156"/>
      <c r="M195" s="336" t="s">
        <v>1</v>
      </c>
      <c r="N195" s="337" t="s">
        <v>34</v>
      </c>
      <c r="O195" s="208"/>
      <c r="P195" s="338">
        <f t="shared" si="9"/>
        <v>0</v>
      </c>
      <c r="Q195" s="338">
        <v>0</v>
      </c>
      <c r="R195" s="338">
        <f t="shared" si="10"/>
        <v>0</v>
      </c>
      <c r="S195" s="338">
        <v>0</v>
      </c>
      <c r="T195" s="339">
        <f t="shared" si="11"/>
        <v>0</v>
      </c>
      <c r="U195" s="155"/>
      <c r="V195" s="155"/>
      <c r="W195" s="155"/>
      <c r="X195" s="155"/>
      <c r="Y195" s="155"/>
      <c r="Z195" s="155"/>
      <c r="AA195" s="155"/>
      <c r="AB195" s="155"/>
      <c r="AC195" s="155"/>
      <c r="AD195" s="155"/>
      <c r="AE195" s="155"/>
      <c r="AR195" s="290" t="s">
        <v>141</v>
      </c>
      <c r="AT195" s="290" t="s">
        <v>137</v>
      </c>
      <c r="AU195" s="290" t="s">
        <v>84</v>
      </c>
      <c r="AY195" s="134" t="s">
        <v>132</v>
      </c>
      <c r="BE195" s="340">
        <f t="shared" si="12"/>
        <v>0</v>
      </c>
      <c r="BF195" s="340">
        <f t="shared" si="13"/>
        <v>0</v>
      </c>
      <c r="BG195" s="340">
        <f t="shared" si="14"/>
        <v>0</v>
      </c>
      <c r="BH195" s="340">
        <f t="shared" si="15"/>
        <v>0</v>
      </c>
      <c r="BI195" s="340">
        <f t="shared" si="16"/>
        <v>0</v>
      </c>
      <c r="BJ195" s="134" t="s">
        <v>80</v>
      </c>
      <c r="BK195" s="340">
        <f t="shared" si="17"/>
        <v>0</v>
      </c>
      <c r="BL195" s="134" t="s">
        <v>141</v>
      </c>
      <c r="BM195" s="290" t="s">
        <v>369</v>
      </c>
    </row>
    <row r="196" spans="1:65" s="161" customFormat="1" ht="33" customHeight="1">
      <c r="A196" s="155"/>
      <c r="B196" s="328"/>
      <c r="C196" s="329" t="s">
        <v>370</v>
      </c>
      <c r="D196" s="329" t="s">
        <v>137</v>
      </c>
      <c r="E196" s="330" t="s">
        <v>371</v>
      </c>
      <c r="F196" s="331" t="s">
        <v>372</v>
      </c>
      <c r="G196" s="332" t="s">
        <v>169</v>
      </c>
      <c r="H196" s="333">
        <v>10</v>
      </c>
      <c r="I196" s="334"/>
      <c r="J196" s="334"/>
      <c r="K196" s="335"/>
      <c r="L196" s="156"/>
      <c r="M196" s="336" t="s">
        <v>1</v>
      </c>
      <c r="N196" s="337" t="s">
        <v>34</v>
      </c>
      <c r="O196" s="208"/>
      <c r="P196" s="338">
        <f t="shared" si="9"/>
        <v>0</v>
      </c>
      <c r="Q196" s="338">
        <v>0</v>
      </c>
      <c r="R196" s="338">
        <f t="shared" si="10"/>
        <v>0</v>
      </c>
      <c r="S196" s="338">
        <v>0</v>
      </c>
      <c r="T196" s="339">
        <f t="shared" si="11"/>
        <v>0</v>
      </c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  <c r="AR196" s="290" t="s">
        <v>141</v>
      </c>
      <c r="AT196" s="290" t="s">
        <v>137</v>
      </c>
      <c r="AU196" s="290" t="s">
        <v>84</v>
      </c>
      <c r="AY196" s="134" t="s">
        <v>132</v>
      </c>
      <c r="BE196" s="340">
        <f t="shared" si="12"/>
        <v>0</v>
      </c>
      <c r="BF196" s="340">
        <f t="shared" si="13"/>
        <v>0</v>
      </c>
      <c r="BG196" s="340">
        <f t="shared" si="14"/>
        <v>0</v>
      </c>
      <c r="BH196" s="340">
        <f t="shared" si="15"/>
        <v>0</v>
      </c>
      <c r="BI196" s="340">
        <f t="shared" si="16"/>
        <v>0</v>
      </c>
      <c r="BJ196" s="134" t="s">
        <v>80</v>
      </c>
      <c r="BK196" s="340">
        <f t="shared" si="17"/>
        <v>0</v>
      </c>
      <c r="BL196" s="134" t="s">
        <v>141</v>
      </c>
      <c r="BM196" s="290" t="s">
        <v>373</v>
      </c>
    </row>
    <row r="197" spans="1:65" s="161" customFormat="1" ht="24.2" customHeight="1">
      <c r="A197" s="155"/>
      <c r="B197" s="328"/>
      <c r="C197" s="329" t="s">
        <v>374</v>
      </c>
      <c r="D197" s="329" t="s">
        <v>137</v>
      </c>
      <c r="E197" s="330" t="s">
        <v>375</v>
      </c>
      <c r="F197" s="331" t="s">
        <v>376</v>
      </c>
      <c r="G197" s="332" t="s">
        <v>169</v>
      </c>
      <c r="H197" s="333">
        <v>2</v>
      </c>
      <c r="I197" s="334"/>
      <c r="J197" s="334"/>
      <c r="K197" s="335"/>
      <c r="L197" s="156"/>
      <c r="M197" s="336" t="s">
        <v>1</v>
      </c>
      <c r="N197" s="337" t="s">
        <v>34</v>
      </c>
      <c r="O197" s="208"/>
      <c r="P197" s="338">
        <f t="shared" si="9"/>
        <v>0</v>
      </c>
      <c r="Q197" s="338">
        <v>0</v>
      </c>
      <c r="R197" s="338">
        <f t="shared" si="10"/>
        <v>0</v>
      </c>
      <c r="S197" s="338">
        <v>0</v>
      </c>
      <c r="T197" s="339">
        <f t="shared" si="11"/>
        <v>0</v>
      </c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  <c r="AR197" s="290" t="s">
        <v>141</v>
      </c>
      <c r="AT197" s="290" t="s">
        <v>137</v>
      </c>
      <c r="AU197" s="290" t="s">
        <v>84</v>
      </c>
      <c r="AY197" s="134" t="s">
        <v>132</v>
      </c>
      <c r="BE197" s="340">
        <f t="shared" si="12"/>
        <v>0</v>
      </c>
      <c r="BF197" s="340">
        <f t="shared" si="13"/>
        <v>0</v>
      </c>
      <c r="BG197" s="340">
        <f t="shared" si="14"/>
        <v>0</v>
      </c>
      <c r="BH197" s="340">
        <f t="shared" si="15"/>
        <v>0</v>
      </c>
      <c r="BI197" s="340">
        <f t="shared" si="16"/>
        <v>0</v>
      </c>
      <c r="BJ197" s="134" t="s">
        <v>80</v>
      </c>
      <c r="BK197" s="340">
        <f t="shared" si="17"/>
        <v>0</v>
      </c>
      <c r="BL197" s="134" t="s">
        <v>141</v>
      </c>
      <c r="BM197" s="290" t="s">
        <v>377</v>
      </c>
    </row>
    <row r="198" spans="1:65" s="161" customFormat="1" ht="24.2" customHeight="1">
      <c r="A198" s="155"/>
      <c r="B198" s="328"/>
      <c r="C198" s="329" t="s">
        <v>378</v>
      </c>
      <c r="D198" s="329" t="s">
        <v>137</v>
      </c>
      <c r="E198" s="330" t="s">
        <v>379</v>
      </c>
      <c r="F198" s="331" t="s">
        <v>380</v>
      </c>
      <c r="G198" s="332" t="s">
        <v>169</v>
      </c>
      <c r="H198" s="333">
        <v>2</v>
      </c>
      <c r="I198" s="334"/>
      <c r="J198" s="334"/>
      <c r="K198" s="335"/>
      <c r="L198" s="156"/>
      <c r="M198" s="336" t="s">
        <v>1</v>
      </c>
      <c r="N198" s="337" t="s">
        <v>34</v>
      </c>
      <c r="O198" s="208"/>
      <c r="P198" s="338">
        <f t="shared" si="9"/>
        <v>0</v>
      </c>
      <c r="Q198" s="338">
        <v>0</v>
      </c>
      <c r="R198" s="338">
        <f t="shared" si="10"/>
        <v>0</v>
      </c>
      <c r="S198" s="338">
        <v>0</v>
      </c>
      <c r="T198" s="339">
        <f t="shared" si="11"/>
        <v>0</v>
      </c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R198" s="290" t="s">
        <v>141</v>
      </c>
      <c r="AT198" s="290" t="s">
        <v>137</v>
      </c>
      <c r="AU198" s="290" t="s">
        <v>84</v>
      </c>
      <c r="AY198" s="134" t="s">
        <v>132</v>
      </c>
      <c r="BE198" s="340">
        <f t="shared" si="12"/>
        <v>0</v>
      </c>
      <c r="BF198" s="340">
        <f t="shared" si="13"/>
        <v>0</v>
      </c>
      <c r="BG198" s="340">
        <f t="shared" si="14"/>
        <v>0</v>
      </c>
      <c r="BH198" s="340">
        <f t="shared" si="15"/>
        <v>0</v>
      </c>
      <c r="BI198" s="340">
        <f t="shared" si="16"/>
        <v>0</v>
      </c>
      <c r="BJ198" s="134" t="s">
        <v>80</v>
      </c>
      <c r="BK198" s="340">
        <f t="shared" si="17"/>
        <v>0</v>
      </c>
      <c r="BL198" s="134" t="s">
        <v>141</v>
      </c>
      <c r="BM198" s="290" t="s">
        <v>381</v>
      </c>
    </row>
    <row r="199" spans="1:65" s="161" customFormat="1" ht="24.2" customHeight="1">
      <c r="A199" s="155"/>
      <c r="B199" s="328"/>
      <c r="C199" s="329" t="s">
        <v>382</v>
      </c>
      <c r="D199" s="329" t="s">
        <v>137</v>
      </c>
      <c r="E199" s="330" t="s">
        <v>383</v>
      </c>
      <c r="F199" s="331" t="s">
        <v>384</v>
      </c>
      <c r="G199" s="332" t="s">
        <v>169</v>
      </c>
      <c r="H199" s="333">
        <v>4</v>
      </c>
      <c r="I199" s="334"/>
      <c r="J199" s="334"/>
      <c r="K199" s="335"/>
      <c r="L199" s="156"/>
      <c r="M199" s="336" t="s">
        <v>1</v>
      </c>
      <c r="N199" s="337" t="s">
        <v>34</v>
      </c>
      <c r="O199" s="208"/>
      <c r="P199" s="338">
        <f t="shared" si="9"/>
        <v>0</v>
      </c>
      <c r="Q199" s="338">
        <v>0</v>
      </c>
      <c r="R199" s="338">
        <f t="shared" si="10"/>
        <v>0</v>
      </c>
      <c r="S199" s="338">
        <v>0</v>
      </c>
      <c r="T199" s="339">
        <f t="shared" si="11"/>
        <v>0</v>
      </c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R199" s="290" t="s">
        <v>141</v>
      </c>
      <c r="AT199" s="290" t="s">
        <v>137</v>
      </c>
      <c r="AU199" s="290" t="s">
        <v>84</v>
      </c>
      <c r="AY199" s="134" t="s">
        <v>132</v>
      </c>
      <c r="BE199" s="340">
        <f t="shared" si="12"/>
        <v>0</v>
      </c>
      <c r="BF199" s="340">
        <f t="shared" si="13"/>
        <v>0</v>
      </c>
      <c r="BG199" s="340">
        <f t="shared" si="14"/>
        <v>0</v>
      </c>
      <c r="BH199" s="340">
        <f t="shared" si="15"/>
        <v>0</v>
      </c>
      <c r="BI199" s="340">
        <f t="shared" si="16"/>
        <v>0</v>
      </c>
      <c r="BJ199" s="134" t="s">
        <v>80</v>
      </c>
      <c r="BK199" s="340">
        <f t="shared" si="17"/>
        <v>0</v>
      </c>
      <c r="BL199" s="134" t="s">
        <v>141</v>
      </c>
      <c r="BM199" s="290" t="s">
        <v>385</v>
      </c>
    </row>
    <row r="200" spans="1:65" s="161" customFormat="1" ht="24.2" customHeight="1">
      <c r="A200" s="155"/>
      <c r="B200" s="328"/>
      <c r="C200" s="329" t="s">
        <v>386</v>
      </c>
      <c r="D200" s="329" t="s">
        <v>137</v>
      </c>
      <c r="E200" s="330" t="s">
        <v>387</v>
      </c>
      <c r="F200" s="331" t="s">
        <v>388</v>
      </c>
      <c r="G200" s="332" t="s">
        <v>169</v>
      </c>
      <c r="H200" s="333">
        <v>2</v>
      </c>
      <c r="I200" s="334"/>
      <c r="J200" s="334"/>
      <c r="K200" s="335"/>
      <c r="L200" s="156"/>
      <c r="M200" s="336" t="s">
        <v>1</v>
      </c>
      <c r="N200" s="337" t="s">
        <v>34</v>
      </c>
      <c r="O200" s="208"/>
      <c r="P200" s="338">
        <f t="shared" si="9"/>
        <v>0</v>
      </c>
      <c r="Q200" s="338">
        <v>0</v>
      </c>
      <c r="R200" s="338">
        <f t="shared" si="10"/>
        <v>0</v>
      </c>
      <c r="S200" s="338">
        <v>0</v>
      </c>
      <c r="T200" s="339">
        <f t="shared" si="11"/>
        <v>0</v>
      </c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  <c r="AR200" s="290" t="s">
        <v>141</v>
      </c>
      <c r="AT200" s="290" t="s">
        <v>137</v>
      </c>
      <c r="AU200" s="290" t="s">
        <v>84</v>
      </c>
      <c r="AY200" s="134" t="s">
        <v>132</v>
      </c>
      <c r="BE200" s="340">
        <f t="shared" si="12"/>
        <v>0</v>
      </c>
      <c r="BF200" s="340">
        <f t="shared" si="13"/>
        <v>0</v>
      </c>
      <c r="BG200" s="340">
        <f t="shared" si="14"/>
        <v>0</v>
      </c>
      <c r="BH200" s="340">
        <f t="shared" si="15"/>
        <v>0</v>
      </c>
      <c r="BI200" s="340">
        <f t="shared" si="16"/>
        <v>0</v>
      </c>
      <c r="BJ200" s="134" t="s">
        <v>80</v>
      </c>
      <c r="BK200" s="340">
        <f t="shared" si="17"/>
        <v>0</v>
      </c>
      <c r="BL200" s="134" t="s">
        <v>141</v>
      </c>
      <c r="BM200" s="290" t="s">
        <v>389</v>
      </c>
    </row>
    <row r="201" spans="1:65" s="161" customFormat="1" ht="24.2" customHeight="1">
      <c r="A201" s="155"/>
      <c r="B201" s="328"/>
      <c r="C201" s="329" t="s">
        <v>390</v>
      </c>
      <c r="D201" s="329" t="s">
        <v>137</v>
      </c>
      <c r="E201" s="330" t="s">
        <v>391</v>
      </c>
      <c r="F201" s="331" t="s">
        <v>392</v>
      </c>
      <c r="G201" s="332" t="s">
        <v>169</v>
      </c>
      <c r="H201" s="333">
        <v>2</v>
      </c>
      <c r="I201" s="334"/>
      <c r="J201" s="334"/>
      <c r="K201" s="335"/>
      <c r="L201" s="156"/>
      <c r="M201" s="336" t="s">
        <v>1</v>
      </c>
      <c r="N201" s="337" t="s">
        <v>34</v>
      </c>
      <c r="O201" s="208"/>
      <c r="P201" s="338">
        <f t="shared" si="9"/>
        <v>0</v>
      </c>
      <c r="Q201" s="338">
        <v>0</v>
      </c>
      <c r="R201" s="338">
        <f t="shared" si="10"/>
        <v>0</v>
      </c>
      <c r="S201" s="338">
        <v>0</v>
      </c>
      <c r="T201" s="339">
        <f t="shared" si="11"/>
        <v>0</v>
      </c>
      <c r="U201" s="155"/>
      <c r="V201" s="155"/>
      <c r="W201" s="155"/>
      <c r="X201" s="155"/>
      <c r="Y201" s="155"/>
      <c r="Z201" s="155"/>
      <c r="AA201" s="155"/>
      <c r="AB201" s="155"/>
      <c r="AC201" s="155"/>
      <c r="AD201" s="155"/>
      <c r="AE201" s="155"/>
      <c r="AR201" s="290" t="s">
        <v>141</v>
      </c>
      <c r="AT201" s="290" t="s">
        <v>137</v>
      </c>
      <c r="AU201" s="290" t="s">
        <v>84</v>
      </c>
      <c r="AY201" s="134" t="s">
        <v>132</v>
      </c>
      <c r="BE201" s="340">
        <f t="shared" si="12"/>
        <v>0</v>
      </c>
      <c r="BF201" s="340">
        <f t="shared" si="13"/>
        <v>0</v>
      </c>
      <c r="BG201" s="340">
        <f t="shared" si="14"/>
        <v>0</v>
      </c>
      <c r="BH201" s="340">
        <f t="shared" si="15"/>
        <v>0</v>
      </c>
      <c r="BI201" s="340">
        <f t="shared" si="16"/>
        <v>0</v>
      </c>
      <c r="BJ201" s="134" t="s">
        <v>80</v>
      </c>
      <c r="BK201" s="340">
        <f t="shared" si="17"/>
        <v>0</v>
      </c>
      <c r="BL201" s="134" t="s">
        <v>141</v>
      </c>
      <c r="BM201" s="290" t="s">
        <v>393</v>
      </c>
    </row>
    <row r="202" spans="1:65" s="161" customFormat="1" ht="24.2" customHeight="1">
      <c r="A202" s="155"/>
      <c r="B202" s="328"/>
      <c r="C202" s="329" t="s">
        <v>141</v>
      </c>
      <c r="D202" s="329" t="s">
        <v>137</v>
      </c>
      <c r="E202" s="330" t="s">
        <v>394</v>
      </c>
      <c r="F202" s="331" t="s">
        <v>395</v>
      </c>
      <c r="G202" s="332" t="s">
        <v>169</v>
      </c>
      <c r="H202" s="333">
        <v>2</v>
      </c>
      <c r="I202" s="334"/>
      <c r="J202" s="334"/>
      <c r="K202" s="335"/>
      <c r="L202" s="156"/>
      <c r="M202" s="336" t="s">
        <v>1</v>
      </c>
      <c r="N202" s="337" t="s">
        <v>34</v>
      </c>
      <c r="O202" s="208"/>
      <c r="P202" s="338">
        <f t="shared" si="9"/>
        <v>0</v>
      </c>
      <c r="Q202" s="338">
        <v>0</v>
      </c>
      <c r="R202" s="338">
        <f t="shared" si="10"/>
        <v>0</v>
      </c>
      <c r="S202" s="338">
        <v>0</v>
      </c>
      <c r="T202" s="339">
        <f t="shared" si="11"/>
        <v>0</v>
      </c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R202" s="290" t="s">
        <v>141</v>
      </c>
      <c r="AT202" s="290" t="s">
        <v>137</v>
      </c>
      <c r="AU202" s="290" t="s">
        <v>84</v>
      </c>
      <c r="AY202" s="134" t="s">
        <v>132</v>
      </c>
      <c r="BE202" s="340">
        <f t="shared" si="12"/>
        <v>0</v>
      </c>
      <c r="BF202" s="340">
        <f t="shared" si="13"/>
        <v>0</v>
      </c>
      <c r="BG202" s="340">
        <f t="shared" si="14"/>
        <v>0</v>
      </c>
      <c r="BH202" s="340">
        <f t="shared" si="15"/>
        <v>0</v>
      </c>
      <c r="BI202" s="340">
        <f t="shared" si="16"/>
        <v>0</v>
      </c>
      <c r="BJ202" s="134" t="s">
        <v>80</v>
      </c>
      <c r="BK202" s="340">
        <f t="shared" si="17"/>
        <v>0</v>
      </c>
      <c r="BL202" s="134" t="s">
        <v>141</v>
      </c>
      <c r="BM202" s="290" t="s">
        <v>396</v>
      </c>
    </row>
    <row r="203" spans="1:65" s="161" customFormat="1" ht="24.2" customHeight="1">
      <c r="A203" s="155"/>
      <c r="B203" s="328"/>
      <c r="C203" s="329" t="s">
        <v>397</v>
      </c>
      <c r="D203" s="329" t="s">
        <v>137</v>
      </c>
      <c r="E203" s="330" t="s">
        <v>398</v>
      </c>
      <c r="F203" s="331" t="s">
        <v>399</v>
      </c>
      <c r="G203" s="332" t="s">
        <v>169</v>
      </c>
      <c r="H203" s="333">
        <v>2</v>
      </c>
      <c r="I203" s="334"/>
      <c r="J203" s="334"/>
      <c r="K203" s="335"/>
      <c r="L203" s="156"/>
      <c r="M203" s="336" t="s">
        <v>1</v>
      </c>
      <c r="N203" s="337" t="s">
        <v>34</v>
      </c>
      <c r="O203" s="208"/>
      <c r="P203" s="338">
        <f t="shared" si="9"/>
        <v>0</v>
      </c>
      <c r="Q203" s="338">
        <v>0</v>
      </c>
      <c r="R203" s="338">
        <f t="shared" si="10"/>
        <v>0</v>
      </c>
      <c r="S203" s="338">
        <v>0</v>
      </c>
      <c r="T203" s="339">
        <f t="shared" si="11"/>
        <v>0</v>
      </c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R203" s="290" t="s">
        <v>141</v>
      </c>
      <c r="AT203" s="290" t="s">
        <v>137</v>
      </c>
      <c r="AU203" s="290" t="s">
        <v>84</v>
      </c>
      <c r="AY203" s="134" t="s">
        <v>132</v>
      </c>
      <c r="BE203" s="340">
        <f t="shared" si="12"/>
        <v>0</v>
      </c>
      <c r="BF203" s="340">
        <f t="shared" si="13"/>
        <v>0</v>
      </c>
      <c r="BG203" s="340">
        <f t="shared" si="14"/>
        <v>0</v>
      </c>
      <c r="BH203" s="340">
        <f t="shared" si="15"/>
        <v>0</v>
      </c>
      <c r="BI203" s="340">
        <f t="shared" si="16"/>
        <v>0</v>
      </c>
      <c r="BJ203" s="134" t="s">
        <v>80</v>
      </c>
      <c r="BK203" s="340">
        <f t="shared" si="17"/>
        <v>0</v>
      </c>
      <c r="BL203" s="134" t="s">
        <v>141</v>
      </c>
      <c r="BM203" s="290" t="s">
        <v>400</v>
      </c>
    </row>
    <row r="204" spans="1:65" s="161" customFormat="1" ht="37.9" customHeight="1">
      <c r="A204" s="155"/>
      <c r="B204" s="328"/>
      <c r="C204" s="329" t="s">
        <v>401</v>
      </c>
      <c r="D204" s="329" t="s">
        <v>137</v>
      </c>
      <c r="E204" s="330" t="s">
        <v>402</v>
      </c>
      <c r="F204" s="331" t="s">
        <v>403</v>
      </c>
      <c r="G204" s="332" t="s">
        <v>169</v>
      </c>
      <c r="H204" s="333">
        <v>2</v>
      </c>
      <c r="I204" s="334"/>
      <c r="J204" s="334"/>
      <c r="K204" s="335"/>
      <c r="L204" s="156"/>
      <c r="M204" s="336" t="s">
        <v>1</v>
      </c>
      <c r="N204" s="337" t="s">
        <v>34</v>
      </c>
      <c r="O204" s="208"/>
      <c r="P204" s="338">
        <f t="shared" si="9"/>
        <v>0</v>
      </c>
      <c r="Q204" s="338">
        <v>0</v>
      </c>
      <c r="R204" s="338">
        <f t="shared" si="10"/>
        <v>0</v>
      </c>
      <c r="S204" s="338">
        <v>0</v>
      </c>
      <c r="T204" s="339">
        <f t="shared" si="11"/>
        <v>0</v>
      </c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R204" s="290" t="s">
        <v>141</v>
      </c>
      <c r="AT204" s="290" t="s">
        <v>137</v>
      </c>
      <c r="AU204" s="290" t="s">
        <v>84</v>
      </c>
      <c r="AY204" s="134" t="s">
        <v>132</v>
      </c>
      <c r="BE204" s="340">
        <f t="shared" si="12"/>
        <v>0</v>
      </c>
      <c r="BF204" s="340">
        <f t="shared" si="13"/>
        <v>0</v>
      </c>
      <c r="BG204" s="340">
        <f t="shared" si="14"/>
        <v>0</v>
      </c>
      <c r="BH204" s="340">
        <f t="shared" si="15"/>
        <v>0</v>
      </c>
      <c r="BI204" s="340">
        <f t="shared" si="16"/>
        <v>0</v>
      </c>
      <c r="BJ204" s="134" t="s">
        <v>80</v>
      </c>
      <c r="BK204" s="340">
        <f t="shared" si="17"/>
        <v>0</v>
      </c>
      <c r="BL204" s="134" t="s">
        <v>141</v>
      </c>
      <c r="BM204" s="290" t="s">
        <v>404</v>
      </c>
    </row>
    <row r="205" spans="1:65" s="161" customFormat="1" ht="37.9" customHeight="1">
      <c r="A205" s="155"/>
      <c r="B205" s="328"/>
      <c r="C205" s="329" t="s">
        <v>405</v>
      </c>
      <c r="D205" s="329" t="s">
        <v>137</v>
      </c>
      <c r="E205" s="330" t="s">
        <v>406</v>
      </c>
      <c r="F205" s="331" t="s">
        <v>407</v>
      </c>
      <c r="G205" s="332" t="s">
        <v>169</v>
      </c>
      <c r="H205" s="333">
        <v>2</v>
      </c>
      <c r="I205" s="334"/>
      <c r="J205" s="334"/>
      <c r="K205" s="335"/>
      <c r="L205" s="156"/>
      <c r="M205" s="336" t="s">
        <v>1</v>
      </c>
      <c r="N205" s="337" t="s">
        <v>34</v>
      </c>
      <c r="O205" s="208"/>
      <c r="P205" s="338">
        <f t="shared" si="9"/>
        <v>0</v>
      </c>
      <c r="Q205" s="338">
        <v>0</v>
      </c>
      <c r="R205" s="338">
        <f t="shared" si="10"/>
        <v>0</v>
      </c>
      <c r="S205" s="338">
        <v>0</v>
      </c>
      <c r="T205" s="339">
        <f t="shared" si="11"/>
        <v>0</v>
      </c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R205" s="290" t="s">
        <v>141</v>
      </c>
      <c r="AT205" s="290" t="s">
        <v>137</v>
      </c>
      <c r="AU205" s="290" t="s">
        <v>84</v>
      </c>
      <c r="AY205" s="134" t="s">
        <v>132</v>
      </c>
      <c r="BE205" s="340">
        <f t="shared" si="12"/>
        <v>0</v>
      </c>
      <c r="BF205" s="340">
        <f t="shared" si="13"/>
        <v>0</v>
      </c>
      <c r="BG205" s="340">
        <f t="shared" si="14"/>
        <v>0</v>
      </c>
      <c r="BH205" s="340">
        <f t="shared" si="15"/>
        <v>0</v>
      </c>
      <c r="BI205" s="340">
        <f t="shared" si="16"/>
        <v>0</v>
      </c>
      <c r="BJ205" s="134" t="s">
        <v>80</v>
      </c>
      <c r="BK205" s="340">
        <f t="shared" si="17"/>
        <v>0</v>
      </c>
      <c r="BL205" s="134" t="s">
        <v>141</v>
      </c>
      <c r="BM205" s="290" t="s">
        <v>408</v>
      </c>
    </row>
    <row r="206" spans="1:65" s="161" customFormat="1" ht="37.9" customHeight="1">
      <c r="A206" s="155"/>
      <c r="B206" s="328"/>
      <c r="C206" s="329" t="s">
        <v>409</v>
      </c>
      <c r="D206" s="329" t="s">
        <v>137</v>
      </c>
      <c r="E206" s="330" t="s">
        <v>410</v>
      </c>
      <c r="F206" s="331" t="s">
        <v>411</v>
      </c>
      <c r="G206" s="332" t="s">
        <v>169</v>
      </c>
      <c r="H206" s="333">
        <v>4</v>
      </c>
      <c r="I206" s="334"/>
      <c r="J206" s="334"/>
      <c r="K206" s="335"/>
      <c r="L206" s="156"/>
      <c r="M206" s="336" t="s">
        <v>1</v>
      </c>
      <c r="N206" s="337" t="s">
        <v>34</v>
      </c>
      <c r="O206" s="208"/>
      <c r="P206" s="338">
        <f t="shared" si="9"/>
        <v>0</v>
      </c>
      <c r="Q206" s="338">
        <v>0</v>
      </c>
      <c r="R206" s="338">
        <f t="shared" si="10"/>
        <v>0</v>
      </c>
      <c r="S206" s="338">
        <v>0</v>
      </c>
      <c r="T206" s="339">
        <f t="shared" si="11"/>
        <v>0</v>
      </c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R206" s="290" t="s">
        <v>141</v>
      </c>
      <c r="AT206" s="290" t="s">
        <v>137</v>
      </c>
      <c r="AU206" s="290" t="s">
        <v>84</v>
      </c>
      <c r="AY206" s="134" t="s">
        <v>132</v>
      </c>
      <c r="BE206" s="340">
        <f t="shared" si="12"/>
        <v>0</v>
      </c>
      <c r="BF206" s="340">
        <f t="shared" si="13"/>
        <v>0</v>
      </c>
      <c r="BG206" s="340">
        <f t="shared" si="14"/>
        <v>0</v>
      </c>
      <c r="BH206" s="340">
        <f t="shared" si="15"/>
        <v>0</v>
      </c>
      <c r="BI206" s="340">
        <f t="shared" si="16"/>
        <v>0</v>
      </c>
      <c r="BJ206" s="134" t="s">
        <v>80</v>
      </c>
      <c r="BK206" s="340">
        <f t="shared" si="17"/>
        <v>0</v>
      </c>
      <c r="BL206" s="134" t="s">
        <v>141</v>
      </c>
      <c r="BM206" s="290" t="s">
        <v>412</v>
      </c>
    </row>
    <row r="207" spans="1:65" s="161" customFormat="1" ht="37.9" customHeight="1">
      <c r="A207" s="155"/>
      <c r="B207" s="328"/>
      <c r="C207" s="329" t="s">
        <v>413</v>
      </c>
      <c r="D207" s="329" t="s">
        <v>137</v>
      </c>
      <c r="E207" s="330" t="s">
        <v>414</v>
      </c>
      <c r="F207" s="331" t="s">
        <v>415</v>
      </c>
      <c r="G207" s="332" t="s">
        <v>169</v>
      </c>
      <c r="H207" s="333">
        <v>4</v>
      </c>
      <c r="I207" s="334"/>
      <c r="J207" s="334"/>
      <c r="K207" s="335"/>
      <c r="L207" s="156"/>
      <c r="M207" s="336" t="s">
        <v>1</v>
      </c>
      <c r="N207" s="337" t="s">
        <v>34</v>
      </c>
      <c r="O207" s="208"/>
      <c r="P207" s="338">
        <f t="shared" si="9"/>
        <v>0</v>
      </c>
      <c r="Q207" s="338">
        <v>0</v>
      </c>
      <c r="R207" s="338">
        <f t="shared" si="10"/>
        <v>0</v>
      </c>
      <c r="S207" s="338">
        <v>0</v>
      </c>
      <c r="T207" s="339">
        <f t="shared" si="11"/>
        <v>0</v>
      </c>
      <c r="U207" s="155"/>
      <c r="V207" s="155"/>
      <c r="W207" s="155"/>
      <c r="X207" s="155"/>
      <c r="Y207" s="155"/>
      <c r="Z207" s="155"/>
      <c r="AA207" s="155"/>
      <c r="AB207" s="155"/>
      <c r="AC207" s="155"/>
      <c r="AD207" s="155"/>
      <c r="AE207" s="155"/>
      <c r="AR207" s="290" t="s">
        <v>141</v>
      </c>
      <c r="AT207" s="290" t="s">
        <v>137</v>
      </c>
      <c r="AU207" s="290" t="s">
        <v>84</v>
      </c>
      <c r="AY207" s="134" t="s">
        <v>132</v>
      </c>
      <c r="BE207" s="340">
        <f t="shared" si="12"/>
        <v>0</v>
      </c>
      <c r="BF207" s="340">
        <f t="shared" si="13"/>
        <v>0</v>
      </c>
      <c r="BG207" s="340">
        <f t="shared" si="14"/>
        <v>0</v>
      </c>
      <c r="BH207" s="340">
        <f t="shared" si="15"/>
        <v>0</v>
      </c>
      <c r="BI207" s="340">
        <f t="shared" si="16"/>
        <v>0</v>
      </c>
      <c r="BJ207" s="134" t="s">
        <v>80</v>
      </c>
      <c r="BK207" s="340">
        <f t="shared" si="17"/>
        <v>0</v>
      </c>
      <c r="BL207" s="134" t="s">
        <v>141</v>
      </c>
      <c r="BM207" s="290" t="s">
        <v>416</v>
      </c>
    </row>
    <row r="208" spans="1:65" s="161" customFormat="1" ht="37.9" customHeight="1">
      <c r="A208" s="155"/>
      <c r="B208" s="328"/>
      <c r="C208" s="329" t="s">
        <v>417</v>
      </c>
      <c r="D208" s="329" t="s">
        <v>137</v>
      </c>
      <c r="E208" s="330" t="s">
        <v>418</v>
      </c>
      <c r="F208" s="331" t="s">
        <v>419</v>
      </c>
      <c r="G208" s="332" t="s">
        <v>169</v>
      </c>
      <c r="H208" s="333">
        <v>2</v>
      </c>
      <c r="I208" s="334"/>
      <c r="J208" s="334"/>
      <c r="K208" s="335"/>
      <c r="L208" s="156"/>
      <c r="M208" s="336" t="s">
        <v>1</v>
      </c>
      <c r="N208" s="337" t="s">
        <v>34</v>
      </c>
      <c r="O208" s="208"/>
      <c r="P208" s="338">
        <f t="shared" si="9"/>
        <v>0</v>
      </c>
      <c r="Q208" s="338">
        <v>0</v>
      </c>
      <c r="R208" s="338">
        <f t="shared" si="10"/>
        <v>0</v>
      </c>
      <c r="S208" s="338">
        <v>0</v>
      </c>
      <c r="T208" s="339">
        <f t="shared" si="11"/>
        <v>0</v>
      </c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R208" s="290" t="s">
        <v>141</v>
      </c>
      <c r="AT208" s="290" t="s">
        <v>137</v>
      </c>
      <c r="AU208" s="290" t="s">
        <v>84</v>
      </c>
      <c r="AY208" s="134" t="s">
        <v>132</v>
      </c>
      <c r="BE208" s="340">
        <f t="shared" si="12"/>
        <v>0</v>
      </c>
      <c r="BF208" s="340">
        <f t="shared" si="13"/>
        <v>0</v>
      </c>
      <c r="BG208" s="340">
        <f t="shared" si="14"/>
        <v>0</v>
      </c>
      <c r="BH208" s="340">
        <f t="shared" si="15"/>
        <v>0</v>
      </c>
      <c r="BI208" s="340">
        <f t="shared" si="16"/>
        <v>0</v>
      </c>
      <c r="BJ208" s="134" t="s">
        <v>80</v>
      </c>
      <c r="BK208" s="340">
        <f t="shared" si="17"/>
        <v>0</v>
      </c>
      <c r="BL208" s="134" t="s">
        <v>141</v>
      </c>
      <c r="BM208" s="290" t="s">
        <v>420</v>
      </c>
    </row>
    <row r="209" spans="1:65" s="161" customFormat="1" ht="33" customHeight="1">
      <c r="A209" s="155"/>
      <c r="B209" s="328"/>
      <c r="C209" s="329" t="s">
        <v>421</v>
      </c>
      <c r="D209" s="329" t="s">
        <v>137</v>
      </c>
      <c r="E209" s="330" t="s">
        <v>422</v>
      </c>
      <c r="F209" s="331" t="s">
        <v>423</v>
      </c>
      <c r="G209" s="332" t="s">
        <v>169</v>
      </c>
      <c r="H209" s="333">
        <v>2</v>
      </c>
      <c r="I209" s="334"/>
      <c r="J209" s="334"/>
      <c r="K209" s="335"/>
      <c r="L209" s="156"/>
      <c r="M209" s="336" t="s">
        <v>1</v>
      </c>
      <c r="N209" s="337" t="s">
        <v>34</v>
      </c>
      <c r="O209" s="208"/>
      <c r="P209" s="338">
        <f t="shared" si="9"/>
        <v>0</v>
      </c>
      <c r="Q209" s="338">
        <v>0</v>
      </c>
      <c r="R209" s="338">
        <f t="shared" si="10"/>
        <v>0</v>
      </c>
      <c r="S209" s="338">
        <v>0</v>
      </c>
      <c r="T209" s="339">
        <f t="shared" si="11"/>
        <v>0</v>
      </c>
      <c r="U209" s="155"/>
      <c r="V209" s="155"/>
      <c r="W209" s="155"/>
      <c r="X209" s="155"/>
      <c r="Y209" s="155"/>
      <c r="Z209" s="155"/>
      <c r="AA209" s="155"/>
      <c r="AB209" s="155"/>
      <c r="AC209" s="155"/>
      <c r="AD209" s="155"/>
      <c r="AE209" s="155"/>
      <c r="AR209" s="290" t="s">
        <v>141</v>
      </c>
      <c r="AT209" s="290" t="s">
        <v>137</v>
      </c>
      <c r="AU209" s="290" t="s">
        <v>84</v>
      </c>
      <c r="AY209" s="134" t="s">
        <v>132</v>
      </c>
      <c r="BE209" s="340">
        <f t="shared" si="12"/>
        <v>0</v>
      </c>
      <c r="BF209" s="340">
        <f t="shared" si="13"/>
        <v>0</v>
      </c>
      <c r="BG209" s="340">
        <f t="shared" si="14"/>
        <v>0</v>
      </c>
      <c r="BH209" s="340">
        <f t="shared" si="15"/>
        <v>0</v>
      </c>
      <c r="BI209" s="340">
        <f t="shared" si="16"/>
        <v>0</v>
      </c>
      <c r="BJ209" s="134" t="s">
        <v>80</v>
      </c>
      <c r="BK209" s="340">
        <f t="shared" si="17"/>
        <v>0</v>
      </c>
      <c r="BL209" s="134" t="s">
        <v>141</v>
      </c>
      <c r="BM209" s="290" t="s">
        <v>424</v>
      </c>
    </row>
    <row r="210" spans="1:65" s="161" customFormat="1" ht="33" customHeight="1">
      <c r="A210" s="155"/>
      <c r="B210" s="328"/>
      <c r="C210" s="329" t="s">
        <v>425</v>
      </c>
      <c r="D210" s="329" t="s">
        <v>137</v>
      </c>
      <c r="E210" s="330" t="s">
        <v>426</v>
      </c>
      <c r="F210" s="331" t="s">
        <v>427</v>
      </c>
      <c r="G210" s="332" t="s">
        <v>169</v>
      </c>
      <c r="H210" s="333">
        <v>4</v>
      </c>
      <c r="I210" s="334"/>
      <c r="J210" s="334"/>
      <c r="K210" s="335"/>
      <c r="L210" s="156"/>
      <c r="M210" s="336" t="s">
        <v>1</v>
      </c>
      <c r="N210" s="337" t="s">
        <v>34</v>
      </c>
      <c r="O210" s="208"/>
      <c r="P210" s="338">
        <f t="shared" si="9"/>
        <v>0</v>
      </c>
      <c r="Q210" s="338">
        <v>0</v>
      </c>
      <c r="R210" s="338">
        <f t="shared" si="10"/>
        <v>0</v>
      </c>
      <c r="S210" s="338">
        <v>0</v>
      </c>
      <c r="T210" s="339">
        <f t="shared" si="11"/>
        <v>0</v>
      </c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5"/>
      <c r="AR210" s="290" t="s">
        <v>141</v>
      </c>
      <c r="AT210" s="290" t="s">
        <v>137</v>
      </c>
      <c r="AU210" s="290" t="s">
        <v>84</v>
      </c>
      <c r="AY210" s="134" t="s">
        <v>132</v>
      </c>
      <c r="BE210" s="340">
        <f t="shared" si="12"/>
        <v>0</v>
      </c>
      <c r="BF210" s="340">
        <f t="shared" si="13"/>
        <v>0</v>
      </c>
      <c r="BG210" s="340">
        <f t="shared" si="14"/>
        <v>0</v>
      </c>
      <c r="BH210" s="340">
        <f t="shared" si="15"/>
        <v>0</v>
      </c>
      <c r="BI210" s="340">
        <f t="shared" si="16"/>
        <v>0</v>
      </c>
      <c r="BJ210" s="134" t="s">
        <v>80</v>
      </c>
      <c r="BK210" s="340">
        <f t="shared" si="17"/>
        <v>0</v>
      </c>
      <c r="BL210" s="134" t="s">
        <v>141</v>
      </c>
      <c r="BM210" s="290" t="s">
        <v>428</v>
      </c>
    </row>
    <row r="211" spans="1:65" s="161" customFormat="1" ht="33" customHeight="1">
      <c r="A211" s="155"/>
      <c r="B211" s="328"/>
      <c r="C211" s="329" t="s">
        <v>429</v>
      </c>
      <c r="D211" s="329" t="s">
        <v>137</v>
      </c>
      <c r="E211" s="330" t="s">
        <v>430</v>
      </c>
      <c r="F211" s="331" t="s">
        <v>431</v>
      </c>
      <c r="G211" s="332" t="s">
        <v>169</v>
      </c>
      <c r="H211" s="333">
        <v>4</v>
      </c>
      <c r="I211" s="334"/>
      <c r="J211" s="334"/>
      <c r="K211" s="335"/>
      <c r="L211" s="156"/>
      <c r="M211" s="336" t="s">
        <v>1</v>
      </c>
      <c r="N211" s="337" t="s">
        <v>34</v>
      </c>
      <c r="O211" s="208"/>
      <c r="P211" s="338">
        <f t="shared" si="9"/>
        <v>0</v>
      </c>
      <c r="Q211" s="338">
        <v>0</v>
      </c>
      <c r="R211" s="338">
        <f t="shared" si="10"/>
        <v>0</v>
      </c>
      <c r="S211" s="338">
        <v>0</v>
      </c>
      <c r="T211" s="339">
        <f t="shared" si="11"/>
        <v>0</v>
      </c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R211" s="290" t="s">
        <v>141</v>
      </c>
      <c r="AT211" s="290" t="s">
        <v>137</v>
      </c>
      <c r="AU211" s="290" t="s">
        <v>84</v>
      </c>
      <c r="AY211" s="134" t="s">
        <v>132</v>
      </c>
      <c r="BE211" s="340">
        <f t="shared" si="12"/>
        <v>0</v>
      </c>
      <c r="BF211" s="340">
        <f t="shared" si="13"/>
        <v>0</v>
      </c>
      <c r="BG211" s="340">
        <f t="shared" si="14"/>
        <v>0</v>
      </c>
      <c r="BH211" s="340">
        <f t="shared" si="15"/>
        <v>0</v>
      </c>
      <c r="BI211" s="340">
        <f t="shared" si="16"/>
        <v>0</v>
      </c>
      <c r="BJ211" s="134" t="s">
        <v>80</v>
      </c>
      <c r="BK211" s="340">
        <f t="shared" si="17"/>
        <v>0</v>
      </c>
      <c r="BL211" s="134" t="s">
        <v>141</v>
      </c>
      <c r="BM211" s="290" t="s">
        <v>432</v>
      </c>
    </row>
    <row r="212" spans="1:65" s="161" customFormat="1" ht="33" customHeight="1">
      <c r="A212" s="155"/>
      <c r="B212" s="328"/>
      <c r="C212" s="329" t="s">
        <v>433</v>
      </c>
      <c r="D212" s="329" t="s">
        <v>137</v>
      </c>
      <c r="E212" s="330" t="s">
        <v>434</v>
      </c>
      <c r="F212" s="331" t="s">
        <v>435</v>
      </c>
      <c r="G212" s="332" t="s">
        <v>169</v>
      </c>
      <c r="H212" s="333">
        <v>3</v>
      </c>
      <c r="I212" s="334"/>
      <c r="J212" s="334"/>
      <c r="K212" s="335"/>
      <c r="L212" s="156"/>
      <c r="M212" s="336" t="s">
        <v>1</v>
      </c>
      <c r="N212" s="337" t="s">
        <v>34</v>
      </c>
      <c r="O212" s="208"/>
      <c r="P212" s="338">
        <f t="shared" si="9"/>
        <v>0</v>
      </c>
      <c r="Q212" s="338">
        <v>0</v>
      </c>
      <c r="R212" s="338">
        <f t="shared" si="10"/>
        <v>0</v>
      </c>
      <c r="S212" s="338">
        <v>0</v>
      </c>
      <c r="T212" s="339">
        <f t="shared" si="11"/>
        <v>0</v>
      </c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R212" s="290" t="s">
        <v>141</v>
      </c>
      <c r="AT212" s="290" t="s">
        <v>137</v>
      </c>
      <c r="AU212" s="290" t="s">
        <v>84</v>
      </c>
      <c r="AY212" s="134" t="s">
        <v>132</v>
      </c>
      <c r="BE212" s="340">
        <f t="shared" si="12"/>
        <v>0</v>
      </c>
      <c r="BF212" s="340">
        <f t="shared" si="13"/>
        <v>0</v>
      </c>
      <c r="BG212" s="340">
        <f t="shared" si="14"/>
        <v>0</v>
      </c>
      <c r="BH212" s="340">
        <f t="shared" si="15"/>
        <v>0</v>
      </c>
      <c r="BI212" s="340">
        <f t="shared" si="16"/>
        <v>0</v>
      </c>
      <c r="BJ212" s="134" t="s">
        <v>80</v>
      </c>
      <c r="BK212" s="340">
        <f t="shared" si="17"/>
        <v>0</v>
      </c>
      <c r="BL212" s="134" t="s">
        <v>141</v>
      </c>
      <c r="BM212" s="290" t="s">
        <v>436</v>
      </c>
    </row>
    <row r="213" spans="1:65" s="161" customFormat="1" ht="24.2" customHeight="1">
      <c r="A213" s="155"/>
      <c r="B213" s="328"/>
      <c r="C213" s="329" t="s">
        <v>437</v>
      </c>
      <c r="D213" s="329" t="s">
        <v>137</v>
      </c>
      <c r="E213" s="330" t="s">
        <v>438</v>
      </c>
      <c r="F213" s="331" t="s">
        <v>439</v>
      </c>
      <c r="G213" s="332" t="s">
        <v>169</v>
      </c>
      <c r="H213" s="333">
        <v>1</v>
      </c>
      <c r="I213" s="334"/>
      <c r="J213" s="334"/>
      <c r="K213" s="335"/>
      <c r="L213" s="156"/>
      <c r="M213" s="336" t="s">
        <v>1</v>
      </c>
      <c r="N213" s="337" t="s">
        <v>34</v>
      </c>
      <c r="O213" s="208"/>
      <c r="P213" s="338">
        <f t="shared" si="9"/>
        <v>0</v>
      </c>
      <c r="Q213" s="338">
        <v>0</v>
      </c>
      <c r="R213" s="338">
        <f t="shared" si="10"/>
        <v>0</v>
      </c>
      <c r="S213" s="338">
        <v>0</v>
      </c>
      <c r="T213" s="339">
        <f t="shared" si="11"/>
        <v>0</v>
      </c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R213" s="290" t="s">
        <v>141</v>
      </c>
      <c r="AT213" s="290" t="s">
        <v>137</v>
      </c>
      <c r="AU213" s="290" t="s">
        <v>84</v>
      </c>
      <c r="AY213" s="134" t="s">
        <v>132</v>
      </c>
      <c r="BE213" s="340">
        <f t="shared" si="12"/>
        <v>0</v>
      </c>
      <c r="BF213" s="340">
        <f t="shared" si="13"/>
        <v>0</v>
      </c>
      <c r="BG213" s="340">
        <f t="shared" si="14"/>
        <v>0</v>
      </c>
      <c r="BH213" s="340">
        <f t="shared" si="15"/>
        <v>0</v>
      </c>
      <c r="BI213" s="340">
        <f t="shared" si="16"/>
        <v>0</v>
      </c>
      <c r="BJ213" s="134" t="s">
        <v>80</v>
      </c>
      <c r="BK213" s="340">
        <f t="shared" si="17"/>
        <v>0</v>
      </c>
      <c r="BL213" s="134" t="s">
        <v>141</v>
      </c>
      <c r="BM213" s="290" t="s">
        <v>440</v>
      </c>
    </row>
    <row r="214" spans="1:65" s="161" customFormat="1" ht="24.2" customHeight="1">
      <c r="A214" s="155"/>
      <c r="B214" s="328"/>
      <c r="C214" s="329" t="s">
        <v>441</v>
      </c>
      <c r="D214" s="329" t="s">
        <v>137</v>
      </c>
      <c r="E214" s="330" t="s">
        <v>442</v>
      </c>
      <c r="F214" s="331" t="s">
        <v>443</v>
      </c>
      <c r="G214" s="332" t="s">
        <v>169</v>
      </c>
      <c r="H214" s="333">
        <v>2</v>
      </c>
      <c r="I214" s="334"/>
      <c r="J214" s="334"/>
      <c r="K214" s="335"/>
      <c r="L214" s="156"/>
      <c r="M214" s="336" t="s">
        <v>1</v>
      </c>
      <c r="N214" s="337" t="s">
        <v>34</v>
      </c>
      <c r="O214" s="208"/>
      <c r="P214" s="338">
        <f t="shared" si="9"/>
        <v>0</v>
      </c>
      <c r="Q214" s="338">
        <v>0</v>
      </c>
      <c r="R214" s="338">
        <f t="shared" si="10"/>
        <v>0</v>
      </c>
      <c r="S214" s="338">
        <v>0</v>
      </c>
      <c r="T214" s="339">
        <f t="shared" si="11"/>
        <v>0</v>
      </c>
      <c r="U214" s="155"/>
      <c r="V214" s="155"/>
      <c r="W214" s="155"/>
      <c r="X214" s="155"/>
      <c r="Y214" s="155"/>
      <c r="Z214" s="155"/>
      <c r="AA214" s="155"/>
      <c r="AB214" s="155"/>
      <c r="AC214" s="155"/>
      <c r="AD214" s="155"/>
      <c r="AE214" s="155"/>
      <c r="AR214" s="290" t="s">
        <v>141</v>
      </c>
      <c r="AT214" s="290" t="s">
        <v>137</v>
      </c>
      <c r="AU214" s="290" t="s">
        <v>84</v>
      </c>
      <c r="AY214" s="134" t="s">
        <v>132</v>
      </c>
      <c r="BE214" s="340">
        <f t="shared" si="12"/>
        <v>0</v>
      </c>
      <c r="BF214" s="340">
        <f t="shared" si="13"/>
        <v>0</v>
      </c>
      <c r="BG214" s="340">
        <f t="shared" si="14"/>
        <v>0</v>
      </c>
      <c r="BH214" s="340">
        <f t="shared" si="15"/>
        <v>0</v>
      </c>
      <c r="BI214" s="340">
        <f t="shared" si="16"/>
        <v>0</v>
      </c>
      <c r="BJ214" s="134" t="s">
        <v>80</v>
      </c>
      <c r="BK214" s="340">
        <f t="shared" si="17"/>
        <v>0</v>
      </c>
      <c r="BL214" s="134" t="s">
        <v>141</v>
      </c>
      <c r="BM214" s="290" t="s">
        <v>444</v>
      </c>
    </row>
    <row r="215" spans="1:65" s="161" customFormat="1" ht="24.2" customHeight="1">
      <c r="A215" s="155"/>
      <c r="B215" s="328"/>
      <c r="C215" s="329" t="s">
        <v>445</v>
      </c>
      <c r="D215" s="329" t="s">
        <v>137</v>
      </c>
      <c r="E215" s="330" t="s">
        <v>446</v>
      </c>
      <c r="F215" s="331" t="s">
        <v>447</v>
      </c>
      <c r="G215" s="332" t="s">
        <v>169</v>
      </c>
      <c r="H215" s="333">
        <v>12</v>
      </c>
      <c r="I215" s="334"/>
      <c r="J215" s="334"/>
      <c r="K215" s="335"/>
      <c r="L215" s="156"/>
      <c r="M215" s="336" t="s">
        <v>1</v>
      </c>
      <c r="N215" s="337" t="s">
        <v>34</v>
      </c>
      <c r="O215" s="208"/>
      <c r="P215" s="338">
        <f t="shared" si="9"/>
        <v>0</v>
      </c>
      <c r="Q215" s="338">
        <v>0</v>
      </c>
      <c r="R215" s="338">
        <f t="shared" si="10"/>
        <v>0</v>
      </c>
      <c r="S215" s="338">
        <v>0</v>
      </c>
      <c r="T215" s="339">
        <f t="shared" si="11"/>
        <v>0</v>
      </c>
      <c r="U215" s="155"/>
      <c r="V215" s="155"/>
      <c r="W215" s="155"/>
      <c r="X215" s="155"/>
      <c r="Y215" s="155"/>
      <c r="Z215" s="155"/>
      <c r="AA215" s="155"/>
      <c r="AB215" s="155"/>
      <c r="AC215" s="155"/>
      <c r="AD215" s="155"/>
      <c r="AE215" s="155"/>
      <c r="AR215" s="290" t="s">
        <v>141</v>
      </c>
      <c r="AT215" s="290" t="s">
        <v>137</v>
      </c>
      <c r="AU215" s="290" t="s">
        <v>84</v>
      </c>
      <c r="AY215" s="134" t="s">
        <v>132</v>
      </c>
      <c r="BE215" s="340">
        <f t="shared" si="12"/>
        <v>0</v>
      </c>
      <c r="BF215" s="340">
        <f t="shared" si="13"/>
        <v>0</v>
      </c>
      <c r="BG215" s="340">
        <f t="shared" si="14"/>
        <v>0</v>
      </c>
      <c r="BH215" s="340">
        <f t="shared" si="15"/>
        <v>0</v>
      </c>
      <c r="BI215" s="340">
        <f t="shared" si="16"/>
        <v>0</v>
      </c>
      <c r="BJ215" s="134" t="s">
        <v>80</v>
      </c>
      <c r="BK215" s="340">
        <f t="shared" si="17"/>
        <v>0</v>
      </c>
      <c r="BL215" s="134" t="s">
        <v>141</v>
      </c>
      <c r="BM215" s="290" t="s">
        <v>448</v>
      </c>
    </row>
    <row r="216" spans="1:65" s="161" customFormat="1" ht="37.9" customHeight="1">
      <c r="A216" s="155"/>
      <c r="B216" s="328"/>
      <c r="C216" s="329" t="s">
        <v>449</v>
      </c>
      <c r="D216" s="329" t="s">
        <v>137</v>
      </c>
      <c r="E216" s="330" t="s">
        <v>450</v>
      </c>
      <c r="F216" s="331" t="s">
        <v>451</v>
      </c>
      <c r="G216" s="332" t="s">
        <v>169</v>
      </c>
      <c r="H216" s="333">
        <v>20</v>
      </c>
      <c r="I216" s="334"/>
      <c r="J216" s="334"/>
      <c r="K216" s="335"/>
      <c r="L216" s="156"/>
      <c r="M216" s="336" t="s">
        <v>1</v>
      </c>
      <c r="N216" s="337" t="s">
        <v>34</v>
      </c>
      <c r="O216" s="208"/>
      <c r="P216" s="338">
        <f t="shared" si="9"/>
        <v>0</v>
      </c>
      <c r="Q216" s="338">
        <v>0</v>
      </c>
      <c r="R216" s="338">
        <f t="shared" si="10"/>
        <v>0</v>
      </c>
      <c r="S216" s="338">
        <v>0</v>
      </c>
      <c r="T216" s="339">
        <f t="shared" si="11"/>
        <v>0</v>
      </c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R216" s="290" t="s">
        <v>141</v>
      </c>
      <c r="AT216" s="290" t="s">
        <v>137</v>
      </c>
      <c r="AU216" s="290" t="s">
        <v>84</v>
      </c>
      <c r="AY216" s="134" t="s">
        <v>132</v>
      </c>
      <c r="BE216" s="340">
        <f t="shared" si="12"/>
        <v>0</v>
      </c>
      <c r="BF216" s="340">
        <f t="shared" si="13"/>
        <v>0</v>
      </c>
      <c r="BG216" s="340">
        <f t="shared" si="14"/>
        <v>0</v>
      </c>
      <c r="BH216" s="340">
        <f t="shared" si="15"/>
        <v>0</v>
      </c>
      <c r="BI216" s="340">
        <f t="shared" si="16"/>
        <v>0</v>
      </c>
      <c r="BJ216" s="134" t="s">
        <v>80</v>
      </c>
      <c r="BK216" s="340">
        <f t="shared" si="17"/>
        <v>0</v>
      </c>
      <c r="BL216" s="134" t="s">
        <v>141</v>
      </c>
      <c r="BM216" s="290" t="s">
        <v>452</v>
      </c>
    </row>
    <row r="217" spans="1:65" s="161" customFormat="1" ht="24.2" customHeight="1">
      <c r="A217" s="155"/>
      <c r="B217" s="328"/>
      <c r="C217" s="329" t="s">
        <v>453</v>
      </c>
      <c r="D217" s="329" t="s">
        <v>137</v>
      </c>
      <c r="E217" s="330" t="s">
        <v>454</v>
      </c>
      <c r="F217" s="331" t="s">
        <v>455</v>
      </c>
      <c r="G217" s="332" t="s">
        <v>169</v>
      </c>
      <c r="H217" s="333">
        <v>20</v>
      </c>
      <c r="I217" s="334"/>
      <c r="J217" s="334"/>
      <c r="K217" s="335"/>
      <c r="L217" s="156"/>
      <c r="M217" s="336" t="s">
        <v>1</v>
      </c>
      <c r="N217" s="337" t="s">
        <v>34</v>
      </c>
      <c r="O217" s="208"/>
      <c r="P217" s="338">
        <f t="shared" si="9"/>
        <v>0</v>
      </c>
      <c r="Q217" s="338">
        <v>0</v>
      </c>
      <c r="R217" s="338">
        <f t="shared" si="10"/>
        <v>0</v>
      </c>
      <c r="S217" s="338">
        <v>0</v>
      </c>
      <c r="T217" s="339">
        <f t="shared" si="11"/>
        <v>0</v>
      </c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  <c r="AR217" s="290" t="s">
        <v>141</v>
      </c>
      <c r="AT217" s="290" t="s">
        <v>137</v>
      </c>
      <c r="AU217" s="290" t="s">
        <v>84</v>
      </c>
      <c r="AY217" s="134" t="s">
        <v>132</v>
      </c>
      <c r="BE217" s="340">
        <f t="shared" si="12"/>
        <v>0</v>
      </c>
      <c r="BF217" s="340">
        <f t="shared" si="13"/>
        <v>0</v>
      </c>
      <c r="BG217" s="340">
        <f t="shared" si="14"/>
        <v>0</v>
      </c>
      <c r="BH217" s="340">
        <f t="shared" si="15"/>
        <v>0</v>
      </c>
      <c r="BI217" s="340">
        <f t="shared" si="16"/>
        <v>0</v>
      </c>
      <c r="BJ217" s="134" t="s">
        <v>80</v>
      </c>
      <c r="BK217" s="340">
        <f t="shared" si="17"/>
        <v>0</v>
      </c>
      <c r="BL217" s="134" t="s">
        <v>141</v>
      </c>
      <c r="BM217" s="290" t="s">
        <v>456</v>
      </c>
    </row>
    <row r="218" spans="1:65" s="161" customFormat="1" ht="33" customHeight="1">
      <c r="A218" s="155"/>
      <c r="B218" s="328"/>
      <c r="C218" s="329" t="s">
        <v>457</v>
      </c>
      <c r="D218" s="329" t="s">
        <v>137</v>
      </c>
      <c r="E218" s="330" t="s">
        <v>458</v>
      </c>
      <c r="F218" s="331" t="s">
        <v>459</v>
      </c>
      <c r="G218" s="332" t="s">
        <v>460</v>
      </c>
      <c r="H218" s="333">
        <v>12</v>
      </c>
      <c r="I218" s="334"/>
      <c r="J218" s="334"/>
      <c r="K218" s="335"/>
      <c r="L218" s="156"/>
      <c r="M218" s="336" t="s">
        <v>1</v>
      </c>
      <c r="N218" s="337" t="s">
        <v>34</v>
      </c>
      <c r="O218" s="208"/>
      <c r="P218" s="338">
        <f t="shared" si="9"/>
        <v>0</v>
      </c>
      <c r="Q218" s="338">
        <v>0</v>
      </c>
      <c r="R218" s="338">
        <f t="shared" si="10"/>
        <v>0</v>
      </c>
      <c r="S218" s="338">
        <v>0</v>
      </c>
      <c r="T218" s="339">
        <f t="shared" si="11"/>
        <v>0</v>
      </c>
      <c r="U218" s="155"/>
      <c r="V218" s="155"/>
      <c r="W218" s="155"/>
      <c r="X218" s="155"/>
      <c r="Y218" s="155"/>
      <c r="Z218" s="155"/>
      <c r="AA218" s="155"/>
      <c r="AB218" s="155"/>
      <c r="AC218" s="155"/>
      <c r="AD218" s="155"/>
      <c r="AE218" s="155"/>
      <c r="AR218" s="290" t="s">
        <v>141</v>
      </c>
      <c r="AT218" s="290" t="s">
        <v>137</v>
      </c>
      <c r="AU218" s="290" t="s">
        <v>84</v>
      </c>
      <c r="AY218" s="134" t="s">
        <v>132</v>
      </c>
      <c r="BE218" s="340">
        <f t="shared" si="12"/>
        <v>0</v>
      </c>
      <c r="BF218" s="340">
        <f t="shared" si="13"/>
        <v>0</v>
      </c>
      <c r="BG218" s="340">
        <f t="shared" si="14"/>
        <v>0</v>
      </c>
      <c r="BH218" s="340">
        <f t="shared" si="15"/>
        <v>0</v>
      </c>
      <c r="BI218" s="340">
        <f t="shared" si="16"/>
        <v>0</v>
      </c>
      <c r="BJ218" s="134" t="s">
        <v>80</v>
      </c>
      <c r="BK218" s="340">
        <f t="shared" si="17"/>
        <v>0</v>
      </c>
      <c r="BL218" s="134" t="s">
        <v>141</v>
      </c>
      <c r="BM218" s="290" t="s">
        <v>461</v>
      </c>
    </row>
    <row r="219" spans="1:65" s="161" customFormat="1" ht="37.9" customHeight="1">
      <c r="A219" s="155"/>
      <c r="B219" s="328"/>
      <c r="C219" s="329" t="s">
        <v>462</v>
      </c>
      <c r="D219" s="329" t="s">
        <v>137</v>
      </c>
      <c r="E219" s="330" t="s">
        <v>463</v>
      </c>
      <c r="F219" s="331" t="s">
        <v>464</v>
      </c>
      <c r="G219" s="332" t="s">
        <v>169</v>
      </c>
      <c r="H219" s="333">
        <v>4</v>
      </c>
      <c r="I219" s="334"/>
      <c r="J219" s="334"/>
      <c r="K219" s="335"/>
      <c r="L219" s="156"/>
      <c r="M219" s="336" t="s">
        <v>1</v>
      </c>
      <c r="N219" s="337" t="s">
        <v>34</v>
      </c>
      <c r="O219" s="208"/>
      <c r="P219" s="338">
        <f t="shared" ref="P219:P250" si="18">O219*H219</f>
        <v>0</v>
      </c>
      <c r="Q219" s="338">
        <v>0</v>
      </c>
      <c r="R219" s="338">
        <f t="shared" ref="R219:R250" si="19">Q219*H219</f>
        <v>0</v>
      </c>
      <c r="S219" s="338">
        <v>0</v>
      </c>
      <c r="T219" s="339">
        <f t="shared" ref="T219:T250" si="20">S219*H219</f>
        <v>0</v>
      </c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  <c r="AR219" s="290" t="s">
        <v>141</v>
      </c>
      <c r="AT219" s="290" t="s">
        <v>137</v>
      </c>
      <c r="AU219" s="290" t="s">
        <v>84</v>
      </c>
      <c r="AY219" s="134" t="s">
        <v>132</v>
      </c>
      <c r="BE219" s="340">
        <f t="shared" ref="BE219:BE242" si="21">IF(N219="základná",J219,0)</f>
        <v>0</v>
      </c>
      <c r="BF219" s="340">
        <f t="shared" ref="BF219:BF242" si="22">IF(N219="znížená",J219,0)</f>
        <v>0</v>
      </c>
      <c r="BG219" s="340">
        <f t="shared" ref="BG219:BG242" si="23">IF(N219="zákl. prenesená",J219,0)</f>
        <v>0</v>
      </c>
      <c r="BH219" s="340">
        <f t="shared" ref="BH219:BH242" si="24">IF(N219="zníž. prenesená",J219,0)</f>
        <v>0</v>
      </c>
      <c r="BI219" s="340">
        <f t="shared" ref="BI219:BI242" si="25">IF(N219="nulová",J219,0)</f>
        <v>0</v>
      </c>
      <c r="BJ219" s="134" t="s">
        <v>80</v>
      </c>
      <c r="BK219" s="340">
        <f t="shared" ref="BK219:BK242" si="26">ROUND(I219*H219,2)</f>
        <v>0</v>
      </c>
      <c r="BL219" s="134" t="s">
        <v>141</v>
      </c>
      <c r="BM219" s="290" t="s">
        <v>465</v>
      </c>
    </row>
    <row r="220" spans="1:65" s="161" customFormat="1" ht="37.9" customHeight="1">
      <c r="A220" s="155"/>
      <c r="B220" s="328"/>
      <c r="C220" s="329" t="s">
        <v>466</v>
      </c>
      <c r="D220" s="329" t="s">
        <v>137</v>
      </c>
      <c r="E220" s="330" t="s">
        <v>467</v>
      </c>
      <c r="F220" s="331" t="s">
        <v>468</v>
      </c>
      <c r="G220" s="332" t="s">
        <v>169</v>
      </c>
      <c r="H220" s="333">
        <v>24</v>
      </c>
      <c r="I220" s="334"/>
      <c r="J220" s="334"/>
      <c r="K220" s="335"/>
      <c r="L220" s="156"/>
      <c r="M220" s="336" t="s">
        <v>1</v>
      </c>
      <c r="N220" s="337" t="s">
        <v>34</v>
      </c>
      <c r="O220" s="208"/>
      <c r="P220" s="338">
        <f t="shared" si="18"/>
        <v>0</v>
      </c>
      <c r="Q220" s="338">
        <v>0</v>
      </c>
      <c r="R220" s="338">
        <f t="shared" si="19"/>
        <v>0</v>
      </c>
      <c r="S220" s="338">
        <v>0</v>
      </c>
      <c r="T220" s="339">
        <f t="shared" si="20"/>
        <v>0</v>
      </c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  <c r="AR220" s="290" t="s">
        <v>141</v>
      </c>
      <c r="AT220" s="290" t="s">
        <v>137</v>
      </c>
      <c r="AU220" s="290" t="s">
        <v>84</v>
      </c>
      <c r="AY220" s="134" t="s">
        <v>132</v>
      </c>
      <c r="BE220" s="340">
        <f t="shared" si="21"/>
        <v>0</v>
      </c>
      <c r="BF220" s="340">
        <f t="shared" si="22"/>
        <v>0</v>
      </c>
      <c r="BG220" s="340">
        <f t="shared" si="23"/>
        <v>0</v>
      </c>
      <c r="BH220" s="340">
        <f t="shared" si="24"/>
        <v>0</v>
      </c>
      <c r="BI220" s="340">
        <f t="shared" si="25"/>
        <v>0</v>
      </c>
      <c r="BJ220" s="134" t="s">
        <v>80</v>
      </c>
      <c r="BK220" s="340">
        <f t="shared" si="26"/>
        <v>0</v>
      </c>
      <c r="BL220" s="134" t="s">
        <v>141</v>
      </c>
      <c r="BM220" s="290" t="s">
        <v>469</v>
      </c>
    </row>
    <row r="221" spans="1:65" s="161" customFormat="1" ht="24.2" customHeight="1">
      <c r="A221" s="155"/>
      <c r="B221" s="328"/>
      <c r="C221" s="329" t="s">
        <v>470</v>
      </c>
      <c r="D221" s="329" t="s">
        <v>137</v>
      </c>
      <c r="E221" s="330" t="s">
        <v>471</v>
      </c>
      <c r="F221" s="331" t="s">
        <v>472</v>
      </c>
      <c r="G221" s="332" t="s">
        <v>169</v>
      </c>
      <c r="H221" s="333">
        <v>6</v>
      </c>
      <c r="I221" s="334"/>
      <c r="J221" s="334"/>
      <c r="K221" s="335"/>
      <c r="L221" s="156"/>
      <c r="M221" s="336" t="s">
        <v>1</v>
      </c>
      <c r="N221" s="337" t="s">
        <v>34</v>
      </c>
      <c r="O221" s="208"/>
      <c r="P221" s="338">
        <f t="shared" si="18"/>
        <v>0</v>
      </c>
      <c r="Q221" s="338">
        <v>0</v>
      </c>
      <c r="R221" s="338">
        <f t="shared" si="19"/>
        <v>0</v>
      </c>
      <c r="S221" s="338">
        <v>0</v>
      </c>
      <c r="T221" s="339">
        <f t="shared" si="20"/>
        <v>0</v>
      </c>
      <c r="U221" s="155"/>
      <c r="V221" s="155"/>
      <c r="W221" s="155"/>
      <c r="X221" s="155"/>
      <c r="Y221" s="155"/>
      <c r="Z221" s="155"/>
      <c r="AA221" s="155"/>
      <c r="AB221" s="155"/>
      <c r="AC221" s="155"/>
      <c r="AD221" s="155"/>
      <c r="AE221" s="155"/>
      <c r="AR221" s="290" t="s">
        <v>141</v>
      </c>
      <c r="AT221" s="290" t="s">
        <v>137</v>
      </c>
      <c r="AU221" s="290" t="s">
        <v>84</v>
      </c>
      <c r="AY221" s="134" t="s">
        <v>132</v>
      </c>
      <c r="BE221" s="340">
        <f t="shared" si="21"/>
        <v>0</v>
      </c>
      <c r="BF221" s="340">
        <f t="shared" si="22"/>
        <v>0</v>
      </c>
      <c r="BG221" s="340">
        <f t="shared" si="23"/>
        <v>0</v>
      </c>
      <c r="BH221" s="340">
        <f t="shared" si="24"/>
        <v>0</v>
      </c>
      <c r="BI221" s="340">
        <f t="shared" si="25"/>
        <v>0</v>
      </c>
      <c r="BJ221" s="134" t="s">
        <v>80</v>
      </c>
      <c r="BK221" s="340">
        <f t="shared" si="26"/>
        <v>0</v>
      </c>
      <c r="BL221" s="134" t="s">
        <v>141</v>
      </c>
      <c r="BM221" s="290" t="s">
        <v>473</v>
      </c>
    </row>
    <row r="222" spans="1:65" s="161" customFormat="1" ht="33" customHeight="1">
      <c r="A222" s="155"/>
      <c r="B222" s="328"/>
      <c r="C222" s="329" t="s">
        <v>474</v>
      </c>
      <c r="D222" s="329" t="s">
        <v>137</v>
      </c>
      <c r="E222" s="330" t="s">
        <v>475</v>
      </c>
      <c r="F222" s="331" t="s">
        <v>476</v>
      </c>
      <c r="G222" s="332" t="s">
        <v>169</v>
      </c>
      <c r="H222" s="333">
        <v>10</v>
      </c>
      <c r="I222" s="334"/>
      <c r="J222" s="334"/>
      <c r="K222" s="335"/>
      <c r="L222" s="156"/>
      <c r="M222" s="336" t="s">
        <v>1</v>
      </c>
      <c r="N222" s="337" t="s">
        <v>34</v>
      </c>
      <c r="O222" s="208"/>
      <c r="P222" s="338">
        <f t="shared" si="18"/>
        <v>0</v>
      </c>
      <c r="Q222" s="338">
        <v>0</v>
      </c>
      <c r="R222" s="338">
        <f t="shared" si="19"/>
        <v>0</v>
      </c>
      <c r="S222" s="338">
        <v>0</v>
      </c>
      <c r="T222" s="339">
        <f t="shared" si="20"/>
        <v>0</v>
      </c>
      <c r="U222" s="155"/>
      <c r="V222" s="155"/>
      <c r="W222" s="155"/>
      <c r="X222" s="155"/>
      <c r="Y222" s="155"/>
      <c r="Z222" s="155"/>
      <c r="AA222" s="155"/>
      <c r="AB222" s="155"/>
      <c r="AC222" s="155"/>
      <c r="AD222" s="155"/>
      <c r="AE222" s="155"/>
      <c r="AR222" s="290" t="s">
        <v>141</v>
      </c>
      <c r="AT222" s="290" t="s">
        <v>137</v>
      </c>
      <c r="AU222" s="290" t="s">
        <v>84</v>
      </c>
      <c r="AY222" s="134" t="s">
        <v>132</v>
      </c>
      <c r="BE222" s="340">
        <f t="shared" si="21"/>
        <v>0</v>
      </c>
      <c r="BF222" s="340">
        <f t="shared" si="22"/>
        <v>0</v>
      </c>
      <c r="BG222" s="340">
        <f t="shared" si="23"/>
        <v>0</v>
      </c>
      <c r="BH222" s="340">
        <f t="shared" si="24"/>
        <v>0</v>
      </c>
      <c r="BI222" s="340">
        <f t="shared" si="25"/>
        <v>0</v>
      </c>
      <c r="BJ222" s="134" t="s">
        <v>80</v>
      </c>
      <c r="BK222" s="340">
        <f t="shared" si="26"/>
        <v>0</v>
      </c>
      <c r="BL222" s="134" t="s">
        <v>141</v>
      </c>
      <c r="BM222" s="290" t="s">
        <v>477</v>
      </c>
    </row>
    <row r="223" spans="1:65" s="161" customFormat="1" ht="24.2" customHeight="1">
      <c r="A223" s="155"/>
      <c r="B223" s="328"/>
      <c r="C223" s="329" t="s">
        <v>478</v>
      </c>
      <c r="D223" s="329" t="s">
        <v>137</v>
      </c>
      <c r="E223" s="330" t="s">
        <v>479</v>
      </c>
      <c r="F223" s="331" t="s">
        <v>480</v>
      </c>
      <c r="G223" s="332" t="s">
        <v>169</v>
      </c>
      <c r="H223" s="333">
        <v>10</v>
      </c>
      <c r="I223" s="334"/>
      <c r="J223" s="334"/>
      <c r="K223" s="335"/>
      <c r="L223" s="156"/>
      <c r="M223" s="336" t="s">
        <v>1</v>
      </c>
      <c r="N223" s="337" t="s">
        <v>34</v>
      </c>
      <c r="O223" s="208"/>
      <c r="P223" s="338">
        <f t="shared" si="18"/>
        <v>0</v>
      </c>
      <c r="Q223" s="338">
        <v>0</v>
      </c>
      <c r="R223" s="338">
        <f t="shared" si="19"/>
        <v>0</v>
      </c>
      <c r="S223" s="338">
        <v>0</v>
      </c>
      <c r="T223" s="339">
        <f t="shared" si="20"/>
        <v>0</v>
      </c>
      <c r="U223" s="155"/>
      <c r="V223" s="155"/>
      <c r="W223" s="155"/>
      <c r="X223" s="155"/>
      <c r="Y223" s="155"/>
      <c r="Z223" s="155"/>
      <c r="AA223" s="155"/>
      <c r="AB223" s="155"/>
      <c r="AC223" s="155"/>
      <c r="AD223" s="155"/>
      <c r="AE223" s="155"/>
      <c r="AR223" s="290" t="s">
        <v>141</v>
      </c>
      <c r="AT223" s="290" t="s">
        <v>137</v>
      </c>
      <c r="AU223" s="290" t="s">
        <v>84</v>
      </c>
      <c r="AY223" s="134" t="s">
        <v>132</v>
      </c>
      <c r="BE223" s="340">
        <f t="shared" si="21"/>
        <v>0</v>
      </c>
      <c r="BF223" s="340">
        <f t="shared" si="22"/>
        <v>0</v>
      </c>
      <c r="BG223" s="340">
        <f t="shared" si="23"/>
        <v>0</v>
      </c>
      <c r="BH223" s="340">
        <f t="shared" si="24"/>
        <v>0</v>
      </c>
      <c r="BI223" s="340">
        <f t="shared" si="25"/>
        <v>0</v>
      </c>
      <c r="BJ223" s="134" t="s">
        <v>80</v>
      </c>
      <c r="BK223" s="340">
        <f t="shared" si="26"/>
        <v>0</v>
      </c>
      <c r="BL223" s="134" t="s">
        <v>141</v>
      </c>
      <c r="BM223" s="290" t="s">
        <v>481</v>
      </c>
    </row>
    <row r="224" spans="1:65" s="161" customFormat="1" ht="33" customHeight="1">
      <c r="A224" s="155"/>
      <c r="B224" s="328"/>
      <c r="C224" s="329" t="s">
        <v>482</v>
      </c>
      <c r="D224" s="329" t="s">
        <v>137</v>
      </c>
      <c r="E224" s="330" t="s">
        <v>483</v>
      </c>
      <c r="F224" s="331" t="s">
        <v>484</v>
      </c>
      <c r="G224" s="332" t="s">
        <v>460</v>
      </c>
      <c r="H224" s="333">
        <v>6</v>
      </c>
      <c r="I224" s="334"/>
      <c r="J224" s="334"/>
      <c r="K224" s="335"/>
      <c r="L224" s="156"/>
      <c r="M224" s="336" t="s">
        <v>1</v>
      </c>
      <c r="N224" s="337" t="s">
        <v>34</v>
      </c>
      <c r="O224" s="208"/>
      <c r="P224" s="338">
        <f t="shared" si="18"/>
        <v>0</v>
      </c>
      <c r="Q224" s="338">
        <v>0</v>
      </c>
      <c r="R224" s="338">
        <f t="shared" si="19"/>
        <v>0</v>
      </c>
      <c r="S224" s="338">
        <v>0</v>
      </c>
      <c r="T224" s="339">
        <f t="shared" si="20"/>
        <v>0</v>
      </c>
      <c r="U224" s="155"/>
      <c r="V224" s="155"/>
      <c r="W224" s="155"/>
      <c r="X224" s="155"/>
      <c r="Y224" s="155"/>
      <c r="Z224" s="155"/>
      <c r="AA224" s="155"/>
      <c r="AB224" s="155"/>
      <c r="AC224" s="155"/>
      <c r="AD224" s="155"/>
      <c r="AE224" s="155"/>
      <c r="AR224" s="290" t="s">
        <v>141</v>
      </c>
      <c r="AT224" s="290" t="s">
        <v>137</v>
      </c>
      <c r="AU224" s="290" t="s">
        <v>84</v>
      </c>
      <c r="AY224" s="134" t="s">
        <v>132</v>
      </c>
      <c r="BE224" s="340">
        <f t="shared" si="21"/>
        <v>0</v>
      </c>
      <c r="BF224" s="340">
        <f t="shared" si="22"/>
        <v>0</v>
      </c>
      <c r="BG224" s="340">
        <f t="shared" si="23"/>
        <v>0</v>
      </c>
      <c r="BH224" s="340">
        <f t="shared" si="24"/>
        <v>0</v>
      </c>
      <c r="BI224" s="340">
        <f t="shared" si="25"/>
        <v>0</v>
      </c>
      <c r="BJ224" s="134" t="s">
        <v>80</v>
      </c>
      <c r="BK224" s="340">
        <f t="shared" si="26"/>
        <v>0</v>
      </c>
      <c r="BL224" s="134" t="s">
        <v>141</v>
      </c>
      <c r="BM224" s="290" t="s">
        <v>485</v>
      </c>
    </row>
    <row r="225" spans="1:65" s="161" customFormat="1" ht="33" customHeight="1">
      <c r="A225" s="155"/>
      <c r="B225" s="328"/>
      <c r="C225" s="329" t="s">
        <v>486</v>
      </c>
      <c r="D225" s="329" t="s">
        <v>137</v>
      </c>
      <c r="E225" s="330" t="s">
        <v>487</v>
      </c>
      <c r="F225" s="331" t="s">
        <v>488</v>
      </c>
      <c r="G225" s="332" t="s">
        <v>169</v>
      </c>
      <c r="H225" s="333">
        <v>2</v>
      </c>
      <c r="I225" s="334"/>
      <c r="J225" s="334"/>
      <c r="K225" s="335"/>
      <c r="L225" s="156"/>
      <c r="M225" s="336" t="s">
        <v>1</v>
      </c>
      <c r="N225" s="337" t="s">
        <v>34</v>
      </c>
      <c r="O225" s="208"/>
      <c r="P225" s="338">
        <f t="shared" si="18"/>
        <v>0</v>
      </c>
      <c r="Q225" s="338">
        <v>0</v>
      </c>
      <c r="R225" s="338">
        <f t="shared" si="19"/>
        <v>0</v>
      </c>
      <c r="S225" s="338">
        <v>0</v>
      </c>
      <c r="T225" s="339">
        <f t="shared" si="20"/>
        <v>0</v>
      </c>
      <c r="U225" s="155"/>
      <c r="V225" s="155"/>
      <c r="W225" s="155"/>
      <c r="X225" s="155"/>
      <c r="Y225" s="155"/>
      <c r="Z225" s="155"/>
      <c r="AA225" s="155"/>
      <c r="AB225" s="155"/>
      <c r="AC225" s="155"/>
      <c r="AD225" s="155"/>
      <c r="AE225" s="155"/>
      <c r="AR225" s="290" t="s">
        <v>141</v>
      </c>
      <c r="AT225" s="290" t="s">
        <v>137</v>
      </c>
      <c r="AU225" s="290" t="s">
        <v>84</v>
      </c>
      <c r="AY225" s="134" t="s">
        <v>132</v>
      </c>
      <c r="BE225" s="340">
        <f t="shared" si="21"/>
        <v>0</v>
      </c>
      <c r="BF225" s="340">
        <f t="shared" si="22"/>
        <v>0</v>
      </c>
      <c r="BG225" s="340">
        <f t="shared" si="23"/>
        <v>0</v>
      </c>
      <c r="BH225" s="340">
        <f t="shared" si="24"/>
        <v>0</v>
      </c>
      <c r="BI225" s="340">
        <f t="shared" si="25"/>
        <v>0</v>
      </c>
      <c r="BJ225" s="134" t="s">
        <v>80</v>
      </c>
      <c r="BK225" s="340">
        <f t="shared" si="26"/>
        <v>0</v>
      </c>
      <c r="BL225" s="134" t="s">
        <v>141</v>
      </c>
      <c r="BM225" s="290" t="s">
        <v>489</v>
      </c>
    </row>
    <row r="226" spans="1:65" s="161" customFormat="1" ht="37.9" customHeight="1">
      <c r="A226" s="155"/>
      <c r="B226" s="328"/>
      <c r="C226" s="329" t="s">
        <v>490</v>
      </c>
      <c r="D226" s="329" t="s">
        <v>137</v>
      </c>
      <c r="E226" s="330" t="s">
        <v>491</v>
      </c>
      <c r="F226" s="331" t="s">
        <v>492</v>
      </c>
      <c r="G226" s="332" t="s">
        <v>169</v>
      </c>
      <c r="H226" s="333">
        <v>12</v>
      </c>
      <c r="I226" s="334"/>
      <c r="J226" s="334"/>
      <c r="K226" s="335"/>
      <c r="L226" s="156"/>
      <c r="M226" s="336" t="s">
        <v>1</v>
      </c>
      <c r="N226" s="337" t="s">
        <v>34</v>
      </c>
      <c r="O226" s="208"/>
      <c r="P226" s="338">
        <f t="shared" si="18"/>
        <v>0</v>
      </c>
      <c r="Q226" s="338">
        <v>0</v>
      </c>
      <c r="R226" s="338">
        <f t="shared" si="19"/>
        <v>0</v>
      </c>
      <c r="S226" s="338">
        <v>0</v>
      </c>
      <c r="T226" s="339">
        <f t="shared" si="20"/>
        <v>0</v>
      </c>
      <c r="U226" s="155"/>
      <c r="V226" s="155"/>
      <c r="W226" s="155"/>
      <c r="X226" s="155"/>
      <c r="Y226" s="155"/>
      <c r="Z226" s="155"/>
      <c r="AA226" s="155"/>
      <c r="AB226" s="155"/>
      <c r="AC226" s="155"/>
      <c r="AD226" s="155"/>
      <c r="AE226" s="155"/>
      <c r="AR226" s="290" t="s">
        <v>141</v>
      </c>
      <c r="AT226" s="290" t="s">
        <v>137</v>
      </c>
      <c r="AU226" s="290" t="s">
        <v>84</v>
      </c>
      <c r="AY226" s="134" t="s">
        <v>132</v>
      </c>
      <c r="BE226" s="340">
        <f t="shared" si="21"/>
        <v>0</v>
      </c>
      <c r="BF226" s="340">
        <f t="shared" si="22"/>
        <v>0</v>
      </c>
      <c r="BG226" s="340">
        <f t="shared" si="23"/>
        <v>0</v>
      </c>
      <c r="BH226" s="340">
        <f t="shared" si="24"/>
        <v>0</v>
      </c>
      <c r="BI226" s="340">
        <f t="shared" si="25"/>
        <v>0</v>
      </c>
      <c r="BJ226" s="134" t="s">
        <v>80</v>
      </c>
      <c r="BK226" s="340">
        <f t="shared" si="26"/>
        <v>0</v>
      </c>
      <c r="BL226" s="134" t="s">
        <v>141</v>
      </c>
      <c r="BM226" s="290" t="s">
        <v>493</v>
      </c>
    </row>
    <row r="227" spans="1:65" s="161" customFormat="1" ht="24.2" customHeight="1">
      <c r="A227" s="155"/>
      <c r="B227" s="328"/>
      <c r="C227" s="329" t="s">
        <v>494</v>
      </c>
      <c r="D227" s="329" t="s">
        <v>137</v>
      </c>
      <c r="E227" s="330" t="s">
        <v>495</v>
      </c>
      <c r="F227" s="331" t="s">
        <v>496</v>
      </c>
      <c r="G227" s="332" t="s">
        <v>169</v>
      </c>
      <c r="H227" s="333">
        <v>3</v>
      </c>
      <c r="I227" s="334"/>
      <c r="J227" s="334"/>
      <c r="K227" s="335"/>
      <c r="L227" s="156"/>
      <c r="M227" s="336" t="s">
        <v>1</v>
      </c>
      <c r="N227" s="337" t="s">
        <v>34</v>
      </c>
      <c r="O227" s="208"/>
      <c r="P227" s="338">
        <f t="shared" si="18"/>
        <v>0</v>
      </c>
      <c r="Q227" s="338">
        <v>0</v>
      </c>
      <c r="R227" s="338">
        <f t="shared" si="19"/>
        <v>0</v>
      </c>
      <c r="S227" s="338">
        <v>0</v>
      </c>
      <c r="T227" s="339">
        <f t="shared" si="20"/>
        <v>0</v>
      </c>
      <c r="U227" s="155"/>
      <c r="V227" s="155"/>
      <c r="W227" s="155"/>
      <c r="X227" s="155"/>
      <c r="Y227" s="155"/>
      <c r="Z227" s="155"/>
      <c r="AA227" s="155"/>
      <c r="AB227" s="155"/>
      <c r="AC227" s="155"/>
      <c r="AD227" s="155"/>
      <c r="AE227" s="155"/>
      <c r="AR227" s="290" t="s">
        <v>141</v>
      </c>
      <c r="AT227" s="290" t="s">
        <v>137</v>
      </c>
      <c r="AU227" s="290" t="s">
        <v>84</v>
      </c>
      <c r="AY227" s="134" t="s">
        <v>132</v>
      </c>
      <c r="BE227" s="340">
        <f t="shared" si="21"/>
        <v>0</v>
      </c>
      <c r="BF227" s="340">
        <f t="shared" si="22"/>
        <v>0</v>
      </c>
      <c r="BG227" s="340">
        <f t="shared" si="23"/>
        <v>0</v>
      </c>
      <c r="BH227" s="340">
        <f t="shared" si="24"/>
        <v>0</v>
      </c>
      <c r="BI227" s="340">
        <f t="shared" si="25"/>
        <v>0</v>
      </c>
      <c r="BJ227" s="134" t="s">
        <v>80</v>
      </c>
      <c r="BK227" s="340">
        <f t="shared" si="26"/>
        <v>0</v>
      </c>
      <c r="BL227" s="134" t="s">
        <v>141</v>
      </c>
      <c r="BM227" s="290" t="s">
        <v>497</v>
      </c>
    </row>
    <row r="228" spans="1:65" s="161" customFormat="1" ht="33" customHeight="1">
      <c r="A228" s="155"/>
      <c r="B228" s="328"/>
      <c r="C228" s="329" t="s">
        <v>498</v>
      </c>
      <c r="D228" s="329" t="s">
        <v>137</v>
      </c>
      <c r="E228" s="330" t="s">
        <v>499</v>
      </c>
      <c r="F228" s="331" t="s">
        <v>500</v>
      </c>
      <c r="G228" s="332" t="s">
        <v>169</v>
      </c>
      <c r="H228" s="333">
        <v>5</v>
      </c>
      <c r="I228" s="334"/>
      <c r="J228" s="334"/>
      <c r="K228" s="335"/>
      <c r="L228" s="156"/>
      <c r="M228" s="336" t="s">
        <v>1</v>
      </c>
      <c r="N228" s="337" t="s">
        <v>34</v>
      </c>
      <c r="O228" s="208"/>
      <c r="P228" s="338">
        <f t="shared" si="18"/>
        <v>0</v>
      </c>
      <c r="Q228" s="338">
        <v>0</v>
      </c>
      <c r="R228" s="338">
        <f t="shared" si="19"/>
        <v>0</v>
      </c>
      <c r="S228" s="338">
        <v>0</v>
      </c>
      <c r="T228" s="339">
        <f t="shared" si="20"/>
        <v>0</v>
      </c>
      <c r="U228" s="155"/>
      <c r="V228" s="155"/>
      <c r="W228" s="155"/>
      <c r="X228" s="155"/>
      <c r="Y228" s="155"/>
      <c r="Z228" s="155"/>
      <c r="AA228" s="155"/>
      <c r="AB228" s="155"/>
      <c r="AC228" s="155"/>
      <c r="AD228" s="155"/>
      <c r="AE228" s="155"/>
      <c r="AR228" s="290" t="s">
        <v>141</v>
      </c>
      <c r="AT228" s="290" t="s">
        <v>137</v>
      </c>
      <c r="AU228" s="290" t="s">
        <v>84</v>
      </c>
      <c r="AY228" s="134" t="s">
        <v>132</v>
      </c>
      <c r="BE228" s="340">
        <f t="shared" si="21"/>
        <v>0</v>
      </c>
      <c r="BF228" s="340">
        <f t="shared" si="22"/>
        <v>0</v>
      </c>
      <c r="BG228" s="340">
        <f t="shared" si="23"/>
        <v>0</v>
      </c>
      <c r="BH228" s="340">
        <f t="shared" si="24"/>
        <v>0</v>
      </c>
      <c r="BI228" s="340">
        <f t="shared" si="25"/>
        <v>0</v>
      </c>
      <c r="BJ228" s="134" t="s">
        <v>80</v>
      </c>
      <c r="BK228" s="340">
        <f t="shared" si="26"/>
        <v>0</v>
      </c>
      <c r="BL228" s="134" t="s">
        <v>141</v>
      </c>
      <c r="BM228" s="290" t="s">
        <v>501</v>
      </c>
    </row>
    <row r="229" spans="1:65" s="161" customFormat="1" ht="24.2" customHeight="1">
      <c r="A229" s="155"/>
      <c r="B229" s="328"/>
      <c r="C229" s="329" t="s">
        <v>502</v>
      </c>
      <c r="D229" s="329" t="s">
        <v>137</v>
      </c>
      <c r="E229" s="330" t="s">
        <v>503</v>
      </c>
      <c r="F229" s="331" t="s">
        <v>504</v>
      </c>
      <c r="G229" s="332" t="s">
        <v>169</v>
      </c>
      <c r="H229" s="333">
        <v>5</v>
      </c>
      <c r="I229" s="334"/>
      <c r="J229" s="334"/>
      <c r="K229" s="335"/>
      <c r="L229" s="156"/>
      <c r="M229" s="336" t="s">
        <v>1</v>
      </c>
      <c r="N229" s="337" t="s">
        <v>34</v>
      </c>
      <c r="O229" s="208"/>
      <c r="P229" s="338">
        <f t="shared" si="18"/>
        <v>0</v>
      </c>
      <c r="Q229" s="338">
        <v>0</v>
      </c>
      <c r="R229" s="338">
        <f t="shared" si="19"/>
        <v>0</v>
      </c>
      <c r="S229" s="338">
        <v>0</v>
      </c>
      <c r="T229" s="339">
        <f t="shared" si="20"/>
        <v>0</v>
      </c>
      <c r="U229" s="155"/>
      <c r="V229" s="155"/>
      <c r="W229" s="155"/>
      <c r="X229" s="155"/>
      <c r="Y229" s="155"/>
      <c r="Z229" s="155"/>
      <c r="AA229" s="155"/>
      <c r="AB229" s="155"/>
      <c r="AC229" s="155"/>
      <c r="AD229" s="155"/>
      <c r="AE229" s="155"/>
      <c r="AR229" s="290" t="s">
        <v>141</v>
      </c>
      <c r="AT229" s="290" t="s">
        <v>137</v>
      </c>
      <c r="AU229" s="290" t="s">
        <v>84</v>
      </c>
      <c r="AY229" s="134" t="s">
        <v>132</v>
      </c>
      <c r="BE229" s="340">
        <f t="shared" si="21"/>
        <v>0</v>
      </c>
      <c r="BF229" s="340">
        <f t="shared" si="22"/>
        <v>0</v>
      </c>
      <c r="BG229" s="340">
        <f t="shared" si="23"/>
        <v>0</v>
      </c>
      <c r="BH229" s="340">
        <f t="shared" si="24"/>
        <v>0</v>
      </c>
      <c r="BI229" s="340">
        <f t="shared" si="25"/>
        <v>0</v>
      </c>
      <c r="BJ229" s="134" t="s">
        <v>80</v>
      </c>
      <c r="BK229" s="340">
        <f t="shared" si="26"/>
        <v>0</v>
      </c>
      <c r="BL229" s="134" t="s">
        <v>141</v>
      </c>
      <c r="BM229" s="290" t="s">
        <v>505</v>
      </c>
    </row>
    <row r="230" spans="1:65" s="161" customFormat="1" ht="24.2" customHeight="1">
      <c r="A230" s="155"/>
      <c r="B230" s="328"/>
      <c r="C230" s="329" t="s">
        <v>506</v>
      </c>
      <c r="D230" s="329" t="s">
        <v>137</v>
      </c>
      <c r="E230" s="330" t="s">
        <v>507</v>
      </c>
      <c r="F230" s="331" t="s">
        <v>508</v>
      </c>
      <c r="G230" s="332" t="s">
        <v>460</v>
      </c>
      <c r="H230" s="333">
        <v>3</v>
      </c>
      <c r="I230" s="334"/>
      <c r="J230" s="334"/>
      <c r="K230" s="335"/>
      <c r="L230" s="156"/>
      <c r="M230" s="336" t="s">
        <v>1</v>
      </c>
      <c r="N230" s="337" t="s">
        <v>34</v>
      </c>
      <c r="O230" s="208"/>
      <c r="P230" s="338">
        <f t="shared" si="18"/>
        <v>0</v>
      </c>
      <c r="Q230" s="338">
        <v>0</v>
      </c>
      <c r="R230" s="338">
        <f t="shared" si="19"/>
        <v>0</v>
      </c>
      <c r="S230" s="338">
        <v>0</v>
      </c>
      <c r="T230" s="339">
        <f t="shared" si="20"/>
        <v>0</v>
      </c>
      <c r="U230" s="155"/>
      <c r="V230" s="155"/>
      <c r="W230" s="155"/>
      <c r="X230" s="155"/>
      <c r="Y230" s="155"/>
      <c r="Z230" s="155"/>
      <c r="AA230" s="155"/>
      <c r="AB230" s="155"/>
      <c r="AC230" s="155"/>
      <c r="AD230" s="155"/>
      <c r="AE230" s="155"/>
      <c r="AR230" s="290" t="s">
        <v>141</v>
      </c>
      <c r="AT230" s="290" t="s">
        <v>137</v>
      </c>
      <c r="AU230" s="290" t="s">
        <v>84</v>
      </c>
      <c r="AY230" s="134" t="s">
        <v>132</v>
      </c>
      <c r="BE230" s="340">
        <f t="shared" si="21"/>
        <v>0</v>
      </c>
      <c r="BF230" s="340">
        <f t="shared" si="22"/>
        <v>0</v>
      </c>
      <c r="BG230" s="340">
        <f t="shared" si="23"/>
        <v>0</v>
      </c>
      <c r="BH230" s="340">
        <f t="shared" si="24"/>
        <v>0</v>
      </c>
      <c r="BI230" s="340">
        <f t="shared" si="25"/>
        <v>0</v>
      </c>
      <c r="BJ230" s="134" t="s">
        <v>80</v>
      </c>
      <c r="BK230" s="340">
        <f t="shared" si="26"/>
        <v>0</v>
      </c>
      <c r="BL230" s="134" t="s">
        <v>141</v>
      </c>
      <c r="BM230" s="290" t="s">
        <v>509</v>
      </c>
    </row>
    <row r="231" spans="1:65" s="161" customFormat="1" ht="33" customHeight="1">
      <c r="A231" s="155"/>
      <c r="B231" s="328"/>
      <c r="C231" s="329" t="s">
        <v>510</v>
      </c>
      <c r="D231" s="329" t="s">
        <v>137</v>
      </c>
      <c r="E231" s="330" t="s">
        <v>511</v>
      </c>
      <c r="F231" s="331" t="s">
        <v>512</v>
      </c>
      <c r="G231" s="332" t="s">
        <v>169</v>
      </c>
      <c r="H231" s="333">
        <v>1</v>
      </c>
      <c r="I231" s="334"/>
      <c r="J231" s="334"/>
      <c r="K231" s="335"/>
      <c r="L231" s="156"/>
      <c r="M231" s="336" t="s">
        <v>1</v>
      </c>
      <c r="N231" s="337" t="s">
        <v>34</v>
      </c>
      <c r="O231" s="208"/>
      <c r="P231" s="338">
        <f t="shared" si="18"/>
        <v>0</v>
      </c>
      <c r="Q231" s="338">
        <v>0</v>
      </c>
      <c r="R231" s="338">
        <f t="shared" si="19"/>
        <v>0</v>
      </c>
      <c r="S231" s="338">
        <v>0</v>
      </c>
      <c r="T231" s="339">
        <f t="shared" si="20"/>
        <v>0</v>
      </c>
      <c r="U231" s="155"/>
      <c r="V231" s="155"/>
      <c r="W231" s="155"/>
      <c r="X231" s="155"/>
      <c r="Y231" s="155"/>
      <c r="Z231" s="155"/>
      <c r="AA231" s="155"/>
      <c r="AB231" s="155"/>
      <c r="AC231" s="155"/>
      <c r="AD231" s="155"/>
      <c r="AE231" s="155"/>
      <c r="AR231" s="290" t="s">
        <v>141</v>
      </c>
      <c r="AT231" s="290" t="s">
        <v>137</v>
      </c>
      <c r="AU231" s="290" t="s">
        <v>84</v>
      </c>
      <c r="AY231" s="134" t="s">
        <v>132</v>
      </c>
      <c r="BE231" s="340">
        <f t="shared" si="21"/>
        <v>0</v>
      </c>
      <c r="BF231" s="340">
        <f t="shared" si="22"/>
        <v>0</v>
      </c>
      <c r="BG231" s="340">
        <f t="shared" si="23"/>
        <v>0</v>
      </c>
      <c r="BH231" s="340">
        <f t="shared" si="24"/>
        <v>0</v>
      </c>
      <c r="BI231" s="340">
        <f t="shared" si="25"/>
        <v>0</v>
      </c>
      <c r="BJ231" s="134" t="s">
        <v>80</v>
      </c>
      <c r="BK231" s="340">
        <f t="shared" si="26"/>
        <v>0</v>
      </c>
      <c r="BL231" s="134" t="s">
        <v>141</v>
      </c>
      <c r="BM231" s="290" t="s">
        <v>513</v>
      </c>
    </row>
    <row r="232" spans="1:65" s="161" customFormat="1" ht="33" customHeight="1">
      <c r="A232" s="155"/>
      <c r="B232" s="328"/>
      <c r="C232" s="329" t="s">
        <v>514</v>
      </c>
      <c r="D232" s="329" t="s">
        <v>137</v>
      </c>
      <c r="E232" s="330" t="s">
        <v>515</v>
      </c>
      <c r="F232" s="331" t="s">
        <v>516</v>
      </c>
      <c r="G232" s="332" t="s">
        <v>169</v>
      </c>
      <c r="H232" s="333">
        <v>6</v>
      </c>
      <c r="I232" s="334"/>
      <c r="J232" s="334"/>
      <c r="K232" s="335"/>
      <c r="L232" s="156"/>
      <c r="M232" s="336" t="s">
        <v>1</v>
      </c>
      <c r="N232" s="337" t="s">
        <v>34</v>
      </c>
      <c r="O232" s="208"/>
      <c r="P232" s="338">
        <f t="shared" si="18"/>
        <v>0</v>
      </c>
      <c r="Q232" s="338">
        <v>0</v>
      </c>
      <c r="R232" s="338">
        <f t="shared" si="19"/>
        <v>0</v>
      </c>
      <c r="S232" s="338">
        <v>0</v>
      </c>
      <c r="T232" s="339">
        <f t="shared" si="20"/>
        <v>0</v>
      </c>
      <c r="U232" s="155"/>
      <c r="V232" s="155"/>
      <c r="W232" s="155"/>
      <c r="X232" s="155"/>
      <c r="Y232" s="155"/>
      <c r="Z232" s="155"/>
      <c r="AA232" s="155"/>
      <c r="AB232" s="155"/>
      <c r="AC232" s="155"/>
      <c r="AD232" s="155"/>
      <c r="AE232" s="155"/>
      <c r="AR232" s="290" t="s">
        <v>141</v>
      </c>
      <c r="AT232" s="290" t="s">
        <v>137</v>
      </c>
      <c r="AU232" s="290" t="s">
        <v>84</v>
      </c>
      <c r="AY232" s="134" t="s">
        <v>132</v>
      </c>
      <c r="BE232" s="340">
        <f t="shared" si="21"/>
        <v>0</v>
      </c>
      <c r="BF232" s="340">
        <f t="shared" si="22"/>
        <v>0</v>
      </c>
      <c r="BG232" s="340">
        <f t="shared" si="23"/>
        <v>0</v>
      </c>
      <c r="BH232" s="340">
        <f t="shared" si="24"/>
        <v>0</v>
      </c>
      <c r="BI232" s="340">
        <f t="shared" si="25"/>
        <v>0</v>
      </c>
      <c r="BJ232" s="134" t="s">
        <v>80</v>
      </c>
      <c r="BK232" s="340">
        <f t="shared" si="26"/>
        <v>0</v>
      </c>
      <c r="BL232" s="134" t="s">
        <v>141</v>
      </c>
      <c r="BM232" s="290" t="s">
        <v>517</v>
      </c>
    </row>
    <row r="233" spans="1:65" s="161" customFormat="1" ht="24.2" customHeight="1">
      <c r="A233" s="155"/>
      <c r="B233" s="328"/>
      <c r="C233" s="329" t="s">
        <v>518</v>
      </c>
      <c r="D233" s="329" t="s">
        <v>137</v>
      </c>
      <c r="E233" s="330" t="s">
        <v>519</v>
      </c>
      <c r="F233" s="331" t="s">
        <v>520</v>
      </c>
      <c r="G233" s="332" t="s">
        <v>169</v>
      </c>
      <c r="H233" s="333">
        <v>5</v>
      </c>
      <c r="I233" s="334"/>
      <c r="J233" s="334"/>
      <c r="K233" s="335"/>
      <c r="L233" s="156"/>
      <c r="M233" s="336" t="s">
        <v>1</v>
      </c>
      <c r="N233" s="337" t="s">
        <v>34</v>
      </c>
      <c r="O233" s="208"/>
      <c r="P233" s="338">
        <f t="shared" si="18"/>
        <v>0</v>
      </c>
      <c r="Q233" s="338">
        <v>0</v>
      </c>
      <c r="R233" s="338">
        <f t="shared" si="19"/>
        <v>0</v>
      </c>
      <c r="S233" s="338">
        <v>0</v>
      </c>
      <c r="T233" s="339">
        <f t="shared" si="20"/>
        <v>0</v>
      </c>
      <c r="U233" s="155"/>
      <c r="V233" s="155"/>
      <c r="W233" s="155"/>
      <c r="X233" s="155"/>
      <c r="Y233" s="155"/>
      <c r="Z233" s="155"/>
      <c r="AA233" s="155"/>
      <c r="AB233" s="155"/>
      <c r="AC233" s="155"/>
      <c r="AD233" s="155"/>
      <c r="AE233" s="155"/>
      <c r="AR233" s="290" t="s">
        <v>141</v>
      </c>
      <c r="AT233" s="290" t="s">
        <v>137</v>
      </c>
      <c r="AU233" s="290" t="s">
        <v>84</v>
      </c>
      <c r="AY233" s="134" t="s">
        <v>132</v>
      </c>
      <c r="BE233" s="340">
        <f t="shared" si="21"/>
        <v>0</v>
      </c>
      <c r="BF233" s="340">
        <f t="shared" si="22"/>
        <v>0</v>
      </c>
      <c r="BG233" s="340">
        <f t="shared" si="23"/>
        <v>0</v>
      </c>
      <c r="BH233" s="340">
        <f t="shared" si="24"/>
        <v>0</v>
      </c>
      <c r="BI233" s="340">
        <f t="shared" si="25"/>
        <v>0</v>
      </c>
      <c r="BJ233" s="134" t="s">
        <v>80</v>
      </c>
      <c r="BK233" s="340">
        <f t="shared" si="26"/>
        <v>0</v>
      </c>
      <c r="BL233" s="134" t="s">
        <v>141</v>
      </c>
      <c r="BM233" s="290" t="s">
        <v>521</v>
      </c>
    </row>
    <row r="234" spans="1:65" s="161" customFormat="1" ht="24.2" customHeight="1">
      <c r="A234" s="155"/>
      <c r="B234" s="328"/>
      <c r="C234" s="329" t="s">
        <v>522</v>
      </c>
      <c r="D234" s="329" t="s">
        <v>137</v>
      </c>
      <c r="E234" s="330" t="s">
        <v>523</v>
      </c>
      <c r="F234" s="331" t="s">
        <v>524</v>
      </c>
      <c r="G234" s="332" t="s">
        <v>169</v>
      </c>
      <c r="H234" s="333">
        <v>2</v>
      </c>
      <c r="I234" s="334"/>
      <c r="J234" s="334"/>
      <c r="K234" s="335"/>
      <c r="L234" s="156"/>
      <c r="M234" s="336" t="s">
        <v>1</v>
      </c>
      <c r="N234" s="337" t="s">
        <v>34</v>
      </c>
      <c r="O234" s="208"/>
      <c r="P234" s="338">
        <f t="shared" si="18"/>
        <v>0</v>
      </c>
      <c r="Q234" s="338">
        <v>0</v>
      </c>
      <c r="R234" s="338">
        <f t="shared" si="19"/>
        <v>0</v>
      </c>
      <c r="S234" s="338">
        <v>0</v>
      </c>
      <c r="T234" s="339">
        <f t="shared" si="20"/>
        <v>0</v>
      </c>
      <c r="U234" s="155"/>
      <c r="V234" s="155"/>
      <c r="W234" s="155"/>
      <c r="X234" s="155"/>
      <c r="Y234" s="155"/>
      <c r="Z234" s="155"/>
      <c r="AA234" s="155"/>
      <c r="AB234" s="155"/>
      <c r="AC234" s="155"/>
      <c r="AD234" s="155"/>
      <c r="AE234" s="155"/>
      <c r="AR234" s="290" t="s">
        <v>141</v>
      </c>
      <c r="AT234" s="290" t="s">
        <v>137</v>
      </c>
      <c r="AU234" s="290" t="s">
        <v>84</v>
      </c>
      <c r="AY234" s="134" t="s">
        <v>132</v>
      </c>
      <c r="BE234" s="340">
        <f t="shared" si="21"/>
        <v>0</v>
      </c>
      <c r="BF234" s="340">
        <f t="shared" si="22"/>
        <v>0</v>
      </c>
      <c r="BG234" s="340">
        <f t="shared" si="23"/>
        <v>0</v>
      </c>
      <c r="BH234" s="340">
        <f t="shared" si="24"/>
        <v>0</v>
      </c>
      <c r="BI234" s="340">
        <f t="shared" si="25"/>
        <v>0</v>
      </c>
      <c r="BJ234" s="134" t="s">
        <v>80</v>
      </c>
      <c r="BK234" s="340">
        <f t="shared" si="26"/>
        <v>0</v>
      </c>
      <c r="BL234" s="134" t="s">
        <v>141</v>
      </c>
      <c r="BM234" s="290" t="s">
        <v>525</v>
      </c>
    </row>
    <row r="235" spans="1:65" s="161" customFormat="1" ht="24.2" customHeight="1">
      <c r="A235" s="155"/>
      <c r="B235" s="328"/>
      <c r="C235" s="329" t="s">
        <v>526</v>
      </c>
      <c r="D235" s="329" t="s">
        <v>137</v>
      </c>
      <c r="E235" s="330" t="s">
        <v>527</v>
      </c>
      <c r="F235" s="331" t="s">
        <v>528</v>
      </c>
      <c r="G235" s="332" t="s">
        <v>169</v>
      </c>
      <c r="H235" s="333">
        <v>8</v>
      </c>
      <c r="I235" s="334"/>
      <c r="J235" s="334"/>
      <c r="K235" s="335"/>
      <c r="L235" s="156"/>
      <c r="M235" s="336" t="s">
        <v>1</v>
      </c>
      <c r="N235" s="337" t="s">
        <v>34</v>
      </c>
      <c r="O235" s="208"/>
      <c r="P235" s="338">
        <f t="shared" si="18"/>
        <v>0</v>
      </c>
      <c r="Q235" s="338">
        <v>0</v>
      </c>
      <c r="R235" s="338">
        <f t="shared" si="19"/>
        <v>0</v>
      </c>
      <c r="S235" s="338">
        <v>0</v>
      </c>
      <c r="T235" s="339">
        <f t="shared" si="20"/>
        <v>0</v>
      </c>
      <c r="U235" s="155"/>
      <c r="V235" s="155"/>
      <c r="W235" s="155"/>
      <c r="X235" s="155"/>
      <c r="Y235" s="155"/>
      <c r="Z235" s="155"/>
      <c r="AA235" s="155"/>
      <c r="AB235" s="155"/>
      <c r="AC235" s="155"/>
      <c r="AD235" s="155"/>
      <c r="AE235" s="155"/>
      <c r="AR235" s="290" t="s">
        <v>141</v>
      </c>
      <c r="AT235" s="290" t="s">
        <v>137</v>
      </c>
      <c r="AU235" s="290" t="s">
        <v>84</v>
      </c>
      <c r="AY235" s="134" t="s">
        <v>132</v>
      </c>
      <c r="BE235" s="340">
        <f t="shared" si="21"/>
        <v>0</v>
      </c>
      <c r="BF235" s="340">
        <f t="shared" si="22"/>
        <v>0</v>
      </c>
      <c r="BG235" s="340">
        <f t="shared" si="23"/>
        <v>0</v>
      </c>
      <c r="BH235" s="340">
        <f t="shared" si="24"/>
        <v>0</v>
      </c>
      <c r="BI235" s="340">
        <f t="shared" si="25"/>
        <v>0</v>
      </c>
      <c r="BJ235" s="134" t="s">
        <v>80</v>
      </c>
      <c r="BK235" s="340">
        <f t="shared" si="26"/>
        <v>0</v>
      </c>
      <c r="BL235" s="134" t="s">
        <v>141</v>
      </c>
      <c r="BM235" s="290" t="s">
        <v>529</v>
      </c>
    </row>
    <row r="236" spans="1:65" s="161" customFormat="1" ht="24.2" customHeight="1">
      <c r="A236" s="155"/>
      <c r="B236" s="328"/>
      <c r="C236" s="329" t="s">
        <v>530</v>
      </c>
      <c r="D236" s="329" t="s">
        <v>137</v>
      </c>
      <c r="E236" s="330" t="s">
        <v>531</v>
      </c>
      <c r="F236" s="331" t="s">
        <v>532</v>
      </c>
      <c r="G236" s="332" t="s">
        <v>169</v>
      </c>
      <c r="H236" s="333">
        <v>8</v>
      </c>
      <c r="I236" s="334"/>
      <c r="J236" s="334"/>
      <c r="K236" s="335"/>
      <c r="L236" s="156"/>
      <c r="M236" s="336" t="s">
        <v>1</v>
      </c>
      <c r="N236" s="337" t="s">
        <v>34</v>
      </c>
      <c r="O236" s="208"/>
      <c r="P236" s="338">
        <f t="shared" si="18"/>
        <v>0</v>
      </c>
      <c r="Q236" s="338">
        <v>0</v>
      </c>
      <c r="R236" s="338">
        <f t="shared" si="19"/>
        <v>0</v>
      </c>
      <c r="S236" s="338">
        <v>0</v>
      </c>
      <c r="T236" s="339">
        <f t="shared" si="20"/>
        <v>0</v>
      </c>
      <c r="U236" s="155"/>
      <c r="V236" s="155"/>
      <c r="W236" s="155"/>
      <c r="X236" s="155"/>
      <c r="Y236" s="155"/>
      <c r="Z236" s="155"/>
      <c r="AA236" s="155"/>
      <c r="AB236" s="155"/>
      <c r="AC236" s="155"/>
      <c r="AD236" s="155"/>
      <c r="AE236" s="155"/>
      <c r="AR236" s="290" t="s">
        <v>141</v>
      </c>
      <c r="AT236" s="290" t="s">
        <v>137</v>
      </c>
      <c r="AU236" s="290" t="s">
        <v>84</v>
      </c>
      <c r="AY236" s="134" t="s">
        <v>132</v>
      </c>
      <c r="BE236" s="340">
        <f t="shared" si="21"/>
        <v>0</v>
      </c>
      <c r="BF236" s="340">
        <f t="shared" si="22"/>
        <v>0</v>
      </c>
      <c r="BG236" s="340">
        <f t="shared" si="23"/>
        <v>0</v>
      </c>
      <c r="BH236" s="340">
        <f t="shared" si="24"/>
        <v>0</v>
      </c>
      <c r="BI236" s="340">
        <f t="shared" si="25"/>
        <v>0</v>
      </c>
      <c r="BJ236" s="134" t="s">
        <v>80</v>
      </c>
      <c r="BK236" s="340">
        <f t="shared" si="26"/>
        <v>0</v>
      </c>
      <c r="BL236" s="134" t="s">
        <v>141</v>
      </c>
      <c r="BM236" s="290" t="s">
        <v>533</v>
      </c>
    </row>
    <row r="237" spans="1:65" s="161" customFormat="1" ht="24.2" customHeight="1">
      <c r="A237" s="155"/>
      <c r="B237" s="328"/>
      <c r="C237" s="329" t="s">
        <v>534</v>
      </c>
      <c r="D237" s="329" t="s">
        <v>137</v>
      </c>
      <c r="E237" s="330" t="s">
        <v>535</v>
      </c>
      <c r="F237" s="331" t="s">
        <v>536</v>
      </c>
      <c r="G237" s="332" t="s">
        <v>169</v>
      </c>
      <c r="H237" s="333">
        <v>4</v>
      </c>
      <c r="I237" s="334"/>
      <c r="J237" s="334"/>
      <c r="K237" s="335"/>
      <c r="L237" s="156"/>
      <c r="M237" s="336" t="s">
        <v>1</v>
      </c>
      <c r="N237" s="337" t="s">
        <v>34</v>
      </c>
      <c r="O237" s="208"/>
      <c r="P237" s="338">
        <f t="shared" si="18"/>
        <v>0</v>
      </c>
      <c r="Q237" s="338">
        <v>0</v>
      </c>
      <c r="R237" s="338">
        <f t="shared" si="19"/>
        <v>0</v>
      </c>
      <c r="S237" s="338">
        <v>0</v>
      </c>
      <c r="T237" s="339">
        <f t="shared" si="20"/>
        <v>0</v>
      </c>
      <c r="U237" s="155"/>
      <c r="V237" s="155"/>
      <c r="W237" s="155"/>
      <c r="X237" s="155"/>
      <c r="Y237" s="155"/>
      <c r="Z237" s="155"/>
      <c r="AA237" s="155"/>
      <c r="AB237" s="155"/>
      <c r="AC237" s="155"/>
      <c r="AD237" s="155"/>
      <c r="AE237" s="155"/>
      <c r="AR237" s="290" t="s">
        <v>141</v>
      </c>
      <c r="AT237" s="290" t="s">
        <v>137</v>
      </c>
      <c r="AU237" s="290" t="s">
        <v>84</v>
      </c>
      <c r="AY237" s="134" t="s">
        <v>132</v>
      </c>
      <c r="BE237" s="340">
        <f t="shared" si="21"/>
        <v>0</v>
      </c>
      <c r="BF237" s="340">
        <f t="shared" si="22"/>
        <v>0</v>
      </c>
      <c r="BG237" s="340">
        <f t="shared" si="23"/>
        <v>0</v>
      </c>
      <c r="BH237" s="340">
        <f t="shared" si="24"/>
        <v>0</v>
      </c>
      <c r="BI237" s="340">
        <f t="shared" si="25"/>
        <v>0</v>
      </c>
      <c r="BJ237" s="134" t="s">
        <v>80</v>
      </c>
      <c r="BK237" s="340">
        <f t="shared" si="26"/>
        <v>0</v>
      </c>
      <c r="BL237" s="134" t="s">
        <v>141</v>
      </c>
      <c r="BM237" s="290" t="s">
        <v>537</v>
      </c>
    </row>
    <row r="238" spans="1:65" s="161" customFormat="1" ht="16.5" customHeight="1">
      <c r="A238" s="155"/>
      <c r="B238" s="328"/>
      <c r="C238" s="329" t="s">
        <v>538</v>
      </c>
      <c r="D238" s="329" t="s">
        <v>137</v>
      </c>
      <c r="E238" s="330" t="s">
        <v>539</v>
      </c>
      <c r="F238" s="331" t="s">
        <v>540</v>
      </c>
      <c r="G238" s="332" t="s">
        <v>169</v>
      </c>
      <c r="H238" s="333">
        <v>5</v>
      </c>
      <c r="I238" s="334"/>
      <c r="J238" s="334"/>
      <c r="K238" s="335"/>
      <c r="L238" s="156"/>
      <c r="M238" s="336" t="s">
        <v>1</v>
      </c>
      <c r="N238" s="337" t="s">
        <v>34</v>
      </c>
      <c r="O238" s="208"/>
      <c r="P238" s="338">
        <f t="shared" si="18"/>
        <v>0</v>
      </c>
      <c r="Q238" s="338">
        <v>0</v>
      </c>
      <c r="R238" s="338">
        <f t="shared" si="19"/>
        <v>0</v>
      </c>
      <c r="S238" s="338">
        <v>0</v>
      </c>
      <c r="T238" s="339">
        <f t="shared" si="20"/>
        <v>0</v>
      </c>
      <c r="U238" s="155"/>
      <c r="V238" s="155"/>
      <c r="W238" s="155"/>
      <c r="X238" s="155"/>
      <c r="Y238" s="155"/>
      <c r="Z238" s="155"/>
      <c r="AA238" s="155"/>
      <c r="AB238" s="155"/>
      <c r="AC238" s="155"/>
      <c r="AD238" s="155"/>
      <c r="AE238" s="155"/>
      <c r="AR238" s="290" t="s">
        <v>141</v>
      </c>
      <c r="AT238" s="290" t="s">
        <v>137</v>
      </c>
      <c r="AU238" s="290" t="s">
        <v>84</v>
      </c>
      <c r="AY238" s="134" t="s">
        <v>132</v>
      </c>
      <c r="BE238" s="340">
        <f t="shared" si="21"/>
        <v>0</v>
      </c>
      <c r="BF238" s="340">
        <f t="shared" si="22"/>
        <v>0</v>
      </c>
      <c r="BG238" s="340">
        <f t="shared" si="23"/>
        <v>0</v>
      </c>
      <c r="BH238" s="340">
        <f t="shared" si="24"/>
        <v>0</v>
      </c>
      <c r="BI238" s="340">
        <f t="shared" si="25"/>
        <v>0</v>
      </c>
      <c r="BJ238" s="134" t="s">
        <v>80</v>
      </c>
      <c r="BK238" s="340">
        <f t="shared" si="26"/>
        <v>0</v>
      </c>
      <c r="BL238" s="134" t="s">
        <v>141</v>
      </c>
      <c r="BM238" s="290" t="s">
        <v>541</v>
      </c>
    </row>
    <row r="239" spans="1:65" s="161" customFormat="1" ht="16.5" customHeight="1">
      <c r="A239" s="155"/>
      <c r="B239" s="328"/>
      <c r="C239" s="329" t="s">
        <v>542</v>
      </c>
      <c r="D239" s="329" t="s">
        <v>137</v>
      </c>
      <c r="E239" s="330" t="s">
        <v>543</v>
      </c>
      <c r="F239" s="331" t="s">
        <v>544</v>
      </c>
      <c r="G239" s="332" t="s">
        <v>169</v>
      </c>
      <c r="H239" s="333">
        <v>2</v>
      </c>
      <c r="I239" s="334"/>
      <c r="J239" s="334"/>
      <c r="K239" s="335"/>
      <c r="L239" s="156"/>
      <c r="M239" s="336" t="s">
        <v>1</v>
      </c>
      <c r="N239" s="337" t="s">
        <v>34</v>
      </c>
      <c r="O239" s="208"/>
      <c r="P239" s="338">
        <f t="shared" si="18"/>
        <v>0</v>
      </c>
      <c r="Q239" s="338">
        <v>0</v>
      </c>
      <c r="R239" s="338">
        <f t="shared" si="19"/>
        <v>0</v>
      </c>
      <c r="S239" s="338">
        <v>0</v>
      </c>
      <c r="T239" s="339">
        <f t="shared" si="20"/>
        <v>0</v>
      </c>
      <c r="U239" s="155"/>
      <c r="V239" s="155"/>
      <c r="W239" s="155"/>
      <c r="X239" s="155"/>
      <c r="Y239" s="155"/>
      <c r="Z239" s="155"/>
      <c r="AA239" s="155"/>
      <c r="AB239" s="155"/>
      <c r="AC239" s="155"/>
      <c r="AD239" s="155"/>
      <c r="AE239" s="155"/>
      <c r="AR239" s="290" t="s">
        <v>141</v>
      </c>
      <c r="AT239" s="290" t="s">
        <v>137</v>
      </c>
      <c r="AU239" s="290" t="s">
        <v>84</v>
      </c>
      <c r="AY239" s="134" t="s">
        <v>132</v>
      </c>
      <c r="BE239" s="340">
        <f t="shared" si="21"/>
        <v>0</v>
      </c>
      <c r="BF239" s="340">
        <f t="shared" si="22"/>
        <v>0</v>
      </c>
      <c r="BG239" s="340">
        <f t="shared" si="23"/>
        <v>0</v>
      </c>
      <c r="BH239" s="340">
        <f t="shared" si="24"/>
        <v>0</v>
      </c>
      <c r="BI239" s="340">
        <f t="shared" si="25"/>
        <v>0</v>
      </c>
      <c r="BJ239" s="134" t="s">
        <v>80</v>
      </c>
      <c r="BK239" s="340">
        <f t="shared" si="26"/>
        <v>0</v>
      </c>
      <c r="BL239" s="134" t="s">
        <v>141</v>
      </c>
      <c r="BM239" s="290" t="s">
        <v>545</v>
      </c>
    </row>
    <row r="240" spans="1:65" s="161" customFormat="1" ht="16.5" customHeight="1">
      <c r="A240" s="155"/>
      <c r="B240" s="328"/>
      <c r="C240" s="329" t="s">
        <v>546</v>
      </c>
      <c r="D240" s="329" t="s">
        <v>137</v>
      </c>
      <c r="E240" s="330" t="s">
        <v>547</v>
      </c>
      <c r="F240" s="331" t="s">
        <v>548</v>
      </c>
      <c r="G240" s="332" t="s">
        <v>169</v>
      </c>
      <c r="H240" s="333">
        <v>8</v>
      </c>
      <c r="I240" s="334"/>
      <c r="J240" s="334"/>
      <c r="K240" s="335"/>
      <c r="L240" s="156"/>
      <c r="M240" s="336" t="s">
        <v>1</v>
      </c>
      <c r="N240" s="337" t="s">
        <v>34</v>
      </c>
      <c r="O240" s="208"/>
      <c r="P240" s="338">
        <f t="shared" si="18"/>
        <v>0</v>
      </c>
      <c r="Q240" s="338">
        <v>0</v>
      </c>
      <c r="R240" s="338">
        <f t="shared" si="19"/>
        <v>0</v>
      </c>
      <c r="S240" s="338">
        <v>0</v>
      </c>
      <c r="T240" s="339">
        <f t="shared" si="20"/>
        <v>0</v>
      </c>
      <c r="U240" s="155"/>
      <c r="V240" s="155"/>
      <c r="W240" s="155"/>
      <c r="X240" s="155"/>
      <c r="Y240" s="155"/>
      <c r="Z240" s="155"/>
      <c r="AA240" s="155"/>
      <c r="AB240" s="155"/>
      <c r="AC240" s="155"/>
      <c r="AD240" s="155"/>
      <c r="AE240" s="155"/>
      <c r="AR240" s="290" t="s">
        <v>141</v>
      </c>
      <c r="AT240" s="290" t="s">
        <v>137</v>
      </c>
      <c r="AU240" s="290" t="s">
        <v>84</v>
      </c>
      <c r="AY240" s="134" t="s">
        <v>132</v>
      </c>
      <c r="BE240" s="340">
        <f t="shared" si="21"/>
        <v>0</v>
      </c>
      <c r="BF240" s="340">
        <f t="shared" si="22"/>
        <v>0</v>
      </c>
      <c r="BG240" s="340">
        <f t="shared" si="23"/>
        <v>0</v>
      </c>
      <c r="BH240" s="340">
        <f t="shared" si="24"/>
        <v>0</v>
      </c>
      <c r="BI240" s="340">
        <f t="shared" si="25"/>
        <v>0</v>
      </c>
      <c r="BJ240" s="134" t="s">
        <v>80</v>
      </c>
      <c r="BK240" s="340">
        <f t="shared" si="26"/>
        <v>0</v>
      </c>
      <c r="BL240" s="134" t="s">
        <v>141</v>
      </c>
      <c r="BM240" s="290" t="s">
        <v>549</v>
      </c>
    </row>
    <row r="241" spans="1:65" s="161" customFormat="1" ht="16.5" customHeight="1">
      <c r="A241" s="155"/>
      <c r="B241" s="328"/>
      <c r="C241" s="329" t="s">
        <v>550</v>
      </c>
      <c r="D241" s="329" t="s">
        <v>137</v>
      </c>
      <c r="E241" s="330" t="s">
        <v>551</v>
      </c>
      <c r="F241" s="331" t="s">
        <v>552</v>
      </c>
      <c r="G241" s="332" t="s">
        <v>169</v>
      </c>
      <c r="H241" s="333">
        <v>10</v>
      </c>
      <c r="I241" s="334"/>
      <c r="J241" s="334"/>
      <c r="K241" s="335"/>
      <c r="L241" s="156"/>
      <c r="M241" s="336" t="s">
        <v>1</v>
      </c>
      <c r="N241" s="337" t="s">
        <v>34</v>
      </c>
      <c r="O241" s="208"/>
      <c r="P241" s="338">
        <f t="shared" si="18"/>
        <v>0</v>
      </c>
      <c r="Q241" s="338">
        <v>0</v>
      </c>
      <c r="R241" s="338">
        <f t="shared" si="19"/>
        <v>0</v>
      </c>
      <c r="S241" s="338">
        <v>0</v>
      </c>
      <c r="T241" s="339">
        <f t="shared" si="20"/>
        <v>0</v>
      </c>
      <c r="U241" s="155"/>
      <c r="V241" s="155"/>
      <c r="W241" s="155"/>
      <c r="X241" s="155"/>
      <c r="Y241" s="155"/>
      <c r="Z241" s="155"/>
      <c r="AA241" s="155"/>
      <c r="AB241" s="155"/>
      <c r="AC241" s="155"/>
      <c r="AD241" s="155"/>
      <c r="AE241" s="155"/>
      <c r="AR241" s="290" t="s">
        <v>141</v>
      </c>
      <c r="AT241" s="290" t="s">
        <v>137</v>
      </c>
      <c r="AU241" s="290" t="s">
        <v>84</v>
      </c>
      <c r="AY241" s="134" t="s">
        <v>132</v>
      </c>
      <c r="BE241" s="340">
        <f t="shared" si="21"/>
        <v>0</v>
      </c>
      <c r="BF241" s="340">
        <f t="shared" si="22"/>
        <v>0</v>
      </c>
      <c r="BG241" s="340">
        <f t="shared" si="23"/>
        <v>0</v>
      </c>
      <c r="BH241" s="340">
        <f t="shared" si="24"/>
        <v>0</v>
      </c>
      <c r="BI241" s="340">
        <f t="shared" si="25"/>
        <v>0</v>
      </c>
      <c r="BJ241" s="134" t="s">
        <v>80</v>
      </c>
      <c r="BK241" s="340">
        <f t="shared" si="26"/>
        <v>0</v>
      </c>
      <c r="BL241" s="134" t="s">
        <v>141</v>
      </c>
      <c r="BM241" s="290" t="s">
        <v>553</v>
      </c>
    </row>
    <row r="242" spans="1:65" s="161" customFormat="1" ht="16.5" customHeight="1">
      <c r="A242" s="155"/>
      <c r="B242" s="328"/>
      <c r="C242" s="329" t="s">
        <v>554</v>
      </c>
      <c r="D242" s="329" t="s">
        <v>137</v>
      </c>
      <c r="E242" s="330" t="s">
        <v>555</v>
      </c>
      <c r="F242" s="331" t="s">
        <v>556</v>
      </c>
      <c r="G242" s="332" t="s">
        <v>169</v>
      </c>
      <c r="H242" s="333">
        <v>5</v>
      </c>
      <c r="I242" s="334"/>
      <c r="J242" s="334"/>
      <c r="K242" s="335"/>
      <c r="L242" s="156"/>
      <c r="M242" s="336" t="s">
        <v>1</v>
      </c>
      <c r="N242" s="337" t="s">
        <v>34</v>
      </c>
      <c r="O242" s="208"/>
      <c r="P242" s="338">
        <f t="shared" si="18"/>
        <v>0</v>
      </c>
      <c r="Q242" s="338">
        <v>0</v>
      </c>
      <c r="R242" s="338">
        <f t="shared" si="19"/>
        <v>0</v>
      </c>
      <c r="S242" s="338">
        <v>0</v>
      </c>
      <c r="T242" s="339">
        <f t="shared" si="20"/>
        <v>0</v>
      </c>
      <c r="U242" s="155"/>
      <c r="V242" s="155"/>
      <c r="W242" s="155"/>
      <c r="X242" s="155"/>
      <c r="Y242" s="155"/>
      <c r="Z242" s="155"/>
      <c r="AA242" s="155"/>
      <c r="AB242" s="155"/>
      <c r="AC242" s="155"/>
      <c r="AD242" s="155"/>
      <c r="AE242" s="155"/>
      <c r="AR242" s="290" t="s">
        <v>141</v>
      </c>
      <c r="AT242" s="290" t="s">
        <v>137</v>
      </c>
      <c r="AU242" s="290" t="s">
        <v>84</v>
      </c>
      <c r="AY242" s="134" t="s">
        <v>132</v>
      </c>
      <c r="BE242" s="340">
        <f t="shared" si="21"/>
        <v>0</v>
      </c>
      <c r="BF242" s="340">
        <f t="shared" si="22"/>
        <v>0</v>
      </c>
      <c r="BG242" s="340">
        <f t="shared" si="23"/>
        <v>0</v>
      </c>
      <c r="BH242" s="340">
        <f t="shared" si="24"/>
        <v>0</v>
      </c>
      <c r="BI242" s="340">
        <f t="shared" si="25"/>
        <v>0</v>
      </c>
      <c r="BJ242" s="134" t="s">
        <v>80</v>
      </c>
      <c r="BK242" s="340">
        <f t="shared" si="26"/>
        <v>0</v>
      </c>
      <c r="BL242" s="134" t="s">
        <v>141</v>
      </c>
      <c r="BM242" s="290" t="s">
        <v>557</v>
      </c>
    </row>
    <row r="243" spans="1:65" s="314" customFormat="1" ht="20.85" customHeight="1">
      <c r="B243" s="315"/>
      <c r="D243" s="316" t="s">
        <v>67</v>
      </c>
      <c r="E243" s="326" t="s">
        <v>558</v>
      </c>
      <c r="F243" s="326" t="s">
        <v>559</v>
      </c>
      <c r="I243" s="318"/>
      <c r="J243" s="327"/>
      <c r="L243" s="315"/>
      <c r="M243" s="320"/>
      <c r="N243" s="321"/>
      <c r="O243" s="321"/>
      <c r="P243" s="322">
        <f>SUM(P244:P246)</f>
        <v>0</v>
      </c>
      <c r="Q243" s="321"/>
      <c r="R243" s="322">
        <f>SUM(R244:R246)</f>
        <v>3.9037999999999996E-2</v>
      </c>
      <c r="S243" s="321"/>
      <c r="T243" s="323">
        <f>SUM(T244:T246)</f>
        <v>0</v>
      </c>
      <c r="AR243" s="316" t="s">
        <v>75</v>
      </c>
      <c r="AT243" s="324" t="s">
        <v>67</v>
      </c>
      <c r="AU243" s="324" t="s">
        <v>80</v>
      </c>
      <c r="AY243" s="316" t="s">
        <v>132</v>
      </c>
      <c r="BK243" s="325">
        <f>SUM(BK244:BK246)</f>
        <v>0</v>
      </c>
    </row>
    <row r="244" spans="1:65" s="161" customFormat="1" ht="16.5" customHeight="1">
      <c r="A244" s="155"/>
      <c r="B244" s="328"/>
      <c r="C244" s="329" t="s">
        <v>560</v>
      </c>
      <c r="D244" s="329" t="s">
        <v>137</v>
      </c>
      <c r="E244" s="330" t="s">
        <v>561</v>
      </c>
      <c r="F244" s="331" t="s">
        <v>562</v>
      </c>
      <c r="G244" s="332" t="s">
        <v>563</v>
      </c>
      <c r="H244" s="333">
        <v>223.4</v>
      </c>
      <c r="I244" s="334"/>
      <c r="J244" s="334"/>
      <c r="K244" s="335"/>
      <c r="L244" s="156"/>
      <c r="M244" s="336" t="s">
        <v>1</v>
      </c>
      <c r="N244" s="337" t="s">
        <v>34</v>
      </c>
      <c r="O244" s="208"/>
      <c r="P244" s="338">
        <f>O244*H244</f>
        <v>0</v>
      </c>
      <c r="Q244" s="338">
        <v>6.9999999999999994E-5</v>
      </c>
      <c r="R244" s="338">
        <f>Q244*H244</f>
        <v>1.5637999999999999E-2</v>
      </c>
      <c r="S244" s="338">
        <v>0</v>
      </c>
      <c r="T244" s="339">
        <f>S244*H244</f>
        <v>0</v>
      </c>
      <c r="U244" s="155"/>
      <c r="V244" s="155"/>
      <c r="W244" s="155"/>
      <c r="X244" s="155"/>
      <c r="Y244" s="155"/>
      <c r="Z244" s="155"/>
      <c r="AA244" s="155"/>
      <c r="AB244" s="155"/>
      <c r="AC244" s="155"/>
      <c r="AD244" s="155"/>
      <c r="AE244" s="155"/>
      <c r="AR244" s="290" t="s">
        <v>141</v>
      </c>
      <c r="AT244" s="290" t="s">
        <v>137</v>
      </c>
      <c r="AU244" s="290" t="s">
        <v>84</v>
      </c>
      <c r="AY244" s="134" t="s">
        <v>132</v>
      </c>
      <c r="BE244" s="340">
        <f>IF(N244="základná",J244,0)</f>
        <v>0</v>
      </c>
      <c r="BF244" s="340">
        <f>IF(N244="znížená",J244,0)</f>
        <v>0</v>
      </c>
      <c r="BG244" s="340">
        <f>IF(N244="zákl. prenesená",J244,0)</f>
        <v>0</v>
      </c>
      <c r="BH244" s="340">
        <f>IF(N244="zníž. prenesená",J244,0)</f>
        <v>0</v>
      </c>
      <c r="BI244" s="340">
        <f>IF(N244="nulová",J244,0)</f>
        <v>0</v>
      </c>
      <c r="BJ244" s="134" t="s">
        <v>80</v>
      </c>
      <c r="BK244" s="340">
        <f>ROUND(I244*H244,2)</f>
        <v>0</v>
      </c>
      <c r="BL244" s="134" t="s">
        <v>141</v>
      </c>
      <c r="BM244" s="290" t="s">
        <v>564</v>
      </c>
    </row>
    <row r="245" spans="1:65" s="161" customFormat="1" ht="24.2" customHeight="1">
      <c r="A245" s="155"/>
      <c r="B245" s="328"/>
      <c r="C245" s="341" t="s">
        <v>565</v>
      </c>
      <c r="D245" s="341" t="s">
        <v>130</v>
      </c>
      <c r="E245" s="342" t="s">
        <v>566</v>
      </c>
      <c r="F245" s="343" t="s">
        <v>567</v>
      </c>
      <c r="G245" s="344" t="s">
        <v>169</v>
      </c>
      <c r="H245" s="345">
        <v>3</v>
      </c>
      <c r="I245" s="346"/>
      <c r="J245" s="346"/>
      <c r="K245" s="347"/>
      <c r="L245" s="348"/>
      <c r="M245" s="349" t="s">
        <v>1</v>
      </c>
      <c r="N245" s="350" t="s">
        <v>34</v>
      </c>
      <c r="O245" s="208"/>
      <c r="P245" s="338">
        <f>O245*H245</f>
        <v>0</v>
      </c>
      <c r="Q245" s="338">
        <v>7.7999999999999996E-3</v>
      </c>
      <c r="R245" s="338">
        <f>Q245*H245</f>
        <v>2.3399999999999997E-2</v>
      </c>
      <c r="S245" s="338">
        <v>0</v>
      </c>
      <c r="T245" s="339">
        <f>S245*H245</f>
        <v>0</v>
      </c>
      <c r="U245" s="155"/>
      <c r="V245" s="155"/>
      <c r="W245" s="155"/>
      <c r="X245" s="155"/>
      <c r="Y245" s="155"/>
      <c r="Z245" s="155"/>
      <c r="AA245" s="155"/>
      <c r="AB245" s="155"/>
      <c r="AC245" s="155"/>
      <c r="AD245" s="155"/>
      <c r="AE245" s="155"/>
      <c r="AR245" s="290" t="s">
        <v>568</v>
      </c>
      <c r="AT245" s="290" t="s">
        <v>130</v>
      </c>
      <c r="AU245" s="290" t="s">
        <v>84</v>
      </c>
      <c r="AY245" s="134" t="s">
        <v>132</v>
      </c>
      <c r="BE245" s="340">
        <f>IF(N245="základná",J245,0)</f>
        <v>0</v>
      </c>
      <c r="BF245" s="340">
        <f>IF(N245="znížená",J245,0)</f>
        <v>0</v>
      </c>
      <c r="BG245" s="340">
        <f>IF(N245="zákl. prenesená",J245,0)</f>
        <v>0</v>
      </c>
      <c r="BH245" s="340">
        <f>IF(N245="zníž. prenesená",J245,0)</f>
        <v>0</v>
      </c>
      <c r="BI245" s="340">
        <f>IF(N245="nulová",J245,0)</f>
        <v>0</v>
      </c>
      <c r="BJ245" s="134" t="s">
        <v>80</v>
      </c>
      <c r="BK245" s="340">
        <f>ROUND(I245*H245,2)</f>
        <v>0</v>
      </c>
      <c r="BL245" s="134" t="s">
        <v>141</v>
      </c>
      <c r="BM245" s="290" t="s">
        <v>569</v>
      </c>
    </row>
    <row r="246" spans="1:65" s="161" customFormat="1" ht="24.2" customHeight="1">
      <c r="A246" s="155"/>
      <c r="B246" s="328"/>
      <c r="C246" s="329" t="s">
        <v>570</v>
      </c>
      <c r="D246" s="329" t="s">
        <v>137</v>
      </c>
      <c r="E246" s="330" t="s">
        <v>571</v>
      </c>
      <c r="F246" s="331" t="s">
        <v>572</v>
      </c>
      <c r="G246" s="332" t="s">
        <v>573</v>
      </c>
      <c r="H246" s="333">
        <v>200</v>
      </c>
      <c r="I246" s="334"/>
      <c r="J246" s="334"/>
      <c r="K246" s="335"/>
      <c r="L246" s="156"/>
      <c r="M246" s="336" t="s">
        <v>1</v>
      </c>
      <c r="N246" s="337" t="s">
        <v>34</v>
      </c>
      <c r="O246" s="208"/>
      <c r="P246" s="338">
        <f>O246*H246</f>
        <v>0</v>
      </c>
      <c r="Q246" s="338">
        <v>0</v>
      </c>
      <c r="R246" s="338">
        <f>Q246*H246</f>
        <v>0</v>
      </c>
      <c r="S246" s="338">
        <v>0</v>
      </c>
      <c r="T246" s="339">
        <f>S246*H246</f>
        <v>0</v>
      </c>
      <c r="U246" s="155"/>
      <c r="V246" s="155"/>
      <c r="W246" s="155"/>
      <c r="X246" s="155"/>
      <c r="Y246" s="155"/>
      <c r="Z246" s="155"/>
      <c r="AA246" s="155"/>
      <c r="AB246" s="155"/>
      <c r="AC246" s="155"/>
      <c r="AD246" s="155"/>
      <c r="AE246" s="155"/>
      <c r="AR246" s="290" t="s">
        <v>141</v>
      </c>
      <c r="AT246" s="290" t="s">
        <v>137</v>
      </c>
      <c r="AU246" s="290" t="s">
        <v>84</v>
      </c>
      <c r="AY246" s="134" t="s">
        <v>132</v>
      </c>
      <c r="BE246" s="340">
        <f>IF(N246="základná",J246,0)</f>
        <v>0</v>
      </c>
      <c r="BF246" s="340">
        <f>IF(N246="znížená",J246,0)</f>
        <v>0</v>
      </c>
      <c r="BG246" s="340">
        <f>IF(N246="zákl. prenesená",J246,0)</f>
        <v>0</v>
      </c>
      <c r="BH246" s="340">
        <f>IF(N246="zníž. prenesená",J246,0)</f>
        <v>0</v>
      </c>
      <c r="BI246" s="340">
        <f>IF(N246="nulová",J246,0)</f>
        <v>0</v>
      </c>
      <c r="BJ246" s="134" t="s">
        <v>80</v>
      </c>
      <c r="BK246" s="340">
        <f>ROUND(I246*H246,2)</f>
        <v>0</v>
      </c>
      <c r="BL246" s="134" t="s">
        <v>141</v>
      </c>
      <c r="BM246" s="290" t="s">
        <v>574</v>
      </c>
    </row>
    <row r="247" spans="1:65" s="314" customFormat="1" ht="20.85" customHeight="1">
      <c r="B247" s="315"/>
      <c r="D247" s="316" t="s">
        <v>67</v>
      </c>
      <c r="E247" s="326" t="s">
        <v>575</v>
      </c>
      <c r="F247" s="326" t="s">
        <v>576</v>
      </c>
      <c r="I247" s="318"/>
      <c r="J247" s="327"/>
      <c r="L247" s="315"/>
      <c r="M247" s="320"/>
      <c r="N247" s="321"/>
      <c r="O247" s="321"/>
      <c r="P247" s="322">
        <f>SUM(P248:P252)</f>
        <v>0</v>
      </c>
      <c r="Q247" s="321"/>
      <c r="R247" s="322">
        <f>SUM(R248:R252)</f>
        <v>0</v>
      </c>
      <c r="S247" s="321"/>
      <c r="T247" s="323">
        <f>SUM(T248:T252)</f>
        <v>16.436720000000001</v>
      </c>
      <c r="AR247" s="316" t="s">
        <v>75</v>
      </c>
      <c r="AT247" s="324" t="s">
        <v>67</v>
      </c>
      <c r="AU247" s="324" t="s">
        <v>80</v>
      </c>
      <c r="AY247" s="316" t="s">
        <v>132</v>
      </c>
      <c r="BK247" s="325">
        <f>SUM(BK248:BK252)</f>
        <v>0</v>
      </c>
    </row>
    <row r="248" spans="1:65" s="161" customFormat="1" ht="24.2" customHeight="1">
      <c r="A248" s="155"/>
      <c r="B248" s="328"/>
      <c r="C248" s="329" t="s">
        <v>577</v>
      </c>
      <c r="D248" s="329" t="s">
        <v>137</v>
      </c>
      <c r="E248" s="330" t="s">
        <v>578</v>
      </c>
      <c r="F248" s="331" t="s">
        <v>579</v>
      </c>
      <c r="G248" s="332" t="s">
        <v>563</v>
      </c>
      <c r="H248" s="333">
        <v>12030</v>
      </c>
      <c r="I248" s="334"/>
      <c r="J248" s="334"/>
      <c r="K248" s="335"/>
      <c r="L248" s="156"/>
      <c r="M248" s="336" t="s">
        <v>1</v>
      </c>
      <c r="N248" s="337" t="s">
        <v>34</v>
      </c>
      <c r="O248" s="208"/>
      <c r="P248" s="338">
        <f>O248*H248</f>
        <v>0</v>
      </c>
      <c r="Q248" s="338">
        <v>0</v>
      </c>
      <c r="R248" s="338">
        <f>Q248*H248</f>
        <v>0</v>
      </c>
      <c r="S248" s="338">
        <v>1E-3</v>
      </c>
      <c r="T248" s="339">
        <f>S248*H248</f>
        <v>12.030000000000001</v>
      </c>
      <c r="U248" s="155"/>
      <c r="V248" s="155"/>
      <c r="W248" s="155"/>
      <c r="X248" s="155"/>
      <c r="Y248" s="155"/>
      <c r="Z248" s="155"/>
      <c r="AA248" s="155"/>
      <c r="AB248" s="155"/>
      <c r="AC248" s="155"/>
      <c r="AD248" s="155"/>
      <c r="AE248" s="155"/>
      <c r="AR248" s="290" t="s">
        <v>150</v>
      </c>
      <c r="AT248" s="290" t="s">
        <v>137</v>
      </c>
      <c r="AU248" s="290" t="s">
        <v>84</v>
      </c>
      <c r="AY248" s="134" t="s">
        <v>132</v>
      </c>
      <c r="BE248" s="340">
        <f>IF(N248="základná",J248,0)</f>
        <v>0</v>
      </c>
      <c r="BF248" s="340">
        <f>IF(N248="znížená",J248,0)</f>
        <v>0</v>
      </c>
      <c r="BG248" s="340">
        <f>IF(N248="zákl. prenesená",J248,0)</f>
        <v>0</v>
      </c>
      <c r="BH248" s="340">
        <f>IF(N248="zníž. prenesená",J248,0)</f>
        <v>0</v>
      </c>
      <c r="BI248" s="340">
        <f>IF(N248="nulová",J248,0)</f>
        <v>0</v>
      </c>
      <c r="BJ248" s="134" t="s">
        <v>80</v>
      </c>
      <c r="BK248" s="340">
        <f>ROUND(I248*H248,2)</f>
        <v>0</v>
      </c>
      <c r="BL248" s="134" t="s">
        <v>150</v>
      </c>
      <c r="BM248" s="290" t="s">
        <v>580</v>
      </c>
    </row>
    <row r="249" spans="1:65" s="161" customFormat="1" ht="24.2" customHeight="1">
      <c r="A249" s="155"/>
      <c r="B249" s="328"/>
      <c r="C249" s="329" t="s">
        <v>581</v>
      </c>
      <c r="D249" s="329" t="s">
        <v>137</v>
      </c>
      <c r="E249" s="330" t="s">
        <v>582</v>
      </c>
      <c r="F249" s="331" t="s">
        <v>583</v>
      </c>
      <c r="G249" s="332" t="s">
        <v>563</v>
      </c>
      <c r="H249" s="333">
        <v>800</v>
      </c>
      <c r="I249" s="334"/>
      <c r="J249" s="334"/>
      <c r="K249" s="335"/>
      <c r="L249" s="156"/>
      <c r="M249" s="336" t="s">
        <v>1</v>
      </c>
      <c r="N249" s="337" t="s">
        <v>34</v>
      </c>
      <c r="O249" s="208"/>
      <c r="P249" s="338">
        <f>O249*H249</f>
        <v>0</v>
      </c>
      <c r="Q249" s="338">
        <v>0</v>
      </c>
      <c r="R249" s="338">
        <f>Q249*H249</f>
        <v>0</v>
      </c>
      <c r="S249" s="338">
        <v>1E-3</v>
      </c>
      <c r="T249" s="339">
        <f>S249*H249</f>
        <v>0.8</v>
      </c>
      <c r="U249" s="155"/>
      <c r="V249" s="155"/>
      <c r="W249" s="155"/>
      <c r="X249" s="155"/>
      <c r="Y249" s="155"/>
      <c r="Z249" s="155"/>
      <c r="AA249" s="155"/>
      <c r="AB249" s="155"/>
      <c r="AC249" s="155"/>
      <c r="AD249" s="155"/>
      <c r="AE249" s="155"/>
      <c r="AR249" s="290" t="s">
        <v>150</v>
      </c>
      <c r="AT249" s="290" t="s">
        <v>137</v>
      </c>
      <c r="AU249" s="290" t="s">
        <v>84</v>
      </c>
      <c r="AY249" s="134" t="s">
        <v>132</v>
      </c>
      <c r="BE249" s="340">
        <f>IF(N249="základná",J249,0)</f>
        <v>0</v>
      </c>
      <c r="BF249" s="340">
        <f>IF(N249="znížená",J249,0)</f>
        <v>0</v>
      </c>
      <c r="BG249" s="340">
        <f>IF(N249="zákl. prenesená",J249,0)</f>
        <v>0</v>
      </c>
      <c r="BH249" s="340">
        <f>IF(N249="zníž. prenesená",J249,0)</f>
        <v>0</v>
      </c>
      <c r="BI249" s="340">
        <f>IF(N249="nulová",J249,0)</f>
        <v>0</v>
      </c>
      <c r="BJ249" s="134" t="s">
        <v>80</v>
      </c>
      <c r="BK249" s="340">
        <f>ROUND(I249*H249,2)</f>
        <v>0</v>
      </c>
      <c r="BL249" s="134" t="s">
        <v>150</v>
      </c>
      <c r="BM249" s="290" t="s">
        <v>584</v>
      </c>
    </row>
    <row r="250" spans="1:65" s="161" customFormat="1" ht="16.5" customHeight="1">
      <c r="A250" s="155"/>
      <c r="B250" s="328"/>
      <c r="C250" s="329" t="s">
        <v>585</v>
      </c>
      <c r="D250" s="329" t="s">
        <v>137</v>
      </c>
      <c r="E250" s="330" t="s">
        <v>586</v>
      </c>
      <c r="F250" s="331" t="s">
        <v>587</v>
      </c>
      <c r="G250" s="332" t="s">
        <v>293</v>
      </c>
      <c r="H250" s="333">
        <v>578</v>
      </c>
      <c r="I250" s="334"/>
      <c r="J250" s="334"/>
      <c r="K250" s="335"/>
      <c r="L250" s="156"/>
      <c r="M250" s="336" t="s">
        <v>1</v>
      </c>
      <c r="N250" s="337" t="s">
        <v>34</v>
      </c>
      <c r="O250" s="208"/>
      <c r="P250" s="338">
        <f>O250*H250</f>
        <v>0</v>
      </c>
      <c r="Q250" s="338">
        <v>0</v>
      </c>
      <c r="R250" s="338">
        <f>Q250*H250</f>
        <v>0</v>
      </c>
      <c r="S250" s="338">
        <v>6.2399999999999999E-3</v>
      </c>
      <c r="T250" s="339">
        <f>S250*H250</f>
        <v>3.6067200000000001</v>
      </c>
      <c r="U250" s="155"/>
      <c r="V250" s="155"/>
      <c r="W250" s="155"/>
      <c r="X250" s="155"/>
      <c r="Y250" s="155"/>
      <c r="Z250" s="155"/>
      <c r="AA250" s="155"/>
      <c r="AB250" s="155"/>
      <c r="AC250" s="155"/>
      <c r="AD250" s="155"/>
      <c r="AE250" s="155"/>
      <c r="AR250" s="290" t="s">
        <v>199</v>
      </c>
      <c r="AT250" s="290" t="s">
        <v>137</v>
      </c>
      <c r="AU250" s="290" t="s">
        <v>84</v>
      </c>
      <c r="AY250" s="134" t="s">
        <v>132</v>
      </c>
      <c r="BE250" s="340">
        <f>IF(N250="základná",J250,0)</f>
        <v>0</v>
      </c>
      <c r="BF250" s="340">
        <f>IF(N250="znížená",J250,0)</f>
        <v>0</v>
      </c>
      <c r="BG250" s="340">
        <f>IF(N250="zákl. prenesená",J250,0)</f>
        <v>0</v>
      </c>
      <c r="BH250" s="340">
        <f>IF(N250="zníž. prenesená",J250,0)</f>
        <v>0</v>
      </c>
      <c r="BI250" s="340">
        <f>IF(N250="nulová",J250,0)</f>
        <v>0</v>
      </c>
      <c r="BJ250" s="134" t="s">
        <v>80</v>
      </c>
      <c r="BK250" s="340">
        <f>ROUND(I250*H250,2)</f>
        <v>0</v>
      </c>
      <c r="BL250" s="134" t="s">
        <v>199</v>
      </c>
      <c r="BM250" s="290" t="s">
        <v>588</v>
      </c>
    </row>
    <row r="251" spans="1:65" s="161" customFormat="1" ht="21.75" customHeight="1">
      <c r="A251" s="155"/>
      <c r="B251" s="328"/>
      <c r="C251" s="329" t="s">
        <v>589</v>
      </c>
      <c r="D251" s="329" t="s">
        <v>137</v>
      </c>
      <c r="E251" s="330" t="s">
        <v>590</v>
      </c>
      <c r="F251" s="331" t="s">
        <v>591</v>
      </c>
      <c r="G251" s="332" t="s">
        <v>592</v>
      </c>
      <c r="H251" s="333">
        <v>16.439</v>
      </c>
      <c r="I251" s="334"/>
      <c r="J251" s="334"/>
      <c r="K251" s="335"/>
      <c r="L251" s="156"/>
      <c r="M251" s="336" t="s">
        <v>1</v>
      </c>
      <c r="N251" s="337" t="s">
        <v>34</v>
      </c>
      <c r="O251" s="208"/>
      <c r="P251" s="338">
        <f>O251*H251</f>
        <v>0</v>
      </c>
      <c r="Q251" s="338">
        <v>0</v>
      </c>
      <c r="R251" s="338">
        <f>Q251*H251</f>
        <v>0</v>
      </c>
      <c r="S251" s="338">
        <v>0</v>
      </c>
      <c r="T251" s="339">
        <f>S251*H251</f>
        <v>0</v>
      </c>
      <c r="U251" s="155"/>
      <c r="V251" s="155"/>
      <c r="W251" s="155"/>
      <c r="X251" s="155"/>
      <c r="Y251" s="155"/>
      <c r="Z251" s="155"/>
      <c r="AA251" s="155"/>
      <c r="AB251" s="155"/>
      <c r="AC251" s="155"/>
      <c r="AD251" s="155"/>
      <c r="AE251" s="155"/>
      <c r="AR251" s="290" t="s">
        <v>150</v>
      </c>
      <c r="AT251" s="290" t="s">
        <v>137</v>
      </c>
      <c r="AU251" s="290" t="s">
        <v>84</v>
      </c>
      <c r="AY251" s="134" t="s">
        <v>132</v>
      </c>
      <c r="BE251" s="340">
        <f>IF(N251="základná",J251,0)</f>
        <v>0</v>
      </c>
      <c r="BF251" s="340">
        <f>IF(N251="znížená",J251,0)</f>
        <v>0</v>
      </c>
      <c r="BG251" s="340">
        <f>IF(N251="zákl. prenesená",J251,0)</f>
        <v>0</v>
      </c>
      <c r="BH251" s="340">
        <f>IF(N251="zníž. prenesená",J251,0)</f>
        <v>0</v>
      </c>
      <c r="BI251" s="340">
        <f>IF(N251="nulová",J251,0)</f>
        <v>0</v>
      </c>
      <c r="BJ251" s="134" t="s">
        <v>80</v>
      </c>
      <c r="BK251" s="340">
        <f>ROUND(I251*H251,2)</f>
        <v>0</v>
      </c>
      <c r="BL251" s="134" t="s">
        <v>150</v>
      </c>
      <c r="BM251" s="290" t="s">
        <v>593</v>
      </c>
    </row>
    <row r="252" spans="1:65" s="161" customFormat="1" ht="33" customHeight="1">
      <c r="A252" s="155"/>
      <c r="B252" s="328"/>
      <c r="C252" s="329" t="s">
        <v>594</v>
      </c>
      <c r="D252" s="329" t="s">
        <v>137</v>
      </c>
      <c r="E252" s="330" t="s">
        <v>595</v>
      </c>
      <c r="F252" s="331" t="s">
        <v>596</v>
      </c>
      <c r="G252" s="332" t="s">
        <v>592</v>
      </c>
      <c r="H252" s="333">
        <v>3.609</v>
      </c>
      <c r="I252" s="334"/>
      <c r="J252" s="334"/>
      <c r="K252" s="335"/>
      <c r="L252" s="156"/>
      <c r="M252" s="336" t="s">
        <v>1</v>
      </c>
      <c r="N252" s="337" t="s">
        <v>34</v>
      </c>
      <c r="O252" s="208"/>
      <c r="P252" s="338">
        <f>O252*H252</f>
        <v>0</v>
      </c>
      <c r="Q252" s="338">
        <v>0</v>
      </c>
      <c r="R252" s="338">
        <f>Q252*H252</f>
        <v>0</v>
      </c>
      <c r="S252" s="338">
        <v>0</v>
      </c>
      <c r="T252" s="339">
        <f>S252*H252</f>
        <v>0</v>
      </c>
      <c r="U252" s="155"/>
      <c r="V252" s="155"/>
      <c r="W252" s="155"/>
      <c r="X252" s="155"/>
      <c r="Y252" s="155"/>
      <c r="Z252" s="155"/>
      <c r="AA252" s="155"/>
      <c r="AB252" s="155"/>
      <c r="AC252" s="155"/>
      <c r="AD252" s="155"/>
      <c r="AE252" s="155"/>
      <c r="AR252" s="290" t="s">
        <v>150</v>
      </c>
      <c r="AT252" s="290" t="s">
        <v>137</v>
      </c>
      <c r="AU252" s="290" t="s">
        <v>84</v>
      </c>
      <c r="AY252" s="134" t="s">
        <v>132</v>
      </c>
      <c r="BE252" s="340">
        <f>IF(N252="základná",J252,0)</f>
        <v>0</v>
      </c>
      <c r="BF252" s="340">
        <f>IF(N252="znížená",J252,0)</f>
        <v>0</v>
      </c>
      <c r="BG252" s="340">
        <f>IF(N252="zákl. prenesená",J252,0)</f>
        <v>0</v>
      </c>
      <c r="BH252" s="340">
        <f>IF(N252="zníž. prenesená",J252,0)</f>
        <v>0</v>
      </c>
      <c r="BI252" s="340">
        <f>IF(N252="nulová",J252,0)</f>
        <v>0</v>
      </c>
      <c r="BJ252" s="134" t="s">
        <v>80</v>
      </c>
      <c r="BK252" s="340">
        <f>ROUND(I252*H252,2)</f>
        <v>0</v>
      </c>
      <c r="BL252" s="134" t="s">
        <v>150</v>
      </c>
      <c r="BM252" s="290" t="s">
        <v>597</v>
      </c>
    </row>
    <row r="253" spans="1:65" s="314" customFormat="1" ht="20.85" customHeight="1">
      <c r="B253" s="315"/>
      <c r="D253" s="316" t="s">
        <v>67</v>
      </c>
      <c r="E253" s="326" t="s">
        <v>598</v>
      </c>
      <c r="F253" s="326" t="s">
        <v>599</v>
      </c>
      <c r="I253" s="318"/>
      <c r="J253" s="327"/>
      <c r="L253" s="315"/>
      <c r="M253" s="320"/>
      <c r="N253" s="321"/>
      <c r="O253" s="321"/>
      <c r="P253" s="322">
        <f>SUM(P254:P265)</f>
        <v>0</v>
      </c>
      <c r="Q253" s="321"/>
      <c r="R253" s="322">
        <f>SUM(R254:R265)</f>
        <v>0.21044000000000002</v>
      </c>
      <c r="S253" s="321"/>
      <c r="T253" s="323">
        <f>SUM(T254:T265)</f>
        <v>0</v>
      </c>
      <c r="AR253" s="316" t="s">
        <v>80</v>
      </c>
      <c r="AT253" s="324" t="s">
        <v>67</v>
      </c>
      <c r="AU253" s="324" t="s">
        <v>80</v>
      </c>
      <c r="AY253" s="316" t="s">
        <v>132</v>
      </c>
      <c r="BK253" s="325">
        <f>SUM(BK254:BK265)</f>
        <v>0</v>
      </c>
    </row>
    <row r="254" spans="1:65" s="161" customFormat="1" ht="24.2" customHeight="1">
      <c r="A254" s="155"/>
      <c r="B254" s="328"/>
      <c r="C254" s="329" t="s">
        <v>600</v>
      </c>
      <c r="D254" s="329" t="s">
        <v>137</v>
      </c>
      <c r="E254" s="330" t="s">
        <v>601</v>
      </c>
      <c r="F254" s="331" t="s">
        <v>602</v>
      </c>
      <c r="G254" s="332" t="s">
        <v>293</v>
      </c>
      <c r="H254" s="333">
        <v>23</v>
      </c>
      <c r="I254" s="334"/>
      <c r="J254" s="334"/>
      <c r="K254" s="335"/>
      <c r="L254" s="156"/>
      <c r="M254" s="336" t="s">
        <v>1</v>
      </c>
      <c r="N254" s="337" t="s">
        <v>34</v>
      </c>
      <c r="O254" s="208"/>
      <c r="P254" s="338">
        <f t="shared" ref="P254:P265" si="27">O254*H254</f>
        <v>0</v>
      </c>
      <c r="Q254" s="338">
        <v>1E-4</v>
      </c>
      <c r="R254" s="338">
        <f t="shared" ref="R254:R265" si="28">Q254*H254</f>
        <v>2.3E-3</v>
      </c>
      <c r="S254" s="338">
        <v>0</v>
      </c>
      <c r="T254" s="339">
        <f t="shared" ref="T254:T265" si="29">S254*H254</f>
        <v>0</v>
      </c>
      <c r="U254" s="155"/>
      <c r="V254" s="155"/>
      <c r="W254" s="155"/>
      <c r="X254" s="155"/>
      <c r="Y254" s="155"/>
      <c r="Z254" s="155"/>
      <c r="AA254" s="155"/>
      <c r="AB254" s="155"/>
      <c r="AC254" s="155"/>
      <c r="AD254" s="155"/>
      <c r="AE254" s="155"/>
      <c r="AR254" s="290" t="s">
        <v>199</v>
      </c>
      <c r="AT254" s="290" t="s">
        <v>137</v>
      </c>
      <c r="AU254" s="290" t="s">
        <v>84</v>
      </c>
      <c r="AY254" s="134" t="s">
        <v>132</v>
      </c>
      <c r="BE254" s="340">
        <f t="shared" ref="BE254:BE265" si="30">IF(N254="základná",J254,0)</f>
        <v>0</v>
      </c>
      <c r="BF254" s="340">
        <f t="shared" ref="BF254:BF265" si="31">IF(N254="znížená",J254,0)</f>
        <v>0</v>
      </c>
      <c r="BG254" s="340">
        <f t="shared" ref="BG254:BG265" si="32">IF(N254="zákl. prenesená",J254,0)</f>
        <v>0</v>
      </c>
      <c r="BH254" s="340">
        <f t="shared" ref="BH254:BH265" si="33">IF(N254="zníž. prenesená",J254,0)</f>
        <v>0</v>
      </c>
      <c r="BI254" s="340">
        <f t="shared" ref="BI254:BI265" si="34">IF(N254="nulová",J254,0)</f>
        <v>0</v>
      </c>
      <c r="BJ254" s="134" t="s">
        <v>80</v>
      </c>
      <c r="BK254" s="340">
        <f t="shared" ref="BK254:BK265" si="35">ROUND(I254*H254,2)</f>
        <v>0</v>
      </c>
      <c r="BL254" s="134" t="s">
        <v>199</v>
      </c>
      <c r="BM254" s="290" t="s">
        <v>603</v>
      </c>
    </row>
    <row r="255" spans="1:65" s="161" customFormat="1" ht="33" customHeight="1">
      <c r="A255" s="155"/>
      <c r="B255" s="328"/>
      <c r="C255" s="341" t="s">
        <v>604</v>
      </c>
      <c r="D255" s="341" t="s">
        <v>130</v>
      </c>
      <c r="E255" s="342" t="s">
        <v>605</v>
      </c>
      <c r="F255" s="343" t="s">
        <v>606</v>
      </c>
      <c r="G255" s="344" t="s">
        <v>293</v>
      </c>
      <c r="H255" s="345">
        <v>10</v>
      </c>
      <c r="I255" s="346"/>
      <c r="J255" s="346"/>
      <c r="K255" s="347"/>
      <c r="L255" s="348"/>
      <c r="M255" s="349" t="s">
        <v>1</v>
      </c>
      <c r="N255" s="350" t="s">
        <v>34</v>
      </c>
      <c r="O255" s="208"/>
      <c r="P255" s="338">
        <f t="shared" si="27"/>
        <v>0</v>
      </c>
      <c r="Q255" s="338">
        <v>3.2000000000000002E-3</v>
      </c>
      <c r="R255" s="338">
        <f t="shared" si="28"/>
        <v>3.2000000000000001E-2</v>
      </c>
      <c r="S255" s="338">
        <v>0</v>
      </c>
      <c r="T255" s="339">
        <f t="shared" si="29"/>
        <v>0</v>
      </c>
      <c r="U255" s="155"/>
      <c r="V255" s="155"/>
      <c r="W255" s="155"/>
      <c r="X255" s="155"/>
      <c r="Y255" s="155"/>
      <c r="Z255" s="155"/>
      <c r="AA255" s="155"/>
      <c r="AB255" s="155"/>
      <c r="AC255" s="155"/>
      <c r="AD255" s="155"/>
      <c r="AE255" s="155"/>
      <c r="AR255" s="290" t="s">
        <v>568</v>
      </c>
      <c r="AT255" s="290" t="s">
        <v>130</v>
      </c>
      <c r="AU255" s="290" t="s">
        <v>84</v>
      </c>
      <c r="AY255" s="134" t="s">
        <v>132</v>
      </c>
      <c r="BE255" s="340">
        <f t="shared" si="30"/>
        <v>0</v>
      </c>
      <c r="BF255" s="340">
        <f t="shared" si="31"/>
        <v>0</v>
      </c>
      <c r="BG255" s="340">
        <f t="shared" si="32"/>
        <v>0</v>
      </c>
      <c r="BH255" s="340">
        <f t="shared" si="33"/>
        <v>0</v>
      </c>
      <c r="BI255" s="340">
        <f t="shared" si="34"/>
        <v>0</v>
      </c>
      <c r="BJ255" s="134" t="s">
        <v>80</v>
      </c>
      <c r="BK255" s="340">
        <f t="shared" si="35"/>
        <v>0</v>
      </c>
      <c r="BL255" s="134" t="s">
        <v>141</v>
      </c>
      <c r="BM255" s="290" t="s">
        <v>607</v>
      </c>
    </row>
    <row r="256" spans="1:65" s="161" customFormat="1" ht="33" customHeight="1">
      <c r="A256" s="155"/>
      <c r="B256" s="328"/>
      <c r="C256" s="341" t="s">
        <v>608</v>
      </c>
      <c r="D256" s="341" t="s">
        <v>130</v>
      </c>
      <c r="E256" s="342" t="s">
        <v>609</v>
      </c>
      <c r="F256" s="343" t="s">
        <v>610</v>
      </c>
      <c r="G256" s="344" t="s">
        <v>293</v>
      </c>
      <c r="H256" s="345">
        <v>13</v>
      </c>
      <c r="I256" s="346"/>
      <c r="J256" s="346"/>
      <c r="K256" s="347"/>
      <c r="L256" s="348"/>
      <c r="M256" s="349" t="s">
        <v>1</v>
      </c>
      <c r="N256" s="350" t="s">
        <v>34</v>
      </c>
      <c r="O256" s="208"/>
      <c r="P256" s="338">
        <f t="shared" si="27"/>
        <v>0</v>
      </c>
      <c r="Q256" s="338">
        <v>4.7999999999999996E-3</v>
      </c>
      <c r="R256" s="338">
        <f t="shared" si="28"/>
        <v>6.2399999999999997E-2</v>
      </c>
      <c r="S256" s="338">
        <v>0</v>
      </c>
      <c r="T256" s="339">
        <f t="shared" si="29"/>
        <v>0</v>
      </c>
      <c r="U256" s="155"/>
      <c r="V256" s="155"/>
      <c r="W256" s="155"/>
      <c r="X256" s="155"/>
      <c r="Y256" s="155"/>
      <c r="Z256" s="155"/>
      <c r="AA256" s="155"/>
      <c r="AB256" s="155"/>
      <c r="AC256" s="155"/>
      <c r="AD256" s="155"/>
      <c r="AE256" s="155"/>
      <c r="AR256" s="290" t="s">
        <v>568</v>
      </c>
      <c r="AT256" s="290" t="s">
        <v>130</v>
      </c>
      <c r="AU256" s="290" t="s">
        <v>84</v>
      </c>
      <c r="AY256" s="134" t="s">
        <v>132</v>
      </c>
      <c r="BE256" s="340">
        <f t="shared" si="30"/>
        <v>0</v>
      </c>
      <c r="BF256" s="340">
        <f t="shared" si="31"/>
        <v>0</v>
      </c>
      <c r="BG256" s="340">
        <f t="shared" si="32"/>
        <v>0</v>
      </c>
      <c r="BH256" s="340">
        <f t="shared" si="33"/>
        <v>0</v>
      </c>
      <c r="BI256" s="340">
        <f t="shared" si="34"/>
        <v>0</v>
      </c>
      <c r="BJ256" s="134" t="s">
        <v>80</v>
      </c>
      <c r="BK256" s="340">
        <f t="shared" si="35"/>
        <v>0</v>
      </c>
      <c r="BL256" s="134" t="s">
        <v>141</v>
      </c>
      <c r="BM256" s="290" t="s">
        <v>611</v>
      </c>
    </row>
    <row r="257" spans="1:65" s="161" customFormat="1" ht="24.2" customHeight="1">
      <c r="A257" s="155"/>
      <c r="B257" s="328"/>
      <c r="C257" s="329" t="s">
        <v>612</v>
      </c>
      <c r="D257" s="329" t="s">
        <v>137</v>
      </c>
      <c r="E257" s="330" t="s">
        <v>613</v>
      </c>
      <c r="F257" s="331" t="s">
        <v>614</v>
      </c>
      <c r="G257" s="332" t="s">
        <v>293</v>
      </c>
      <c r="H257" s="333">
        <v>23</v>
      </c>
      <c r="I257" s="334"/>
      <c r="J257" s="334"/>
      <c r="K257" s="335"/>
      <c r="L257" s="156"/>
      <c r="M257" s="336" t="s">
        <v>1</v>
      </c>
      <c r="N257" s="337" t="s">
        <v>34</v>
      </c>
      <c r="O257" s="208"/>
      <c r="P257" s="338">
        <f t="shared" si="27"/>
        <v>0</v>
      </c>
      <c r="Q257" s="338">
        <v>8.0000000000000007E-5</v>
      </c>
      <c r="R257" s="338">
        <f t="shared" si="28"/>
        <v>1.8400000000000001E-3</v>
      </c>
      <c r="S257" s="338">
        <v>0</v>
      </c>
      <c r="T257" s="339">
        <f t="shared" si="29"/>
        <v>0</v>
      </c>
      <c r="U257" s="155"/>
      <c r="V257" s="155"/>
      <c r="W257" s="155"/>
      <c r="X257" s="155"/>
      <c r="Y257" s="155"/>
      <c r="Z257" s="155"/>
      <c r="AA257" s="155"/>
      <c r="AB257" s="155"/>
      <c r="AC257" s="155"/>
      <c r="AD257" s="155"/>
      <c r="AE257" s="155"/>
      <c r="AR257" s="290" t="s">
        <v>199</v>
      </c>
      <c r="AT257" s="290" t="s">
        <v>137</v>
      </c>
      <c r="AU257" s="290" t="s">
        <v>84</v>
      </c>
      <c r="AY257" s="134" t="s">
        <v>132</v>
      </c>
      <c r="BE257" s="340">
        <f t="shared" si="30"/>
        <v>0</v>
      </c>
      <c r="BF257" s="340">
        <f t="shared" si="31"/>
        <v>0</v>
      </c>
      <c r="BG257" s="340">
        <f t="shared" si="32"/>
        <v>0</v>
      </c>
      <c r="BH257" s="340">
        <f t="shared" si="33"/>
        <v>0</v>
      </c>
      <c r="BI257" s="340">
        <f t="shared" si="34"/>
        <v>0</v>
      </c>
      <c r="BJ257" s="134" t="s">
        <v>80</v>
      </c>
      <c r="BK257" s="340">
        <f t="shared" si="35"/>
        <v>0</v>
      </c>
      <c r="BL257" s="134" t="s">
        <v>199</v>
      </c>
      <c r="BM257" s="290" t="s">
        <v>615</v>
      </c>
    </row>
    <row r="258" spans="1:65" s="161" customFormat="1" ht="24.2" customHeight="1">
      <c r="A258" s="155"/>
      <c r="B258" s="328"/>
      <c r="C258" s="341" t="s">
        <v>616</v>
      </c>
      <c r="D258" s="341" t="s">
        <v>130</v>
      </c>
      <c r="E258" s="342" t="s">
        <v>617</v>
      </c>
      <c r="F258" s="343" t="s">
        <v>618</v>
      </c>
      <c r="G258" s="344" t="s">
        <v>592</v>
      </c>
      <c r="H258" s="345">
        <v>0.108</v>
      </c>
      <c r="I258" s="346"/>
      <c r="J258" s="346"/>
      <c r="K258" s="347"/>
      <c r="L258" s="348"/>
      <c r="M258" s="349" t="s">
        <v>1</v>
      </c>
      <c r="N258" s="350" t="s">
        <v>34</v>
      </c>
      <c r="O258" s="208"/>
      <c r="P258" s="338">
        <f t="shared" si="27"/>
        <v>0</v>
      </c>
      <c r="Q258" s="338">
        <v>1</v>
      </c>
      <c r="R258" s="338">
        <f t="shared" si="28"/>
        <v>0.108</v>
      </c>
      <c r="S258" s="338">
        <v>0</v>
      </c>
      <c r="T258" s="339">
        <f t="shared" si="29"/>
        <v>0</v>
      </c>
      <c r="U258" s="155"/>
      <c r="V258" s="155"/>
      <c r="W258" s="155"/>
      <c r="X258" s="155"/>
      <c r="Y258" s="155"/>
      <c r="Z258" s="155"/>
      <c r="AA258" s="155"/>
      <c r="AB258" s="155"/>
      <c r="AC258" s="155"/>
      <c r="AD258" s="155"/>
      <c r="AE258" s="155"/>
      <c r="AR258" s="290" t="s">
        <v>262</v>
      </c>
      <c r="AT258" s="290" t="s">
        <v>130</v>
      </c>
      <c r="AU258" s="290" t="s">
        <v>84</v>
      </c>
      <c r="AY258" s="134" t="s">
        <v>132</v>
      </c>
      <c r="BE258" s="340">
        <f t="shared" si="30"/>
        <v>0</v>
      </c>
      <c r="BF258" s="340">
        <f t="shared" si="31"/>
        <v>0</v>
      </c>
      <c r="BG258" s="340">
        <f t="shared" si="32"/>
        <v>0</v>
      </c>
      <c r="BH258" s="340">
        <f t="shared" si="33"/>
        <v>0</v>
      </c>
      <c r="BI258" s="340">
        <f t="shared" si="34"/>
        <v>0</v>
      </c>
      <c r="BJ258" s="134" t="s">
        <v>80</v>
      </c>
      <c r="BK258" s="340">
        <f t="shared" si="35"/>
        <v>0</v>
      </c>
      <c r="BL258" s="134" t="s">
        <v>199</v>
      </c>
      <c r="BM258" s="290" t="s">
        <v>619</v>
      </c>
    </row>
    <row r="259" spans="1:65" s="161" customFormat="1" ht="33" customHeight="1">
      <c r="A259" s="155"/>
      <c r="B259" s="328"/>
      <c r="C259" s="329" t="s">
        <v>620</v>
      </c>
      <c r="D259" s="329" t="s">
        <v>137</v>
      </c>
      <c r="E259" s="330" t="s">
        <v>621</v>
      </c>
      <c r="F259" s="331" t="s">
        <v>622</v>
      </c>
      <c r="G259" s="332" t="s">
        <v>169</v>
      </c>
      <c r="H259" s="333">
        <v>2</v>
      </c>
      <c r="I259" s="334"/>
      <c r="J259" s="334"/>
      <c r="K259" s="335"/>
      <c r="L259" s="156"/>
      <c r="M259" s="336" t="s">
        <v>1</v>
      </c>
      <c r="N259" s="337" t="s">
        <v>34</v>
      </c>
      <c r="O259" s="208"/>
      <c r="P259" s="338">
        <f t="shared" si="27"/>
        <v>0</v>
      </c>
      <c r="Q259" s="338">
        <v>1E-4</v>
      </c>
      <c r="R259" s="338">
        <f t="shared" si="28"/>
        <v>2.0000000000000001E-4</v>
      </c>
      <c r="S259" s="338">
        <v>0</v>
      </c>
      <c r="T259" s="339">
        <f t="shared" si="29"/>
        <v>0</v>
      </c>
      <c r="U259" s="155"/>
      <c r="V259" s="155"/>
      <c r="W259" s="155"/>
      <c r="X259" s="155"/>
      <c r="Y259" s="155"/>
      <c r="Z259" s="155"/>
      <c r="AA259" s="155"/>
      <c r="AB259" s="155"/>
      <c r="AC259" s="155"/>
      <c r="AD259" s="155"/>
      <c r="AE259" s="155"/>
      <c r="AR259" s="290" t="s">
        <v>199</v>
      </c>
      <c r="AT259" s="290" t="s">
        <v>137</v>
      </c>
      <c r="AU259" s="290" t="s">
        <v>84</v>
      </c>
      <c r="AY259" s="134" t="s">
        <v>132</v>
      </c>
      <c r="BE259" s="340">
        <f t="shared" si="30"/>
        <v>0</v>
      </c>
      <c r="BF259" s="340">
        <f t="shared" si="31"/>
        <v>0</v>
      </c>
      <c r="BG259" s="340">
        <f t="shared" si="32"/>
        <v>0</v>
      </c>
      <c r="BH259" s="340">
        <f t="shared" si="33"/>
        <v>0</v>
      </c>
      <c r="BI259" s="340">
        <f t="shared" si="34"/>
        <v>0</v>
      </c>
      <c r="BJ259" s="134" t="s">
        <v>80</v>
      </c>
      <c r="BK259" s="340">
        <f t="shared" si="35"/>
        <v>0</v>
      </c>
      <c r="BL259" s="134" t="s">
        <v>199</v>
      </c>
      <c r="BM259" s="290" t="s">
        <v>623</v>
      </c>
    </row>
    <row r="260" spans="1:65" s="161" customFormat="1" ht="33" customHeight="1">
      <c r="A260" s="155"/>
      <c r="B260" s="328"/>
      <c r="C260" s="329" t="s">
        <v>624</v>
      </c>
      <c r="D260" s="329" t="s">
        <v>137</v>
      </c>
      <c r="E260" s="330" t="s">
        <v>625</v>
      </c>
      <c r="F260" s="331" t="s">
        <v>626</v>
      </c>
      <c r="G260" s="332" t="s">
        <v>169</v>
      </c>
      <c r="H260" s="333">
        <v>4</v>
      </c>
      <c r="I260" s="334"/>
      <c r="J260" s="334"/>
      <c r="K260" s="335"/>
      <c r="L260" s="156"/>
      <c r="M260" s="336" t="s">
        <v>1</v>
      </c>
      <c r="N260" s="337" t="s">
        <v>34</v>
      </c>
      <c r="O260" s="208"/>
      <c r="P260" s="338">
        <f t="shared" si="27"/>
        <v>0</v>
      </c>
      <c r="Q260" s="338">
        <v>1E-4</v>
      </c>
      <c r="R260" s="338">
        <f t="shared" si="28"/>
        <v>4.0000000000000002E-4</v>
      </c>
      <c r="S260" s="338">
        <v>0</v>
      </c>
      <c r="T260" s="339">
        <f t="shared" si="29"/>
        <v>0</v>
      </c>
      <c r="U260" s="155"/>
      <c r="V260" s="155"/>
      <c r="W260" s="155"/>
      <c r="X260" s="155"/>
      <c r="Y260" s="155"/>
      <c r="Z260" s="155"/>
      <c r="AA260" s="155"/>
      <c r="AB260" s="155"/>
      <c r="AC260" s="155"/>
      <c r="AD260" s="155"/>
      <c r="AE260" s="155"/>
      <c r="AR260" s="290" t="s">
        <v>199</v>
      </c>
      <c r="AT260" s="290" t="s">
        <v>137</v>
      </c>
      <c r="AU260" s="290" t="s">
        <v>84</v>
      </c>
      <c r="AY260" s="134" t="s">
        <v>132</v>
      </c>
      <c r="BE260" s="340">
        <f t="shared" si="30"/>
        <v>0</v>
      </c>
      <c r="BF260" s="340">
        <f t="shared" si="31"/>
        <v>0</v>
      </c>
      <c r="BG260" s="340">
        <f t="shared" si="32"/>
        <v>0</v>
      </c>
      <c r="BH260" s="340">
        <f t="shared" si="33"/>
        <v>0</v>
      </c>
      <c r="BI260" s="340">
        <f t="shared" si="34"/>
        <v>0</v>
      </c>
      <c r="BJ260" s="134" t="s">
        <v>80</v>
      </c>
      <c r="BK260" s="340">
        <f t="shared" si="35"/>
        <v>0</v>
      </c>
      <c r="BL260" s="134" t="s">
        <v>199</v>
      </c>
      <c r="BM260" s="290" t="s">
        <v>627</v>
      </c>
    </row>
    <row r="261" spans="1:65" s="161" customFormat="1" ht="33" customHeight="1">
      <c r="A261" s="155"/>
      <c r="B261" s="328"/>
      <c r="C261" s="329" t="s">
        <v>628</v>
      </c>
      <c r="D261" s="329" t="s">
        <v>137</v>
      </c>
      <c r="E261" s="330" t="s">
        <v>629</v>
      </c>
      <c r="F261" s="331" t="s">
        <v>630</v>
      </c>
      <c r="G261" s="332" t="s">
        <v>169</v>
      </c>
      <c r="H261" s="333">
        <v>4</v>
      </c>
      <c r="I261" s="334"/>
      <c r="J261" s="334"/>
      <c r="K261" s="335"/>
      <c r="L261" s="156"/>
      <c r="M261" s="336" t="s">
        <v>1</v>
      </c>
      <c r="N261" s="337" t="s">
        <v>34</v>
      </c>
      <c r="O261" s="208"/>
      <c r="P261" s="338">
        <f t="shared" si="27"/>
        <v>0</v>
      </c>
      <c r="Q261" s="338">
        <v>1E-4</v>
      </c>
      <c r="R261" s="338">
        <f t="shared" si="28"/>
        <v>4.0000000000000002E-4</v>
      </c>
      <c r="S261" s="338">
        <v>0</v>
      </c>
      <c r="T261" s="339">
        <f t="shared" si="29"/>
        <v>0</v>
      </c>
      <c r="U261" s="155"/>
      <c r="V261" s="155"/>
      <c r="W261" s="155"/>
      <c r="X261" s="155"/>
      <c r="Y261" s="155"/>
      <c r="Z261" s="155"/>
      <c r="AA261" s="155"/>
      <c r="AB261" s="155"/>
      <c r="AC261" s="155"/>
      <c r="AD261" s="155"/>
      <c r="AE261" s="155"/>
      <c r="AR261" s="290" t="s">
        <v>199</v>
      </c>
      <c r="AT261" s="290" t="s">
        <v>137</v>
      </c>
      <c r="AU261" s="290" t="s">
        <v>84</v>
      </c>
      <c r="AY261" s="134" t="s">
        <v>132</v>
      </c>
      <c r="BE261" s="340">
        <f t="shared" si="30"/>
        <v>0</v>
      </c>
      <c r="BF261" s="340">
        <f t="shared" si="31"/>
        <v>0</v>
      </c>
      <c r="BG261" s="340">
        <f t="shared" si="32"/>
        <v>0</v>
      </c>
      <c r="BH261" s="340">
        <f t="shared" si="33"/>
        <v>0</v>
      </c>
      <c r="BI261" s="340">
        <f t="shared" si="34"/>
        <v>0</v>
      </c>
      <c r="BJ261" s="134" t="s">
        <v>80</v>
      </c>
      <c r="BK261" s="340">
        <f t="shared" si="35"/>
        <v>0</v>
      </c>
      <c r="BL261" s="134" t="s">
        <v>199</v>
      </c>
      <c r="BM261" s="290" t="s">
        <v>631</v>
      </c>
    </row>
    <row r="262" spans="1:65" s="161" customFormat="1" ht="33" customHeight="1">
      <c r="A262" s="155"/>
      <c r="B262" s="328"/>
      <c r="C262" s="329" t="s">
        <v>632</v>
      </c>
      <c r="D262" s="329" t="s">
        <v>137</v>
      </c>
      <c r="E262" s="330" t="s">
        <v>633</v>
      </c>
      <c r="F262" s="331" t="s">
        <v>634</v>
      </c>
      <c r="G262" s="332" t="s">
        <v>169</v>
      </c>
      <c r="H262" s="333">
        <v>3</v>
      </c>
      <c r="I262" s="334"/>
      <c r="J262" s="334"/>
      <c r="K262" s="335"/>
      <c r="L262" s="156"/>
      <c r="M262" s="336" t="s">
        <v>1</v>
      </c>
      <c r="N262" s="337" t="s">
        <v>34</v>
      </c>
      <c r="O262" s="208"/>
      <c r="P262" s="338">
        <f t="shared" si="27"/>
        <v>0</v>
      </c>
      <c r="Q262" s="338">
        <v>1E-4</v>
      </c>
      <c r="R262" s="338">
        <f t="shared" si="28"/>
        <v>3.0000000000000003E-4</v>
      </c>
      <c r="S262" s="338">
        <v>0</v>
      </c>
      <c r="T262" s="339">
        <f t="shared" si="29"/>
        <v>0</v>
      </c>
      <c r="U262" s="155"/>
      <c r="V262" s="155"/>
      <c r="W262" s="155"/>
      <c r="X262" s="155"/>
      <c r="Y262" s="155"/>
      <c r="Z262" s="155"/>
      <c r="AA262" s="155"/>
      <c r="AB262" s="155"/>
      <c r="AC262" s="155"/>
      <c r="AD262" s="155"/>
      <c r="AE262" s="155"/>
      <c r="AR262" s="290" t="s">
        <v>199</v>
      </c>
      <c r="AT262" s="290" t="s">
        <v>137</v>
      </c>
      <c r="AU262" s="290" t="s">
        <v>84</v>
      </c>
      <c r="AY262" s="134" t="s">
        <v>132</v>
      </c>
      <c r="BE262" s="340">
        <f t="shared" si="30"/>
        <v>0</v>
      </c>
      <c r="BF262" s="340">
        <f t="shared" si="31"/>
        <v>0</v>
      </c>
      <c r="BG262" s="340">
        <f t="shared" si="32"/>
        <v>0</v>
      </c>
      <c r="BH262" s="340">
        <f t="shared" si="33"/>
        <v>0</v>
      </c>
      <c r="BI262" s="340">
        <f t="shared" si="34"/>
        <v>0</v>
      </c>
      <c r="BJ262" s="134" t="s">
        <v>80</v>
      </c>
      <c r="BK262" s="340">
        <f t="shared" si="35"/>
        <v>0</v>
      </c>
      <c r="BL262" s="134" t="s">
        <v>199</v>
      </c>
      <c r="BM262" s="290" t="s">
        <v>635</v>
      </c>
    </row>
    <row r="263" spans="1:65" s="161" customFormat="1" ht="33" customHeight="1">
      <c r="A263" s="155"/>
      <c r="B263" s="328"/>
      <c r="C263" s="329" t="s">
        <v>636</v>
      </c>
      <c r="D263" s="329" t="s">
        <v>137</v>
      </c>
      <c r="E263" s="330" t="s">
        <v>637</v>
      </c>
      <c r="F263" s="331" t="s">
        <v>638</v>
      </c>
      <c r="G263" s="332" t="s">
        <v>169</v>
      </c>
      <c r="H263" s="333">
        <v>3</v>
      </c>
      <c r="I263" s="334"/>
      <c r="J263" s="334"/>
      <c r="K263" s="335"/>
      <c r="L263" s="156"/>
      <c r="M263" s="336" t="s">
        <v>1</v>
      </c>
      <c r="N263" s="337" t="s">
        <v>34</v>
      </c>
      <c r="O263" s="208"/>
      <c r="P263" s="338">
        <f t="shared" si="27"/>
        <v>0</v>
      </c>
      <c r="Q263" s="338">
        <v>1E-4</v>
      </c>
      <c r="R263" s="338">
        <f t="shared" si="28"/>
        <v>3.0000000000000003E-4</v>
      </c>
      <c r="S263" s="338">
        <v>0</v>
      </c>
      <c r="T263" s="339">
        <f t="shared" si="29"/>
        <v>0</v>
      </c>
      <c r="U263" s="155"/>
      <c r="V263" s="155"/>
      <c r="W263" s="155"/>
      <c r="X263" s="155"/>
      <c r="Y263" s="155"/>
      <c r="Z263" s="155"/>
      <c r="AA263" s="155"/>
      <c r="AB263" s="155"/>
      <c r="AC263" s="155"/>
      <c r="AD263" s="155"/>
      <c r="AE263" s="155"/>
      <c r="AR263" s="290" t="s">
        <v>199</v>
      </c>
      <c r="AT263" s="290" t="s">
        <v>137</v>
      </c>
      <c r="AU263" s="290" t="s">
        <v>84</v>
      </c>
      <c r="AY263" s="134" t="s">
        <v>132</v>
      </c>
      <c r="BE263" s="340">
        <f t="shared" si="30"/>
        <v>0</v>
      </c>
      <c r="BF263" s="340">
        <f t="shared" si="31"/>
        <v>0</v>
      </c>
      <c r="BG263" s="340">
        <f t="shared" si="32"/>
        <v>0</v>
      </c>
      <c r="BH263" s="340">
        <f t="shared" si="33"/>
        <v>0</v>
      </c>
      <c r="BI263" s="340">
        <f t="shared" si="34"/>
        <v>0</v>
      </c>
      <c r="BJ263" s="134" t="s">
        <v>80</v>
      </c>
      <c r="BK263" s="340">
        <f t="shared" si="35"/>
        <v>0</v>
      </c>
      <c r="BL263" s="134" t="s">
        <v>199</v>
      </c>
      <c r="BM263" s="290" t="s">
        <v>639</v>
      </c>
    </row>
    <row r="264" spans="1:65" s="161" customFormat="1" ht="33" customHeight="1">
      <c r="A264" s="155"/>
      <c r="B264" s="328"/>
      <c r="C264" s="329" t="s">
        <v>640</v>
      </c>
      <c r="D264" s="329" t="s">
        <v>137</v>
      </c>
      <c r="E264" s="330" t="s">
        <v>641</v>
      </c>
      <c r="F264" s="331" t="s">
        <v>642</v>
      </c>
      <c r="G264" s="332" t="s">
        <v>169</v>
      </c>
      <c r="H264" s="333">
        <v>6</v>
      </c>
      <c r="I264" s="334"/>
      <c r="J264" s="334"/>
      <c r="K264" s="335"/>
      <c r="L264" s="156"/>
      <c r="M264" s="336" t="s">
        <v>1</v>
      </c>
      <c r="N264" s="337" t="s">
        <v>34</v>
      </c>
      <c r="O264" s="208"/>
      <c r="P264" s="338">
        <f t="shared" si="27"/>
        <v>0</v>
      </c>
      <c r="Q264" s="338">
        <v>1E-4</v>
      </c>
      <c r="R264" s="338">
        <f t="shared" si="28"/>
        <v>6.0000000000000006E-4</v>
      </c>
      <c r="S264" s="338">
        <v>0</v>
      </c>
      <c r="T264" s="339">
        <f t="shared" si="29"/>
        <v>0</v>
      </c>
      <c r="U264" s="155"/>
      <c r="V264" s="155"/>
      <c r="W264" s="155"/>
      <c r="X264" s="155"/>
      <c r="Y264" s="155"/>
      <c r="Z264" s="155"/>
      <c r="AA264" s="155"/>
      <c r="AB264" s="155"/>
      <c r="AC264" s="155"/>
      <c r="AD264" s="155"/>
      <c r="AE264" s="155"/>
      <c r="AR264" s="290" t="s">
        <v>199</v>
      </c>
      <c r="AT264" s="290" t="s">
        <v>137</v>
      </c>
      <c r="AU264" s="290" t="s">
        <v>84</v>
      </c>
      <c r="AY264" s="134" t="s">
        <v>132</v>
      </c>
      <c r="BE264" s="340">
        <f t="shared" si="30"/>
        <v>0</v>
      </c>
      <c r="BF264" s="340">
        <f t="shared" si="31"/>
        <v>0</v>
      </c>
      <c r="BG264" s="340">
        <f t="shared" si="32"/>
        <v>0</v>
      </c>
      <c r="BH264" s="340">
        <f t="shared" si="33"/>
        <v>0</v>
      </c>
      <c r="BI264" s="340">
        <f t="shared" si="34"/>
        <v>0</v>
      </c>
      <c r="BJ264" s="134" t="s">
        <v>80</v>
      </c>
      <c r="BK264" s="340">
        <f t="shared" si="35"/>
        <v>0</v>
      </c>
      <c r="BL264" s="134" t="s">
        <v>199</v>
      </c>
      <c r="BM264" s="290" t="s">
        <v>643</v>
      </c>
    </row>
    <row r="265" spans="1:65" s="161" customFormat="1" ht="33" customHeight="1">
      <c r="A265" s="155"/>
      <c r="B265" s="328"/>
      <c r="C265" s="329" t="s">
        <v>644</v>
      </c>
      <c r="D265" s="329" t="s">
        <v>137</v>
      </c>
      <c r="E265" s="330" t="s">
        <v>645</v>
      </c>
      <c r="F265" s="331" t="s">
        <v>646</v>
      </c>
      <c r="G265" s="332" t="s">
        <v>169</v>
      </c>
      <c r="H265" s="333">
        <v>17</v>
      </c>
      <c r="I265" s="334"/>
      <c r="J265" s="334"/>
      <c r="K265" s="335"/>
      <c r="L265" s="156"/>
      <c r="M265" s="336" t="s">
        <v>1</v>
      </c>
      <c r="N265" s="337" t="s">
        <v>34</v>
      </c>
      <c r="O265" s="208"/>
      <c r="P265" s="338">
        <f t="shared" si="27"/>
        <v>0</v>
      </c>
      <c r="Q265" s="338">
        <v>1E-4</v>
      </c>
      <c r="R265" s="338">
        <f t="shared" si="28"/>
        <v>1.7000000000000001E-3</v>
      </c>
      <c r="S265" s="338">
        <v>0</v>
      </c>
      <c r="T265" s="339">
        <f t="shared" si="29"/>
        <v>0</v>
      </c>
      <c r="U265" s="155"/>
      <c r="V265" s="155"/>
      <c r="W265" s="155"/>
      <c r="X265" s="155"/>
      <c r="Y265" s="155"/>
      <c r="Z265" s="155"/>
      <c r="AA265" s="155"/>
      <c r="AB265" s="155"/>
      <c r="AC265" s="155"/>
      <c r="AD265" s="155"/>
      <c r="AE265" s="155"/>
      <c r="AR265" s="290" t="s">
        <v>199</v>
      </c>
      <c r="AT265" s="290" t="s">
        <v>137</v>
      </c>
      <c r="AU265" s="290" t="s">
        <v>84</v>
      </c>
      <c r="AY265" s="134" t="s">
        <v>132</v>
      </c>
      <c r="BE265" s="340">
        <f t="shared" si="30"/>
        <v>0</v>
      </c>
      <c r="BF265" s="340">
        <f t="shared" si="31"/>
        <v>0</v>
      </c>
      <c r="BG265" s="340">
        <f t="shared" si="32"/>
        <v>0</v>
      </c>
      <c r="BH265" s="340">
        <f t="shared" si="33"/>
        <v>0</v>
      </c>
      <c r="BI265" s="340">
        <f t="shared" si="34"/>
        <v>0</v>
      </c>
      <c r="BJ265" s="134" t="s">
        <v>80</v>
      </c>
      <c r="BK265" s="340">
        <f t="shared" si="35"/>
        <v>0</v>
      </c>
      <c r="BL265" s="134" t="s">
        <v>199</v>
      </c>
      <c r="BM265" s="290" t="s">
        <v>647</v>
      </c>
    </row>
    <row r="266" spans="1:65" s="314" customFormat="1" ht="20.85" customHeight="1">
      <c r="B266" s="315"/>
      <c r="D266" s="316" t="s">
        <v>67</v>
      </c>
      <c r="E266" s="326" t="s">
        <v>648</v>
      </c>
      <c r="F266" s="326" t="s">
        <v>649</v>
      </c>
      <c r="I266" s="318"/>
      <c r="J266" s="327"/>
      <c r="L266" s="315"/>
      <c r="M266" s="320"/>
      <c r="N266" s="321"/>
      <c r="O266" s="321"/>
      <c r="P266" s="322">
        <f>SUM(P267:P269)</f>
        <v>0</v>
      </c>
      <c r="Q266" s="321"/>
      <c r="R266" s="322">
        <f>SUM(R267:R269)</f>
        <v>2.0800000000000003E-3</v>
      </c>
      <c r="S266" s="321"/>
      <c r="T266" s="323">
        <f>SUM(T267:T269)</f>
        <v>0</v>
      </c>
      <c r="AR266" s="316" t="s">
        <v>84</v>
      </c>
      <c r="AT266" s="324" t="s">
        <v>67</v>
      </c>
      <c r="AU266" s="324" t="s">
        <v>80</v>
      </c>
      <c r="AY266" s="316" t="s">
        <v>132</v>
      </c>
      <c r="BK266" s="325">
        <f>SUM(BK267:BK269)</f>
        <v>0</v>
      </c>
    </row>
    <row r="267" spans="1:65" s="161" customFormat="1" ht="21.75" customHeight="1">
      <c r="A267" s="155"/>
      <c r="B267" s="328"/>
      <c r="C267" s="329" t="s">
        <v>650</v>
      </c>
      <c r="D267" s="329" t="s">
        <v>137</v>
      </c>
      <c r="E267" s="330" t="s">
        <v>651</v>
      </c>
      <c r="F267" s="331" t="s">
        <v>652</v>
      </c>
      <c r="G267" s="332" t="s">
        <v>293</v>
      </c>
      <c r="H267" s="333">
        <v>13</v>
      </c>
      <c r="I267" s="334"/>
      <c r="J267" s="334"/>
      <c r="K267" s="335"/>
      <c r="L267" s="156"/>
      <c r="M267" s="336" t="s">
        <v>1</v>
      </c>
      <c r="N267" s="337" t="s">
        <v>34</v>
      </c>
      <c r="O267" s="208"/>
      <c r="P267" s="338">
        <f>O267*H267</f>
        <v>0</v>
      </c>
      <c r="Q267" s="338">
        <v>1.6000000000000001E-4</v>
      </c>
      <c r="R267" s="338">
        <f>Q267*H267</f>
        <v>2.0800000000000003E-3</v>
      </c>
      <c r="S267" s="338">
        <v>0</v>
      </c>
      <c r="T267" s="339">
        <f>S267*H267</f>
        <v>0</v>
      </c>
      <c r="U267" s="155"/>
      <c r="V267" s="155"/>
      <c r="W267" s="155"/>
      <c r="X267" s="155"/>
      <c r="Y267" s="155"/>
      <c r="Z267" s="155"/>
      <c r="AA267" s="155"/>
      <c r="AB267" s="155"/>
      <c r="AC267" s="155"/>
      <c r="AD267" s="155"/>
      <c r="AE267" s="155"/>
      <c r="AR267" s="290" t="s">
        <v>199</v>
      </c>
      <c r="AT267" s="290" t="s">
        <v>137</v>
      </c>
      <c r="AU267" s="290" t="s">
        <v>84</v>
      </c>
      <c r="AY267" s="134" t="s">
        <v>132</v>
      </c>
      <c r="BE267" s="340">
        <f>IF(N267="základná",J267,0)</f>
        <v>0</v>
      </c>
      <c r="BF267" s="340">
        <f>IF(N267="znížená",J267,0)</f>
        <v>0</v>
      </c>
      <c r="BG267" s="340">
        <f>IF(N267="zákl. prenesená",J267,0)</f>
        <v>0</v>
      </c>
      <c r="BH267" s="340">
        <f>IF(N267="zníž. prenesená",J267,0)</f>
        <v>0</v>
      </c>
      <c r="BI267" s="340">
        <f>IF(N267="nulová",J267,0)</f>
        <v>0</v>
      </c>
      <c r="BJ267" s="134" t="s">
        <v>80</v>
      </c>
      <c r="BK267" s="340">
        <f>ROUND(I267*H267,2)</f>
        <v>0</v>
      </c>
      <c r="BL267" s="134" t="s">
        <v>199</v>
      </c>
      <c r="BM267" s="290" t="s">
        <v>653</v>
      </c>
    </row>
    <row r="268" spans="1:65" s="161" customFormat="1" ht="16.5" customHeight="1">
      <c r="A268" s="155"/>
      <c r="B268" s="328"/>
      <c r="C268" s="329" t="s">
        <v>654</v>
      </c>
      <c r="D268" s="329" t="s">
        <v>137</v>
      </c>
      <c r="E268" s="330" t="s">
        <v>655</v>
      </c>
      <c r="F268" s="331" t="s">
        <v>656</v>
      </c>
      <c r="G268" s="332" t="s">
        <v>293</v>
      </c>
      <c r="H268" s="333">
        <v>1</v>
      </c>
      <c r="I268" s="334"/>
      <c r="J268" s="334"/>
      <c r="K268" s="335"/>
      <c r="L268" s="156"/>
      <c r="M268" s="336" t="s">
        <v>1</v>
      </c>
      <c r="N268" s="337" t="s">
        <v>34</v>
      </c>
      <c r="O268" s="208"/>
      <c r="P268" s="338">
        <f>O268*H268</f>
        <v>0</v>
      </c>
      <c r="Q268" s="338">
        <v>0</v>
      </c>
      <c r="R268" s="338">
        <f>Q268*H268</f>
        <v>0</v>
      </c>
      <c r="S268" s="338">
        <v>0</v>
      </c>
      <c r="T268" s="339">
        <f>S268*H268</f>
        <v>0</v>
      </c>
      <c r="U268" s="155"/>
      <c r="V268" s="155"/>
      <c r="W268" s="155"/>
      <c r="X268" s="155"/>
      <c r="Y268" s="155"/>
      <c r="Z268" s="155"/>
      <c r="AA268" s="155"/>
      <c r="AB268" s="155"/>
      <c r="AC268" s="155"/>
      <c r="AD268" s="155"/>
      <c r="AE268" s="155"/>
      <c r="AR268" s="290" t="s">
        <v>141</v>
      </c>
      <c r="AT268" s="290" t="s">
        <v>137</v>
      </c>
      <c r="AU268" s="290" t="s">
        <v>84</v>
      </c>
      <c r="AY268" s="134" t="s">
        <v>132</v>
      </c>
      <c r="BE268" s="340">
        <f>IF(N268="základná",J268,0)</f>
        <v>0</v>
      </c>
      <c r="BF268" s="340">
        <f>IF(N268="znížená",J268,0)</f>
        <v>0</v>
      </c>
      <c r="BG268" s="340">
        <f>IF(N268="zákl. prenesená",J268,0)</f>
        <v>0</v>
      </c>
      <c r="BH268" s="340">
        <f>IF(N268="zníž. prenesená",J268,0)</f>
        <v>0</v>
      </c>
      <c r="BI268" s="340">
        <f>IF(N268="nulová",J268,0)</f>
        <v>0</v>
      </c>
      <c r="BJ268" s="134" t="s">
        <v>80</v>
      </c>
      <c r="BK268" s="340">
        <f>ROUND(I268*H268,2)</f>
        <v>0</v>
      </c>
      <c r="BL268" s="134" t="s">
        <v>141</v>
      </c>
      <c r="BM268" s="290" t="s">
        <v>657</v>
      </c>
    </row>
    <row r="269" spans="1:65" s="161" customFormat="1" ht="16.5" customHeight="1">
      <c r="A269" s="155"/>
      <c r="B269" s="328"/>
      <c r="C269" s="329" t="s">
        <v>658</v>
      </c>
      <c r="D269" s="329" t="s">
        <v>137</v>
      </c>
      <c r="E269" s="330" t="s">
        <v>659</v>
      </c>
      <c r="F269" s="331" t="s">
        <v>660</v>
      </c>
      <c r="G269" s="332" t="s">
        <v>293</v>
      </c>
      <c r="H269" s="333">
        <v>1</v>
      </c>
      <c r="I269" s="334"/>
      <c r="J269" s="334"/>
      <c r="K269" s="335"/>
      <c r="L269" s="156"/>
      <c r="M269" s="336" t="s">
        <v>1</v>
      </c>
      <c r="N269" s="337" t="s">
        <v>34</v>
      </c>
      <c r="O269" s="208"/>
      <c r="P269" s="338">
        <f>O269*H269</f>
        <v>0</v>
      </c>
      <c r="Q269" s="338">
        <v>0</v>
      </c>
      <c r="R269" s="338">
        <f>Q269*H269</f>
        <v>0</v>
      </c>
      <c r="S269" s="338">
        <v>0</v>
      </c>
      <c r="T269" s="339">
        <f>S269*H269</f>
        <v>0</v>
      </c>
      <c r="U269" s="155"/>
      <c r="V269" s="155"/>
      <c r="W269" s="155"/>
      <c r="X269" s="155"/>
      <c r="Y269" s="155"/>
      <c r="Z269" s="155"/>
      <c r="AA269" s="155"/>
      <c r="AB269" s="155"/>
      <c r="AC269" s="155"/>
      <c r="AD269" s="155"/>
      <c r="AE269" s="155"/>
      <c r="AR269" s="290" t="s">
        <v>141</v>
      </c>
      <c r="AT269" s="290" t="s">
        <v>137</v>
      </c>
      <c r="AU269" s="290" t="s">
        <v>84</v>
      </c>
      <c r="AY269" s="134" t="s">
        <v>132</v>
      </c>
      <c r="BE269" s="340">
        <f>IF(N269="základná",J269,0)</f>
        <v>0</v>
      </c>
      <c r="BF269" s="340">
        <f>IF(N269="znížená",J269,0)</f>
        <v>0</v>
      </c>
      <c r="BG269" s="340">
        <f>IF(N269="zákl. prenesená",J269,0)</f>
        <v>0</v>
      </c>
      <c r="BH269" s="340">
        <f>IF(N269="zníž. prenesená",J269,0)</f>
        <v>0</v>
      </c>
      <c r="BI269" s="340">
        <f>IF(N269="nulová",J269,0)</f>
        <v>0</v>
      </c>
      <c r="BJ269" s="134" t="s">
        <v>80</v>
      </c>
      <c r="BK269" s="340">
        <f>ROUND(I269*H269,2)</f>
        <v>0</v>
      </c>
      <c r="BL269" s="134" t="s">
        <v>141</v>
      </c>
      <c r="BM269" s="290" t="s">
        <v>661</v>
      </c>
    </row>
    <row r="270" spans="1:65" s="314" customFormat="1" ht="20.85" customHeight="1">
      <c r="B270" s="315"/>
      <c r="D270" s="316" t="s">
        <v>67</v>
      </c>
      <c r="E270" s="326" t="s">
        <v>662</v>
      </c>
      <c r="F270" s="326" t="s">
        <v>663</v>
      </c>
      <c r="I270" s="318"/>
      <c r="J270" s="327"/>
      <c r="L270" s="315"/>
      <c r="M270" s="320"/>
      <c r="N270" s="321"/>
      <c r="O270" s="321"/>
      <c r="P270" s="322">
        <f>SUM(P271:P295)</f>
        <v>0</v>
      </c>
      <c r="Q270" s="321"/>
      <c r="R270" s="322">
        <f>SUM(R271:R295)</f>
        <v>0</v>
      </c>
      <c r="S270" s="321"/>
      <c r="T270" s="323">
        <f>SUM(T271:T295)</f>
        <v>0</v>
      </c>
      <c r="AR270" s="316" t="s">
        <v>150</v>
      </c>
      <c r="AT270" s="324" t="s">
        <v>67</v>
      </c>
      <c r="AU270" s="324" t="s">
        <v>80</v>
      </c>
      <c r="AY270" s="316" t="s">
        <v>132</v>
      </c>
      <c r="BK270" s="325">
        <f>SUM(BK271:BK295)</f>
        <v>0</v>
      </c>
    </row>
    <row r="271" spans="1:65" s="161" customFormat="1" ht="16.5" customHeight="1">
      <c r="A271" s="155"/>
      <c r="B271" s="328"/>
      <c r="C271" s="329" t="s">
        <v>664</v>
      </c>
      <c r="D271" s="329" t="s">
        <v>137</v>
      </c>
      <c r="E271" s="330" t="s">
        <v>665</v>
      </c>
      <c r="F271" s="331" t="s">
        <v>666</v>
      </c>
      <c r="G271" s="332" t="s">
        <v>145</v>
      </c>
      <c r="H271" s="333">
        <v>29</v>
      </c>
      <c r="I271" s="334"/>
      <c r="J271" s="334"/>
      <c r="K271" s="335"/>
      <c r="L271" s="156"/>
      <c r="M271" s="336" t="s">
        <v>1</v>
      </c>
      <c r="N271" s="337" t="s">
        <v>34</v>
      </c>
      <c r="O271" s="208"/>
      <c r="P271" s="338">
        <f t="shared" ref="P271:P295" si="36">O271*H271</f>
        <v>0</v>
      </c>
      <c r="Q271" s="338">
        <v>0</v>
      </c>
      <c r="R271" s="338">
        <f t="shared" ref="R271:R295" si="37">Q271*H271</f>
        <v>0</v>
      </c>
      <c r="S271" s="338">
        <v>0</v>
      </c>
      <c r="T271" s="339">
        <f t="shared" ref="T271:T295" si="38">S271*H271</f>
        <v>0</v>
      </c>
      <c r="U271" s="155"/>
      <c r="V271" s="155"/>
      <c r="W271" s="155"/>
      <c r="X271" s="155"/>
      <c r="Y271" s="155"/>
      <c r="Z271" s="155"/>
      <c r="AA271" s="155"/>
      <c r="AB271" s="155"/>
      <c r="AC271" s="155"/>
      <c r="AD271" s="155"/>
      <c r="AE271" s="155"/>
      <c r="AR271" s="290" t="s">
        <v>150</v>
      </c>
      <c r="AT271" s="290" t="s">
        <v>137</v>
      </c>
      <c r="AU271" s="290" t="s">
        <v>84</v>
      </c>
      <c r="AY271" s="134" t="s">
        <v>132</v>
      </c>
      <c r="BE271" s="340">
        <f t="shared" ref="BE271:BE295" si="39">IF(N271="základná",J271,0)</f>
        <v>0</v>
      </c>
      <c r="BF271" s="340">
        <f t="shared" ref="BF271:BF295" si="40">IF(N271="znížená",J271,0)</f>
        <v>0</v>
      </c>
      <c r="BG271" s="340">
        <f t="shared" ref="BG271:BG295" si="41">IF(N271="zákl. prenesená",J271,0)</f>
        <v>0</v>
      </c>
      <c r="BH271" s="340">
        <f t="shared" ref="BH271:BH295" si="42">IF(N271="zníž. prenesená",J271,0)</f>
        <v>0</v>
      </c>
      <c r="BI271" s="340">
        <f t="shared" ref="BI271:BI295" si="43">IF(N271="nulová",J271,0)</f>
        <v>0</v>
      </c>
      <c r="BJ271" s="134" t="s">
        <v>80</v>
      </c>
      <c r="BK271" s="340">
        <f t="shared" ref="BK271:BK295" si="44">ROUND(I271*H271,2)</f>
        <v>0</v>
      </c>
      <c r="BL271" s="134" t="s">
        <v>150</v>
      </c>
      <c r="BM271" s="290" t="s">
        <v>667</v>
      </c>
    </row>
    <row r="272" spans="1:65" s="161" customFormat="1" ht="16.5" customHeight="1">
      <c r="A272" s="155"/>
      <c r="B272" s="328"/>
      <c r="C272" s="329" t="s">
        <v>668</v>
      </c>
      <c r="D272" s="329" t="s">
        <v>137</v>
      </c>
      <c r="E272" s="330" t="s">
        <v>669</v>
      </c>
      <c r="F272" s="331" t="s">
        <v>670</v>
      </c>
      <c r="G272" s="332" t="s">
        <v>145</v>
      </c>
      <c r="H272" s="333">
        <v>31</v>
      </c>
      <c r="I272" s="334"/>
      <c r="J272" s="334"/>
      <c r="K272" s="335"/>
      <c r="L272" s="156"/>
      <c r="M272" s="336" t="s">
        <v>1</v>
      </c>
      <c r="N272" s="337" t="s">
        <v>34</v>
      </c>
      <c r="O272" s="208"/>
      <c r="P272" s="338">
        <f t="shared" si="36"/>
        <v>0</v>
      </c>
      <c r="Q272" s="338">
        <v>0</v>
      </c>
      <c r="R272" s="338">
        <f t="shared" si="37"/>
        <v>0</v>
      </c>
      <c r="S272" s="338">
        <v>0</v>
      </c>
      <c r="T272" s="339">
        <f t="shared" si="38"/>
        <v>0</v>
      </c>
      <c r="U272" s="155"/>
      <c r="V272" s="155"/>
      <c r="W272" s="155"/>
      <c r="X272" s="155"/>
      <c r="Y272" s="155"/>
      <c r="Z272" s="155"/>
      <c r="AA272" s="155"/>
      <c r="AB272" s="155"/>
      <c r="AC272" s="155"/>
      <c r="AD272" s="155"/>
      <c r="AE272" s="155"/>
      <c r="AR272" s="290" t="s">
        <v>150</v>
      </c>
      <c r="AT272" s="290" t="s">
        <v>137</v>
      </c>
      <c r="AU272" s="290" t="s">
        <v>84</v>
      </c>
      <c r="AY272" s="134" t="s">
        <v>132</v>
      </c>
      <c r="BE272" s="340">
        <f t="shared" si="39"/>
        <v>0</v>
      </c>
      <c r="BF272" s="340">
        <f t="shared" si="40"/>
        <v>0</v>
      </c>
      <c r="BG272" s="340">
        <f t="shared" si="41"/>
        <v>0</v>
      </c>
      <c r="BH272" s="340">
        <f t="shared" si="42"/>
        <v>0</v>
      </c>
      <c r="BI272" s="340">
        <f t="shared" si="43"/>
        <v>0</v>
      </c>
      <c r="BJ272" s="134" t="s">
        <v>80</v>
      </c>
      <c r="BK272" s="340">
        <f t="shared" si="44"/>
        <v>0</v>
      </c>
      <c r="BL272" s="134" t="s">
        <v>150</v>
      </c>
      <c r="BM272" s="290" t="s">
        <v>671</v>
      </c>
    </row>
    <row r="273" spans="1:65" s="161" customFormat="1" ht="16.5" customHeight="1">
      <c r="A273" s="155"/>
      <c r="B273" s="328"/>
      <c r="C273" s="329" t="s">
        <v>672</v>
      </c>
      <c r="D273" s="329" t="s">
        <v>137</v>
      </c>
      <c r="E273" s="330" t="s">
        <v>673</v>
      </c>
      <c r="F273" s="331" t="s">
        <v>674</v>
      </c>
      <c r="G273" s="332" t="s">
        <v>145</v>
      </c>
      <c r="H273" s="333">
        <v>55</v>
      </c>
      <c r="I273" s="334"/>
      <c r="J273" s="334"/>
      <c r="K273" s="335"/>
      <c r="L273" s="156"/>
      <c r="M273" s="336" t="s">
        <v>1</v>
      </c>
      <c r="N273" s="337" t="s">
        <v>34</v>
      </c>
      <c r="O273" s="208"/>
      <c r="P273" s="338">
        <f t="shared" si="36"/>
        <v>0</v>
      </c>
      <c r="Q273" s="338">
        <v>0</v>
      </c>
      <c r="R273" s="338">
        <f t="shared" si="37"/>
        <v>0</v>
      </c>
      <c r="S273" s="338">
        <v>0</v>
      </c>
      <c r="T273" s="339">
        <f t="shared" si="38"/>
        <v>0</v>
      </c>
      <c r="U273" s="155"/>
      <c r="V273" s="155"/>
      <c r="W273" s="155"/>
      <c r="X273" s="155"/>
      <c r="Y273" s="155"/>
      <c r="Z273" s="155"/>
      <c r="AA273" s="155"/>
      <c r="AB273" s="155"/>
      <c r="AC273" s="155"/>
      <c r="AD273" s="155"/>
      <c r="AE273" s="155"/>
      <c r="AR273" s="290" t="s">
        <v>150</v>
      </c>
      <c r="AT273" s="290" t="s">
        <v>137</v>
      </c>
      <c r="AU273" s="290" t="s">
        <v>84</v>
      </c>
      <c r="AY273" s="134" t="s">
        <v>132</v>
      </c>
      <c r="BE273" s="340">
        <f t="shared" si="39"/>
        <v>0</v>
      </c>
      <c r="BF273" s="340">
        <f t="shared" si="40"/>
        <v>0</v>
      </c>
      <c r="BG273" s="340">
        <f t="shared" si="41"/>
        <v>0</v>
      </c>
      <c r="BH273" s="340">
        <f t="shared" si="42"/>
        <v>0</v>
      </c>
      <c r="BI273" s="340">
        <f t="shared" si="43"/>
        <v>0</v>
      </c>
      <c r="BJ273" s="134" t="s">
        <v>80</v>
      </c>
      <c r="BK273" s="340">
        <f t="shared" si="44"/>
        <v>0</v>
      </c>
      <c r="BL273" s="134" t="s">
        <v>150</v>
      </c>
      <c r="BM273" s="290" t="s">
        <v>675</v>
      </c>
    </row>
    <row r="274" spans="1:65" s="161" customFormat="1" ht="16.5" customHeight="1">
      <c r="A274" s="155"/>
      <c r="B274" s="328"/>
      <c r="C274" s="329" t="s">
        <v>676</v>
      </c>
      <c r="D274" s="329" t="s">
        <v>137</v>
      </c>
      <c r="E274" s="330" t="s">
        <v>677</v>
      </c>
      <c r="F274" s="331" t="s">
        <v>678</v>
      </c>
      <c r="G274" s="332" t="s">
        <v>145</v>
      </c>
      <c r="H274" s="333">
        <v>40</v>
      </c>
      <c r="I274" s="334"/>
      <c r="J274" s="334"/>
      <c r="K274" s="335"/>
      <c r="L274" s="156"/>
      <c r="M274" s="336" t="s">
        <v>1</v>
      </c>
      <c r="N274" s="337" t="s">
        <v>34</v>
      </c>
      <c r="O274" s="208"/>
      <c r="P274" s="338">
        <f t="shared" si="36"/>
        <v>0</v>
      </c>
      <c r="Q274" s="338">
        <v>0</v>
      </c>
      <c r="R274" s="338">
        <f t="shared" si="37"/>
        <v>0</v>
      </c>
      <c r="S274" s="338">
        <v>0</v>
      </c>
      <c r="T274" s="339">
        <f t="shared" si="38"/>
        <v>0</v>
      </c>
      <c r="U274" s="155"/>
      <c r="V274" s="155"/>
      <c r="W274" s="155"/>
      <c r="X274" s="155"/>
      <c r="Y274" s="155"/>
      <c r="Z274" s="155"/>
      <c r="AA274" s="155"/>
      <c r="AB274" s="155"/>
      <c r="AC274" s="155"/>
      <c r="AD274" s="155"/>
      <c r="AE274" s="155"/>
      <c r="AR274" s="290" t="s">
        <v>150</v>
      </c>
      <c r="AT274" s="290" t="s">
        <v>137</v>
      </c>
      <c r="AU274" s="290" t="s">
        <v>84</v>
      </c>
      <c r="AY274" s="134" t="s">
        <v>132</v>
      </c>
      <c r="BE274" s="340">
        <f t="shared" si="39"/>
        <v>0</v>
      </c>
      <c r="BF274" s="340">
        <f t="shared" si="40"/>
        <v>0</v>
      </c>
      <c r="BG274" s="340">
        <f t="shared" si="41"/>
        <v>0</v>
      </c>
      <c r="BH274" s="340">
        <f t="shared" si="42"/>
        <v>0</v>
      </c>
      <c r="BI274" s="340">
        <f t="shared" si="43"/>
        <v>0</v>
      </c>
      <c r="BJ274" s="134" t="s">
        <v>80</v>
      </c>
      <c r="BK274" s="340">
        <f t="shared" si="44"/>
        <v>0</v>
      </c>
      <c r="BL274" s="134" t="s">
        <v>150</v>
      </c>
      <c r="BM274" s="290" t="s">
        <v>679</v>
      </c>
    </row>
    <row r="275" spans="1:65" s="161" customFormat="1" ht="16.5" customHeight="1">
      <c r="A275" s="155"/>
      <c r="B275" s="328"/>
      <c r="C275" s="329" t="s">
        <v>680</v>
      </c>
      <c r="D275" s="329" t="s">
        <v>137</v>
      </c>
      <c r="E275" s="330" t="s">
        <v>681</v>
      </c>
      <c r="F275" s="331" t="s">
        <v>682</v>
      </c>
      <c r="G275" s="332" t="s">
        <v>145</v>
      </c>
      <c r="H275" s="333">
        <v>27.4</v>
      </c>
      <c r="I275" s="334"/>
      <c r="J275" s="334"/>
      <c r="K275" s="335"/>
      <c r="L275" s="156"/>
      <c r="M275" s="336" t="s">
        <v>1</v>
      </c>
      <c r="N275" s="337" t="s">
        <v>34</v>
      </c>
      <c r="O275" s="208"/>
      <c r="P275" s="338">
        <f t="shared" si="36"/>
        <v>0</v>
      </c>
      <c r="Q275" s="338">
        <v>0</v>
      </c>
      <c r="R275" s="338">
        <f t="shared" si="37"/>
        <v>0</v>
      </c>
      <c r="S275" s="338">
        <v>0</v>
      </c>
      <c r="T275" s="339">
        <f t="shared" si="38"/>
        <v>0</v>
      </c>
      <c r="U275" s="155"/>
      <c r="V275" s="155"/>
      <c r="W275" s="155"/>
      <c r="X275" s="155"/>
      <c r="Y275" s="155"/>
      <c r="Z275" s="155"/>
      <c r="AA275" s="155"/>
      <c r="AB275" s="155"/>
      <c r="AC275" s="155"/>
      <c r="AD275" s="155"/>
      <c r="AE275" s="155"/>
      <c r="AR275" s="290" t="s">
        <v>150</v>
      </c>
      <c r="AT275" s="290" t="s">
        <v>137</v>
      </c>
      <c r="AU275" s="290" t="s">
        <v>84</v>
      </c>
      <c r="AY275" s="134" t="s">
        <v>132</v>
      </c>
      <c r="BE275" s="340">
        <f t="shared" si="39"/>
        <v>0</v>
      </c>
      <c r="BF275" s="340">
        <f t="shared" si="40"/>
        <v>0</v>
      </c>
      <c r="BG275" s="340">
        <f t="shared" si="41"/>
        <v>0</v>
      </c>
      <c r="BH275" s="340">
        <f t="shared" si="42"/>
        <v>0</v>
      </c>
      <c r="BI275" s="340">
        <f t="shared" si="43"/>
        <v>0</v>
      </c>
      <c r="BJ275" s="134" t="s">
        <v>80</v>
      </c>
      <c r="BK275" s="340">
        <f t="shared" si="44"/>
        <v>0</v>
      </c>
      <c r="BL275" s="134" t="s">
        <v>150</v>
      </c>
      <c r="BM275" s="290" t="s">
        <v>683</v>
      </c>
    </row>
    <row r="276" spans="1:65" s="161" customFormat="1" ht="24.2" customHeight="1">
      <c r="A276" s="155"/>
      <c r="B276" s="328"/>
      <c r="C276" s="329" t="s">
        <v>684</v>
      </c>
      <c r="D276" s="329" t="s">
        <v>137</v>
      </c>
      <c r="E276" s="330" t="s">
        <v>685</v>
      </c>
      <c r="F276" s="331" t="s">
        <v>686</v>
      </c>
      <c r="G276" s="332" t="s">
        <v>145</v>
      </c>
      <c r="H276" s="333">
        <v>145</v>
      </c>
      <c r="I276" s="334"/>
      <c r="J276" s="334"/>
      <c r="K276" s="335"/>
      <c r="L276" s="156"/>
      <c r="M276" s="336" t="s">
        <v>1</v>
      </c>
      <c r="N276" s="337" t="s">
        <v>34</v>
      </c>
      <c r="O276" s="208"/>
      <c r="P276" s="338">
        <f t="shared" si="36"/>
        <v>0</v>
      </c>
      <c r="Q276" s="338">
        <v>0</v>
      </c>
      <c r="R276" s="338">
        <f t="shared" si="37"/>
        <v>0</v>
      </c>
      <c r="S276" s="338">
        <v>0</v>
      </c>
      <c r="T276" s="339">
        <f t="shared" si="38"/>
        <v>0</v>
      </c>
      <c r="U276" s="155"/>
      <c r="V276" s="155"/>
      <c r="W276" s="155"/>
      <c r="X276" s="155"/>
      <c r="Y276" s="155"/>
      <c r="Z276" s="155"/>
      <c r="AA276" s="155"/>
      <c r="AB276" s="155"/>
      <c r="AC276" s="155"/>
      <c r="AD276" s="155"/>
      <c r="AE276" s="155"/>
      <c r="AR276" s="290" t="s">
        <v>150</v>
      </c>
      <c r="AT276" s="290" t="s">
        <v>137</v>
      </c>
      <c r="AU276" s="290" t="s">
        <v>84</v>
      </c>
      <c r="AY276" s="134" t="s">
        <v>132</v>
      </c>
      <c r="BE276" s="340">
        <f t="shared" si="39"/>
        <v>0</v>
      </c>
      <c r="BF276" s="340">
        <f t="shared" si="40"/>
        <v>0</v>
      </c>
      <c r="BG276" s="340">
        <f t="shared" si="41"/>
        <v>0</v>
      </c>
      <c r="BH276" s="340">
        <f t="shared" si="42"/>
        <v>0</v>
      </c>
      <c r="BI276" s="340">
        <f t="shared" si="43"/>
        <v>0</v>
      </c>
      <c r="BJ276" s="134" t="s">
        <v>80</v>
      </c>
      <c r="BK276" s="340">
        <f t="shared" si="44"/>
        <v>0</v>
      </c>
      <c r="BL276" s="134" t="s">
        <v>150</v>
      </c>
      <c r="BM276" s="290" t="s">
        <v>687</v>
      </c>
    </row>
    <row r="277" spans="1:65" s="161" customFormat="1" ht="24.2" customHeight="1">
      <c r="A277" s="155"/>
      <c r="B277" s="328"/>
      <c r="C277" s="329" t="s">
        <v>688</v>
      </c>
      <c r="D277" s="329" t="s">
        <v>137</v>
      </c>
      <c r="E277" s="330" t="s">
        <v>689</v>
      </c>
      <c r="F277" s="331" t="s">
        <v>690</v>
      </c>
      <c r="G277" s="332" t="s">
        <v>145</v>
      </c>
      <c r="H277" s="333">
        <v>155</v>
      </c>
      <c r="I277" s="334"/>
      <c r="J277" s="334"/>
      <c r="K277" s="335"/>
      <c r="L277" s="156"/>
      <c r="M277" s="336" t="s">
        <v>1</v>
      </c>
      <c r="N277" s="337" t="s">
        <v>34</v>
      </c>
      <c r="O277" s="208"/>
      <c r="P277" s="338">
        <f t="shared" si="36"/>
        <v>0</v>
      </c>
      <c r="Q277" s="338">
        <v>0</v>
      </c>
      <c r="R277" s="338">
        <f t="shared" si="37"/>
        <v>0</v>
      </c>
      <c r="S277" s="338">
        <v>0</v>
      </c>
      <c r="T277" s="339">
        <f t="shared" si="38"/>
        <v>0</v>
      </c>
      <c r="U277" s="155"/>
      <c r="V277" s="155"/>
      <c r="W277" s="155"/>
      <c r="X277" s="155"/>
      <c r="Y277" s="155"/>
      <c r="Z277" s="155"/>
      <c r="AA277" s="155"/>
      <c r="AB277" s="155"/>
      <c r="AC277" s="155"/>
      <c r="AD277" s="155"/>
      <c r="AE277" s="155"/>
      <c r="AR277" s="290" t="s">
        <v>150</v>
      </c>
      <c r="AT277" s="290" t="s">
        <v>137</v>
      </c>
      <c r="AU277" s="290" t="s">
        <v>84</v>
      </c>
      <c r="AY277" s="134" t="s">
        <v>132</v>
      </c>
      <c r="BE277" s="340">
        <f t="shared" si="39"/>
        <v>0</v>
      </c>
      <c r="BF277" s="340">
        <f t="shared" si="40"/>
        <v>0</v>
      </c>
      <c r="BG277" s="340">
        <f t="shared" si="41"/>
        <v>0</v>
      </c>
      <c r="BH277" s="340">
        <f t="shared" si="42"/>
        <v>0</v>
      </c>
      <c r="BI277" s="340">
        <f t="shared" si="43"/>
        <v>0</v>
      </c>
      <c r="BJ277" s="134" t="s">
        <v>80</v>
      </c>
      <c r="BK277" s="340">
        <f t="shared" si="44"/>
        <v>0</v>
      </c>
      <c r="BL277" s="134" t="s">
        <v>150</v>
      </c>
      <c r="BM277" s="290" t="s">
        <v>691</v>
      </c>
    </row>
    <row r="278" spans="1:65" s="161" customFormat="1" ht="24.2" customHeight="1">
      <c r="A278" s="155"/>
      <c r="B278" s="328"/>
      <c r="C278" s="329" t="s">
        <v>692</v>
      </c>
      <c r="D278" s="329" t="s">
        <v>137</v>
      </c>
      <c r="E278" s="330" t="s">
        <v>693</v>
      </c>
      <c r="F278" s="331" t="s">
        <v>694</v>
      </c>
      <c r="G278" s="332" t="s">
        <v>145</v>
      </c>
      <c r="H278" s="333">
        <v>275</v>
      </c>
      <c r="I278" s="334"/>
      <c r="J278" s="334"/>
      <c r="K278" s="335"/>
      <c r="L278" s="156"/>
      <c r="M278" s="336" t="s">
        <v>1</v>
      </c>
      <c r="N278" s="337" t="s">
        <v>34</v>
      </c>
      <c r="O278" s="208"/>
      <c r="P278" s="338">
        <f t="shared" si="36"/>
        <v>0</v>
      </c>
      <c r="Q278" s="338">
        <v>0</v>
      </c>
      <c r="R278" s="338">
        <f t="shared" si="37"/>
        <v>0</v>
      </c>
      <c r="S278" s="338">
        <v>0</v>
      </c>
      <c r="T278" s="339">
        <f t="shared" si="38"/>
        <v>0</v>
      </c>
      <c r="U278" s="155"/>
      <c r="V278" s="155"/>
      <c r="W278" s="155"/>
      <c r="X278" s="155"/>
      <c r="Y278" s="155"/>
      <c r="Z278" s="155"/>
      <c r="AA278" s="155"/>
      <c r="AB278" s="155"/>
      <c r="AC278" s="155"/>
      <c r="AD278" s="155"/>
      <c r="AE278" s="155"/>
      <c r="AR278" s="290" t="s">
        <v>150</v>
      </c>
      <c r="AT278" s="290" t="s">
        <v>137</v>
      </c>
      <c r="AU278" s="290" t="s">
        <v>84</v>
      </c>
      <c r="AY278" s="134" t="s">
        <v>132</v>
      </c>
      <c r="BE278" s="340">
        <f t="shared" si="39"/>
        <v>0</v>
      </c>
      <c r="BF278" s="340">
        <f t="shared" si="40"/>
        <v>0</v>
      </c>
      <c r="BG278" s="340">
        <f t="shared" si="41"/>
        <v>0</v>
      </c>
      <c r="BH278" s="340">
        <f t="shared" si="42"/>
        <v>0</v>
      </c>
      <c r="BI278" s="340">
        <f t="shared" si="43"/>
        <v>0</v>
      </c>
      <c r="BJ278" s="134" t="s">
        <v>80</v>
      </c>
      <c r="BK278" s="340">
        <f t="shared" si="44"/>
        <v>0</v>
      </c>
      <c r="BL278" s="134" t="s">
        <v>150</v>
      </c>
      <c r="BM278" s="290" t="s">
        <v>695</v>
      </c>
    </row>
    <row r="279" spans="1:65" s="161" customFormat="1" ht="24.2" customHeight="1">
      <c r="A279" s="155"/>
      <c r="B279" s="328"/>
      <c r="C279" s="329" t="s">
        <v>696</v>
      </c>
      <c r="D279" s="329" t="s">
        <v>137</v>
      </c>
      <c r="E279" s="330" t="s">
        <v>697</v>
      </c>
      <c r="F279" s="331" t="s">
        <v>698</v>
      </c>
      <c r="G279" s="332" t="s">
        <v>145</v>
      </c>
      <c r="H279" s="333">
        <v>200</v>
      </c>
      <c r="I279" s="334"/>
      <c r="J279" s="334"/>
      <c r="K279" s="335"/>
      <c r="L279" s="156"/>
      <c r="M279" s="336" t="s">
        <v>1</v>
      </c>
      <c r="N279" s="337" t="s">
        <v>34</v>
      </c>
      <c r="O279" s="208"/>
      <c r="P279" s="338">
        <f t="shared" si="36"/>
        <v>0</v>
      </c>
      <c r="Q279" s="338">
        <v>0</v>
      </c>
      <c r="R279" s="338">
        <f t="shared" si="37"/>
        <v>0</v>
      </c>
      <c r="S279" s="338">
        <v>0</v>
      </c>
      <c r="T279" s="339">
        <f t="shared" si="38"/>
        <v>0</v>
      </c>
      <c r="U279" s="155"/>
      <c r="V279" s="155"/>
      <c r="W279" s="155"/>
      <c r="X279" s="155"/>
      <c r="Y279" s="155"/>
      <c r="Z279" s="155"/>
      <c r="AA279" s="155"/>
      <c r="AB279" s="155"/>
      <c r="AC279" s="155"/>
      <c r="AD279" s="155"/>
      <c r="AE279" s="155"/>
      <c r="AR279" s="290" t="s">
        <v>150</v>
      </c>
      <c r="AT279" s="290" t="s">
        <v>137</v>
      </c>
      <c r="AU279" s="290" t="s">
        <v>84</v>
      </c>
      <c r="AY279" s="134" t="s">
        <v>132</v>
      </c>
      <c r="BE279" s="340">
        <f t="shared" si="39"/>
        <v>0</v>
      </c>
      <c r="BF279" s="340">
        <f t="shared" si="40"/>
        <v>0</v>
      </c>
      <c r="BG279" s="340">
        <f t="shared" si="41"/>
        <v>0</v>
      </c>
      <c r="BH279" s="340">
        <f t="shared" si="42"/>
        <v>0</v>
      </c>
      <c r="BI279" s="340">
        <f t="shared" si="43"/>
        <v>0</v>
      </c>
      <c r="BJ279" s="134" t="s">
        <v>80</v>
      </c>
      <c r="BK279" s="340">
        <f t="shared" si="44"/>
        <v>0</v>
      </c>
      <c r="BL279" s="134" t="s">
        <v>150</v>
      </c>
      <c r="BM279" s="290" t="s">
        <v>699</v>
      </c>
    </row>
    <row r="280" spans="1:65" s="161" customFormat="1" ht="24.2" customHeight="1">
      <c r="A280" s="155"/>
      <c r="B280" s="328"/>
      <c r="C280" s="329" t="s">
        <v>700</v>
      </c>
      <c r="D280" s="329" t="s">
        <v>137</v>
      </c>
      <c r="E280" s="330" t="s">
        <v>701</v>
      </c>
      <c r="F280" s="331" t="s">
        <v>702</v>
      </c>
      <c r="G280" s="332" t="s">
        <v>145</v>
      </c>
      <c r="H280" s="333">
        <v>137</v>
      </c>
      <c r="I280" s="334"/>
      <c r="J280" s="334"/>
      <c r="K280" s="335"/>
      <c r="L280" s="156"/>
      <c r="M280" s="336" t="s">
        <v>1</v>
      </c>
      <c r="N280" s="337" t="s">
        <v>34</v>
      </c>
      <c r="O280" s="208"/>
      <c r="P280" s="338">
        <f t="shared" si="36"/>
        <v>0</v>
      </c>
      <c r="Q280" s="338">
        <v>0</v>
      </c>
      <c r="R280" s="338">
        <f t="shared" si="37"/>
        <v>0</v>
      </c>
      <c r="S280" s="338">
        <v>0</v>
      </c>
      <c r="T280" s="339">
        <f t="shared" si="38"/>
        <v>0</v>
      </c>
      <c r="U280" s="155"/>
      <c r="V280" s="155"/>
      <c r="W280" s="155"/>
      <c r="X280" s="155"/>
      <c r="Y280" s="155"/>
      <c r="Z280" s="155"/>
      <c r="AA280" s="155"/>
      <c r="AB280" s="155"/>
      <c r="AC280" s="155"/>
      <c r="AD280" s="155"/>
      <c r="AE280" s="155"/>
      <c r="AR280" s="290" t="s">
        <v>150</v>
      </c>
      <c r="AT280" s="290" t="s">
        <v>137</v>
      </c>
      <c r="AU280" s="290" t="s">
        <v>84</v>
      </c>
      <c r="AY280" s="134" t="s">
        <v>132</v>
      </c>
      <c r="BE280" s="340">
        <f t="shared" si="39"/>
        <v>0</v>
      </c>
      <c r="BF280" s="340">
        <f t="shared" si="40"/>
        <v>0</v>
      </c>
      <c r="BG280" s="340">
        <f t="shared" si="41"/>
        <v>0</v>
      </c>
      <c r="BH280" s="340">
        <f t="shared" si="42"/>
        <v>0</v>
      </c>
      <c r="BI280" s="340">
        <f t="shared" si="43"/>
        <v>0</v>
      </c>
      <c r="BJ280" s="134" t="s">
        <v>80</v>
      </c>
      <c r="BK280" s="340">
        <f t="shared" si="44"/>
        <v>0</v>
      </c>
      <c r="BL280" s="134" t="s">
        <v>150</v>
      </c>
      <c r="BM280" s="290" t="s">
        <v>703</v>
      </c>
    </row>
    <row r="281" spans="1:65" s="161" customFormat="1" ht="33" customHeight="1">
      <c r="A281" s="155"/>
      <c r="B281" s="328"/>
      <c r="C281" s="329" t="s">
        <v>704</v>
      </c>
      <c r="D281" s="329" t="s">
        <v>137</v>
      </c>
      <c r="E281" s="330" t="s">
        <v>705</v>
      </c>
      <c r="F281" s="331" t="s">
        <v>706</v>
      </c>
      <c r="G281" s="332" t="s">
        <v>169</v>
      </c>
      <c r="H281" s="333">
        <v>3</v>
      </c>
      <c r="I281" s="334"/>
      <c r="J281" s="334"/>
      <c r="K281" s="335"/>
      <c r="L281" s="156"/>
      <c r="M281" s="336" t="s">
        <v>1</v>
      </c>
      <c r="N281" s="337" t="s">
        <v>34</v>
      </c>
      <c r="O281" s="208"/>
      <c r="P281" s="338">
        <f t="shared" si="36"/>
        <v>0</v>
      </c>
      <c r="Q281" s="338">
        <v>0</v>
      </c>
      <c r="R281" s="338">
        <f t="shared" si="37"/>
        <v>0</v>
      </c>
      <c r="S281" s="338">
        <v>0</v>
      </c>
      <c r="T281" s="339">
        <f t="shared" si="38"/>
        <v>0</v>
      </c>
      <c r="U281" s="155"/>
      <c r="V281" s="155"/>
      <c r="W281" s="155"/>
      <c r="X281" s="155"/>
      <c r="Y281" s="155"/>
      <c r="Z281" s="155"/>
      <c r="AA281" s="155"/>
      <c r="AB281" s="155"/>
      <c r="AC281" s="155"/>
      <c r="AD281" s="155"/>
      <c r="AE281" s="155"/>
      <c r="AR281" s="290" t="s">
        <v>150</v>
      </c>
      <c r="AT281" s="290" t="s">
        <v>137</v>
      </c>
      <c r="AU281" s="290" t="s">
        <v>84</v>
      </c>
      <c r="AY281" s="134" t="s">
        <v>132</v>
      </c>
      <c r="BE281" s="340">
        <f t="shared" si="39"/>
        <v>0</v>
      </c>
      <c r="BF281" s="340">
        <f t="shared" si="40"/>
        <v>0</v>
      </c>
      <c r="BG281" s="340">
        <f t="shared" si="41"/>
        <v>0</v>
      </c>
      <c r="BH281" s="340">
        <f t="shared" si="42"/>
        <v>0</v>
      </c>
      <c r="BI281" s="340">
        <f t="shared" si="43"/>
        <v>0</v>
      </c>
      <c r="BJ281" s="134" t="s">
        <v>80</v>
      </c>
      <c r="BK281" s="340">
        <f t="shared" si="44"/>
        <v>0</v>
      </c>
      <c r="BL281" s="134" t="s">
        <v>150</v>
      </c>
      <c r="BM281" s="290" t="s">
        <v>707</v>
      </c>
    </row>
    <row r="282" spans="1:65" s="161" customFormat="1" ht="33" customHeight="1">
      <c r="A282" s="155"/>
      <c r="B282" s="328"/>
      <c r="C282" s="329" t="s">
        <v>708</v>
      </c>
      <c r="D282" s="329" t="s">
        <v>137</v>
      </c>
      <c r="E282" s="330" t="s">
        <v>709</v>
      </c>
      <c r="F282" s="331" t="s">
        <v>710</v>
      </c>
      <c r="G282" s="332" t="s">
        <v>169</v>
      </c>
      <c r="H282" s="333">
        <v>3</v>
      </c>
      <c r="I282" s="334"/>
      <c r="J282" s="334"/>
      <c r="K282" s="335"/>
      <c r="L282" s="156"/>
      <c r="M282" s="336" t="s">
        <v>1</v>
      </c>
      <c r="N282" s="337" t="s">
        <v>34</v>
      </c>
      <c r="O282" s="208"/>
      <c r="P282" s="338">
        <f t="shared" si="36"/>
        <v>0</v>
      </c>
      <c r="Q282" s="338">
        <v>0</v>
      </c>
      <c r="R282" s="338">
        <f t="shared" si="37"/>
        <v>0</v>
      </c>
      <c r="S282" s="338">
        <v>0</v>
      </c>
      <c r="T282" s="339">
        <f t="shared" si="38"/>
        <v>0</v>
      </c>
      <c r="U282" s="155"/>
      <c r="V282" s="155"/>
      <c r="W282" s="155"/>
      <c r="X282" s="155"/>
      <c r="Y282" s="155"/>
      <c r="Z282" s="155"/>
      <c r="AA282" s="155"/>
      <c r="AB282" s="155"/>
      <c r="AC282" s="155"/>
      <c r="AD282" s="155"/>
      <c r="AE282" s="155"/>
      <c r="AR282" s="290" t="s">
        <v>150</v>
      </c>
      <c r="AT282" s="290" t="s">
        <v>137</v>
      </c>
      <c r="AU282" s="290" t="s">
        <v>84</v>
      </c>
      <c r="AY282" s="134" t="s">
        <v>132</v>
      </c>
      <c r="BE282" s="340">
        <f t="shared" si="39"/>
        <v>0</v>
      </c>
      <c r="BF282" s="340">
        <f t="shared" si="40"/>
        <v>0</v>
      </c>
      <c r="BG282" s="340">
        <f t="shared" si="41"/>
        <v>0</v>
      </c>
      <c r="BH282" s="340">
        <f t="shared" si="42"/>
        <v>0</v>
      </c>
      <c r="BI282" s="340">
        <f t="shared" si="43"/>
        <v>0</v>
      </c>
      <c r="BJ282" s="134" t="s">
        <v>80</v>
      </c>
      <c r="BK282" s="340">
        <f t="shared" si="44"/>
        <v>0</v>
      </c>
      <c r="BL282" s="134" t="s">
        <v>150</v>
      </c>
      <c r="BM282" s="290" t="s">
        <v>711</v>
      </c>
    </row>
    <row r="283" spans="1:65" s="161" customFormat="1" ht="33" customHeight="1">
      <c r="A283" s="155"/>
      <c r="B283" s="328"/>
      <c r="C283" s="329" t="s">
        <v>712</v>
      </c>
      <c r="D283" s="329" t="s">
        <v>137</v>
      </c>
      <c r="E283" s="330" t="s">
        <v>713</v>
      </c>
      <c r="F283" s="331" t="s">
        <v>714</v>
      </c>
      <c r="G283" s="332" t="s">
        <v>169</v>
      </c>
      <c r="H283" s="333">
        <v>3</v>
      </c>
      <c r="I283" s="334"/>
      <c r="J283" s="334"/>
      <c r="K283" s="335"/>
      <c r="L283" s="156"/>
      <c r="M283" s="336" t="s">
        <v>1</v>
      </c>
      <c r="N283" s="337" t="s">
        <v>34</v>
      </c>
      <c r="O283" s="208"/>
      <c r="P283" s="338">
        <f t="shared" si="36"/>
        <v>0</v>
      </c>
      <c r="Q283" s="338">
        <v>0</v>
      </c>
      <c r="R283" s="338">
        <f t="shared" si="37"/>
        <v>0</v>
      </c>
      <c r="S283" s="338">
        <v>0</v>
      </c>
      <c r="T283" s="339">
        <f t="shared" si="38"/>
        <v>0</v>
      </c>
      <c r="U283" s="155"/>
      <c r="V283" s="155"/>
      <c r="W283" s="155"/>
      <c r="X283" s="155"/>
      <c r="Y283" s="155"/>
      <c r="Z283" s="155"/>
      <c r="AA283" s="155"/>
      <c r="AB283" s="155"/>
      <c r="AC283" s="155"/>
      <c r="AD283" s="155"/>
      <c r="AE283" s="155"/>
      <c r="AR283" s="290" t="s">
        <v>150</v>
      </c>
      <c r="AT283" s="290" t="s">
        <v>137</v>
      </c>
      <c r="AU283" s="290" t="s">
        <v>84</v>
      </c>
      <c r="AY283" s="134" t="s">
        <v>132</v>
      </c>
      <c r="BE283" s="340">
        <f t="shared" si="39"/>
        <v>0</v>
      </c>
      <c r="BF283" s="340">
        <f t="shared" si="40"/>
        <v>0</v>
      </c>
      <c r="BG283" s="340">
        <f t="shared" si="41"/>
        <v>0</v>
      </c>
      <c r="BH283" s="340">
        <f t="shared" si="42"/>
        <v>0</v>
      </c>
      <c r="BI283" s="340">
        <f t="shared" si="43"/>
        <v>0</v>
      </c>
      <c r="BJ283" s="134" t="s">
        <v>80</v>
      </c>
      <c r="BK283" s="340">
        <f t="shared" si="44"/>
        <v>0</v>
      </c>
      <c r="BL283" s="134" t="s">
        <v>150</v>
      </c>
      <c r="BM283" s="290" t="s">
        <v>715</v>
      </c>
    </row>
    <row r="284" spans="1:65" s="161" customFormat="1" ht="16.5" customHeight="1">
      <c r="A284" s="155"/>
      <c r="B284" s="328"/>
      <c r="C284" s="329" t="s">
        <v>716</v>
      </c>
      <c r="D284" s="329" t="s">
        <v>137</v>
      </c>
      <c r="E284" s="330" t="s">
        <v>717</v>
      </c>
      <c r="F284" s="331" t="s">
        <v>718</v>
      </c>
      <c r="G284" s="332" t="s">
        <v>719</v>
      </c>
      <c r="H284" s="333">
        <v>1</v>
      </c>
      <c r="I284" s="334"/>
      <c r="J284" s="334"/>
      <c r="K284" s="335"/>
      <c r="L284" s="156"/>
      <c r="M284" s="336" t="s">
        <v>1</v>
      </c>
      <c r="N284" s="337" t="s">
        <v>34</v>
      </c>
      <c r="O284" s="208"/>
      <c r="P284" s="338">
        <f t="shared" si="36"/>
        <v>0</v>
      </c>
      <c r="Q284" s="338">
        <v>0</v>
      </c>
      <c r="R284" s="338">
        <f t="shared" si="37"/>
        <v>0</v>
      </c>
      <c r="S284" s="338">
        <v>0</v>
      </c>
      <c r="T284" s="339">
        <f t="shared" si="38"/>
        <v>0</v>
      </c>
      <c r="U284" s="155"/>
      <c r="V284" s="155"/>
      <c r="W284" s="155"/>
      <c r="X284" s="155"/>
      <c r="Y284" s="155"/>
      <c r="Z284" s="155"/>
      <c r="AA284" s="155"/>
      <c r="AB284" s="155"/>
      <c r="AC284" s="155"/>
      <c r="AD284" s="155"/>
      <c r="AE284" s="155"/>
      <c r="AR284" s="290" t="s">
        <v>150</v>
      </c>
      <c r="AT284" s="290" t="s">
        <v>137</v>
      </c>
      <c r="AU284" s="290" t="s">
        <v>84</v>
      </c>
      <c r="AY284" s="134" t="s">
        <v>132</v>
      </c>
      <c r="BE284" s="340">
        <f t="shared" si="39"/>
        <v>0</v>
      </c>
      <c r="BF284" s="340">
        <f t="shared" si="40"/>
        <v>0</v>
      </c>
      <c r="BG284" s="340">
        <f t="shared" si="41"/>
        <v>0</v>
      </c>
      <c r="BH284" s="340">
        <f t="shared" si="42"/>
        <v>0</v>
      </c>
      <c r="BI284" s="340">
        <f t="shared" si="43"/>
        <v>0</v>
      </c>
      <c r="BJ284" s="134" t="s">
        <v>80</v>
      </c>
      <c r="BK284" s="340">
        <f t="shared" si="44"/>
        <v>0</v>
      </c>
      <c r="BL284" s="134" t="s">
        <v>150</v>
      </c>
      <c r="BM284" s="290" t="s">
        <v>720</v>
      </c>
    </row>
    <row r="285" spans="1:65" s="161" customFormat="1" ht="16.5" customHeight="1">
      <c r="A285" s="155"/>
      <c r="B285" s="328"/>
      <c r="C285" s="329" t="s">
        <v>721</v>
      </c>
      <c r="D285" s="329" t="s">
        <v>137</v>
      </c>
      <c r="E285" s="330" t="s">
        <v>722</v>
      </c>
      <c r="F285" s="331" t="s">
        <v>723</v>
      </c>
      <c r="G285" s="332" t="s">
        <v>719</v>
      </c>
      <c r="H285" s="333">
        <v>1</v>
      </c>
      <c r="I285" s="334"/>
      <c r="J285" s="334"/>
      <c r="K285" s="335"/>
      <c r="L285" s="156"/>
      <c r="M285" s="336" t="s">
        <v>1</v>
      </c>
      <c r="N285" s="337" t="s">
        <v>34</v>
      </c>
      <c r="O285" s="208"/>
      <c r="P285" s="338">
        <f t="shared" si="36"/>
        <v>0</v>
      </c>
      <c r="Q285" s="338">
        <v>0</v>
      </c>
      <c r="R285" s="338">
        <f t="shared" si="37"/>
        <v>0</v>
      </c>
      <c r="S285" s="338">
        <v>0</v>
      </c>
      <c r="T285" s="339">
        <f t="shared" si="38"/>
        <v>0</v>
      </c>
      <c r="U285" s="155"/>
      <c r="V285" s="155"/>
      <c r="W285" s="155"/>
      <c r="X285" s="155"/>
      <c r="Y285" s="155"/>
      <c r="Z285" s="155"/>
      <c r="AA285" s="155"/>
      <c r="AB285" s="155"/>
      <c r="AC285" s="155"/>
      <c r="AD285" s="155"/>
      <c r="AE285" s="155"/>
      <c r="AR285" s="290" t="s">
        <v>150</v>
      </c>
      <c r="AT285" s="290" t="s">
        <v>137</v>
      </c>
      <c r="AU285" s="290" t="s">
        <v>84</v>
      </c>
      <c r="AY285" s="134" t="s">
        <v>132</v>
      </c>
      <c r="BE285" s="340">
        <f t="shared" si="39"/>
        <v>0</v>
      </c>
      <c r="BF285" s="340">
        <f t="shared" si="40"/>
        <v>0</v>
      </c>
      <c r="BG285" s="340">
        <f t="shared" si="41"/>
        <v>0</v>
      </c>
      <c r="BH285" s="340">
        <f t="shared" si="42"/>
        <v>0</v>
      </c>
      <c r="BI285" s="340">
        <f t="shared" si="43"/>
        <v>0</v>
      </c>
      <c r="BJ285" s="134" t="s">
        <v>80</v>
      </c>
      <c r="BK285" s="340">
        <f t="shared" si="44"/>
        <v>0</v>
      </c>
      <c r="BL285" s="134" t="s">
        <v>150</v>
      </c>
      <c r="BM285" s="290" t="s">
        <v>724</v>
      </c>
    </row>
    <row r="286" spans="1:65" s="161" customFormat="1" ht="16.5" customHeight="1">
      <c r="A286" s="155"/>
      <c r="B286" s="328"/>
      <c r="C286" s="329" t="s">
        <v>725</v>
      </c>
      <c r="D286" s="329" t="s">
        <v>137</v>
      </c>
      <c r="E286" s="330" t="s">
        <v>726</v>
      </c>
      <c r="F286" s="331" t="s">
        <v>727</v>
      </c>
      <c r="G286" s="332" t="s">
        <v>719</v>
      </c>
      <c r="H286" s="333">
        <v>2</v>
      </c>
      <c r="I286" s="334"/>
      <c r="J286" s="334"/>
      <c r="K286" s="335"/>
      <c r="L286" s="156"/>
      <c r="M286" s="336" t="s">
        <v>1</v>
      </c>
      <c r="N286" s="337" t="s">
        <v>34</v>
      </c>
      <c r="O286" s="208"/>
      <c r="P286" s="338">
        <f t="shared" si="36"/>
        <v>0</v>
      </c>
      <c r="Q286" s="338">
        <v>0</v>
      </c>
      <c r="R286" s="338">
        <f t="shared" si="37"/>
        <v>0</v>
      </c>
      <c r="S286" s="338">
        <v>0</v>
      </c>
      <c r="T286" s="339">
        <f t="shared" si="38"/>
        <v>0</v>
      </c>
      <c r="U286" s="155"/>
      <c r="V286" s="155"/>
      <c r="W286" s="155"/>
      <c r="X286" s="155"/>
      <c r="Y286" s="155"/>
      <c r="Z286" s="155"/>
      <c r="AA286" s="155"/>
      <c r="AB286" s="155"/>
      <c r="AC286" s="155"/>
      <c r="AD286" s="155"/>
      <c r="AE286" s="155"/>
      <c r="AR286" s="290" t="s">
        <v>150</v>
      </c>
      <c r="AT286" s="290" t="s">
        <v>137</v>
      </c>
      <c r="AU286" s="290" t="s">
        <v>84</v>
      </c>
      <c r="AY286" s="134" t="s">
        <v>132</v>
      </c>
      <c r="BE286" s="340">
        <f t="shared" si="39"/>
        <v>0</v>
      </c>
      <c r="BF286" s="340">
        <f t="shared" si="40"/>
        <v>0</v>
      </c>
      <c r="BG286" s="340">
        <f t="shared" si="41"/>
        <v>0</v>
      </c>
      <c r="BH286" s="340">
        <f t="shared" si="42"/>
        <v>0</v>
      </c>
      <c r="BI286" s="340">
        <f t="shared" si="43"/>
        <v>0</v>
      </c>
      <c r="BJ286" s="134" t="s">
        <v>80</v>
      </c>
      <c r="BK286" s="340">
        <f t="shared" si="44"/>
        <v>0</v>
      </c>
      <c r="BL286" s="134" t="s">
        <v>150</v>
      </c>
      <c r="BM286" s="290" t="s">
        <v>728</v>
      </c>
    </row>
    <row r="287" spans="1:65" s="161" customFormat="1" ht="16.5" customHeight="1">
      <c r="A287" s="155"/>
      <c r="B287" s="328"/>
      <c r="C287" s="329" t="s">
        <v>729</v>
      </c>
      <c r="D287" s="329" t="s">
        <v>137</v>
      </c>
      <c r="E287" s="330" t="s">
        <v>730</v>
      </c>
      <c r="F287" s="331" t="s">
        <v>731</v>
      </c>
      <c r="G287" s="332" t="s">
        <v>719</v>
      </c>
      <c r="H287" s="333">
        <v>1</v>
      </c>
      <c r="I287" s="334"/>
      <c r="J287" s="334"/>
      <c r="K287" s="335"/>
      <c r="L287" s="156"/>
      <c r="M287" s="336" t="s">
        <v>1</v>
      </c>
      <c r="N287" s="337" t="s">
        <v>34</v>
      </c>
      <c r="O287" s="208"/>
      <c r="P287" s="338">
        <f t="shared" si="36"/>
        <v>0</v>
      </c>
      <c r="Q287" s="338">
        <v>0</v>
      </c>
      <c r="R287" s="338">
        <f t="shared" si="37"/>
        <v>0</v>
      </c>
      <c r="S287" s="338">
        <v>0</v>
      </c>
      <c r="T287" s="339">
        <f t="shared" si="38"/>
        <v>0</v>
      </c>
      <c r="U287" s="155"/>
      <c r="V287" s="155"/>
      <c r="W287" s="155"/>
      <c r="X287" s="155"/>
      <c r="Y287" s="155"/>
      <c r="Z287" s="155"/>
      <c r="AA287" s="155"/>
      <c r="AB287" s="155"/>
      <c r="AC287" s="155"/>
      <c r="AD287" s="155"/>
      <c r="AE287" s="155"/>
      <c r="AR287" s="290" t="s">
        <v>150</v>
      </c>
      <c r="AT287" s="290" t="s">
        <v>137</v>
      </c>
      <c r="AU287" s="290" t="s">
        <v>84</v>
      </c>
      <c r="AY287" s="134" t="s">
        <v>132</v>
      </c>
      <c r="BE287" s="340">
        <f t="shared" si="39"/>
        <v>0</v>
      </c>
      <c r="BF287" s="340">
        <f t="shared" si="40"/>
        <v>0</v>
      </c>
      <c r="BG287" s="340">
        <f t="shared" si="41"/>
        <v>0</v>
      </c>
      <c r="BH287" s="340">
        <f t="shared" si="42"/>
        <v>0</v>
      </c>
      <c r="BI287" s="340">
        <f t="shared" si="43"/>
        <v>0</v>
      </c>
      <c r="BJ287" s="134" t="s">
        <v>80</v>
      </c>
      <c r="BK287" s="340">
        <f t="shared" si="44"/>
        <v>0</v>
      </c>
      <c r="BL287" s="134" t="s">
        <v>150</v>
      </c>
      <c r="BM287" s="290" t="s">
        <v>732</v>
      </c>
    </row>
    <row r="288" spans="1:65" s="161" customFormat="1" ht="21.75" customHeight="1">
      <c r="A288" s="155"/>
      <c r="B288" s="328"/>
      <c r="C288" s="329" t="s">
        <v>733</v>
      </c>
      <c r="D288" s="329" t="s">
        <v>137</v>
      </c>
      <c r="E288" s="330" t="s">
        <v>734</v>
      </c>
      <c r="F288" s="331" t="s">
        <v>735</v>
      </c>
      <c r="G288" s="332" t="s">
        <v>145</v>
      </c>
      <c r="H288" s="333">
        <v>145</v>
      </c>
      <c r="I288" s="334"/>
      <c r="J288" s="334"/>
      <c r="K288" s="335"/>
      <c r="L288" s="156"/>
      <c r="M288" s="336" t="s">
        <v>1</v>
      </c>
      <c r="N288" s="337" t="s">
        <v>34</v>
      </c>
      <c r="O288" s="208"/>
      <c r="P288" s="338">
        <f t="shared" si="36"/>
        <v>0</v>
      </c>
      <c r="Q288" s="338">
        <v>0</v>
      </c>
      <c r="R288" s="338">
        <f t="shared" si="37"/>
        <v>0</v>
      </c>
      <c r="S288" s="338">
        <v>0</v>
      </c>
      <c r="T288" s="339">
        <f t="shared" si="38"/>
        <v>0</v>
      </c>
      <c r="U288" s="155"/>
      <c r="V288" s="155"/>
      <c r="W288" s="155"/>
      <c r="X288" s="155"/>
      <c r="Y288" s="155"/>
      <c r="Z288" s="155"/>
      <c r="AA288" s="155"/>
      <c r="AB288" s="155"/>
      <c r="AC288" s="155"/>
      <c r="AD288" s="155"/>
      <c r="AE288" s="155"/>
      <c r="AR288" s="290" t="s">
        <v>150</v>
      </c>
      <c r="AT288" s="290" t="s">
        <v>137</v>
      </c>
      <c r="AU288" s="290" t="s">
        <v>84</v>
      </c>
      <c r="AY288" s="134" t="s">
        <v>132</v>
      </c>
      <c r="BE288" s="340">
        <f t="shared" si="39"/>
        <v>0</v>
      </c>
      <c r="BF288" s="340">
        <f t="shared" si="40"/>
        <v>0</v>
      </c>
      <c r="BG288" s="340">
        <f t="shared" si="41"/>
        <v>0</v>
      </c>
      <c r="BH288" s="340">
        <f t="shared" si="42"/>
        <v>0</v>
      </c>
      <c r="BI288" s="340">
        <f t="shared" si="43"/>
        <v>0</v>
      </c>
      <c r="BJ288" s="134" t="s">
        <v>80</v>
      </c>
      <c r="BK288" s="340">
        <f t="shared" si="44"/>
        <v>0</v>
      </c>
      <c r="BL288" s="134" t="s">
        <v>150</v>
      </c>
      <c r="BM288" s="290" t="s">
        <v>736</v>
      </c>
    </row>
    <row r="289" spans="1:65" s="161" customFormat="1" ht="24.2" customHeight="1">
      <c r="A289" s="155"/>
      <c r="B289" s="328"/>
      <c r="C289" s="329" t="s">
        <v>737</v>
      </c>
      <c r="D289" s="329" t="s">
        <v>137</v>
      </c>
      <c r="E289" s="330" t="s">
        <v>738</v>
      </c>
      <c r="F289" s="331" t="s">
        <v>739</v>
      </c>
      <c r="G289" s="332" t="s">
        <v>145</v>
      </c>
      <c r="H289" s="333">
        <v>155</v>
      </c>
      <c r="I289" s="334"/>
      <c r="J289" s="334"/>
      <c r="K289" s="335"/>
      <c r="L289" s="156"/>
      <c r="M289" s="336" t="s">
        <v>1</v>
      </c>
      <c r="N289" s="337" t="s">
        <v>34</v>
      </c>
      <c r="O289" s="208"/>
      <c r="P289" s="338">
        <f t="shared" si="36"/>
        <v>0</v>
      </c>
      <c r="Q289" s="338">
        <v>0</v>
      </c>
      <c r="R289" s="338">
        <f t="shared" si="37"/>
        <v>0</v>
      </c>
      <c r="S289" s="338">
        <v>0</v>
      </c>
      <c r="T289" s="339">
        <f t="shared" si="38"/>
        <v>0</v>
      </c>
      <c r="U289" s="155"/>
      <c r="V289" s="155"/>
      <c r="W289" s="155"/>
      <c r="X289" s="155"/>
      <c r="Y289" s="155"/>
      <c r="Z289" s="155"/>
      <c r="AA289" s="155"/>
      <c r="AB289" s="155"/>
      <c r="AC289" s="155"/>
      <c r="AD289" s="155"/>
      <c r="AE289" s="155"/>
      <c r="AR289" s="290" t="s">
        <v>150</v>
      </c>
      <c r="AT289" s="290" t="s">
        <v>137</v>
      </c>
      <c r="AU289" s="290" t="s">
        <v>84</v>
      </c>
      <c r="AY289" s="134" t="s">
        <v>132</v>
      </c>
      <c r="BE289" s="340">
        <f t="shared" si="39"/>
        <v>0</v>
      </c>
      <c r="BF289" s="340">
        <f t="shared" si="40"/>
        <v>0</v>
      </c>
      <c r="BG289" s="340">
        <f t="shared" si="41"/>
        <v>0</v>
      </c>
      <c r="BH289" s="340">
        <f t="shared" si="42"/>
        <v>0</v>
      </c>
      <c r="BI289" s="340">
        <f t="shared" si="43"/>
        <v>0</v>
      </c>
      <c r="BJ289" s="134" t="s">
        <v>80</v>
      </c>
      <c r="BK289" s="340">
        <f t="shared" si="44"/>
        <v>0</v>
      </c>
      <c r="BL289" s="134" t="s">
        <v>150</v>
      </c>
      <c r="BM289" s="290" t="s">
        <v>740</v>
      </c>
    </row>
    <row r="290" spans="1:65" s="161" customFormat="1" ht="24.2" customHeight="1">
      <c r="A290" s="155"/>
      <c r="B290" s="328"/>
      <c r="C290" s="329" t="s">
        <v>741</v>
      </c>
      <c r="D290" s="329" t="s">
        <v>137</v>
      </c>
      <c r="E290" s="330" t="s">
        <v>742</v>
      </c>
      <c r="F290" s="331" t="s">
        <v>743</v>
      </c>
      <c r="G290" s="332" t="s">
        <v>145</v>
      </c>
      <c r="H290" s="333">
        <v>475</v>
      </c>
      <c r="I290" s="334"/>
      <c r="J290" s="334"/>
      <c r="K290" s="335"/>
      <c r="L290" s="156"/>
      <c r="M290" s="336" t="s">
        <v>1</v>
      </c>
      <c r="N290" s="337" t="s">
        <v>34</v>
      </c>
      <c r="O290" s="208"/>
      <c r="P290" s="338">
        <f t="shared" si="36"/>
        <v>0</v>
      </c>
      <c r="Q290" s="338">
        <v>0</v>
      </c>
      <c r="R290" s="338">
        <f t="shared" si="37"/>
        <v>0</v>
      </c>
      <c r="S290" s="338">
        <v>0</v>
      </c>
      <c r="T290" s="339">
        <f t="shared" si="38"/>
        <v>0</v>
      </c>
      <c r="U290" s="155"/>
      <c r="V290" s="155"/>
      <c r="W290" s="155"/>
      <c r="X290" s="155"/>
      <c r="Y290" s="155"/>
      <c r="Z290" s="155"/>
      <c r="AA290" s="155"/>
      <c r="AB290" s="155"/>
      <c r="AC290" s="155"/>
      <c r="AD290" s="155"/>
      <c r="AE290" s="155"/>
      <c r="AR290" s="290" t="s">
        <v>150</v>
      </c>
      <c r="AT290" s="290" t="s">
        <v>137</v>
      </c>
      <c r="AU290" s="290" t="s">
        <v>84</v>
      </c>
      <c r="AY290" s="134" t="s">
        <v>132</v>
      </c>
      <c r="BE290" s="340">
        <f t="shared" si="39"/>
        <v>0</v>
      </c>
      <c r="BF290" s="340">
        <f t="shared" si="40"/>
        <v>0</v>
      </c>
      <c r="BG290" s="340">
        <f t="shared" si="41"/>
        <v>0</v>
      </c>
      <c r="BH290" s="340">
        <f t="shared" si="42"/>
        <v>0</v>
      </c>
      <c r="BI290" s="340">
        <f t="shared" si="43"/>
        <v>0</v>
      </c>
      <c r="BJ290" s="134" t="s">
        <v>80</v>
      </c>
      <c r="BK290" s="340">
        <f t="shared" si="44"/>
        <v>0</v>
      </c>
      <c r="BL290" s="134" t="s">
        <v>150</v>
      </c>
      <c r="BM290" s="290" t="s">
        <v>744</v>
      </c>
    </row>
    <row r="291" spans="1:65" s="161" customFormat="1" ht="24.2" customHeight="1">
      <c r="A291" s="155"/>
      <c r="B291" s="328"/>
      <c r="C291" s="329" t="s">
        <v>745</v>
      </c>
      <c r="D291" s="329" t="s">
        <v>137</v>
      </c>
      <c r="E291" s="330" t="s">
        <v>746</v>
      </c>
      <c r="F291" s="331" t="s">
        <v>747</v>
      </c>
      <c r="G291" s="332" t="s">
        <v>145</v>
      </c>
      <c r="H291" s="333">
        <v>137</v>
      </c>
      <c r="I291" s="334"/>
      <c r="J291" s="334"/>
      <c r="K291" s="335"/>
      <c r="L291" s="156"/>
      <c r="M291" s="336" t="s">
        <v>1</v>
      </c>
      <c r="N291" s="337" t="s">
        <v>34</v>
      </c>
      <c r="O291" s="208"/>
      <c r="P291" s="338">
        <f t="shared" si="36"/>
        <v>0</v>
      </c>
      <c r="Q291" s="338">
        <v>0</v>
      </c>
      <c r="R291" s="338">
        <f t="shared" si="37"/>
        <v>0</v>
      </c>
      <c r="S291" s="338">
        <v>0</v>
      </c>
      <c r="T291" s="339">
        <f t="shared" si="38"/>
        <v>0</v>
      </c>
      <c r="U291" s="155"/>
      <c r="V291" s="155"/>
      <c r="W291" s="155"/>
      <c r="X291" s="155"/>
      <c r="Y291" s="155"/>
      <c r="Z291" s="155"/>
      <c r="AA291" s="155"/>
      <c r="AB291" s="155"/>
      <c r="AC291" s="155"/>
      <c r="AD291" s="155"/>
      <c r="AE291" s="155"/>
      <c r="AR291" s="290" t="s">
        <v>150</v>
      </c>
      <c r="AT291" s="290" t="s">
        <v>137</v>
      </c>
      <c r="AU291" s="290" t="s">
        <v>84</v>
      </c>
      <c r="AY291" s="134" t="s">
        <v>132</v>
      </c>
      <c r="BE291" s="340">
        <f t="shared" si="39"/>
        <v>0</v>
      </c>
      <c r="BF291" s="340">
        <f t="shared" si="40"/>
        <v>0</v>
      </c>
      <c r="BG291" s="340">
        <f t="shared" si="41"/>
        <v>0</v>
      </c>
      <c r="BH291" s="340">
        <f t="shared" si="42"/>
        <v>0</v>
      </c>
      <c r="BI291" s="340">
        <f t="shared" si="43"/>
        <v>0</v>
      </c>
      <c r="BJ291" s="134" t="s">
        <v>80</v>
      </c>
      <c r="BK291" s="340">
        <f t="shared" si="44"/>
        <v>0</v>
      </c>
      <c r="BL291" s="134" t="s">
        <v>150</v>
      </c>
      <c r="BM291" s="290" t="s">
        <v>748</v>
      </c>
    </row>
    <row r="292" spans="1:65" s="161" customFormat="1" ht="24.2" customHeight="1">
      <c r="A292" s="155"/>
      <c r="B292" s="328"/>
      <c r="C292" s="329" t="s">
        <v>749</v>
      </c>
      <c r="D292" s="329" t="s">
        <v>137</v>
      </c>
      <c r="E292" s="330" t="s">
        <v>750</v>
      </c>
      <c r="F292" s="331" t="s">
        <v>751</v>
      </c>
      <c r="G292" s="332" t="s">
        <v>169</v>
      </c>
      <c r="H292" s="333">
        <v>1</v>
      </c>
      <c r="I292" s="334"/>
      <c r="J292" s="334"/>
      <c r="K292" s="335"/>
      <c r="L292" s="156"/>
      <c r="M292" s="336" t="s">
        <v>1</v>
      </c>
      <c r="N292" s="337" t="s">
        <v>34</v>
      </c>
      <c r="O292" s="208"/>
      <c r="P292" s="338">
        <f t="shared" si="36"/>
        <v>0</v>
      </c>
      <c r="Q292" s="338">
        <v>0</v>
      </c>
      <c r="R292" s="338">
        <f t="shared" si="37"/>
        <v>0</v>
      </c>
      <c r="S292" s="338">
        <v>0</v>
      </c>
      <c r="T292" s="339">
        <f t="shared" si="38"/>
        <v>0</v>
      </c>
      <c r="U292" s="155"/>
      <c r="V292" s="155"/>
      <c r="W292" s="155"/>
      <c r="X292" s="155"/>
      <c r="Y292" s="155"/>
      <c r="Z292" s="155"/>
      <c r="AA292" s="155"/>
      <c r="AB292" s="155"/>
      <c r="AC292" s="155"/>
      <c r="AD292" s="155"/>
      <c r="AE292" s="155"/>
      <c r="AR292" s="290" t="s">
        <v>141</v>
      </c>
      <c r="AT292" s="290" t="s">
        <v>137</v>
      </c>
      <c r="AU292" s="290" t="s">
        <v>84</v>
      </c>
      <c r="AY292" s="134" t="s">
        <v>132</v>
      </c>
      <c r="BE292" s="340">
        <f t="shared" si="39"/>
        <v>0</v>
      </c>
      <c r="BF292" s="340">
        <f t="shared" si="40"/>
        <v>0</v>
      </c>
      <c r="BG292" s="340">
        <f t="shared" si="41"/>
        <v>0</v>
      </c>
      <c r="BH292" s="340">
        <f t="shared" si="42"/>
        <v>0</v>
      </c>
      <c r="BI292" s="340">
        <f t="shared" si="43"/>
        <v>0</v>
      </c>
      <c r="BJ292" s="134" t="s">
        <v>80</v>
      </c>
      <c r="BK292" s="340">
        <f t="shared" si="44"/>
        <v>0</v>
      </c>
      <c r="BL292" s="134" t="s">
        <v>141</v>
      </c>
      <c r="BM292" s="290" t="s">
        <v>752</v>
      </c>
    </row>
    <row r="293" spans="1:65" s="161" customFormat="1" ht="24.2" customHeight="1">
      <c r="A293" s="155"/>
      <c r="B293" s="328"/>
      <c r="C293" s="329" t="s">
        <v>753</v>
      </c>
      <c r="D293" s="329" t="s">
        <v>137</v>
      </c>
      <c r="E293" s="330" t="s">
        <v>754</v>
      </c>
      <c r="F293" s="331" t="s">
        <v>755</v>
      </c>
      <c r="G293" s="332" t="s">
        <v>145</v>
      </c>
      <c r="H293" s="333">
        <v>223</v>
      </c>
      <c r="I293" s="334"/>
      <c r="J293" s="334"/>
      <c r="K293" s="335"/>
      <c r="L293" s="156"/>
      <c r="M293" s="336" t="s">
        <v>1</v>
      </c>
      <c r="N293" s="337" t="s">
        <v>34</v>
      </c>
      <c r="O293" s="208"/>
      <c r="P293" s="338">
        <f t="shared" si="36"/>
        <v>0</v>
      </c>
      <c r="Q293" s="338">
        <v>0</v>
      </c>
      <c r="R293" s="338">
        <f t="shared" si="37"/>
        <v>0</v>
      </c>
      <c r="S293" s="338">
        <v>0</v>
      </c>
      <c r="T293" s="339">
        <f t="shared" si="38"/>
        <v>0</v>
      </c>
      <c r="U293" s="155"/>
      <c r="V293" s="155"/>
      <c r="W293" s="155"/>
      <c r="X293" s="155"/>
      <c r="Y293" s="155"/>
      <c r="Z293" s="155"/>
      <c r="AA293" s="155"/>
      <c r="AB293" s="155"/>
      <c r="AC293" s="155"/>
      <c r="AD293" s="155"/>
      <c r="AE293" s="155"/>
      <c r="AR293" s="290" t="s">
        <v>150</v>
      </c>
      <c r="AT293" s="290" t="s">
        <v>137</v>
      </c>
      <c r="AU293" s="290" t="s">
        <v>84</v>
      </c>
      <c r="AY293" s="134" t="s">
        <v>132</v>
      </c>
      <c r="BE293" s="340">
        <f t="shared" si="39"/>
        <v>0</v>
      </c>
      <c r="BF293" s="340">
        <f t="shared" si="40"/>
        <v>0</v>
      </c>
      <c r="BG293" s="340">
        <f t="shared" si="41"/>
        <v>0</v>
      </c>
      <c r="BH293" s="340">
        <f t="shared" si="42"/>
        <v>0</v>
      </c>
      <c r="BI293" s="340">
        <f t="shared" si="43"/>
        <v>0</v>
      </c>
      <c r="BJ293" s="134" t="s">
        <v>80</v>
      </c>
      <c r="BK293" s="340">
        <f t="shared" si="44"/>
        <v>0</v>
      </c>
      <c r="BL293" s="134" t="s">
        <v>150</v>
      </c>
      <c r="BM293" s="290" t="s">
        <v>756</v>
      </c>
    </row>
    <row r="294" spans="1:65" s="161" customFormat="1" ht="24.2" customHeight="1">
      <c r="A294" s="155"/>
      <c r="B294" s="328"/>
      <c r="C294" s="329" t="s">
        <v>757</v>
      </c>
      <c r="D294" s="329" t="s">
        <v>137</v>
      </c>
      <c r="E294" s="330" t="s">
        <v>758</v>
      </c>
      <c r="F294" s="331" t="s">
        <v>759</v>
      </c>
      <c r="G294" s="332" t="s">
        <v>145</v>
      </c>
      <c r="H294" s="333">
        <v>352</v>
      </c>
      <c r="I294" s="334"/>
      <c r="J294" s="334"/>
      <c r="K294" s="335"/>
      <c r="L294" s="156"/>
      <c r="M294" s="336" t="s">
        <v>1</v>
      </c>
      <c r="N294" s="337" t="s">
        <v>34</v>
      </c>
      <c r="O294" s="208"/>
      <c r="P294" s="338">
        <f t="shared" si="36"/>
        <v>0</v>
      </c>
      <c r="Q294" s="338">
        <v>0</v>
      </c>
      <c r="R294" s="338">
        <f t="shared" si="37"/>
        <v>0</v>
      </c>
      <c r="S294" s="338">
        <v>0</v>
      </c>
      <c r="T294" s="339">
        <f t="shared" si="38"/>
        <v>0</v>
      </c>
      <c r="U294" s="155"/>
      <c r="V294" s="155"/>
      <c r="W294" s="155"/>
      <c r="X294" s="155"/>
      <c r="Y294" s="155"/>
      <c r="Z294" s="155"/>
      <c r="AA294" s="155"/>
      <c r="AB294" s="155"/>
      <c r="AC294" s="155"/>
      <c r="AD294" s="155"/>
      <c r="AE294" s="155"/>
      <c r="AR294" s="290" t="s">
        <v>150</v>
      </c>
      <c r="AT294" s="290" t="s">
        <v>137</v>
      </c>
      <c r="AU294" s="290" t="s">
        <v>84</v>
      </c>
      <c r="AY294" s="134" t="s">
        <v>132</v>
      </c>
      <c r="BE294" s="340">
        <f t="shared" si="39"/>
        <v>0</v>
      </c>
      <c r="BF294" s="340">
        <f t="shared" si="40"/>
        <v>0</v>
      </c>
      <c r="BG294" s="340">
        <f t="shared" si="41"/>
        <v>0</v>
      </c>
      <c r="BH294" s="340">
        <f t="shared" si="42"/>
        <v>0</v>
      </c>
      <c r="BI294" s="340">
        <f t="shared" si="43"/>
        <v>0</v>
      </c>
      <c r="BJ294" s="134" t="s">
        <v>80</v>
      </c>
      <c r="BK294" s="340">
        <f t="shared" si="44"/>
        <v>0</v>
      </c>
      <c r="BL294" s="134" t="s">
        <v>150</v>
      </c>
      <c r="BM294" s="290" t="s">
        <v>760</v>
      </c>
    </row>
    <row r="295" spans="1:65" s="161" customFormat="1" ht="24.2" customHeight="1">
      <c r="A295" s="155"/>
      <c r="B295" s="328"/>
      <c r="C295" s="329" t="s">
        <v>761</v>
      </c>
      <c r="D295" s="329" t="s">
        <v>137</v>
      </c>
      <c r="E295" s="330" t="s">
        <v>762</v>
      </c>
      <c r="F295" s="331" t="s">
        <v>763</v>
      </c>
      <c r="G295" s="332" t="s">
        <v>145</v>
      </c>
      <c r="H295" s="333">
        <v>337</v>
      </c>
      <c r="I295" s="334"/>
      <c r="J295" s="334"/>
      <c r="K295" s="335"/>
      <c r="L295" s="156"/>
      <c r="M295" s="336" t="s">
        <v>1</v>
      </c>
      <c r="N295" s="337" t="s">
        <v>34</v>
      </c>
      <c r="O295" s="208"/>
      <c r="P295" s="338">
        <f t="shared" si="36"/>
        <v>0</v>
      </c>
      <c r="Q295" s="338">
        <v>0</v>
      </c>
      <c r="R295" s="338">
        <f t="shared" si="37"/>
        <v>0</v>
      </c>
      <c r="S295" s="338">
        <v>0</v>
      </c>
      <c r="T295" s="339">
        <f t="shared" si="38"/>
        <v>0</v>
      </c>
      <c r="U295" s="155"/>
      <c r="V295" s="155"/>
      <c r="W295" s="155"/>
      <c r="X295" s="155"/>
      <c r="Y295" s="155"/>
      <c r="Z295" s="155"/>
      <c r="AA295" s="155"/>
      <c r="AB295" s="155"/>
      <c r="AC295" s="155"/>
      <c r="AD295" s="155"/>
      <c r="AE295" s="155"/>
      <c r="AR295" s="290" t="s">
        <v>150</v>
      </c>
      <c r="AT295" s="290" t="s">
        <v>137</v>
      </c>
      <c r="AU295" s="290" t="s">
        <v>84</v>
      </c>
      <c r="AY295" s="134" t="s">
        <v>132</v>
      </c>
      <c r="BE295" s="340">
        <f t="shared" si="39"/>
        <v>0</v>
      </c>
      <c r="BF295" s="340">
        <f t="shared" si="40"/>
        <v>0</v>
      </c>
      <c r="BG295" s="340">
        <f t="shared" si="41"/>
        <v>0</v>
      </c>
      <c r="BH295" s="340">
        <f t="shared" si="42"/>
        <v>0</v>
      </c>
      <c r="BI295" s="340">
        <f t="shared" si="43"/>
        <v>0</v>
      </c>
      <c r="BJ295" s="134" t="s">
        <v>80</v>
      </c>
      <c r="BK295" s="340">
        <f t="shared" si="44"/>
        <v>0</v>
      </c>
      <c r="BL295" s="134" t="s">
        <v>150</v>
      </c>
      <c r="BM295" s="290" t="s">
        <v>764</v>
      </c>
    </row>
    <row r="296" spans="1:65" s="314" customFormat="1" ht="25.9" customHeight="1">
      <c r="B296" s="315"/>
      <c r="D296" s="316" t="s">
        <v>67</v>
      </c>
      <c r="E296" s="317" t="s">
        <v>765</v>
      </c>
      <c r="F296" s="317" t="s">
        <v>766</v>
      </c>
      <c r="I296" s="318"/>
      <c r="J296" s="319"/>
      <c r="L296" s="315"/>
      <c r="M296" s="320"/>
      <c r="N296" s="321"/>
      <c r="O296" s="321"/>
      <c r="P296" s="322">
        <f>P297</f>
        <v>0</v>
      </c>
      <c r="Q296" s="321"/>
      <c r="R296" s="322">
        <f>R297</f>
        <v>0</v>
      </c>
      <c r="S296" s="321"/>
      <c r="T296" s="323">
        <f>T297</f>
        <v>0</v>
      </c>
      <c r="AR296" s="316" t="s">
        <v>154</v>
      </c>
      <c r="AT296" s="324" t="s">
        <v>67</v>
      </c>
      <c r="AU296" s="324" t="s">
        <v>68</v>
      </c>
      <c r="AY296" s="316" t="s">
        <v>132</v>
      </c>
      <c r="BK296" s="325">
        <f>BK297</f>
        <v>0</v>
      </c>
    </row>
    <row r="297" spans="1:65" s="161" customFormat="1" ht="37.9" customHeight="1">
      <c r="A297" s="155"/>
      <c r="B297" s="328"/>
      <c r="C297" s="329" t="s">
        <v>767</v>
      </c>
      <c r="D297" s="329" t="s">
        <v>137</v>
      </c>
      <c r="E297" s="330" t="s">
        <v>768</v>
      </c>
      <c r="F297" s="331" t="s">
        <v>769</v>
      </c>
      <c r="G297" s="332" t="s">
        <v>140</v>
      </c>
      <c r="H297" s="333">
        <v>2.5000000000000001E-2</v>
      </c>
      <c r="I297" s="334"/>
      <c r="J297" s="334"/>
      <c r="K297" s="335"/>
      <c r="L297" s="156"/>
      <c r="M297" s="351" t="s">
        <v>1</v>
      </c>
      <c r="N297" s="352" t="s">
        <v>34</v>
      </c>
      <c r="O297" s="353"/>
      <c r="P297" s="354">
        <f>O297*H297</f>
        <v>0</v>
      </c>
      <c r="Q297" s="354">
        <v>0</v>
      </c>
      <c r="R297" s="354">
        <f>Q297*H297</f>
        <v>0</v>
      </c>
      <c r="S297" s="354">
        <v>0</v>
      </c>
      <c r="T297" s="355">
        <f>S297*H297</f>
        <v>0</v>
      </c>
      <c r="U297" s="155"/>
      <c r="V297" s="155"/>
      <c r="W297" s="155"/>
      <c r="X297" s="155"/>
      <c r="Y297" s="155"/>
      <c r="Z297" s="155"/>
      <c r="AA297" s="155"/>
      <c r="AB297" s="155"/>
      <c r="AC297" s="155"/>
      <c r="AD297" s="155"/>
      <c r="AE297" s="155"/>
      <c r="AR297" s="290" t="s">
        <v>770</v>
      </c>
      <c r="AT297" s="290" t="s">
        <v>137</v>
      </c>
      <c r="AU297" s="290" t="s">
        <v>75</v>
      </c>
      <c r="AY297" s="134" t="s">
        <v>132</v>
      </c>
      <c r="BE297" s="340">
        <f>IF(N297="základná",J297,0)</f>
        <v>0</v>
      </c>
      <c r="BF297" s="340">
        <f>IF(N297="znížená",J297,0)</f>
        <v>0</v>
      </c>
      <c r="BG297" s="340">
        <f>IF(N297="zákl. prenesená",J297,0)</f>
        <v>0</v>
      </c>
      <c r="BH297" s="340">
        <f>IF(N297="zníž. prenesená",J297,0)</f>
        <v>0</v>
      </c>
      <c r="BI297" s="340">
        <f>IF(N297="nulová",J297,0)</f>
        <v>0</v>
      </c>
      <c r="BJ297" s="134" t="s">
        <v>80</v>
      </c>
      <c r="BK297" s="340">
        <f>ROUND(I297*H297,2)</f>
        <v>0</v>
      </c>
      <c r="BL297" s="134" t="s">
        <v>770</v>
      </c>
      <c r="BM297" s="290" t="s">
        <v>771</v>
      </c>
    </row>
    <row r="298" spans="1:65" s="161" customFormat="1" ht="6.95" customHeight="1">
      <c r="A298" s="155"/>
      <c r="B298" s="187"/>
      <c r="C298" s="188"/>
      <c r="D298" s="188"/>
      <c r="E298" s="188"/>
      <c r="F298" s="188"/>
      <c r="G298" s="188"/>
      <c r="H298" s="188"/>
      <c r="I298" s="188"/>
      <c r="J298" s="188"/>
      <c r="K298" s="188"/>
      <c r="L298" s="156"/>
      <c r="M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  <c r="AC298" s="155"/>
      <c r="AD298" s="155"/>
      <c r="AE298" s="155"/>
    </row>
  </sheetData>
  <autoFilter ref="C133:K297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6"/>
  <sheetViews>
    <sheetView showGridLines="0" workbookViewId="0">
      <selection activeCell="H124" sqref="H124"/>
    </sheetView>
  </sheetViews>
  <sheetFormatPr defaultRowHeight="15"/>
  <cols>
    <col min="1" max="1" width="8.33203125" style="131" customWidth="1"/>
    <col min="2" max="2" width="1.1640625" style="131" customWidth="1"/>
    <col min="3" max="3" width="4.1640625" style="131" customWidth="1"/>
    <col min="4" max="4" width="4.33203125" style="131" customWidth="1"/>
    <col min="5" max="5" width="17.1640625" style="131" customWidth="1"/>
    <col min="6" max="6" width="50.83203125" style="131" customWidth="1"/>
    <col min="7" max="7" width="7.5" style="131" customWidth="1"/>
    <col min="8" max="8" width="14" style="131" customWidth="1"/>
    <col min="9" max="9" width="15.83203125" style="131" customWidth="1"/>
    <col min="10" max="10" width="22.33203125" style="131" customWidth="1"/>
    <col min="11" max="11" width="22.33203125" style="131" hidden="1" customWidth="1"/>
    <col min="12" max="12" width="9.33203125" style="131" customWidth="1"/>
    <col min="13" max="13" width="10.83203125" style="131" hidden="1" customWidth="1"/>
    <col min="14" max="14" width="9.33203125" style="131" hidden="1"/>
    <col min="15" max="20" width="14.1640625" style="131" hidden="1" customWidth="1"/>
    <col min="21" max="21" width="16.33203125" style="131" hidden="1" customWidth="1"/>
    <col min="22" max="22" width="12.33203125" style="131" customWidth="1"/>
    <col min="23" max="23" width="16.33203125" style="131" customWidth="1"/>
    <col min="24" max="24" width="12.33203125" style="131" customWidth="1"/>
    <col min="25" max="25" width="15" style="131" customWidth="1"/>
    <col min="26" max="26" width="11" style="131" customWidth="1"/>
    <col min="27" max="27" width="15" style="131" customWidth="1"/>
    <col min="28" max="28" width="16.33203125" style="131" customWidth="1"/>
    <col min="29" max="29" width="11" style="131" customWidth="1"/>
    <col min="30" max="30" width="15" style="131" customWidth="1"/>
    <col min="31" max="31" width="16.33203125" style="131" customWidth="1"/>
    <col min="32" max="43" width="9.33203125" style="131"/>
    <col min="44" max="65" width="9.33203125" style="131" hidden="1"/>
    <col min="66" max="16384" width="9.33203125" style="131"/>
  </cols>
  <sheetData>
    <row r="2" spans="1:46" ht="36.950000000000003" customHeight="1">
      <c r="L2" s="132" t="s">
        <v>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AT2" s="134" t="s">
        <v>87</v>
      </c>
    </row>
    <row r="3" spans="1:46" ht="6.95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7"/>
      <c r="AT3" s="134" t="s">
        <v>68</v>
      </c>
    </row>
    <row r="4" spans="1:46" ht="24.95" customHeight="1">
      <c r="B4" s="137"/>
      <c r="D4" s="138" t="s">
        <v>96</v>
      </c>
      <c r="L4" s="137"/>
      <c r="M4" s="264" t="s">
        <v>9</v>
      </c>
      <c r="AT4" s="134" t="s">
        <v>3</v>
      </c>
    </row>
    <row r="5" spans="1:46" ht="6.95" customHeight="1">
      <c r="B5" s="137"/>
      <c r="L5" s="137"/>
    </row>
    <row r="6" spans="1:46" ht="12" customHeight="1">
      <c r="B6" s="137"/>
      <c r="D6" s="147" t="s">
        <v>13</v>
      </c>
      <c r="L6" s="137"/>
    </row>
    <row r="7" spans="1:46" ht="16.5" customHeight="1">
      <c r="B7" s="137"/>
      <c r="E7" s="265" t="str">
        <f>'Rekapitulácia stavby'!K6</f>
        <v>Žilina Zb HaZZ, vybudovanie rozvodov tepla</v>
      </c>
      <c r="F7" s="266"/>
      <c r="G7" s="266"/>
      <c r="H7" s="266"/>
      <c r="L7" s="137"/>
    </row>
    <row r="8" spans="1:46" ht="12.75">
      <c r="B8" s="137"/>
      <c r="D8" s="147" t="s">
        <v>97</v>
      </c>
      <c r="L8" s="137"/>
    </row>
    <row r="9" spans="1:46" ht="16.5" customHeight="1">
      <c r="B9" s="137"/>
      <c r="E9" s="265" t="s">
        <v>98</v>
      </c>
      <c r="F9" s="133"/>
      <c r="G9" s="133"/>
      <c r="H9" s="133"/>
      <c r="L9" s="137"/>
    </row>
    <row r="10" spans="1:46" ht="12" customHeight="1">
      <c r="B10" s="137"/>
      <c r="D10" s="147" t="s">
        <v>99</v>
      </c>
      <c r="L10" s="137"/>
    </row>
    <row r="11" spans="1:46" s="161" customFormat="1" ht="16.5" customHeight="1">
      <c r="A11" s="155"/>
      <c r="B11" s="156"/>
      <c r="C11" s="155"/>
      <c r="D11" s="155"/>
      <c r="E11" s="267" t="s">
        <v>100</v>
      </c>
      <c r="F11" s="268"/>
      <c r="G11" s="268"/>
      <c r="H11" s="268"/>
      <c r="I11" s="155"/>
      <c r="J11" s="155"/>
      <c r="K11" s="155"/>
      <c r="L11" s="182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</row>
    <row r="12" spans="1:46" s="161" customFormat="1" ht="12" customHeight="1">
      <c r="A12" s="155"/>
      <c r="B12" s="156"/>
      <c r="C12" s="155"/>
      <c r="D12" s="147" t="s">
        <v>101</v>
      </c>
      <c r="E12" s="155"/>
      <c r="F12" s="155"/>
      <c r="G12" s="155"/>
      <c r="H12" s="155"/>
      <c r="I12" s="155"/>
      <c r="J12" s="155"/>
      <c r="K12" s="155"/>
      <c r="L12" s="182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</row>
    <row r="13" spans="1:46" s="161" customFormat="1" ht="16.5" customHeight="1">
      <c r="A13" s="155"/>
      <c r="B13" s="156"/>
      <c r="C13" s="155"/>
      <c r="D13" s="155"/>
      <c r="E13" s="196" t="s">
        <v>772</v>
      </c>
      <c r="F13" s="268"/>
      <c r="G13" s="268"/>
      <c r="H13" s="268"/>
      <c r="I13" s="155"/>
      <c r="J13" s="155"/>
      <c r="K13" s="155"/>
      <c r="L13" s="182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</row>
    <row r="14" spans="1:46" s="161" customFormat="1" ht="11.25">
      <c r="A14" s="155"/>
      <c r="B14" s="156"/>
      <c r="C14" s="155"/>
      <c r="D14" s="155"/>
      <c r="E14" s="155"/>
      <c r="F14" s="155"/>
      <c r="G14" s="155"/>
      <c r="H14" s="155"/>
      <c r="I14" s="155"/>
      <c r="J14" s="155"/>
      <c r="K14" s="155"/>
      <c r="L14" s="182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46" s="161" customFormat="1" ht="12" customHeight="1">
      <c r="A15" s="155"/>
      <c r="B15" s="156"/>
      <c r="C15" s="155"/>
      <c r="D15" s="147" t="s">
        <v>15</v>
      </c>
      <c r="E15" s="155"/>
      <c r="F15" s="148" t="s">
        <v>1</v>
      </c>
      <c r="G15" s="155"/>
      <c r="H15" s="155"/>
      <c r="I15" s="147" t="s">
        <v>16</v>
      </c>
      <c r="J15" s="148" t="s">
        <v>1</v>
      </c>
      <c r="K15" s="155"/>
      <c r="L15" s="182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</row>
    <row r="16" spans="1:46" s="161" customFormat="1" ht="12" customHeight="1">
      <c r="A16" s="155"/>
      <c r="B16" s="156"/>
      <c r="C16" s="155"/>
      <c r="D16" s="147" t="s">
        <v>17</v>
      </c>
      <c r="E16" s="155"/>
      <c r="F16" s="148" t="s">
        <v>1451</v>
      </c>
      <c r="G16" s="155"/>
      <c r="H16" s="155"/>
      <c r="I16" s="147" t="s">
        <v>18</v>
      </c>
      <c r="J16" s="269"/>
      <c r="K16" s="155"/>
      <c r="L16" s="182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</row>
    <row r="17" spans="1:31" s="161" customFormat="1" ht="10.9" customHeight="1">
      <c r="A17" s="155"/>
      <c r="B17" s="156"/>
      <c r="C17" s="155"/>
      <c r="D17" s="155"/>
      <c r="E17" s="155"/>
      <c r="F17" s="155"/>
      <c r="G17" s="155"/>
      <c r="H17" s="155"/>
      <c r="I17" s="155"/>
      <c r="J17" s="155"/>
      <c r="K17" s="155"/>
      <c r="L17" s="18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</row>
    <row r="18" spans="1:31" s="161" customFormat="1" ht="12" customHeight="1">
      <c r="A18" s="155"/>
      <c r="B18" s="156"/>
      <c r="C18" s="155"/>
      <c r="D18" s="147" t="s">
        <v>19</v>
      </c>
      <c r="E18" s="155"/>
      <c r="F18" s="155" t="s">
        <v>1452</v>
      </c>
      <c r="G18" s="155"/>
      <c r="H18" s="155"/>
      <c r="I18" s="147" t="s">
        <v>20</v>
      </c>
      <c r="J18" s="148" t="str">
        <f>IF('Rekapitulácia stavby'!AN10="","",'Rekapitulácia stavby'!AN10)</f>
        <v/>
      </c>
      <c r="K18" s="155"/>
      <c r="L18" s="182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</row>
    <row r="19" spans="1:31" s="161" customFormat="1" ht="18" customHeight="1">
      <c r="A19" s="155"/>
      <c r="B19" s="156"/>
      <c r="C19" s="155"/>
      <c r="D19" s="155"/>
      <c r="E19" s="148" t="str">
        <f>IF('Rekapitulácia stavby'!E11="","",'Rekapitulácia stavby'!E11)</f>
        <v xml:space="preserve"> </v>
      </c>
      <c r="F19" s="155"/>
      <c r="G19" s="155"/>
      <c r="H19" s="155"/>
      <c r="I19" s="147" t="s">
        <v>22</v>
      </c>
      <c r="J19" s="148" t="str">
        <f>IF('Rekapitulácia stavby'!AN11="","",'Rekapitulácia stavby'!AN11)</f>
        <v/>
      </c>
      <c r="K19" s="155"/>
      <c r="L19" s="182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</row>
    <row r="20" spans="1:31" s="161" customFormat="1" ht="6.95" customHeight="1">
      <c r="A20" s="155"/>
      <c r="B20" s="156"/>
      <c r="C20" s="155"/>
      <c r="D20" s="155"/>
      <c r="E20" s="155"/>
      <c r="F20" s="155"/>
      <c r="G20" s="155"/>
      <c r="H20" s="155"/>
      <c r="I20" s="155"/>
      <c r="J20" s="155"/>
      <c r="K20" s="155"/>
      <c r="L20" s="182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</row>
    <row r="21" spans="1:31" s="161" customFormat="1" ht="12" customHeight="1">
      <c r="A21" s="155"/>
      <c r="B21" s="156"/>
      <c r="C21" s="155"/>
      <c r="D21" s="147" t="s">
        <v>23</v>
      </c>
      <c r="E21" s="155"/>
      <c r="F21" s="155"/>
      <c r="G21" s="155"/>
      <c r="H21" s="155"/>
      <c r="I21" s="147" t="s">
        <v>20</v>
      </c>
      <c r="J21" s="149"/>
      <c r="K21" s="155"/>
      <c r="L21" s="182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</row>
    <row r="22" spans="1:31" s="161" customFormat="1" ht="18" customHeight="1">
      <c r="A22" s="155"/>
      <c r="B22" s="156"/>
      <c r="C22" s="155"/>
      <c r="D22" s="155"/>
      <c r="E22" s="270"/>
      <c r="F22" s="142"/>
      <c r="G22" s="142"/>
      <c r="H22" s="142"/>
      <c r="I22" s="147" t="s">
        <v>22</v>
      </c>
      <c r="J22" s="149"/>
      <c r="K22" s="155"/>
      <c r="L22" s="182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</row>
    <row r="23" spans="1:31" s="161" customFormat="1" ht="6.95" customHeight="1">
      <c r="A23" s="155"/>
      <c r="B23" s="156"/>
      <c r="C23" s="155"/>
      <c r="D23" s="155"/>
      <c r="E23" s="155"/>
      <c r="F23" s="155"/>
      <c r="G23" s="155"/>
      <c r="H23" s="155"/>
      <c r="I23" s="155"/>
      <c r="J23" s="155"/>
      <c r="K23" s="155"/>
      <c r="L23" s="182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</row>
    <row r="24" spans="1:31" s="161" customFormat="1" ht="12" customHeight="1">
      <c r="A24" s="155"/>
      <c r="B24" s="156"/>
      <c r="C24" s="155"/>
      <c r="D24" s="147" t="s">
        <v>24</v>
      </c>
      <c r="E24" s="155"/>
      <c r="F24" s="155"/>
      <c r="G24" s="155"/>
      <c r="H24" s="155"/>
      <c r="I24" s="147" t="s">
        <v>20</v>
      </c>
      <c r="J24" s="148" t="s">
        <v>1</v>
      </c>
      <c r="K24" s="155"/>
      <c r="L24" s="182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1" s="161" customFormat="1" ht="18" customHeight="1">
      <c r="A25" s="155"/>
      <c r="B25" s="156"/>
      <c r="C25" s="155"/>
      <c r="D25" s="155"/>
      <c r="E25" s="148"/>
      <c r="F25" s="155"/>
      <c r="G25" s="155"/>
      <c r="H25" s="155"/>
      <c r="I25" s="147" t="s">
        <v>22</v>
      </c>
      <c r="J25" s="148" t="s">
        <v>1</v>
      </c>
      <c r="K25" s="155"/>
      <c r="L25" s="182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</row>
    <row r="26" spans="1:31" s="161" customFormat="1" ht="6.95" customHeight="1">
      <c r="A26" s="155"/>
      <c r="B26" s="156"/>
      <c r="C26" s="155"/>
      <c r="D26" s="155"/>
      <c r="E26" s="155"/>
      <c r="F26" s="155"/>
      <c r="G26" s="155"/>
      <c r="H26" s="155"/>
      <c r="I26" s="155"/>
      <c r="J26" s="155"/>
      <c r="K26" s="155"/>
      <c r="L26" s="182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</row>
    <row r="27" spans="1:31" s="161" customFormat="1" ht="12" customHeight="1">
      <c r="A27" s="155"/>
      <c r="B27" s="156"/>
      <c r="C27" s="155"/>
      <c r="D27" s="147" t="s">
        <v>26</v>
      </c>
      <c r="E27" s="155"/>
      <c r="F27" s="155"/>
      <c r="G27" s="155"/>
      <c r="H27" s="155"/>
      <c r="I27" s="147" t="s">
        <v>20</v>
      </c>
      <c r="J27" s="148" t="s">
        <v>1</v>
      </c>
      <c r="K27" s="155"/>
      <c r="L27" s="182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pans="1:31" s="161" customFormat="1" ht="18" customHeight="1">
      <c r="A28" s="155"/>
      <c r="B28" s="156"/>
      <c r="C28" s="155"/>
      <c r="D28" s="155"/>
      <c r="E28" s="148"/>
      <c r="F28" s="155"/>
      <c r="G28" s="155"/>
      <c r="H28" s="155"/>
      <c r="I28" s="147" t="s">
        <v>22</v>
      </c>
      <c r="J28" s="148" t="s">
        <v>1</v>
      </c>
      <c r="K28" s="155"/>
      <c r="L28" s="182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</row>
    <row r="29" spans="1:31" s="161" customFormat="1" ht="6.95" customHeight="1">
      <c r="A29" s="155"/>
      <c r="B29" s="156"/>
      <c r="C29" s="155"/>
      <c r="D29" s="155"/>
      <c r="E29" s="155"/>
      <c r="F29" s="155"/>
      <c r="G29" s="155"/>
      <c r="H29" s="155"/>
      <c r="I29" s="155"/>
      <c r="J29" s="155"/>
      <c r="K29" s="155"/>
      <c r="L29" s="182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pans="1:31" s="161" customFormat="1" ht="12" customHeight="1">
      <c r="A30" s="155"/>
      <c r="B30" s="156"/>
      <c r="C30" s="155"/>
      <c r="D30" s="147" t="s">
        <v>27</v>
      </c>
      <c r="E30" s="155"/>
      <c r="F30" s="155"/>
      <c r="G30" s="155"/>
      <c r="H30" s="155"/>
      <c r="I30" s="155"/>
      <c r="J30" s="155"/>
      <c r="K30" s="155"/>
      <c r="L30" s="182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</row>
    <row r="31" spans="1:31" s="274" customFormat="1" ht="16.5" customHeight="1">
      <c r="A31" s="271"/>
      <c r="B31" s="272"/>
      <c r="C31" s="271"/>
      <c r="D31" s="271"/>
      <c r="E31" s="153" t="s">
        <v>1</v>
      </c>
      <c r="F31" s="153"/>
      <c r="G31" s="153"/>
      <c r="H31" s="153"/>
      <c r="I31" s="271"/>
      <c r="J31" s="271"/>
      <c r="K31" s="27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161" customFormat="1" ht="6.95" customHeight="1">
      <c r="A32" s="155"/>
      <c r="B32" s="156"/>
      <c r="C32" s="155"/>
      <c r="D32" s="155"/>
      <c r="E32" s="155"/>
      <c r="F32" s="155"/>
      <c r="G32" s="155"/>
      <c r="H32" s="155"/>
      <c r="I32" s="155"/>
      <c r="J32" s="155"/>
      <c r="K32" s="155"/>
      <c r="L32" s="182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</row>
    <row r="33" spans="1:31" s="161" customFormat="1" ht="6.95" customHeight="1">
      <c r="A33" s="155"/>
      <c r="B33" s="156"/>
      <c r="C33" s="155"/>
      <c r="D33" s="220"/>
      <c r="E33" s="220"/>
      <c r="F33" s="220"/>
      <c r="G33" s="220"/>
      <c r="H33" s="220"/>
      <c r="I33" s="220"/>
      <c r="J33" s="220"/>
      <c r="K33" s="220"/>
      <c r="L33" s="182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1" s="161" customFormat="1" ht="25.35" customHeight="1">
      <c r="A34" s="155"/>
      <c r="B34" s="156"/>
      <c r="C34" s="155"/>
      <c r="D34" s="275" t="s">
        <v>28</v>
      </c>
      <c r="E34" s="155"/>
      <c r="F34" s="155"/>
      <c r="G34" s="155"/>
      <c r="H34" s="155"/>
      <c r="I34" s="155"/>
      <c r="J34" s="276"/>
      <c r="K34" s="155"/>
      <c r="L34" s="182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1" s="161" customFormat="1" ht="6.95" customHeight="1">
      <c r="A35" s="155"/>
      <c r="B35" s="156"/>
      <c r="C35" s="155"/>
      <c r="D35" s="220"/>
      <c r="E35" s="220"/>
      <c r="F35" s="220"/>
      <c r="G35" s="220"/>
      <c r="H35" s="220"/>
      <c r="I35" s="220"/>
      <c r="J35" s="220"/>
      <c r="K35" s="220"/>
      <c r="L35" s="182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</row>
    <row r="36" spans="1:31" s="161" customFormat="1" ht="14.45" customHeight="1">
      <c r="A36" s="155"/>
      <c r="B36" s="156"/>
      <c r="C36" s="155"/>
      <c r="D36" s="155"/>
      <c r="E36" s="155"/>
      <c r="F36" s="277" t="s">
        <v>30</v>
      </c>
      <c r="G36" s="155"/>
      <c r="H36" s="155"/>
      <c r="I36" s="277" t="s">
        <v>29</v>
      </c>
      <c r="J36" s="277" t="s">
        <v>31</v>
      </c>
      <c r="K36" s="155"/>
      <c r="L36" s="182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</row>
    <row r="37" spans="1:31" s="161" customFormat="1" ht="14.45" customHeight="1">
      <c r="A37" s="155"/>
      <c r="B37" s="156"/>
      <c r="C37" s="155"/>
      <c r="D37" s="278" t="s">
        <v>32</v>
      </c>
      <c r="E37" s="165" t="s">
        <v>33</v>
      </c>
      <c r="F37" s="279">
        <f>ROUND((SUM(BE133:BE185)),  2)</f>
        <v>0</v>
      </c>
      <c r="G37" s="280"/>
      <c r="H37" s="280"/>
      <c r="I37" s="281">
        <v>0.2</v>
      </c>
      <c r="J37" s="279">
        <f>ROUND(((SUM(BE133:BE185))*I37),  2)</f>
        <v>0</v>
      </c>
      <c r="K37" s="155"/>
      <c r="L37" s="182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</row>
    <row r="38" spans="1:31" s="161" customFormat="1" ht="14.45" customHeight="1">
      <c r="A38" s="155"/>
      <c r="B38" s="156"/>
      <c r="C38" s="155"/>
      <c r="D38" s="155"/>
      <c r="E38" s="165" t="s">
        <v>34</v>
      </c>
      <c r="F38" s="279">
        <f>ROUND((SUM(BF133:BF185)),  2)</f>
        <v>0</v>
      </c>
      <c r="G38" s="280"/>
      <c r="H38" s="280"/>
      <c r="I38" s="281">
        <v>0.2</v>
      </c>
      <c r="J38" s="279">
        <f>ROUND(((SUM(BF133:BF185))*I38),  2)</f>
        <v>0</v>
      </c>
      <c r="K38" s="155"/>
      <c r="L38" s="182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</row>
    <row r="39" spans="1:31" s="161" customFormat="1" ht="14.45" hidden="1" customHeight="1">
      <c r="A39" s="155"/>
      <c r="B39" s="156"/>
      <c r="C39" s="155"/>
      <c r="D39" s="155"/>
      <c r="E39" s="147" t="s">
        <v>35</v>
      </c>
      <c r="F39" s="282">
        <f>ROUND((SUM(BG133:BG185)),  2)</f>
        <v>0</v>
      </c>
      <c r="G39" s="155"/>
      <c r="H39" s="155"/>
      <c r="I39" s="283">
        <v>0.2</v>
      </c>
      <c r="J39" s="282">
        <f>0</f>
        <v>0</v>
      </c>
      <c r="K39" s="155"/>
      <c r="L39" s="182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1:31" s="161" customFormat="1" ht="14.45" hidden="1" customHeight="1">
      <c r="A40" s="155"/>
      <c r="B40" s="156"/>
      <c r="C40" s="155"/>
      <c r="D40" s="155"/>
      <c r="E40" s="147" t="s">
        <v>36</v>
      </c>
      <c r="F40" s="282">
        <f>ROUND((SUM(BH133:BH185)),  2)</f>
        <v>0</v>
      </c>
      <c r="G40" s="155"/>
      <c r="H40" s="155"/>
      <c r="I40" s="283">
        <v>0.2</v>
      </c>
      <c r="J40" s="282">
        <f>0</f>
        <v>0</v>
      </c>
      <c r="K40" s="155"/>
      <c r="L40" s="182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spans="1:31" s="161" customFormat="1" ht="14.45" hidden="1" customHeight="1">
      <c r="A41" s="155"/>
      <c r="B41" s="156"/>
      <c r="C41" s="155"/>
      <c r="D41" s="155"/>
      <c r="E41" s="165" t="s">
        <v>37</v>
      </c>
      <c r="F41" s="279">
        <f>ROUND((SUM(BI133:BI185)),  2)</f>
        <v>0</v>
      </c>
      <c r="G41" s="280"/>
      <c r="H41" s="280"/>
      <c r="I41" s="281">
        <v>0</v>
      </c>
      <c r="J41" s="279">
        <f>0</f>
        <v>0</v>
      </c>
      <c r="K41" s="155"/>
      <c r="L41" s="182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spans="1:31" s="161" customFormat="1" ht="6.95" customHeight="1">
      <c r="A42" s="155"/>
      <c r="B42" s="156"/>
      <c r="C42" s="155"/>
      <c r="D42" s="155"/>
      <c r="E42" s="155"/>
      <c r="F42" s="155"/>
      <c r="G42" s="155"/>
      <c r="H42" s="155"/>
      <c r="I42" s="155"/>
      <c r="J42" s="155"/>
      <c r="K42" s="155"/>
      <c r="L42" s="182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spans="1:31" s="161" customFormat="1" ht="25.35" customHeight="1">
      <c r="A43" s="155"/>
      <c r="B43" s="156"/>
      <c r="C43" s="155"/>
      <c r="D43" s="175" t="s">
        <v>38</v>
      </c>
      <c r="E43" s="176"/>
      <c r="F43" s="176"/>
      <c r="G43" s="284" t="s">
        <v>39</v>
      </c>
      <c r="H43" s="177" t="s">
        <v>40</v>
      </c>
      <c r="I43" s="176"/>
      <c r="J43" s="285"/>
      <c r="K43" s="286"/>
      <c r="L43" s="182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</row>
    <row r="44" spans="1:31" s="161" customFormat="1" ht="14.45" customHeight="1">
      <c r="A44" s="155"/>
      <c r="B44" s="156"/>
      <c r="C44" s="155"/>
      <c r="D44" s="155"/>
      <c r="E44" s="155"/>
      <c r="F44" s="155"/>
      <c r="G44" s="155"/>
      <c r="H44" s="155"/>
      <c r="I44" s="155"/>
      <c r="J44" s="155"/>
      <c r="K44" s="155"/>
      <c r="L44" s="182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</row>
    <row r="45" spans="1:31" ht="14.45" customHeight="1">
      <c r="B45" s="137"/>
      <c r="L45" s="137"/>
    </row>
    <row r="46" spans="1:31" ht="14.45" customHeight="1">
      <c r="B46" s="137"/>
      <c r="L46" s="137"/>
    </row>
    <row r="47" spans="1:31" ht="14.45" customHeight="1">
      <c r="B47" s="137"/>
      <c r="L47" s="137"/>
    </row>
    <row r="48" spans="1:31" ht="14.45" customHeight="1">
      <c r="B48" s="137"/>
      <c r="L48" s="137"/>
    </row>
    <row r="49" spans="1:31" ht="14.45" customHeight="1">
      <c r="B49" s="137"/>
      <c r="L49" s="137"/>
    </row>
    <row r="50" spans="1:31" s="161" customFormat="1" ht="14.45" customHeight="1">
      <c r="B50" s="182"/>
      <c r="D50" s="183" t="s">
        <v>41</v>
      </c>
      <c r="E50" s="184"/>
      <c r="F50" s="184"/>
      <c r="G50" s="183" t="s">
        <v>42</v>
      </c>
      <c r="H50" s="184"/>
      <c r="I50" s="184"/>
      <c r="J50" s="184"/>
      <c r="K50" s="184"/>
      <c r="L50" s="182"/>
    </row>
    <row r="51" spans="1:31" ht="11.25">
      <c r="B51" s="137"/>
      <c r="L51" s="137"/>
    </row>
    <row r="52" spans="1:31" ht="11.25">
      <c r="B52" s="137"/>
      <c r="L52" s="137"/>
    </row>
    <row r="53" spans="1:31" ht="11.25">
      <c r="B53" s="137"/>
      <c r="L53" s="137"/>
    </row>
    <row r="54" spans="1:31" ht="11.25">
      <c r="B54" s="137"/>
      <c r="L54" s="137"/>
    </row>
    <row r="55" spans="1:31" ht="11.25">
      <c r="B55" s="137"/>
      <c r="L55" s="137"/>
    </row>
    <row r="56" spans="1:31" ht="11.25">
      <c r="B56" s="137"/>
      <c r="L56" s="137"/>
    </row>
    <row r="57" spans="1:31" ht="11.25">
      <c r="B57" s="137"/>
      <c r="L57" s="137"/>
    </row>
    <row r="58" spans="1:31" ht="11.25">
      <c r="B58" s="137"/>
      <c r="L58" s="137"/>
    </row>
    <row r="59" spans="1:31" ht="11.25">
      <c r="B59" s="137"/>
      <c r="L59" s="137"/>
    </row>
    <row r="60" spans="1:31" ht="11.25">
      <c r="B60" s="137"/>
      <c r="L60" s="137"/>
    </row>
    <row r="61" spans="1:31" s="161" customFormat="1" ht="12.75">
      <c r="A61" s="155"/>
      <c r="B61" s="156"/>
      <c r="C61" s="155"/>
      <c r="D61" s="185" t="s">
        <v>43</v>
      </c>
      <c r="E61" s="158"/>
      <c r="F61" s="287" t="s">
        <v>44</v>
      </c>
      <c r="G61" s="185" t="s">
        <v>43</v>
      </c>
      <c r="H61" s="158"/>
      <c r="I61" s="158"/>
      <c r="J61" s="288" t="s">
        <v>44</v>
      </c>
      <c r="K61" s="158"/>
      <c r="L61" s="182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1" ht="11.25">
      <c r="B62" s="137"/>
      <c r="L62" s="137"/>
    </row>
    <row r="63" spans="1:31" ht="11.25">
      <c r="B63" s="137"/>
      <c r="L63" s="137"/>
    </row>
    <row r="64" spans="1:31" ht="11.25">
      <c r="B64" s="137"/>
      <c r="L64" s="137"/>
    </row>
    <row r="65" spans="1:31" s="161" customFormat="1" ht="12.75">
      <c r="A65" s="155"/>
      <c r="B65" s="156"/>
      <c r="C65" s="155"/>
      <c r="D65" s="183" t="s">
        <v>45</v>
      </c>
      <c r="E65" s="186"/>
      <c r="F65" s="186"/>
      <c r="G65" s="183" t="s">
        <v>46</v>
      </c>
      <c r="H65" s="186"/>
      <c r="I65" s="186"/>
      <c r="J65" s="186"/>
      <c r="K65" s="186"/>
      <c r="L65" s="182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</row>
    <row r="66" spans="1:31" ht="11.25">
      <c r="B66" s="137"/>
      <c r="L66" s="137"/>
    </row>
    <row r="67" spans="1:31" ht="11.25">
      <c r="B67" s="137"/>
      <c r="L67" s="137"/>
    </row>
    <row r="68" spans="1:31" ht="11.25">
      <c r="B68" s="137"/>
      <c r="L68" s="137"/>
    </row>
    <row r="69" spans="1:31" ht="11.25">
      <c r="B69" s="137"/>
      <c r="L69" s="137"/>
    </row>
    <row r="70" spans="1:31" ht="11.25">
      <c r="B70" s="137"/>
      <c r="L70" s="137"/>
    </row>
    <row r="71" spans="1:31" ht="11.25">
      <c r="B71" s="137"/>
      <c r="L71" s="137"/>
    </row>
    <row r="72" spans="1:31" ht="11.25">
      <c r="B72" s="137"/>
      <c r="L72" s="137"/>
    </row>
    <row r="73" spans="1:31" ht="11.25">
      <c r="B73" s="137"/>
      <c r="L73" s="137"/>
    </row>
    <row r="74" spans="1:31" ht="11.25">
      <c r="B74" s="137"/>
      <c r="L74" s="137"/>
    </row>
    <row r="75" spans="1:31" ht="11.25">
      <c r="B75" s="137"/>
      <c r="L75" s="137"/>
    </row>
    <row r="76" spans="1:31" s="161" customFormat="1" ht="12.75">
      <c r="A76" s="155"/>
      <c r="B76" s="156"/>
      <c r="C76" s="155"/>
      <c r="D76" s="185" t="s">
        <v>43</v>
      </c>
      <c r="E76" s="158"/>
      <c r="F76" s="287" t="s">
        <v>44</v>
      </c>
      <c r="G76" s="185" t="s">
        <v>43</v>
      </c>
      <c r="H76" s="158"/>
      <c r="I76" s="158"/>
      <c r="J76" s="288" t="s">
        <v>44</v>
      </c>
      <c r="K76" s="158"/>
      <c r="L76" s="182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</row>
    <row r="77" spans="1:31" s="161" customFormat="1" ht="14.45" customHeight="1">
      <c r="A77" s="155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2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</row>
    <row r="81" spans="1:31" s="161" customFormat="1" ht="6.95" hidden="1" customHeight="1">
      <c r="A81" s="155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82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</row>
    <row r="82" spans="1:31" s="161" customFormat="1" ht="24.95" hidden="1" customHeight="1">
      <c r="A82" s="155"/>
      <c r="B82" s="156"/>
      <c r="C82" s="138" t="s">
        <v>103</v>
      </c>
      <c r="D82" s="155"/>
      <c r="E82" s="155"/>
      <c r="F82" s="155"/>
      <c r="G82" s="155"/>
      <c r="H82" s="155"/>
      <c r="I82" s="155"/>
      <c r="J82" s="155"/>
      <c r="K82" s="155"/>
      <c r="L82" s="182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</row>
    <row r="83" spans="1:31" s="161" customFormat="1" ht="6.95" hidden="1" customHeight="1">
      <c r="A83" s="155"/>
      <c r="B83" s="156"/>
      <c r="C83" s="155"/>
      <c r="D83" s="155"/>
      <c r="E83" s="155"/>
      <c r="F83" s="155"/>
      <c r="G83" s="155"/>
      <c r="H83" s="155"/>
      <c r="I83" s="155"/>
      <c r="J83" s="155"/>
      <c r="K83" s="155"/>
      <c r="L83" s="182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</row>
    <row r="84" spans="1:31" s="161" customFormat="1" ht="12" hidden="1" customHeight="1">
      <c r="A84" s="155"/>
      <c r="B84" s="156"/>
      <c r="C84" s="147" t="s">
        <v>13</v>
      </c>
      <c r="D84" s="155"/>
      <c r="E84" s="155"/>
      <c r="F84" s="155"/>
      <c r="G84" s="155"/>
      <c r="H84" s="155"/>
      <c r="I84" s="155"/>
      <c r="J84" s="155"/>
      <c r="K84" s="155"/>
      <c r="L84" s="182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</row>
    <row r="85" spans="1:31" s="161" customFormat="1" ht="16.5" hidden="1" customHeight="1">
      <c r="A85" s="155"/>
      <c r="B85" s="156"/>
      <c r="C85" s="155"/>
      <c r="D85" s="155"/>
      <c r="E85" s="265" t="str">
        <f>E7</f>
        <v>Žilina Zb HaZZ, vybudovanie rozvodov tepla</v>
      </c>
      <c r="F85" s="266"/>
      <c r="G85" s="266"/>
      <c r="H85" s="266"/>
      <c r="I85" s="155"/>
      <c r="J85" s="155"/>
      <c r="K85" s="155"/>
      <c r="L85" s="182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</row>
    <row r="86" spans="1:31" ht="12" hidden="1" customHeight="1">
      <c r="B86" s="137"/>
      <c r="C86" s="147" t="s">
        <v>97</v>
      </c>
      <c r="L86" s="137"/>
    </row>
    <row r="87" spans="1:31" ht="16.5" hidden="1" customHeight="1">
      <c r="B87" s="137"/>
      <c r="E87" s="265" t="s">
        <v>98</v>
      </c>
      <c r="F87" s="133"/>
      <c r="G87" s="133"/>
      <c r="H87" s="133"/>
      <c r="L87" s="137"/>
    </row>
    <row r="88" spans="1:31" ht="12" hidden="1" customHeight="1">
      <c r="B88" s="137"/>
      <c r="C88" s="147" t="s">
        <v>99</v>
      </c>
      <c r="L88" s="137"/>
    </row>
    <row r="89" spans="1:31" s="161" customFormat="1" ht="16.5" hidden="1" customHeight="1">
      <c r="A89" s="155"/>
      <c r="B89" s="156"/>
      <c r="C89" s="155"/>
      <c r="D89" s="155"/>
      <c r="E89" s="267" t="s">
        <v>100</v>
      </c>
      <c r="F89" s="268"/>
      <c r="G89" s="268"/>
      <c r="H89" s="268"/>
      <c r="I89" s="155"/>
      <c r="J89" s="155"/>
      <c r="K89" s="155"/>
      <c r="L89" s="182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</row>
    <row r="90" spans="1:31" s="161" customFormat="1" ht="12" hidden="1" customHeight="1">
      <c r="A90" s="155"/>
      <c r="B90" s="156"/>
      <c r="C90" s="147" t="s">
        <v>101</v>
      </c>
      <c r="D90" s="155"/>
      <c r="E90" s="155"/>
      <c r="F90" s="155"/>
      <c r="G90" s="155"/>
      <c r="H90" s="155"/>
      <c r="I90" s="155"/>
      <c r="J90" s="155"/>
      <c r="K90" s="155"/>
      <c r="L90" s="182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</row>
    <row r="91" spans="1:31" s="161" customFormat="1" ht="16.5" hidden="1" customHeight="1">
      <c r="A91" s="155"/>
      <c r="B91" s="156"/>
      <c r="C91" s="155"/>
      <c r="D91" s="155"/>
      <c r="E91" s="196" t="str">
        <f>E13</f>
        <v>2 - O1</v>
      </c>
      <c r="F91" s="268"/>
      <c r="G91" s="268"/>
      <c r="H91" s="268"/>
      <c r="I91" s="155"/>
      <c r="J91" s="155"/>
      <c r="K91" s="155"/>
      <c r="L91" s="182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</row>
    <row r="92" spans="1:31" s="161" customFormat="1" ht="6.95" hidden="1" customHeight="1">
      <c r="A92" s="155"/>
      <c r="B92" s="156"/>
      <c r="C92" s="155"/>
      <c r="D92" s="155"/>
      <c r="E92" s="155"/>
      <c r="F92" s="155"/>
      <c r="G92" s="155"/>
      <c r="H92" s="155"/>
      <c r="I92" s="155"/>
      <c r="J92" s="155"/>
      <c r="K92" s="155"/>
      <c r="L92" s="182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</row>
    <row r="93" spans="1:31" s="161" customFormat="1" ht="12" hidden="1" customHeight="1">
      <c r="A93" s="155"/>
      <c r="B93" s="156"/>
      <c r="C93" s="147" t="s">
        <v>17</v>
      </c>
      <c r="D93" s="155"/>
      <c r="E93" s="155"/>
      <c r="F93" s="148" t="str">
        <f>F16</f>
        <v>Žilina, Bánovská cesta 8111</v>
      </c>
      <c r="G93" s="155"/>
      <c r="H93" s="155"/>
      <c r="I93" s="147" t="s">
        <v>18</v>
      </c>
      <c r="J93" s="269" t="str">
        <f>IF(J16="","",J16)</f>
        <v/>
      </c>
      <c r="K93" s="155"/>
      <c r="L93" s="182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</row>
    <row r="94" spans="1:31" s="161" customFormat="1" ht="6.95" hidden="1" customHeight="1">
      <c r="A94" s="155"/>
      <c r="B94" s="156"/>
      <c r="C94" s="155"/>
      <c r="D94" s="155"/>
      <c r="E94" s="155"/>
      <c r="F94" s="155"/>
      <c r="G94" s="155"/>
      <c r="H94" s="155"/>
      <c r="I94" s="155"/>
      <c r="J94" s="155"/>
      <c r="K94" s="155"/>
      <c r="L94" s="182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</row>
    <row r="95" spans="1:31" s="161" customFormat="1" ht="15.2" hidden="1" customHeight="1">
      <c r="A95" s="155"/>
      <c r="B95" s="156"/>
      <c r="C95" s="147" t="s">
        <v>19</v>
      </c>
      <c r="D95" s="155"/>
      <c r="E95" s="155"/>
      <c r="F95" s="148" t="str">
        <f>E19</f>
        <v xml:space="preserve"> </v>
      </c>
      <c r="G95" s="155"/>
      <c r="H95" s="155"/>
      <c r="I95" s="147" t="s">
        <v>24</v>
      </c>
      <c r="J95" s="289">
        <f>E25</f>
        <v>0</v>
      </c>
      <c r="K95" s="155"/>
      <c r="L95" s="182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</row>
    <row r="96" spans="1:31" s="161" customFormat="1" ht="15.2" hidden="1" customHeight="1">
      <c r="A96" s="155"/>
      <c r="B96" s="156"/>
      <c r="C96" s="147" t="s">
        <v>23</v>
      </c>
      <c r="D96" s="155"/>
      <c r="E96" s="155"/>
      <c r="F96" s="148" t="str">
        <f>IF(E22="","",E22)</f>
        <v/>
      </c>
      <c r="G96" s="155"/>
      <c r="H96" s="155"/>
      <c r="I96" s="147" t="s">
        <v>26</v>
      </c>
      <c r="J96" s="289">
        <f>E28</f>
        <v>0</v>
      </c>
      <c r="K96" s="155"/>
      <c r="L96" s="182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</row>
    <row r="97" spans="1:47" s="161" customFormat="1" ht="10.35" hidden="1" customHeight="1">
      <c r="A97" s="155"/>
      <c r="B97" s="156"/>
      <c r="C97" s="155"/>
      <c r="D97" s="155"/>
      <c r="E97" s="155"/>
      <c r="F97" s="155"/>
      <c r="G97" s="155"/>
      <c r="H97" s="155"/>
      <c r="I97" s="155"/>
      <c r="J97" s="155"/>
      <c r="K97" s="155"/>
      <c r="L97" s="182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</row>
    <row r="98" spans="1:47" s="161" customFormat="1" ht="29.25" hidden="1" customHeight="1">
      <c r="A98" s="155"/>
      <c r="B98" s="156"/>
      <c r="C98" s="290" t="s">
        <v>104</v>
      </c>
      <c r="D98" s="155"/>
      <c r="E98" s="155"/>
      <c r="F98" s="155"/>
      <c r="G98" s="155"/>
      <c r="H98" s="155"/>
      <c r="I98" s="155"/>
      <c r="J98" s="291" t="s">
        <v>105</v>
      </c>
      <c r="K98" s="155"/>
      <c r="L98" s="182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</row>
    <row r="99" spans="1:47" s="161" customFormat="1" ht="10.35" hidden="1" customHeight="1">
      <c r="A99" s="155"/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82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</row>
    <row r="100" spans="1:47" s="161" customFormat="1" ht="22.9" hidden="1" customHeight="1">
      <c r="A100" s="155"/>
      <c r="B100" s="156"/>
      <c r="C100" s="292" t="s">
        <v>106</v>
      </c>
      <c r="D100" s="155"/>
      <c r="E100" s="155"/>
      <c r="F100" s="155"/>
      <c r="G100" s="155"/>
      <c r="H100" s="155"/>
      <c r="I100" s="155"/>
      <c r="J100" s="276">
        <f>J133</f>
        <v>0</v>
      </c>
      <c r="K100" s="155"/>
      <c r="L100" s="182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U100" s="134" t="s">
        <v>107</v>
      </c>
    </row>
    <row r="101" spans="1:47" s="293" customFormat="1" ht="24.95" hidden="1" customHeight="1">
      <c r="B101" s="294"/>
      <c r="D101" s="295" t="s">
        <v>108</v>
      </c>
      <c r="E101" s="296"/>
      <c r="F101" s="296"/>
      <c r="G101" s="296"/>
      <c r="H101" s="296"/>
      <c r="I101" s="296"/>
      <c r="J101" s="297">
        <f>J134</f>
        <v>0</v>
      </c>
      <c r="L101" s="294"/>
    </row>
    <row r="102" spans="1:47" s="249" customFormat="1" ht="19.899999999999999" hidden="1" customHeight="1">
      <c r="B102" s="298"/>
      <c r="D102" s="299" t="s">
        <v>109</v>
      </c>
      <c r="E102" s="300"/>
      <c r="F102" s="300"/>
      <c r="G102" s="300"/>
      <c r="H102" s="300"/>
      <c r="I102" s="300"/>
      <c r="J102" s="301">
        <f>J135</f>
        <v>0</v>
      </c>
      <c r="L102" s="298"/>
    </row>
    <row r="103" spans="1:47" s="249" customFormat="1" ht="14.85" hidden="1" customHeight="1">
      <c r="B103" s="298"/>
      <c r="D103" s="299" t="s">
        <v>110</v>
      </c>
      <c r="E103" s="300"/>
      <c r="F103" s="300"/>
      <c r="G103" s="300"/>
      <c r="H103" s="300"/>
      <c r="I103" s="300"/>
      <c r="J103" s="301">
        <f>J136</f>
        <v>0</v>
      </c>
      <c r="L103" s="298"/>
    </row>
    <row r="104" spans="1:47" s="249" customFormat="1" ht="14.85" hidden="1" customHeight="1">
      <c r="B104" s="298"/>
      <c r="D104" s="299" t="s">
        <v>773</v>
      </c>
      <c r="E104" s="300"/>
      <c r="F104" s="300"/>
      <c r="G104" s="300"/>
      <c r="H104" s="300"/>
      <c r="I104" s="300"/>
      <c r="J104" s="301">
        <f>J153</f>
        <v>0</v>
      </c>
      <c r="L104" s="298"/>
    </row>
    <row r="105" spans="1:47" s="249" customFormat="1" ht="14.85" hidden="1" customHeight="1">
      <c r="B105" s="298"/>
      <c r="D105" s="299" t="s">
        <v>774</v>
      </c>
      <c r="E105" s="300"/>
      <c r="F105" s="300"/>
      <c r="G105" s="300"/>
      <c r="H105" s="300"/>
      <c r="I105" s="300"/>
      <c r="J105" s="301">
        <f>J163</f>
        <v>0</v>
      </c>
      <c r="L105" s="298"/>
    </row>
    <row r="106" spans="1:47" s="249" customFormat="1" ht="14.85" hidden="1" customHeight="1">
      <c r="B106" s="298"/>
      <c r="D106" s="299" t="s">
        <v>114</v>
      </c>
      <c r="E106" s="300"/>
      <c r="F106" s="300"/>
      <c r="G106" s="300"/>
      <c r="H106" s="300"/>
      <c r="I106" s="300"/>
      <c r="J106" s="301">
        <f>J169</f>
        <v>0</v>
      </c>
      <c r="L106" s="298"/>
    </row>
    <row r="107" spans="1:47" s="249" customFormat="1" ht="14.85" hidden="1" customHeight="1">
      <c r="B107" s="298"/>
      <c r="D107" s="299" t="s">
        <v>775</v>
      </c>
      <c r="E107" s="300"/>
      <c r="F107" s="300"/>
      <c r="G107" s="300"/>
      <c r="H107" s="300"/>
      <c r="I107" s="300"/>
      <c r="J107" s="301">
        <f>J174</f>
        <v>0</v>
      </c>
      <c r="L107" s="298"/>
    </row>
    <row r="108" spans="1:47" s="249" customFormat="1" ht="14.85" hidden="1" customHeight="1">
      <c r="B108" s="298"/>
      <c r="D108" s="299" t="s">
        <v>116</v>
      </c>
      <c r="E108" s="300"/>
      <c r="F108" s="300"/>
      <c r="G108" s="300"/>
      <c r="H108" s="300"/>
      <c r="I108" s="300"/>
      <c r="J108" s="301">
        <f>J176</f>
        <v>0</v>
      </c>
      <c r="L108" s="298"/>
    </row>
    <row r="109" spans="1:47" s="293" customFormat="1" ht="24.95" hidden="1" customHeight="1">
      <c r="B109" s="294"/>
      <c r="D109" s="295" t="s">
        <v>117</v>
      </c>
      <c r="E109" s="296"/>
      <c r="F109" s="296"/>
      <c r="G109" s="296"/>
      <c r="H109" s="296"/>
      <c r="I109" s="296"/>
      <c r="J109" s="297">
        <f>J184</f>
        <v>0</v>
      </c>
      <c r="L109" s="294"/>
    </row>
    <row r="110" spans="1:47" s="161" customFormat="1" ht="21.75" hidden="1" customHeight="1">
      <c r="A110" s="155"/>
      <c r="B110" s="156"/>
      <c r="C110" s="155"/>
      <c r="D110" s="155"/>
      <c r="E110" s="155"/>
      <c r="F110" s="155"/>
      <c r="G110" s="155"/>
      <c r="H110" s="155"/>
      <c r="I110" s="155"/>
      <c r="J110" s="155"/>
      <c r="K110" s="155"/>
      <c r="L110" s="182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</row>
    <row r="111" spans="1:47" s="161" customFormat="1" ht="6.95" hidden="1" customHeight="1">
      <c r="A111" s="155"/>
      <c r="B111" s="187"/>
      <c r="C111" s="188"/>
      <c r="D111" s="188"/>
      <c r="E111" s="188"/>
      <c r="F111" s="188"/>
      <c r="G111" s="188"/>
      <c r="H111" s="188"/>
      <c r="I111" s="188"/>
      <c r="J111" s="188"/>
      <c r="K111" s="188"/>
      <c r="L111" s="182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</row>
    <row r="112" spans="1:47" ht="11.25" hidden="1"/>
    <row r="113" spans="1:31" ht="11.25" hidden="1"/>
    <row r="114" spans="1:31" ht="11.25" hidden="1"/>
    <row r="115" spans="1:31" s="161" customFormat="1" ht="6.95" customHeight="1">
      <c r="A115" s="155"/>
      <c r="B115" s="189"/>
      <c r="C115" s="190"/>
      <c r="D115" s="190"/>
      <c r="E115" s="190"/>
      <c r="F115" s="190"/>
      <c r="G115" s="190"/>
      <c r="H115" s="190"/>
      <c r="I115" s="190"/>
      <c r="J115" s="190"/>
      <c r="K115" s="190"/>
      <c r="L115" s="182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</row>
    <row r="116" spans="1:31" s="161" customFormat="1" ht="24.95" customHeight="1">
      <c r="A116" s="155"/>
      <c r="B116" s="156"/>
      <c r="C116" s="138" t="s">
        <v>118</v>
      </c>
      <c r="D116" s="155"/>
      <c r="E116" s="155"/>
      <c r="F116" s="155"/>
      <c r="G116" s="155"/>
      <c r="H116" s="155"/>
      <c r="I116" s="155"/>
      <c r="J116" s="155"/>
      <c r="K116" s="155"/>
      <c r="L116" s="182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</row>
    <row r="117" spans="1:31" s="161" customFormat="1" ht="6.95" customHeight="1">
      <c r="A117" s="155"/>
      <c r="B117" s="156"/>
      <c r="C117" s="155"/>
      <c r="D117" s="155"/>
      <c r="E117" s="155"/>
      <c r="F117" s="155"/>
      <c r="G117" s="155"/>
      <c r="H117" s="155"/>
      <c r="I117" s="155"/>
      <c r="J117" s="155"/>
      <c r="K117" s="155"/>
      <c r="L117" s="182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pans="1:31" s="161" customFormat="1" ht="12" customHeight="1">
      <c r="A118" s="155"/>
      <c r="B118" s="156"/>
      <c r="C118" s="147" t="s">
        <v>13</v>
      </c>
      <c r="D118" s="155"/>
      <c r="E118" s="155"/>
      <c r="F118" s="155"/>
      <c r="G118" s="155"/>
      <c r="H118" s="155"/>
      <c r="I118" s="155"/>
      <c r="J118" s="155"/>
      <c r="K118" s="155"/>
      <c r="L118" s="182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  <c r="AC118" s="155"/>
      <c r="AD118" s="155"/>
      <c r="AE118" s="155"/>
    </row>
    <row r="119" spans="1:31" s="161" customFormat="1" ht="16.5" customHeight="1">
      <c r="A119" s="155"/>
      <c r="B119" s="156"/>
      <c r="C119" s="155"/>
      <c r="D119" s="155"/>
      <c r="E119" s="265" t="str">
        <f>E7</f>
        <v>Žilina Zb HaZZ, vybudovanie rozvodov tepla</v>
      </c>
      <c r="F119" s="266"/>
      <c r="G119" s="266"/>
      <c r="H119" s="266"/>
      <c r="I119" s="155"/>
      <c r="J119" s="155"/>
      <c r="K119" s="155"/>
      <c r="L119" s="182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</row>
    <row r="120" spans="1:31" ht="12" customHeight="1">
      <c r="B120" s="137"/>
      <c r="C120" s="147" t="s">
        <v>97</v>
      </c>
      <c r="L120" s="137"/>
    </row>
    <row r="121" spans="1:31" ht="16.5" customHeight="1">
      <c r="B121" s="137"/>
      <c r="E121" s="265" t="s">
        <v>98</v>
      </c>
      <c r="F121" s="133"/>
      <c r="G121" s="133"/>
      <c r="H121" s="133"/>
      <c r="L121" s="137"/>
    </row>
    <row r="122" spans="1:31" ht="12" customHeight="1">
      <c r="B122" s="137"/>
      <c r="C122" s="147" t="s">
        <v>99</v>
      </c>
      <c r="L122" s="137"/>
    </row>
    <row r="123" spans="1:31" s="161" customFormat="1" ht="16.5" customHeight="1">
      <c r="A123" s="155"/>
      <c r="B123" s="156"/>
      <c r="C123" s="155"/>
      <c r="D123" s="155"/>
      <c r="E123" s="267" t="s">
        <v>100</v>
      </c>
      <c r="F123" s="268"/>
      <c r="G123" s="268"/>
      <c r="H123" s="268"/>
      <c r="I123" s="155"/>
      <c r="J123" s="155"/>
      <c r="K123" s="155"/>
      <c r="L123" s="182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pans="1:31" s="161" customFormat="1" ht="12" customHeight="1">
      <c r="A124" s="155"/>
      <c r="B124" s="156"/>
      <c r="C124" s="147" t="s">
        <v>101</v>
      </c>
      <c r="D124" s="155"/>
      <c r="E124" s="155"/>
      <c r="F124" s="155"/>
      <c r="G124" s="155"/>
      <c r="H124" s="155"/>
      <c r="I124" s="155"/>
      <c r="J124" s="155"/>
      <c r="K124" s="155"/>
      <c r="L124" s="182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pans="1:31" s="161" customFormat="1" ht="16.5" customHeight="1">
      <c r="A125" s="155"/>
      <c r="B125" s="156"/>
      <c r="C125" s="155"/>
      <c r="D125" s="155"/>
      <c r="E125" s="196" t="str">
        <f>E13</f>
        <v>2 - O1</v>
      </c>
      <c r="F125" s="268"/>
      <c r="G125" s="268"/>
      <c r="H125" s="268"/>
      <c r="I125" s="155"/>
      <c r="J125" s="155"/>
      <c r="K125" s="155"/>
      <c r="L125" s="182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</row>
    <row r="126" spans="1:31" s="161" customFormat="1" ht="6.95" customHeight="1">
      <c r="A126" s="155"/>
      <c r="B126" s="156"/>
      <c r="C126" s="155"/>
      <c r="D126" s="155"/>
      <c r="E126" s="155"/>
      <c r="F126" s="155"/>
      <c r="G126" s="155"/>
      <c r="H126" s="155"/>
      <c r="I126" s="155"/>
      <c r="J126" s="155"/>
      <c r="K126" s="155"/>
      <c r="L126" s="182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  <c r="AC126" s="155"/>
      <c r="AD126" s="155"/>
      <c r="AE126" s="155"/>
    </row>
    <row r="127" spans="1:31" s="161" customFormat="1" ht="12" customHeight="1">
      <c r="A127" s="155"/>
      <c r="B127" s="156"/>
      <c r="C127" s="147" t="s">
        <v>17</v>
      </c>
      <c r="D127" s="155"/>
      <c r="E127" s="155"/>
      <c r="F127" s="148" t="str">
        <f>F16</f>
        <v>Žilina, Bánovská cesta 8111</v>
      </c>
      <c r="G127" s="155"/>
      <c r="H127" s="155"/>
      <c r="I127" s="147" t="s">
        <v>18</v>
      </c>
      <c r="J127" s="269" t="str">
        <f>IF(J16="","",J16)</f>
        <v/>
      </c>
      <c r="K127" s="155"/>
      <c r="L127" s="182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  <c r="AC127" s="155"/>
      <c r="AD127" s="155"/>
      <c r="AE127" s="155"/>
    </row>
    <row r="128" spans="1:31" s="161" customFormat="1" ht="6.95" customHeight="1">
      <c r="A128" s="155"/>
      <c r="B128" s="156"/>
      <c r="C128" s="155"/>
      <c r="D128" s="155"/>
      <c r="E128" s="155"/>
      <c r="F128" s="155"/>
      <c r="G128" s="155"/>
      <c r="H128" s="155"/>
      <c r="I128" s="155"/>
      <c r="J128" s="155"/>
      <c r="K128" s="155"/>
      <c r="L128" s="182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</row>
    <row r="129" spans="1:65" s="161" customFormat="1" ht="15.2" customHeight="1">
      <c r="A129" s="155"/>
      <c r="B129" s="156"/>
      <c r="C129" s="147" t="s">
        <v>19</v>
      </c>
      <c r="D129" s="155"/>
      <c r="E129" s="155"/>
      <c r="F129" s="148" t="s">
        <v>1452</v>
      </c>
      <c r="G129" s="155"/>
      <c r="H129" s="155"/>
      <c r="I129" s="147" t="s">
        <v>24</v>
      </c>
      <c r="J129" s="289"/>
      <c r="K129" s="155"/>
      <c r="L129" s="182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</row>
    <row r="130" spans="1:65" s="161" customFormat="1" ht="15.2" customHeight="1">
      <c r="A130" s="155"/>
      <c r="B130" s="156"/>
      <c r="C130" s="147" t="s">
        <v>23</v>
      </c>
      <c r="D130" s="155"/>
      <c r="E130" s="155"/>
      <c r="F130" s="148" t="str">
        <f>IF(E22="","",E22)</f>
        <v/>
      </c>
      <c r="G130" s="155"/>
      <c r="H130" s="155"/>
      <c r="I130" s="147" t="s">
        <v>26</v>
      </c>
      <c r="J130" s="289"/>
      <c r="K130" s="155"/>
      <c r="L130" s="182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pans="1:65" s="161" customFormat="1" ht="10.35" customHeight="1">
      <c r="A131" s="155"/>
      <c r="B131" s="156"/>
      <c r="C131" s="155"/>
      <c r="D131" s="155"/>
      <c r="E131" s="155"/>
      <c r="F131" s="155"/>
      <c r="G131" s="155"/>
      <c r="H131" s="155"/>
      <c r="I131" s="155"/>
      <c r="J131" s="155"/>
      <c r="K131" s="155"/>
      <c r="L131" s="182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</row>
    <row r="132" spans="1:65" s="309" customFormat="1" ht="29.25" customHeight="1">
      <c r="A132" s="302"/>
      <c r="B132" s="303"/>
      <c r="C132" s="304" t="s">
        <v>119</v>
      </c>
      <c r="D132" s="305" t="s">
        <v>53</v>
      </c>
      <c r="E132" s="305" t="s">
        <v>49</v>
      </c>
      <c r="F132" s="305" t="s">
        <v>50</v>
      </c>
      <c r="G132" s="305" t="s">
        <v>120</v>
      </c>
      <c r="H132" s="305" t="s">
        <v>121</v>
      </c>
      <c r="I132" s="305" t="s">
        <v>122</v>
      </c>
      <c r="J132" s="306" t="s">
        <v>105</v>
      </c>
      <c r="K132" s="307" t="s">
        <v>123</v>
      </c>
      <c r="L132" s="308"/>
      <c r="M132" s="216" t="s">
        <v>1</v>
      </c>
      <c r="N132" s="217" t="s">
        <v>32</v>
      </c>
      <c r="O132" s="217" t="s">
        <v>124</v>
      </c>
      <c r="P132" s="217" t="s">
        <v>125</v>
      </c>
      <c r="Q132" s="217" t="s">
        <v>126</v>
      </c>
      <c r="R132" s="217" t="s">
        <v>127</v>
      </c>
      <c r="S132" s="217" t="s">
        <v>128</v>
      </c>
      <c r="T132" s="218" t="s">
        <v>129</v>
      </c>
      <c r="U132" s="302"/>
      <c r="V132" s="302"/>
      <c r="W132" s="302"/>
      <c r="X132" s="302"/>
      <c r="Y132" s="302"/>
      <c r="Z132" s="302"/>
      <c r="AA132" s="302"/>
      <c r="AB132" s="302"/>
      <c r="AC132" s="302"/>
      <c r="AD132" s="302"/>
      <c r="AE132" s="302"/>
    </row>
    <row r="133" spans="1:65" s="161" customFormat="1" ht="22.9" customHeight="1">
      <c r="A133" s="155"/>
      <c r="B133" s="156"/>
      <c r="C133" s="224" t="s">
        <v>106</v>
      </c>
      <c r="D133" s="155"/>
      <c r="E133" s="155"/>
      <c r="F133" s="155"/>
      <c r="G133" s="155"/>
      <c r="H133" s="155"/>
      <c r="I133" s="155"/>
      <c r="J133" s="310"/>
      <c r="K133" s="155"/>
      <c r="L133" s="156"/>
      <c r="M133" s="219"/>
      <c r="N133" s="204"/>
      <c r="O133" s="220"/>
      <c r="P133" s="311">
        <f>P134+P184</f>
        <v>0</v>
      </c>
      <c r="Q133" s="220"/>
      <c r="R133" s="311">
        <f>R134+R184</f>
        <v>1.014E-2</v>
      </c>
      <c r="S133" s="220"/>
      <c r="T133" s="312">
        <f>T134+T184</f>
        <v>0.31098200000000004</v>
      </c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  <c r="AT133" s="134" t="s">
        <v>67</v>
      </c>
      <c r="AU133" s="134" t="s">
        <v>107</v>
      </c>
      <c r="BK133" s="313">
        <f>BK134+BK184</f>
        <v>0</v>
      </c>
    </row>
    <row r="134" spans="1:65" s="314" customFormat="1" ht="25.9" customHeight="1">
      <c r="B134" s="315"/>
      <c r="D134" s="316" t="s">
        <v>67</v>
      </c>
      <c r="E134" s="317" t="s">
        <v>130</v>
      </c>
      <c r="F134" s="317" t="s">
        <v>131</v>
      </c>
      <c r="I134" s="318"/>
      <c r="J134" s="319"/>
      <c r="L134" s="315"/>
      <c r="M134" s="320"/>
      <c r="N134" s="321"/>
      <c r="O134" s="321"/>
      <c r="P134" s="322">
        <f>P135</f>
        <v>0</v>
      </c>
      <c r="Q134" s="321"/>
      <c r="R134" s="322">
        <f>R135</f>
        <v>1.014E-2</v>
      </c>
      <c r="S134" s="321"/>
      <c r="T134" s="323">
        <f>T135</f>
        <v>0.31098200000000004</v>
      </c>
      <c r="AR134" s="316" t="s">
        <v>75</v>
      </c>
      <c r="AT134" s="324" t="s">
        <v>67</v>
      </c>
      <c r="AU134" s="324" t="s">
        <v>68</v>
      </c>
      <c r="AY134" s="316" t="s">
        <v>132</v>
      </c>
      <c r="BK134" s="325">
        <f>BK135</f>
        <v>0</v>
      </c>
    </row>
    <row r="135" spans="1:65" s="314" customFormat="1" ht="22.9" customHeight="1">
      <c r="B135" s="315"/>
      <c r="D135" s="316" t="s">
        <v>67</v>
      </c>
      <c r="E135" s="326" t="s">
        <v>133</v>
      </c>
      <c r="F135" s="326" t="s">
        <v>134</v>
      </c>
      <c r="I135" s="318"/>
      <c r="J135" s="327"/>
      <c r="L135" s="315"/>
      <c r="M135" s="320"/>
      <c r="N135" s="321"/>
      <c r="O135" s="321"/>
      <c r="P135" s="322">
        <f>P136+P153+P163+P169+P174+P176</f>
        <v>0</v>
      </c>
      <c r="Q135" s="321"/>
      <c r="R135" s="322">
        <f>R136+R153+R163+R169+R174+R176</f>
        <v>1.014E-2</v>
      </c>
      <c r="S135" s="321"/>
      <c r="T135" s="323">
        <f>T136+T153+T163+T169+T174+T176</f>
        <v>0.31098200000000004</v>
      </c>
      <c r="AR135" s="316" t="s">
        <v>75</v>
      </c>
      <c r="AT135" s="324" t="s">
        <v>67</v>
      </c>
      <c r="AU135" s="324" t="s">
        <v>75</v>
      </c>
      <c r="AY135" s="316" t="s">
        <v>132</v>
      </c>
      <c r="BK135" s="325">
        <f>BK136+BK153+BK163+BK169+BK174+BK176</f>
        <v>0</v>
      </c>
    </row>
    <row r="136" spans="1:65" s="314" customFormat="1" ht="20.85" customHeight="1">
      <c r="B136" s="315"/>
      <c r="D136" s="316" t="s">
        <v>67</v>
      </c>
      <c r="E136" s="326" t="s">
        <v>135</v>
      </c>
      <c r="F136" s="326" t="s">
        <v>136</v>
      </c>
      <c r="I136" s="318"/>
      <c r="J136" s="327"/>
      <c r="L136" s="315"/>
      <c r="M136" s="320"/>
      <c r="N136" s="321"/>
      <c r="O136" s="321"/>
      <c r="P136" s="322">
        <f>SUM(P137:P152)</f>
        <v>0</v>
      </c>
      <c r="Q136" s="321"/>
      <c r="R136" s="322">
        <f>SUM(R137:R152)</f>
        <v>0</v>
      </c>
      <c r="S136" s="321"/>
      <c r="T136" s="323">
        <f>SUM(T137:T152)</f>
        <v>0</v>
      </c>
      <c r="AR136" s="316" t="s">
        <v>75</v>
      </c>
      <c r="AT136" s="324" t="s">
        <v>67</v>
      </c>
      <c r="AU136" s="324" t="s">
        <v>80</v>
      </c>
      <c r="AY136" s="316" t="s">
        <v>132</v>
      </c>
      <c r="BK136" s="325">
        <f>SUM(BK137:BK152)</f>
        <v>0</v>
      </c>
    </row>
    <row r="137" spans="1:65" s="161" customFormat="1" ht="16.5" customHeight="1">
      <c r="A137" s="155"/>
      <c r="B137" s="328"/>
      <c r="C137" s="329" t="s">
        <v>75</v>
      </c>
      <c r="D137" s="329" t="s">
        <v>137</v>
      </c>
      <c r="E137" s="330" t="s">
        <v>138</v>
      </c>
      <c r="F137" s="331" t="s">
        <v>139</v>
      </c>
      <c r="G137" s="332" t="s">
        <v>140</v>
      </c>
      <c r="H137" s="333">
        <v>1</v>
      </c>
      <c r="I137" s="334"/>
      <c r="J137" s="334"/>
      <c r="K137" s="335"/>
      <c r="L137" s="156"/>
      <c r="M137" s="336" t="s">
        <v>1</v>
      </c>
      <c r="N137" s="337" t="s">
        <v>34</v>
      </c>
      <c r="O137" s="208"/>
      <c r="P137" s="338">
        <f t="shared" ref="P137:P152" si="0">O137*H137</f>
        <v>0</v>
      </c>
      <c r="Q137" s="338">
        <v>0</v>
      </c>
      <c r="R137" s="338">
        <f t="shared" ref="R137:R152" si="1">Q137*H137</f>
        <v>0</v>
      </c>
      <c r="S137" s="338">
        <v>0</v>
      </c>
      <c r="T137" s="339">
        <f t="shared" ref="T137:T152" si="2">S137*H137</f>
        <v>0</v>
      </c>
      <c r="U137" s="155"/>
      <c r="V137" s="155"/>
      <c r="W137" s="155"/>
      <c r="X137" s="155"/>
      <c r="Y137" s="155"/>
      <c r="Z137" s="155"/>
      <c r="AA137" s="155"/>
      <c r="AB137" s="155"/>
      <c r="AC137" s="155"/>
      <c r="AD137" s="155"/>
      <c r="AE137" s="155"/>
      <c r="AR137" s="290" t="s">
        <v>141</v>
      </c>
      <c r="AT137" s="290" t="s">
        <v>137</v>
      </c>
      <c r="AU137" s="290" t="s">
        <v>84</v>
      </c>
      <c r="AY137" s="134" t="s">
        <v>132</v>
      </c>
      <c r="BE137" s="340">
        <f t="shared" ref="BE137:BE152" si="3">IF(N137="základná",J137,0)</f>
        <v>0</v>
      </c>
      <c r="BF137" s="340">
        <f t="shared" ref="BF137:BF152" si="4">IF(N137="znížená",J137,0)</f>
        <v>0</v>
      </c>
      <c r="BG137" s="340">
        <f t="shared" ref="BG137:BG152" si="5">IF(N137="zákl. prenesená",J137,0)</f>
        <v>0</v>
      </c>
      <c r="BH137" s="340">
        <f t="shared" ref="BH137:BH152" si="6">IF(N137="zníž. prenesená",J137,0)</f>
        <v>0</v>
      </c>
      <c r="BI137" s="340">
        <f t="shared" ref="BI137:BI152" si="7">IF(N137="nulová",J137,0)</f>
        <v>0</v>
      </c>
      <c r="BJ137" s="134" t="s">
        <v>80</v>
      </c>
      <c r="BK137" s="340">
        <f t="shared" ref="BK137:BK152" si="8">ROUND(I137*H137,2)</f>
        <v>0</v>
      </c>
      <c r="BL137" s="134" t="s">
        <v>141</v>
      </c>
      <c r="BM137" s="290" t="s">
        <v>776</v>
      </c>
    </row>
    <row r="138" spans="1:65" s="161" customFormat="1" ht="37.9" customHeight="1">
      <c r="A138" s="155"/>
      <c r="B138" s="328"/>
      <c r="C138" s="329" t="s">
        <v>80</v>
      </c>
      <c r="D138" s="329" t="s">
        <v>137</v>
      </c>
      <c r="E138" s="330" t="s">
        <v>143</v>
      </c>
      <c r="F138" s="331" t="s">
        <v>152</v>
      </c>
      <c r="G138" s="332" t="s">
        <v>145</v>
      </c>
      <c r="H138" s="333">
        <v>16</v>
      </c>
      <c r="I138" s="334"/>
      <c r="J138" s="334"/>
      <c r="K138" s="335"/>
      <c r="L138" s="156"/>
      <c r="M138" s="336" t="s">
        <v>1</v>
      </c>
      <c r="N138" s="337" t="s">
        <v>34</v>
      </c>
      <c r="O138" s="208"/>
      <c r="P138" s="338">
        <f t="shared" si="0"/>
        <v>0</v>
      </c>
      <c r="Q138" s="338">
        <v>0</v>
      </c>
      <c r="R138" s="338">
        <f t="shared" si="1"/>
        <v>0</v>
      </c>
      <c r="S138" s="338">
        <v>0</v>
      </c>
      <c r="T138" s="339">
        <f t="shared" si="2"/>
        <v>0</v>
      </c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R138" s="290" t="s">
        <v>141</v>
      </c>
      <c r="AT138" s="290" t="s">
        <v>137</v>
      </c>
      <c r="AU138" s="290" t="s">
        <v>84</v>
      </c>
      <c r="AY138" s="134" t="s">
        <v>132</v>
      </c>
      <c r="BE138" s="340">
        <f t="shared" si="3"/>
        <v>0</v>
      </c>
      <c r="BF138" s="340">
        <f t="shared" si="4"/>
        <v>0</v>
      </c>
      <c r="BG138" s="340">
        <f t="shared" si="5"/>
        <v>0</v>
      </c>
      <c r="BH138" s="340">
        <f t="shared" si="6"/>
        <v>0</v>
      </c>
      <c r="BI138" s="340">
        <f t="shared" si="7"/>
        <v>0</v>
      </c>
      <c r="BJ138" s="134" t="s">
        <v>80</v>
      </c>
      <c r="BK138" s="340">
        <f t="shared" si="8"/>
        <v>0</v>
      </c>
      <c r="BL138" s="134" t="s">
        <v>141</v>
      </c>
      <c r="BM138" s="290" t="s">
        <v>777</v>
      </c>
    </row>
    <row r="139" spans="1:65" s="161" customFormat="1" ht="24.2" customHeight="1">
      <c r="A139" s="155"/>
      <c r="B139" s="328"/>
      <c r="C139" s="329" t="s">
        <v>84</v>
      </c>
      <c r="D139" s="329" t="s">
        <v>137</v>
      </c>
      <c r="E139" s="330" t="s">
        <v>167</v>
      </c>
      <c r="F139" s="331" t="s">
        <v>168</v>
      </c>
      <c r="G139" s="332" t="s">
        <v>169</v>
      </c>
      <c r="H139" s="333">
        <v>4</v>
      </c>
      <c r="I139" s="334"/>
      <c r="J139" s="334"/>
      <c r="K139" s="335"/>
      <c r="L139" s="156"/>
      <c r="M139" s="336" t="s">
        <v>1</v>
      </c>
      <c r="N139" s="337" t="s">
        <v>34</v>
      </c>
      <c r="O139" s="208"/>
      <c r="P139" s="338">
        <f t="shared" si="0"/>
        <v>0</v>
      </c>
      <c r="Q139" s="338">
        <v>0</v>
      </c>
      <c r="R139" s="338">
        <f t="shared" si="1"/>
        <v>0</v>
      </c>
      <c r="S139" s="338">
        <v>0</v>
      </c>
      <c r="T139" s="339">
        <f t="shared" si="2"/>
        <v>0</v>
      </c>
      <c r="U139" s="155"/>
      <c r="V139" s="155"/>
      <c r="W139" s="155"/>
      <c r="X139" s="155"/>
      <c r="Y139" s="155"/>
      <c r="Z139" s="155"/>
      <c r="AA139" s="155"/>
      <c r="AB139" s="155"/>
      <c r="AC139" s="155"/>
      <c r="AD139" s="155"/>
      <c r="AE139" s="155"/>
      <c r="AR139" s="290" t="s">
        <v>141</v>
      </c>
      <c r="AT139" s="290" t="s">
        <v>137</v>
      </c>
      <c r="AU139" s="290" t="s">
        <v>84</v>
      </c>
      <c r="AY139" s="134" t="s">
        <v>132</v>
      </c>
      <c r="BE139" s="340">
        <f t="shared" si="3"/>
        <v>0</v>
      </c>
      <c r="BF139" s="340">
        <f t="shared" si="4"/>
        <v>0</v>
      </c>
      <c r="BG139" s="340">
        <f t="shared" si="5"/>
        <v>0</v>
      </c>
      <c r="BH139" s="340">
        <f t="shared" si="6"/>
        <v>0</v>
      </c>
      <c r="BI139" s="340">
        <f t="shared" si="7"/>
        <v>0</v>
      </c>
      <c r="BJ139" s="134" t="s">
        <v>80</v>
      </c>
      <c r="BK139" s="340">
        <f t="shared" si="8"/>
        <v>0</v>
      </c>
      <c r="BL139" s="134" t="s">
        <v>141</v>
      </c>
      <c r="BM139" s="290" t="s">
        <v>778</v>
      </c>
    </row>
    <row r="140" spans="1:65" s="161" customFormat="1" ht="24.2" customHeight="1">
      <c r="A140" s="155"/>
      <c r="B140" s="328"/>
      <c r="C140" s="329" t="s">
        <v>150</v>
      </c>
      <c r="D140" s="329" t="s">
        <v>137</v>
      </c>
      <c r="E140" s="330" t="s">
        <v>184</v>
      </c>
      <c r="F140" s="331" t="s">
        <v>779</v>
      </c>
      <c r="G140" s="332" t="s">
        <v>169</v>
      </c>
      <c r="H140" s="333">
        <v>2</v>
      </c>
      <c r="I140" s="334"/>
      <c r="J140" s="334"/>
      <c r="K140" s="335"/>
      <c r="L140" s="156"/>
      <c r="M140" s="336" t="s">
        <v>1</v>
      </c>
      <c r="N140" s="337" t="s">
        <v>34</v>
      </c>
      <c r="O140" s="208"/>
      <c r="P140" s="338">
        <f t="shared" si="0"/>
        <v>0</v>
      </c>
      <c r="Q140" s="338">
        <v>0</v>
      </c>
      <c r="R140" s="338">
        <f t="shared" si="1"/>
        <v>0</v>
      </c>
      <c r="S140" s="338">
        <v>0</v>
      </c>
      <c r="T140" s="339">
        <f t="shared" si="2"/>
        <v>0</v>
      </c>
      <c r="U140" s="155"/>
      <c r="V140" s="155"/>
      <c r="W140" s="155"/>
      <c r="X140" s="155"/>
      <c r="Y140" s="155"/>
      <c r="Z140" s="155"/>
      <c r="AA140" s="155"/>
      <c r="AB140" s="155"/>
      <c r="AC140" s="155"/>
      <c r="AD140" s="155"/>
      <c r="AE140" s="155"/>
      <c r="AR140" s="290" t="s">
        <v>141</v>
      </c>
      <c r="AT140" s="290" t="s">
        <v>137</v>
      </c>
      <c r="AU140" s="290" t="s">
        <v>84</v>
      </c>
      <c r="AY140" s="134" t="s">
        <v>132</v>
      </c>
      <c r="BE140" s="340">
        <f t="shared" si="3"/>
        <v>0</v>
      </c>
      <c r="BF140" s="340">
        <f t="shared" si="4"/>
        <v>0</v>
      </c>
      <c r="BG140" s="340">
        <f t="shared" si="5"/>
        <v>0</v>
      </c>
      <c r="BH140" s="340">
        <f t="shared" si="6"/>
        <v>0</v>
      </c>
      <c r="BI140" s="340">
        <f t="shared" si="7"/>
        <v>0</v>
      </c>
      <c r="BJ140" s="134" t="s">
        <v>80</v>
      </c>
      <c r="BK140" s="340">
        <f t="shared" si="8"/>
        <v>0</v>
      </c>
      <c r="BL140" s="134" t="s">
        <v>141</v>
      </c>
      <c r="BM140" s="290" t="s">
        <v>780</v>
      </c>
    </row>
    <row r="141" spans="1:65" s="161" customFormat="1" ht="24.2" customHeight="1">
      <c r="A141" s="155"/>
      <c r="B141" s="328"/>
      <c r="C141" s="329" t="s">
        <v>154</v>
      </c>
      <c r="D141" s="329" t="s">
        <v>137</v>
      </c>
      <c r="E141" s="330" t="s">
        <v>188</v>
      </c>
      <c r="F141" s="331" t="s">
        <v>236</v>
      </c>
      <c r="G141" s="332" t="s">
        <v>169</v>
      </c>
      <c r="H141" s="333">
        <v>2</v>
      </c>
      <c r="I141" s="334"/>
      <c r="J141" s="334"/>
      <c r="K141" s="335"/>
      <c r="L141" s="156"/>
      <c r="M141" s="336" t="s">
        <v>1</v>
      </c>
      <c r="N141" s="337" t="s">
        <v>34</v>
      </c>
      <c r="O141" s="208"/>
      <c r="P141" s="338">
        <f t="shared" si="0"/>
        <v>0</v>
      </c>
      <c r="Q141" s="338">
        <v>0</v>
      </c>
      <c r="R141" s="338">
        <f t="shared" si="1"/>
        <v>0</v>
      </c>
      <c r="S141" s="338">
        <v>0</v>
      </c>
      <c r="T141" s="339">
        <f t="shared" si="2"/>
        <v>0</v>
      </c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R141" s="290" t="s">
        <v>141</v>
      </c>
      <c r="AT141" s="290" t="s">
        <v>137</v>
      </c>
      <c r="AU141" s="290" t="s">
        <v>84</v>
      </c>
      <c r="AY141" s="134" t="s">
        <v>132</v>
      </c>
      <c r="BE141" s="340">
        <f t="shared" si="3"/>
        <v>0</v>
      </c>
      <c r="BF141" s="340">
        <f t="shared" si="4"/>
        <v>0</v>
      </c>
      <c r="BG141" s="340">
        <f t="shared" si="5"/>
        <v>0</v>
      </c>
      <c r="BH141" s="340">
        <f t="shared" si="6"/>
        <v>0</v>
      </c>
      <c r="BI141" s="340">
        <f t="shared" si="7"/>
        <v>0</v>
      </c>
      <c r="BJ141" s="134" t="s">
        <v>80</v>
      </c>
      <c r="BK141" s="340">
        <f t="shared" si="8"/>
        <v>0</v>
      </c>
      <c r="BL141" s="134" t="s">
        <v>141</v>
      </c>
      <c r="BM141" s="290" t="s">
        <v>781</v>
      </c>
    </row>
    <row r="142" spans="1:65" s="161" customFormat="1" ht="24.2" customHeight="1">
      <c r="A142" s="155"/>
      <c r="B142" s="328"/>
      <c r="C142" s="329" t="s">
        <v>158</v>
      </c>
      <c r="D142" s="329" t="s">
        <v>137</v>
      </c>
      <c r="E142" s="330" t="s">
        <v>200</v>
      </c>
      <c r="F142" s="331" t="s">
        <v>782</v>
      </c>
      <c r="G142" s="332" t="s">
        <v>169</v>
      </c>
      <c r="H142" s="333">
        <v>2</v>
      </c>
      <c r="I142" s="334"/>
      <c r="J142" s="334"/>
      <c r="K142" s="335"/>
      <c r="L142" s="156"/>
      <c r="M142" s="336" t="s">
        <v>1</v>
      </c>
      <c r="N142" s="337" t="s">
        <v>34</v>
      </c>
      <c r="O142" s="208"/>
      <c r="P142" s="338">
        <f t="shared" si="0"/>
        <v>0</v>
      </c>
      <c r="Q142" s="338">
        <v>0</v>
      </c>
      <c r="R142" s="338">
        <f t="shared" si="1"/>
        <v>0</v>
      </c>
      <c r="S142" s="338">
        <v>0</v>
      </c>
      <c r="T142" s="339">
        <f t="shared" si="2"/>
        <v>0</v>
      </c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R142" s="290" t="s">
        <v>141</v>
      </c>
      <c r="AT142" s="290" t="s">
        <v>137</v>
      </c>
      <c r="AU142" s="290" t="s">
        <v>84</v>
      </c>
      <c r="AY142" s="134" t="s">
        <v>132</v>
      </c>
      <c r="BE142" s="340">
        <f t="shared" si="3"/>
        <v>0</v>
      </c>
      <c r="BF142" s="340">
        <f t="shared" si="4"/>
        <v>0</v>
      </c>
      <c r="BG142" s="340">
        <f t="shared" si="5"/>
        <v>0</v>
      </c>
      <c r="BH142" s="340">
        <f t="shared" si="6"/>
        <v>0</v>
      </c>
      <c r="BI142" s="340">
        <f t="shared" si="7"/>
        <v>0</v>
      </c>
      <c r="BJ142" s="134" t="s">
        <v>80</v>
      </c>
      <c r="BK142" s="340">
        <f t="shared" si="8"/>
        <v>0</v>
      </c>
      <c r="BL142" s="134" t="s">
        <v>141</v>
      </c>
      <c r="BM142" s="290" t="s">
        <v>783</v>
      </c>
    </row>
    <row r="143" spans="1:65" s="161" customFormat="1" ht="24.2" customHeight="1">
      <c r="A143" s="155"/>
      <c r="B143" s="328"/>
      <c r="C143" s="329" t="s">
        <v>162</v>
      </c>
      <c r="D143" s="329" t="s">
        <v>137</v>
      </c>
      <c r="E143" s="330" t="s">
        <v>212</v>
      </c>
      <c r="F143" s="331" t="s">
        <v>272</v>
      </c>
      <c r="G143" s="332" t="s">
        <v>169</v>
      </c>
      <c r="H143" s="333">
        <v>20</v>
      </c>
      <c r="I143" s="334"/>
      <c r="J143" s="334"/>
      <c r="K143" s="335"/>
      <c r="L143" s="156"/>
      <c r="M143" s="336" t="s">
        <v>1</v>
      </c>
      <c r="N143" s="337" t="s">
        <v>34</v>
      </c>
      <c r="O143" s="208"/>
      <c r="P143" s="338">
        <f t="shared" si="0"/>
        <v>0</v>
      </c>
      <c r="Q143" s="338">
        <v>0</v>
      </c>
      <c r="R143" s="338">
        <f t="shared" si="1"/>
        <v>0</v>
      </c>
      <c r="S143" s="338">
        <v>0</v>
      </c>
      <c r="T143" s="339">
        <f t="shared" si="2"/>
        <v>0</v>
      </c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R143" s="290" t="s">
        <v>141</v>
      </c>
      <c r="AT143" s="290" t="s">
        <v>137</v>
      </c>
      <c r="AU143" s="290" t="s">
        <v>84</v>
      </c>
      <c r="AY143" s="134" t="s">
        <v>132</v>
      </c>
      <c r="BE143" s="340">
        <f t="shared" si="3"/>
        <v>0</v>
      </c>
      <c r="BF143" s="340">
        <f t="shared" si="4"/>
        <v>0</v>
      </c>
      <c r="BG143" s="340">
        <f t="shared" si="5"/>
        <v>0</v>
      </c>
      <c r="BH143" s="340">
        <f t="shared" si="6"/>
        <v>0</v>
      </c>
      <c r="BI143" s="340">
        <f t="shared" si="7"/>
        <v>0</v>
      </c>
      <c r="BJ143" s="134" t="s">
        <v>80</v>
      </c>
      <c r="BK143" s="340">
        <f t="shared" si="8"/>
        <v>0</v>
      </c>
      <c r="BL143" s="134" t="s">
        <v>141</v>
      </c>
      <c r="BM143" s="290" t="s">
        <v>784</v>
      </c>
    </row>
    <row r="144" spans="1:65" s="161" customFormat="1" ht="16.5" customHeight="1">
      <c r="A144" s="155"/>
      <c r="B144" s="328"/>
      <c r="C144" s="329" t="s">
        <v>166</v>
      </c>
      <c r="D144" s="329" t="s">
        <v>137</v>
      </c>
      <c r="E144" s="330" t="s">
        <v>231</v>
      </c>
      <c r="F144" s="331" t="s">
        <v>288</v>
      </c>
      <c r="G144" s="332" t="s">
        <v>145</v>
      </c>
      <c r="H144" s="333">
        <v>32</v>
      </c>
      <c r="I144" s="334"/>
      <c r="J144" s="334"/>
      <c r="K144" s="335"/>
      <c r="L144" s="156"/>
      <c r="M144" s="336" t="s">
        <v>1</v>
      </c>
      <c r="N144" s="337" t="s">
        <v>34</v>
      </c>
      <c r="O144" s="208"/>
      <c r="P144" s="338">
        <f t="shared" si="0"/>
        <v>0</v>
      </c>
      <c r="Q144" s="338">
        <v>0</v>
      </c>
      <c r="R144" s="338">
        <f t="shared" si="1"/>
        <v>0</v>
      </c>
      <c r="S144" s="338">
        <v>0</v>
      </c>
      <c r="T144" s="339">
        <f t="shared" si="2"/>
        <v>0</v>
      </c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R144" s="290" t="s">
        <v>141</v>
      </c>
      <c r="AT144" s="290" t="s">
        <v>137</v>
      </c>
      <c r="AU144" s="290" t="s">
        <v>84</v>
      </c>
      <c r="AY144" s="134" t="s">
        <v>132</v>
      </c>
      <c r="BE144" s="340">
        <f t="shared" si="3"/>
        <v>0</v>
      </c>
      <c r="BF144" s="340">
        <f t="shared" si="4"/>
        <v>0</v>
      </c>
      <c r="BG144" s="340">
        <f t="shared" si="5"/>
        <v>0</v>
      </c>
      <c r="BH144" s="340">
        <f t="shared" si="6"/>
        <v>0</v>
      </c>
      <c r="BI144" s="340">
        <f t="shared" si="7"/>
        <v>0</v>
      </c>
      <c r="BJ144" s="134" t="s">
        <v>80</v>
      </c>
      <c r="BK144" s="340">
        <f t="shared" si="8"/>
        <v>0</v>
      </c>
      <c r="BL144" s="134" t="s">
        <v>141</v>
      </c>
      <c r="BM144" s="290" t="s">
        <v>785</v>
      </c>
    </row>
    <row r="145" spans="1:65" s="161" customFormat="1" ht="21.75" customHeight="1">
      <c r="A145" s="155"/>
      <c r="B145" s="328"/>
      <c r="C145" s="329" t="s">
        <v>171</v>
      </c>
      <c r="D145" s="329" t="s">
        <v>137</v>
      </c>
      <c r="E145" s="330" t="s">
        <v>251</v>
      </c>
      <c r="F145" s="331" t="s">
        <v>292</v>
      </c>
      <c r="G145" s="332" t="s">
        <v>293</v>
      </c>
      <c r="H145" s="333">
        <v>1</v>
      </c>
      <c r="I145" s="334"/>
      <c r="J145" s="334"/>
      <c r="K145" s="335"/>
      <c r="L145" s="156"/>
      <c r="M145" s="336" t="s">
        <v>1</v>
      </c>
      <c r="N145" s="337" t="s">
        <v>34</v>
      </c>
      <c r="O145" s="208"/>
      <c r="P145" s="338">
        <f t="shared" si="0"/>
        <v>0</v>
      </c>
      <c r="Q145" s="338">
        <v>0</v>
      </c>
      <c r="R145" s="338">
        <f t="shared" si="1"/>
        <v>0</v>
      </c>
      <c r="S145" s="338">
        <v>0</v>
      </c>
      <c r="T145" s="339">
        <f t="shared" si="2"/>
        <v>0</v>
      </c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R145" s="290" t="s">
        <v>141</v>
      </c>
      <c r="AT145" s="290" t="s">
        <v>137</v>
      </c>
      <c r="AU145" s="290" t="s">
        <v>84</v>
      </c>
      <c r="AY145" s="134" t="s">
        <v>132</v>
      </c>
      <c r="BE145" s="340">
        <f t="shared" si="3"/>
        <v>0</v>
      </c>
      <c r="BF145" s="340">
        <f t="shared" si="4"/>
        <v>0</v>
      </c>
      <c r="BG145" s="340">
        <f t="shared" si="5"/>
        <v>0</v>
      </c>
      <c r="BH145" s="340">
        <f t="shared" si="6"/>
        <v>0</v>
      </c>
      <c r="BI145" s="340">
        <f t="shared" si="7"/>
        <v>0</v>
      </c>
      <c r="BJ145" s="134" t="s">
        <v>80</v>
      </c>
      <c r="BK145" s="340">
        <f t="shared" si="8"/>
        <v>0</v>
      </c>
      <c r="BL145" s="134" t="s">
        <v>141</v>
      </c>
      <c r="BM145" s="290" t="s">
        <v>786</v>
      </c>
    </row>
    <row r="146" spans="1:65" s="161" customFormat="1" ht="24.2" customHeight="1">
      <c r="A146" s="155"/>
      <c r="B146" s="328"/>
      <c r="C146" s="329" t="s">
        <v>175</v>
      </c>
      <c r="D146" s="329" t="s">
        <v>137</v>
      </c>
      <c r="E146" s="330" t="s">
        <v>296</v>
      </c>
      <c r="F146" s="331" t="s">
        <v>297</v>
      </c>
      <c r="G146" s="332" t="s">
        <v>140</v>
      </c>
      <c r="H146" s="333">
        <v>1</v>
      </c>
      <c r="I146" s="334"/>
      <c r="J146" s="334"/>
      <c r="K146" s="335"/>
      <c r="L146" s="156"/>
      <c r="M146" s="336" t="s">
        <v>1</v>
      </c>
      <c r="N146" s="337" t="s">
        <v>34</v>
      </c>
      <c r="O146" s="208"/>
      <c r="P146" s="338">
        <f t="shared" si="0"/>
        <v>0</v>
      </c>
      <c r="Q146" s="338">
        <v>0</v>
      </c>
      <c r="R146" s="338">
        <f t="shared" si="1"/>
        <v>0</v>
      </c>
      <c r="S146" s="338">
        <v>0</v>
      </c>
      <c r="T146" s="339">
        <f t="shared" si="2"/>
        <v>0</v>
      </c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R146" s="290" t="s">
        <v>141</v>
      </c>
      <c r="AT146" s="290" t="s">
        <v>137</v>
      </c>
      <c r="AU146" s="290" t="s">
        <v>84</v>
      </c>
      <c r="AY146" s="134" t="s">
        <v>132</v>
      </c>
      <c r="BE146" s="340">
        <f t="shared" si="3"/>
        <v>0</v>
      </c>
      <c r="BF146" s="340">
        <f t="shared" si="4"/>
        <v>0</v>
      </c>
      <c r="BG146" s="340">
        <f t="shared" si="5"/>
        <v>0</v>
      </c>
      <c r="BH146" s="340">
        <f t="shared" si="6"/>
        <v>0</v>
      </c>
      <c r="BI146" s="340">
        <f t="shared" si="7"/>
        <v>0</v>
      </c>
      <c r="BJ146" s="134" t="s">
        <v>80</v>
      </c>
      <c r="BK146" s="340">
        <f t="shared" si="8"/>
        <v>0</v>
      </c>
      <c r="BL146" s="134" t="s">
        <v>141</v>
      </c>
      <c r="BM146" s="290" t="s">
        <v>787</v>
      </c>
    </row>
    <row r="147" spans="1:65" s="161" customFormat="1" ht="16.5" customHeight="1">
      <c r="A147" s="155"/>
      <c r="B147" s="328"/>
      <c r="C147" s="329" t="s">
        <v>179</v>
      </c>
      <c r="D147" s="329" t="s">
        <v>137</v>
      </c>
      <c r="E147" s="330" t="s">
        <v>300</v>
      </c>
      <c r="F147" s="331" t="s">
        <v>301</v>
      </c>
      <c r="G147" s="332" t="s">
        <v>169</v>
      </c>
      <c r="H147" s="333">
        <v>24</v>
      </c>
      <c r="I147" s="334"/>
      <c r="J147" s="334"/>
      <c r="K147" s="335"/>
      <c r="L147" s="156"/>
      <c r="M147" s="336" t="s">
        <v>1</v>
      </c>
      <c r="N147" s="337" t="s">
        <v>34</v>
      </c>
      <c r="O147" s="208"/>
      <c r="P147" s="338">
        <f t="shared" si="0"/>
        <v>0</v>
      </c>
      <c r="Q147" s="338">
        <v>0</v>
      </c>
      <c r="R147" s="338">
        <f t="shared" si="1"/>
        <v>0</v>
      </c>
      <c r="S147" s="338">
        <v>0</v>
      </c>
      <c r="T147" s="339">
        <f t="shared" si="2"/>
        <v>0</v>
      </c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R147" s="290" t="s">
        <v>141</v>
      </c>
      <c r="AT147" s="290" t="s">
        <v>137</v>
      </c>
      <c r="AU147" s="290" t="s">
        <v>84</v>
      </c>
      <c r="AY147" s="134" t="s">
        <v>132</v>
      </c>
      <c r="BE147" s="340">
        <f t="shared" si="3"/>
        <v>0</v>
      </c>
      <c r="BF147" s="340">
        <f t="shared" si="4"/>
        <v>0</v>
      </c>
      <c r="BG147" s="340">
        <f t="shared" si="5"/>
        <v>0</v>
      </c>
      <c r="BH147" s="340">
        <f t="shared" si="6"/>
        <v>0</v>
      </c>
      <c r="BI147" s="340">
        <f t="shared" si="7"/>
        <v>0</v>
      </c>
      <c r="BJ147" s="134" t="s">
        <v>80</v>
      </c>
      <c r="BK147" s="340">
        <f t="shared" si="8"/>
        <v>0</v>
      </c>
      <c r="BL147" s="134" t="s">
        <v>141</v>
      </c>
      <c r="BM147" s="290" t="s">
        <v>788</v>
      </c>
    </row>
    <row r="148" spans="1:65" s="161" customFormat="1" ht="21.75" customHeight="1">
      <c r="A148" s="155"/>
      <c r="B148" s="328"/>
      <c r="C148" s="329" t="s">
        <v>183</v>
      </c>
      <c r="D148" s="329" t="s">
        <v>137</v>
      </c>
      <c r="E148" s="330" t="s">
        <v>304</v>
      </c>
      <c r="F148" s="331" t="s">
        <v>305</v>
      </c>
      <c r="G148" s="332" t="s">
        <v>169</v>
      </c>
      <c r="H148" s="333">
        <v>12</v>
      </c>
      <c r="I148" s="334"/>
      <c r="J148" s="334"/>
      <c r="K148" s="335"/>
      <c r="L148" s="156"/>
      <c r="M148" s="336" t="s">
        <v>1</v>
      </c>
      <c r="N148" s="337" t="s">
        <v>34</v>
      </c>
      <c r="O148" s="208"/>
      <c r="P148" s="338">
        <f t="shared" si="0"/>
        <v>0</v>
      </c>
      <c r="Q148" s="338">
        <v>0</v>
      </c>
      <c r="R148" s="338">
        <f t="shared" si="1"/>
        <v>0</v>
      </c>
      <c r="S148" s="338">
        <v>0</v>
      </c>
      <c r="T148" s="339">
        <f t="shared" si="2"/>
        <v>0</v>
      </c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R148" s="290" t="s">
        <v>141</v>
      </c>
      <c r="AT148" s="290" t="s">
        <v>137</v>
      </c>
      <c r="AU148" s="290" t="s">
        <v>84</v>
      </c>
      <c r="AY148" s="134" t="s">
        <v>132</v>
      </c>
      <c r="BE148" s="340">
        <f t="shared" si="3"/>
        <v>0</v>
      </c>
      <c r="BF148" s="340">
        <f t="shared" si="4"/>
        <v>0</v>
      </c>
      <c r="BG148" s="340">
        <f t="shared" si="5"/>
        <v>0</v>
      </c>
      <c r="BH148" s="340">
        <f t="shared" si="6"/>
        <v>0</v>
      </c>
      <c r="BI148" s="340">
        <f t="shared" si="7"/>
        <v>0</v>
      </c>
      <c r="BJ148" s="134" t="s">
        <v>80</v>
      </c>
      <c r="BK148" s="340">
        <f t="shared" si="8"/>
        <v>0</v>
      </c>
      <c r="BL148" s="134" t="s">
        <v>141</v>
      </c>
      <c r="BM148" s="290" t="s">
        <v>789</v>
      </c>
    </row>
    <row r="149" spans="1:65" s="161" customFormat="1" ht="21.75" customHeight="1">
      <c r="A149" s="155"/>
      <c r="B149" s="328"/>
      <c r="C149" s="329" t="s">
        <v>187</v>
      </c>
      <c r="D149" s="329" t="s">
        <v>137</v>
      </c>
      <c r="E149" s="330" t="s">
        <v>308</v>
      </c>
      <c r="F149" s="331" t="s">
        <v>309</v>
      </c>
      <c r="G149" s="332" t="s">
        <v>169</v>
      </c>
      <c r="H149" s="333">
        <v>2</v>
      </c>
      <c r="I149" s="334"/>
      <c r="J149" s="334"/>
      <c r="K149" s="335"/>
      <c r="L149" s="156"/>
      <c r="M149" s="336" t="s">
        <v>1</v>
      </c>
      <c r="N149" s="337" t="s">
        <v>34</v>
      </c>
      <c r="O149" s="208"/>
      <c r="P149" s="338">
        <f t="shared" si="0"/>
        <v>0</v>
      </c>
      <c r="Q149" s="338">
        <v>0</v>
      </c>
      <c r="R149" s="338">
        <f t="shared" si="1"/>
        <v>0</v>
      </c>
      <c r="S149" s="338">
        <v>0</v>
      </c>
      <c r="T149" s="339">
        <f t="shared" si="2"/>
        <v>0</v>
      </c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R149" s="290" t="s">
        <v>141</v>
      </c>
      <c r="AT149" s="290" t="s">
        <v>137</v>
      </c>
      <c r="AU149" s="290" t="s">
        <v>84</v>
      </c>
      <c r="AY149" s="134" t="s">
        <v>132</v>
      </c>
      <c r="BE149" s="340">
        <f t="shared" si="3"/>
        <v>0</v>
      </c>
      <c r="BF149" s="340">
        <f t="shared" si="4"/>
        <v>0</v>
      </c>
      <c r="BG149" s="340">
        <f t="shared" si="5"/>
        <v>0</v>
      </c>
      <c r="BH149" s="340">
        <f t="shared" si="6"/>
        <v>0</v>
      </c>
      <c r="BI149" s="340">
        <f t="shared" si="7"/>
        <v>0</v>
      </c>
      <c r="BJ149" s="134" t="s">
        <v>80</v>
      </c>
      <c r="BK149" s="340">
        <f t="shared" si="8"/>
        <v>0</v>
      </c>
      <c r="BL149" s="134" t="s">
        <v>141</v>
      </c>
      <c r="BM149" s="290" t="s">
        <v>790</v>
      </c>
    </row>
    <row r="150" spans="1:65" s="161" customFormat="1" ht="24.2" customHeight="1">
      <c r="A150" s="155"/>
      <c r="B150" s="328"/>
      <c r="C150" s="329" t="s">
        <v>191</v>
      </c>
      <c r="D150" s="329" t="s">
        <v>137</v>
      </c>
      <c r="E150" s="330" t="s">
        <v>312</v>
      </c>
      <c r="F150" s="331" t="s">
        <v>313</v>
      </c>
      <c r="G150" s="332" t="s">
        <v>169</v>
      </c>
      <c r="H150" s="333">
        <v>2</v>
      </c>
      <c r="I150" s="334"/>
      <c r="J150" s="334"/>
      <c r="K150" s="335"/>
      <c r="L150" s="156"/>
      <c r="M150" s="336" t="s">
        <v>1</v>
      </c>
      <c r="N150" s="337" t="s">
        <v>34</v>
      </c>
      <c r="O150" s="208"/>
      <c r="P150" s="338">
        <f t="shared" si="0"/>
        <v>0</v>
      </c>
      <c r="Q150" s="338">
        <v>0</v>
      </c>
      <c r="R150" s="338">
        <f t="shared" si="1"/>
        <v>0</v>
      </c>
      <c r="S150" s="338">
        <v>0</v>
      </c>
      <c r="T150" s="339">
        <f t="shared" si="2"/>
        <v>0</v>
      </c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R150" s="290" t="s">
        <v>141</v>
      </c>
      <c r="AT150" s="290" t="s">
        <v>137</v>
      </c>
      <c r="AU150" s="290" t="s">
        <v>84</v>
      </c>
      <c r="AY150" s="134" t="s">
        <v>132</v>
      </c>
      <c r="BE150" s="340">
        <f t="shared" si="3"/>
        <v>0</v>
      </c>
      <c r="BF150" s="340">
        <f t="shared" si="4"/>
        <v>0</v>
      </c>
      <c r="BG150" s="340">
        <f t="shared" si="5"/>
        <v>0</v>
      </c>
      <c r="BH150" s="340">
        <f t="shared" si="6"/>
        <v>0</v>
      </c>
      <c r="BI150" s="340">
        <f t="shared" si="7"/>
        <v>0</v>
      </c>
      <c r="BJ150" s="134" t="s">
        <v>80</v>
      </c>
      <c r="BK150" s="340">
        <f t="shared" si="8"/>
        <v>0</v>
      </c>
      <c r="BL150" s="134" t="s">
        <v>141</v>
      </c>
      <c r="BM150" s="290" t="s">
        <v>791</v>
      </c>
    </row>
    <row r="151" spans="1:65" s="161" customFormat="1" ht="16.5" customHeight="1">
      <c r="A151" s="155"/>
      <c r="B151" s="328"/>
      <c r="C151" s="329" t="s">
        <v>195</v>
      </c>
      <c r="D151" s="329" t="s">
        <v>137</v>
      </c>
      <c r="E151" s="330" t="s">
        <v>316</v>
      </c>
      <c r="F151" s="331" t="s">
        <v>317</v>
      </c>
      <c r="G151" s="332" t="s">
        <v>140</v>
      </c>
      <c r="H151" s="333">
        <v>1</v>
      </c>
      <c r="I151" s="334"/>
      <c r="J151" s="334"/>
      <c r="K151" s="335"/>
      <c r="L151" s="156"/>
      <c r="M151" s="336" t="s">
        <v>1</v>
      </c>
      <c r="N151" s="337" t="s">
        <v>34</v>
      </c>
      <c r="O151" s="208"/>
      <c r="P151" s="338">
        <f t="shared" si="0"/>
        <v>0</v>
      </c>
      <c r="Q151" s="338">
        <v>0</v>
      </c>
      <c r="R151" s="338">
        <f t="shared" si="1"/>
        <v>0</v>
      </c>
      <c r="S151" s="338">
        <v>0</v>
      </c>
      <c r="T151" s="339">
        <f t="shared" si="2"/>
        <v>0</v>
      </c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R151" s="290" t="s">
        <v>141</v>
      </c>
      <c r="AT151" s="290" t="s">
        <v>137</v>
      </c>
      <c r="AU151" s="290" t="s">
        <v>84</v>
      </c>
      <c r="AY151" s="134" t="s">
        <v>132</v>
      </c>
      <c r="BE151" s="340">
        <f t="shared" si="3"/>
        <v>0</v>
      </c>
      <c r="BF151" s="340">
        <f t="shared" si="4"/>
        <v>0</v>
      </c>
      <c r="BG151" s="340">
        <f t="shared" si="5"/>
        <v>0</v>
      </c>
      <c r="BH151" s="340">
        <f t="shared" si="6"/>
        <v>0</v>
      </c>
      <c r="BI151" s="340">
        <f t="shared" si="7"/>
        <v>0</v>
      </c>
      <c r="BJ151" s="134" t="s">
        <v>80</v>
      </c>
      <c r="BK151" s="340">
        <f t="shared" si="8"/>
        <v>0</v>
      </c>
      <c r="BL151" s="134" t="s">
        <v>141</v>
      </c>
      <c r="BM151" s="290" t="s">
        <v>792</v>
      </c>
    </row>
    <row r="152" spans="1:65" s="161" customFormat="1" ht="16.5" customHeight="1">
      <c r="A152" s="155"/>
      <c r="B152" s="328"/>
      <c r="C152" s="329" t="s">
        <v>199</v>
      </c>
      <c r="D152" s="329" t="s">
        <v>137</v>
      </c>
      <c r="E152" s="330" t="s">
        <v>328</v>
      </c>
      <c r="F152" s="331" t="s">
        <v>329</v>
      </c>
      <c r="G152" s="332" t="s">
        <v>140</v>
      </c>
      <c r="H152" s="333">
        <v>1</v>
      </c>
      <c r="I152" s="334"/>
      <c r="J152" s="334"/>
      <c r="K152" s="335"/>
      <c r="L152" s="156"/>
      <c r="M152" s="336" t="s">
        <v>1</v>
      </c>
      <c r="N152" s="337" t="s">
        <v>34</v>
      </c>
      <c r="O152" s="208"/>
      <c r="P152" s="338">
        <f t="shared" si="0"/>
        <v>0</v>
      </c>
      <c r="Q152" s="338">
        <v>0</v>
      </c>
      <c r="R152" s="338">
        <f t="shared" si="1"/>
        <v>0</v>
      </c>
      <c r="S152" s="338">
        <v>0</v>
      </c>
      <c r="T152" s="339">
        <f t="shared" si="2"/>
        <v>0</v>
      </c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R152" s="290" t="s">
        <v>141</v>
      </c>
      <c r="AT152" s="290" t="s">
        <v>137</v>
      </c>
      <c r="AU152" s="290" t="s">
        <v>84</v>
      </c>
      <c r="AY152" s="134" t="s">
        <v>132</v>
      </c>
      <c r="BE152" s="340">
        <f t="shared" si="3"/>
        <v>0</v>
      </c>
      <c r="BF152" s="340">
        <f t="shared" si="4"/>
        <v>0</v>
      </c>
      <c r="BG152" s="340">
        <f t="shared" si="5"/>
        <v>0</v>
      </c>
      <c r="BH152" s="340">
        <f t="shared" si="6"/>
        <v>0</v>
      </c>
      <c r="BI152" s="340">
        <f t="shared" si="7"/>
        <v>0</v>
      </c>
      <c r="BJ152" s="134" t="s">
        <v>80</v>
      </c>
      <c r="BK152" s="340">
        <f t="shared" si="8"/>
        <v>0</v>
      </c>
      <c r="BL152" s="134" t="s">
        <v>141</v>
      </c>
      <c r="BM152" s="290" t="s">
        <v>793</v>
      </c>
    </row>
    <row r="153" spans="1:65" s="314" customFormat="1" ht="20.85" customHeight="1">
      <c r="B153" s="315"/>
      <c r="D153" s="316" t="s">
        <v>67</v>
      </c>
      <c r="E153" s="326" t="s">
        <v>331</v>
      </c>
      <c r="F153" s="326" t="s">
        <v>794</v>
      </c>
      <c r="I153" s="318"/>
      <c r="J153" s="327"/>
      <c r="L153" s="315"/>
      <c r="M153" s="320"/>
      <c r="N153" s="321"/>
      <c r="O153" s="321"/>
      <c r="P153" s="322">
        <f>SUM(P154:P162)</f>
        <v>0</v>
      </c>
      <c r="Q153" s="321"/>
      <c r="R153" s="322">
        <f>SUM(R154:R162)</f>
        <v>0</v>
      </c>
      <c r="S153" s="321"/>
      <c r="T153" s="323">
        <f>SUM(T154:T162)</f>
        <v>0</v>
      </c>
      <c r="AR153" s="316" t="s">
        <v>75</v>
      </c>
      <c r="AT153" s="324" t="s">
        <v>67</v>
      </c>
      <c r="AU153" s="324" t="s">
        <v>80</v>
      </c>
      <c r="AY153" s="316" t="s">
        <v>132</v>
      </c>
      <c r="BK153" s="325">
        <f>SUM(BK154:BK162)</f>
        <v>0</v>
      </c>
    </row>
    <row r="154" spans="1:65" s="161" customFormat="1" ht="16.5" customHeight="1">
      <c r="A154" s="155"/>
      <c r="B154" s="328"/>
      <c r="C154" s="329" t="s">
        <v>203</v>
      </c>
      <c r="D154" s="329" t="s">
        <v>137</v>
      </c>
      <c r="E154" s="330" t="s">
        <v>334</v>
      </c>
      <c r="F154" s="331" t="s">
        <v>335</v>
      </c>
      <c r="G154" s="332" t="s">
        <v>336</v>
      </c>
      <c r="H154" s="333"/>
      <c r="I154" s="334"/>
      <c r="J154" s="334"/>
      <c r="K154" s="335"/>
      <c r="L154" s="156"/>
      <c r="M154" s="336" t="s">
        <v>1</v>
      </c>
      <c r="N154" s="337" t="s">
        <v>34</v>
      </c>
      <c r="O154" s="208"/>
      <c r="P154" s="338">
        <f t="shared" ref="P154:P162" si="9">O154*H154</f>
        <v>0</v>
      </c>
      <c r="Q154" s="338">
        <v>0</v>
      </c>
      <c r="R154" s="338">
        <f t="shared" ref="R154:R162" si="10">Q154*H154</f>
        <v>0</v>
      </c>
      <c r="S154" s="338">
        <v>0</v>
      </c>
      <c r="T154" s="339">
        <f t="shared" ref="T154:T162" si="11">S154*H154</f>
        <v>0</v>
      </c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R154" s="290" t="s">
        <v>141</v>
      </c>
      <c r="AT154" s="290" t="s">
        <v>137</v>
      </c>
      <c r="AU154" s="290" t="s">
        <v>84</v>
      </c>
      <c r="AY154" s="134" t="s">
        <v>132</v>
      </c>
      <c r="BE154" s="340">
        <f t="shared" ref="BE154:BE162" si="12">IF(N154="základná",J154,0)</f>
        <v>0</v>
      </c>
      <c r="BF154" s="340">
        <f t="shared" ref="BF154:BF162" si="13">IF(N154="znížená",J154,0)</f>
        <v>0</v>
      </c>
      <c r="BG154" s="340">
        <f t="shared" ref="BG154:BG162" si="14">IF(N154="zákl. prenesená",J154,0)</f>
        <v>0</v>
      </c>
      <c r="BH154" s="340">
        <f t="shared" ref="BH154:BH162" si="15">IF(N154="zníž. prenesená",J154,0)</f>
        <v>0</v>
      </c>
      <c r="BI154" s="340">
        <f t="shared" ref="BI154:BI162" si="16">IF(N154="nulová",J154,0)</f>
        <v>0</v>
      </c>
      <c r="BJ154" s="134" t="s">
        <v>80</v>
      </c>
      <c r="BK154" s="340">
        <f t="shared" ref="BK154:BK162" si="17">ROUND(I154*H154,2)</f>
        <v>0</v>
      </c>
      <c r="BL154" s="134" t="s">
        <v>141</v>
      </c>
      <c r="BM154" s="290" t="s">
        <v>795</v>
      </c>
    </row>
    <row r="155" spans="1:65" s="161" customFormat="1" ht="16.5" customHeight="1">
      <c r="A155" s="155"/>
      <c r="B155" s="328"/>
      <c r="C155" s="329" t="s">
        <v>207</v>
      </c>
      <c r="D155" s="329" t="s">
        <v>137</v>
      </c>
      <c r="E155" s="330" t="s">
        <v>339</v>
      </c>
      <c r="F155" s="331" t="s">
        <v>340</v>
      </c>
      <c r="G155" s="332" t="s">
        <v>336</v>
      </c>
      <c r="H155" s="333"/>
      <c r="I155" s="334"/>
      <c r="J155" s="334"/>
      <c r="K155" s="335"/>
      <c r="L155" s="156"/>
      <c r="M155" s="336" t="s">
        <v>1</v>
      </c>
      <c r="N155" s="337" t="s">
        <v>34</v>
      </c>
      <c r="O155" s="208"/>
      <c r="P155" s="338">
        <f t="shared" si="9"/>
        <v>0</v>
      </c>
      <c r="Q155" s="338">
        <v>0</v>
      </c>
      <c r="R155" s="338">
        <f t="shared" si="10"/>
        <v>0</v>
      </c>
      <c r="S155" s="338">
        <v>0</v>
      </c>
      <c r="T155" s="339">
        <f t="shared" si="11"/>
        <v>0</v>
      </c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R155" s="290" t="s">
        <v>141</v>
      </c>
      <c r="AT155" s="290" t="s">
        <v>137</v>
      </c>
      <c r="AU155" s="290" t="s">
        <v>84</v>
      </c>
      <c r="AY155" s="134" t="s">
        <v>132</v>
      </c>
      <c r="BE155" s="340">
        <f t="shared" si="12"/>
        <v>0</v>
      </c>
      <c r="BF155" s="340">
        <f t="shared" si="13"/>
        <v>0</v>
      </c>
      <c r="BG155" s="340">
        <f t="shared" si="14"/>
        <v>0</v>
      </c>
      <c r="BH155" s="340">
        <f t="shared" si="15"/>
        <v>0</v>
      </c>
      <c r="BI155" s="340">
        <f t="shared" si="16"/>
        <v>0</v>
      </c>
      <c r="BJ155" s="134" t="s">
        <v>80</v>
      </c>
      <c r="BK155" s="340">
        <f t="shared" si="17"/>
        <v>0</v>
      </c>
      <c r="BL155" s="134" t="s">
        <v>141</v>
      </c>
      <c r="BM155" s="290" t="s">
        <v>796</v>
      </c>
    </row>
    <row r="156" spans="1:65" s="161" customFormat="1" ht="33" customHeight="1">
      <c r="A156" s="155"/>
      <c r="B156" s="328"/>
      <c r="C156" s="329" t="s">
        <v>211</v>
      </c>
      <c r="D156" s="329" t="s">
        <v>137</v>
      </c>
      <c r="E156" s="330" t="s">
        <v>343</v>
      </c>
      <c r="F156" s="331" t="s">
        <v>797</v>
      </c>
      <c r="G156" s="332" t="s">
        <v>169</v>
      </c>
      <c r="H156" s="333">
        <v>2</v>
      </c>
      <c r="I156" s="334"/>
      <c r="J156" s="334"/>
      <c r="K156" s="335"/>
      <c r="L156" s="156"/>
      <c r="M156" s="336" t="s">
        <v>1</v>
      </c>
      <c r="N156" s="337" t="s">
        <v>34</v>
      </c>
      <c r="O156" s="208"/>
      <c r="P156" s="338">
        <f t="shared" si="9"/>
        <v>0</v>
      </c>
      <c r="Q156" s="338">
        <v>0</v>
      </c>
      <c r="R156" s="338">
        <f t="shared" si="10"/>
        <v>0</v>
      </c>
      <c r="S156" s="338">
        <v>0</v>
      </c>
      <c r="T156" s="339">
        <f t="shared" si="11"/>
        <v>0</v>
      </c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R156" s="290" t="s">
        <v>141</v>
      </c>
      <c r="AT156" s="290" t="s">
        <v>137</v>
      </c>
      <c r="AU156" s="290" t="s">
        <v>84</v>
      </c>
      <c r="AY156" s="134" t="s">
        <v>132</v>
      </c>
      <c r="BE156" s="340">
        <f t="shared" si="12"/>
        <v>0</v>
      </c>
      <c r="BF156" s="340">
        <f t="shared" si="13"/>
        <v>0</v>
      </c>
      <c r="BG156" s="340">
        <f t="shared" si="14"/>
        <v>0</v>
      </c>
      <c r="BH156" s="340">
        <f t="shared" si="15"/>
        <v>0</v>
      </c>
      <c r="BI156" s="340">
        <f t="shared" si="16"/>
        <v>0</v>
      </c>
      <c r="BJ156" s="134" t="s">
        <v>80</v>
      </c>
      <c r="BK156" s="340">
        <f t="shared" si="17"/>
        <v>0</v>
      </c>
      <c r="BL156" s="134" t="s">
        <v>141</v>
      </c>
      <c r="BM156" s="290" t="s">
        <v>798</v>
      </c>
    </row>
    <row r="157" spans="1:65" s="161" customFormat="1" ht="33" customHeight="1">
      <c r="A157" s="155"/>
      <c r="B157" s="328"/>
      <c r="C157" s="329" t="s">
        <v>7</v>
      </c>
      <c r="D157" s="329" t="s">
        <v>137</v>
      </c>
      <c r="E157" s="330" t="s">
        <v>347</v>
      </c>
      <c r="F157" s="331" t="s">
        <v>799</v>
      </c>
      <c r="G157" s="332" t="s">
        <v>169</v>
      </c>
      <c r="H157" s="333">
        <v>2</v>
      </c>
      <c r="I157" s="334"/>
      <c r="J157" s="334"/>
      <c r="K157" s="335"/>
      <c r="L157" s="156"/>
      <c r="M157" s="336" t="s">
        <v>1</v>
      </c>
      <c r="N157" s="337" t="s">
        <v>34</v>
      </c>
      <c r="O157" s="208"/>
      <c r="P157" s="338">
        <f t="shared" si="9"/>
        <v>0</v>
      </c>
      <c r="Q157" s="338">
        <v>0</v>
      </c>
      <c r="R157" s="338">
        <f t="shared" si="10"/>
        <v>0</v>
      </c>
      <c r="S157" s="338">
        <v>0</v>
      </c>
      <c r="T157" s="339">
        <f t="shared" si="11"/>
        <v>0</v>
      </c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R157" s="290" t="s">
        <v>141</v>
      </c>
      <c r="AT157" s="290" t="s">
        <v>137</v>
      </c>
      <c r="AU157" s="290" t="s">
        <v>84</v>
      </c>
      <c r="AY157" s="134" t="s">
        <v>132</v>
      </c>
      <c r="BE157" s="340">
        <f t="shared" si="12"/>
        <v>0</v>
      </c>
      <c r="BF157" s="340">
        <f t="shared" si="13"/>
        <v>0</v>
      </c>
      <c r="BG157" s="340">
        <f t="shared" si="14"/>
        <v>0</v>
      </c>
      <c r="BH157" s="340">
        <f t="shared" si="15"/>
        <v>0</v>
      </c>
      <c r="BI157" s="340">
        <f t="shared" si="16"/>
        <v>0</v>
      </c>
      <c r="BJ157" s="134" t="s">
        <v>80</v>
      </c>
      <c r="BK157" s="340">
        <f t="shared" si="17"/>
        <v>0</v>
      </c>
      <c r="BL157" s="134" t="s">
        <v>141</v>
      </c>
      <c r="BM157" s="290" t="s">
        <v>800</v>
      </c>
    </row>
    <row r="158" spans="1:65" s="161" customFormat="1" ht="24.2" customHeight="1">
      <c r="A158" s="155"/>
      <c r="B158" s="328"/>
      <c r="C158" s="329" t="s">
        <v>218</v>
      </c>
      <c r="D158" s="329" t="s">
        <v>137</v>
      </c>
      <c r="E158" s="330" t="s">
        <v>351</v>
      </c>
      <c r="F158" s="331" t="s">
        <v>801</v>
      </c>
      <c r="G158" s="332" t="s">
        <v>169</v>
      </c>
      <c r="H158" s="333">
        <v>2</v>
      </c>
      <c r="I158" s="334"/>
      <c r="J158" s="334"/>
      <c r="K158" s="335"/>
      <c r="L158" s="156"/>
      <c r="M158" s="336" t="s">
        <v>1</v>
      </c>
      <c r="N158" s="337" t="s">
        <v>34</v>
      </c>
      <c r="O158" s="208"/>
      <c r="P158" s="338">
        <f t="shared" si="9"/>
        <v>0</v>
      </c>
      <c r="Q158" s="338">
        <v>0</v>
      </c>
      <c r="R158" s="338">
        <f t="shared" si="10"/>
        <v>0</v>
      </c>
      <c r="S158" s="338">
        <v>0</v>
      </c>
      <c r="T158" s="339">
        <f t="shared" si="11"/>
        <v>0</v>
      </c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R158" s="290" t="s">
        <v>141</v>
      </c>
      <c r="AT158" s="290" t="s">
        <v>137</v>
      </c>
      <c r="AU158" s="290" t="s">
        <v>84</v>
      </c>
      <c r="AY158" s="134" t="s">
        <v>132</v>
      </c>
      <c r="BE158" s="340">
        <f t="shared" si="12"/>
        <v>0</v>
      </c>
      <c r="BF158" s="340">
        <f t="shared" si="13"/>
        <v>0</v>
      </c>
      <c r="BG158" s="340">
        <f t="shared" si="14"/>
        <v>0</v>
      </c>
      <c r="BH158" s="340">
        <f t="shared" si="15"/>
        <v>0</v>
      </c>
      <c r="BI158" s="340">
        <f t="shared" si="16"/>
        <v>0</v>
      </c>
      <c r="BJ158" s="134" t="s">
        <v>80</v>
      </c>
      <c r="BK158" s="340">
        <f t="shared" si="17"/>
        <v>0</v>
      </c>
      <c r="BL158" s="134" t="s">
        <v>141</v>
      </c>
      <c r="BM158" s="290" t="s">
        <v>802</v>
      </c>
    </row>
    <row r="159" spans="1:65" s="161" customFormat="1" ht="16.5" customHeight="1">
      <c r="A159" s="155"/>
      <c r="B159" s="328"/>
      <c r="C159" s="329" t="s">
        <v>222</v>
      </c>
      <c r="D159" s="329" t="s">
        <v>137</v>
      </c>
      <c r="E159" s="330" t="s">
        <v>363</v>
      </c>
      <c r="F159" s="331" t="s">
        <v>803</v>
      </c>
      <c r="G159" s="332" t="s">
        <v>169</v>
      </c>
      <c r="H159" s="333">
        <v>1</v>
      </c>
      <c r="I159" s="334"/>
      <c r="J159" s="334"/>
      <c r="K159" s="335"/>
      <c r="L159" s="156"/>
      <c r="M159" s="336" t="s">
        <v>1</v>
      </c>
      <c r="N159" s="337" t="s">
        <v>34</v>
      </c>
      <c r="O159" s="208"/>
      <c r="P159" s="338">
        <f t="shared" si="9"/>
        <v>0</v>
      </c>
      <c r="Q159" s="338">
        <v>0</v>
      </c>
      <c r="R159" s="338">
        <f t="shared" si="10"/>
        <v>0</v>
      </c>
      <c r="S159" s="338">
        <v>0</v>
      </c>
      <c r="T159" s="339">
        <f t="shared" si="11"/>
        <v>0</v>
      </c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R159" s="290" t="s">
        <v>141</v>
      </c>
      <c r="AT159" s="290" t="s">
        <v>137</v>
      </c>
      <c r="AU159" s="290" t="s">
        <v>84</v>
      </c>
      <c r="AY159" s="134" t="s">
        <v>132</v>
      </c>
      <c r="BE159" s="340">
        <f t="shared" si="12"/>
        <v>0</v>
      </c>
      <c r="BF159" s="340">
        <f t="shared" si="13"/>
        <v>0</v>
      </c>
      <c r="BG159" s="340">
        <f t="shared" si="14"/>
        <v>0</v>
      </c>
      <c r="BH159" s="340">
        <f t="shared" si="15"/>
        <v>0</v>
      </c>
      <c r="BI159" s="340">
        <f t="shared" si="16"/>
        <v>0</v>
      </c>
      <c r="BJ159" s="134" t="s">
        <v>80</v>
      </c>
      <c r="BK159" s="340">
        <f t="shared" si="17"/>
        <v>0</v>
      </c>
      <c r="BL159" s="134" t="s">
        <v>141</v>
      </c>
      <c r="BM159" s="290" t="s">
        <v>804</v>
      </c>
    </row>
    <row r="160" spans="1:65" s="161" customFormat="1" ht="33" customHeight="1">
      <c r="A160" s="155"/>
      <c r="B160" s="328"/>
      <c r="C160" s="329" t="s">
        <v>226</v>
      </c>
      <c r="D160" s="329" t="s">
        <v>137</v>
      </c>
      <c r="E160" s="330" t="s">
        <v>375</v>
      </c>
      <c r="F160" s="331" t="s">
        <v>805</v>
      </c>
      <c r="G160" s="332" t="s">
        <v>169</v>
      </c>
      <c r="H160" s="333">
        <v>1</v>
      </c>
      <c r="I160" s="334"/>
      <c r="J160" s="334"/>
      <c r="K160" s="335"/>
      <c r="L160" s="156"/>
      <c r="M160" s="336" t="s">
        <v>1</v>
      </c>
      <c r="N160" s="337" t="s">
        <v>34</v>
      </c>
      <c r="O160" s="208"/>
      <c r="P160" s="338">
        <f t="shared" si="9"/>
        <v>0</v>
      </c>
      <c r="Q160" s="338">
        <v>0</v>
      </c>
      <c r="R160" s="338">
        <f t="shared" si="10"/>
        <v>0</v>
      </c>
      <c r="S160" s="338">
        <v>0</v>
      </c>
      <c r="T160" s="339">
        <f t="shared" si="11"/>
        <v>0</v>
      </c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R160" s="290" t="s">
        <v>141</v>
      </c>
      <c r="AT160" s="290" t="s">
        <v>137</v>
      </c>
      <c r="AU160" s="290" t="s">
        <v>84</v>
      </c>
      <c r="AY160" s="134" t="s">
        <v>132</v>
      </c>
      <c r="BE160" s="340">
        <f t="shared" si="12"/>
        <v>0</v>
      </c>
      <c r="BF160" s="340">
        <f t="shared" si="13"/>
        <v>0</v>
      </c>
      <c r="BG160" s="340">
        <f t="shared" si="14"/>
        <v>0</v>
      </c>
      <c r="BH160" s="340">
        <f t="shared" si="15"/>
        <v>0</v>
      </c>
      <c r="BI160" s="340">
        <f t="shared" si="16"/>
        <v>0</v>
      </c>
      <c r="BJ160" s="134" t="s">
        <v>80</v>
      </c>
      <c r="BK160" s="340">
        <f t="shared" si="17"/>
        <v>0</v>
      </c>
      <c r="BL160" s="134" t="s">
        <v>141</v>
      </c>
      <c r="BM160" s="290" t="s">
        <v>806</v>
      </c>
    </row>
    <row r="161" spans="1:65" s="161" customFormat="1" ht="24.2" customHeight="1">
      <c r="A161" s="155"/>
      <c r="B161" s="328"/>
      <c r="C161" s="329" t="s">
        <v>230</v>
      </c>
      <c r="D161" s="329" t="s">
        <v>137</v>
      </c>
      <c r="E161" s="330" t="s">
        <v>379</v>
      </c>
      <c r="F161" s="331" t="s">
        <v>807</v>
      </c>
      <c r="G161" s="332" t="s">
        <v>169</v>
      </c>
      <c r="H161" s="333">
        <v>2</v>
      </c>
      <c r="I161" s="334"/>
      <c r="J161" s="334"/>
      <c r="K161" s="335"/>
      <c r="L161" s="156"/>
      <c r="M161" s="336" t="s">
        <v>1</v>
      </c>
      <c r="N161" s="337" t="s">
        <v>34</v>
      </c>
      <c r="O161" s="208"/>
      <c r="P161" s="338">
        <f t="shared" si="9"/>
        <v>0</v>
      </c>
      <c r="Q161" s="338">
        <v>0</v>
      </c>
      <c r="R161" s="338">
        <f t="shared" si="10"/>
        <v>0</v>
      </c>
      <c r="S161" s="338">
        <v>0</v>
      </c>
      <c r="T161" s="339">
        <f t="shared" si="11"/>
        <v>0</v>
      </c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R161" s="290" t="s">
        <v>141</v>
      </c>
      <c r="AT161" s="290" t="s">
        <v>137</v>
      </c>
      <c r="AU161" s="290" t="s">
        <v>84</v>
      </c>
      <c r="AY161" s="134" t="s">
        <v>132</v>
      </c>
      <c r="BE161" s="340">
        <f t="shared" si="12"/>
        <v>0</v>
      </c>
      <c r="BF161" s="340">
        <f t="shared" si="13"/>
        <v>0</v>
      </c>
      <c r="BG161" s="340">
        <f t="shared" si="14"/>
        <v>0</v>
      </c>
      <c r="BH161" s="340">
        <f t="shared" si="15"/>
        <v>0</v>
      </c>
      <c r="BI161" s="340">
        <f t="shared" si="16"/>
        <v>0</v>
      </c>
      <c r="BJ161" s="134" t="s">
        <v>80</v>
      </c>
      <c r="BK161" s="340">
        <f t="shared" si="17"/>
        <v>0</v>
      </c>
      <c r="BL161" s="134" t="s">
        <v>141</v>
      </c>
      <c r="BM161" s="290" t="s">
        <v>808</v>
      </c>
    </row>
    <row r="162" spans="1:65" s="161" customFormat="1" ht="16.5" customHeight="1">
      <c r="A162" s="155"/>
      <c r="B162" s="328"/>
      <c r="C162" s="329" t="s">
        <v>234</v>
      </c>
      <c r="D162" s="329" t="s">
        <v>137</v>
      </c>
      <c r="E162" s="330" t="s">
        <v>402</v>
      </c>
      <c r="F162" s="331" t="s">
        <v>809</v>
      </c>
      <c r="G162" s="332" t="s">
        <v>169</v>
      </c>
      <c r="H162" s="333">
        <v>3</v>
      </c>
      <c r="I162" s="334"/>
      <c r="J162" s="334"/>
      <c r="K162" s="335"/>
      <c r="L162" s="156"/>
      <c r="M162" s="336" t="s">
        <v>1</v>
      </c>
      <c r="N162" s="337" t="s">
        <v>34</v>
      </c>
      <c r="O162" s="208"/>
      <c r="P162" s="338">
        <f t="shared" si="9"/>
        <v>0</v>
      </c>
      <c r="Q162" s="338">
        <v>0</v>
      </c>
      <c r="R162" s="338">
        <f t="shared" si="10"/>
        <v>0</v>
      </c>
      <c r="S162" s="338">
        <v>0</v>
      </c>
      <c r="T162" s="339">
        <f t="shared" si="11"/>
        <v>0</v>
      </c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R162" s="290" t="s">
        <v>141</v>
      </c>
      <c r="AT162" s="290" t="s">
        <v>137</v>
      </c>
      <c r="AU162" s="290" t="s">
        <v>84</v>
      </c>
      <c r="AY162" s="134" t="s">
        <v>132</v>
      </c>
      <c r="BE162" s="340">
        <f t="shared" si="12"/>
        <v>0</v>
      </c>
      <c r="BF162" s="340">
        <f t="shared" si="13"/>
        <v>0</v>
      </c>
      <c r="BG162" s="340">
        <f t="shared" si="14"/>
        <v>0</v>
      </c>
      <c r="BH162" s="340">
        <f t="shared" si="15"/>
        <v>0</v>
      </c>
      <c r="BI162" s="340">
        <f t="shared" si="16"/>
        <v>0</v>
      </c>
      <c r="BJ162" s="134" t="s">
        <v>80</v>
      </c>
      <c r="BK162" s="340">
        <f t="shared" si="17"/>
        <v>0</v>
      </c>
      <c r="BL162" s="134" t="s">
        <v>141</v>
      </c>
      <c r="BM162" s="290" t="s">
        <v>810</v>
      </c>
    </row>
    <row r="163" spans="1:65" s="314" customFormat="1" ht="20.85" customHeight="1">
      <c r="B163" s="315"/>
      <c r="D163" s="316" t="s">
        <v>67</v>
      </c>
      <c r="E163" s="326" t="s">
        <v>558</v>
      </c>
      <c r="F163" s="326" t="s">
        <v>811</v>
      </c>
      <c r="I163" s="318"/>
      <c r="J163" s="327"/>
      <c r="L163" s="315"/>
      <c r="M163" s="320"/>
      <c r="N163" s="321"/>
      <c r="O163" s="321"/>
      <c r="P163" s="322">
        <f>SUM(P164:P168)</f>
        <v>0</v>
      </c>
      <c r="Q163" s="321"/>
      <c r="R163" s="322">
        <f>SUM(R164:R168)</f>
        <v>0</v>
      </c>
      <c r="S163" s="321"/>
      <c r="T163" s="323">
        <f>SUM(T164:T168)</f>
        <v>0.31098200000000004</v>
      </c>
      <c r="AR163" s="316" t="s">
        <v>75</v>
      </c>
      <c r="AT163" s="324" t="s">
        <v>67</v>
      </c>
      <c r="AU163" s="324" t="s">
        <v>80</v>
      </c>
      <c r="AY163" s="316" t="s">
        <v>132</v>
      </c>
      <c r="BK163" s="325">
        <f>SUM(BK164:BK168)</f>
        <v>0</v>
      </c>
    </row>
    <row r="164" spans="1:65" s="161" customFormat="1" ht="24.2" customHeight="1">
      <c r="A164" s="155"/>
      <c r="B164" s="328"/>
      <c r="C164" s="329" t="s">
        <v>238</v>
      </c>
      <c r="D164" s="329" t="s">
        <v>137</v>
      </c>
      <c r="E164" s="330" t="s">
        <v>578</v>
      </c>
      <c r="F164" s="331" t="s">
        <v>579</v>
      </c>
      <c r="G164" s="332" t="s">
        <v>563</v>
      </c>
      <c r="H164" s="333">
        <v>130</v>
      </c>
      <c r="I164" s="334"/>
      <c r="J164" s="334"/>
      <c r="K164" s="335"/>
      <c r="L164" s="156"/>
      <c r="M164" s="336" t="s">
        <v>1</v>
      </c>
      <c r="N164" s="337" t="s">
        <v>34</v>
      </c>
      <c r="O164" s="208"/>
      <c r="P164" s="338">
        <f>O164*H164</f>
        <v>0</v>
      </c>
      <c r="Q164" s="338">
        <v>0</v>
      </c>
      <c r="R164" s="338">
        <f>Q164*H164</f>
        <v>0</v>
      </c>
      <c r="S164" s="338">
        <v>1E-3</v>
      </c>
      <c r="T164" s="339">
        <f>S164*H164</f>
        <v>0.13</v>
      </c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R164" s="290" t="s">
        <v>150</v>
      </c>
      <c r="AT164" s="290" t="s">
        <v>137</v>
      </c>
      <c r="AU164" s="290" t="s">
        <v>84</v>
      </c>
      <c r="AY164" s="134" t="s">
        <v>132</v>
      </c>
      <c r="BE164" s="340">
        <f>IF(N164="základná",J164,0)</f>
        <v>0</v>
      </c>
      <c r="BF164" s="340">
        <f>IF(N164="znížená",J164,0)</f>
        <v>0</v>
      </c>
      <c r="BG164" s="340">
        <f>IF(N164="zákl. prenesená",J164,0)</f>
        <v>0</v>
      </c>
      <c r="BH164" s="340">
        <f>IF(N164="zníž. prenesená",J164,0)</f>
        <v>0</v>
      </c>
      <c r="BI164" s="340">
        <f>IF(N164="nulová",J164,0)</f>
        <v>0</v>
      </c>
      <c r="BJ164" s="134" t="s">
        <v>80</v>
      </c>
      <c r="BK164" s="340">
        <f>ROUND(I164*H164,2)</f>
        <v>0</v>
      </c>
      <c r="BL164" s="134" t="s">
        <v>150</v>
      </c>
      <c r="BM164" s="290" t="s">
        <v>812</v>
      </c>
    </row>
    <row r="165" spans="1:65" s="161" customFormat="1" ht="24.2" customHeight="1">
      <c r="A165" s="155"/>
      <c r="B165" s="328"/>
      <c r="C165" s="329" t="s">
        <v>242</v>
      </c>
      <c r="D165" s="329" t="s">
        <v>137</v>
      </c>
      <c r="E165" s="330" t="s">
        <v>582</v>
      </c>
      <c r="F165" s="331" t="s">
        <v>583</v>
      </c>
      <c r="G165" s="332" t="s">
        <v>563</v>
      </c>
      <c r="H165" s="333">
        <v>142</v>
      </c>
      <c r="I165" s="334"/>
      <c r="J165" s="334"/>
      <c r="K165" s="335"/>
      <c r="L165" s="156"/>
      <c r="M165" s="336" t="s">
        <v>1</v>
      </c>
      <c r="N165" s="337" t="s">
        <v>34</v>
      </c>
      <c r="O165" s="208"/>
      <c r="P165" s="338">
        <f>O165*H165</f>
        <v>0</v>
      </c>
      <c r="Q165" s="338">
        <v>0</v>
      </c>
      <c r="R165" s="338">
        <f>Q165*H165</f>
        <v>0</v>
      </c>
      <c r="S165" s="338">
        <v>1E-3</v>
      </c>
      <c r="T165" s="339">
        <f>S165*H165</f>
        <v>0.14200000000000002</v>
      </c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R165" s="290" t="s">
        <v>150</v>
      </c>
      <c r="AT165" s="290" t="s">
        <v>137</v>
      </c>
      <c r="AU165" s="290" t="s">
        <v>84</v>
      </c>
      <c r="AY165" s="134" t="s">
        <v>132</v>
      </c>
      <c r="BE165" s="340">
        <f>IF(N165="základná",J165,0)</f>
        <v>0</v>
      </c>
      <c r="BF165" s="340">
        <f>IF(N165="znížená",J165,0)</f>
        <v>0</v>
      </c>
      <c r="BG165" s="340">
        <f>IF(N165="zákl. prenesená",J165,0)</f>
        <v>0</v>
      </c>
      <c r="BH165" s="340">
        <f>IF(N165="zníž. prenesená",J165,0)</f>
        <v>0</v>
      </c>
      <c r="BI165" s="340">
        <f>IF(N165="nulová",J165,0)</f>
        <v>0</v>
      </c>
      <c r="BJ165" s="134" t="s">
        <v>80</v>
      </c>
      <c r="BK165" s="340">
        <f>ROUND(I165*H165,2)</f>
        <v>0</v>
      </c>
      <c r="BL165" s="134" t="s">
        <v>150</v>
      </c>
      <c r="BM165" s="290" t="s">
        <v>813</v>
      </c>
    </row>
    <row r="166" spans="1:65" s="161" customFormat="1" ht="16.5" customHeight="1">
      <c r="A166" s="155"/>
      <c r="B166" s="328"/>
      <c r="C166" s="329" t="s">
        <v>246</v>
      </c>
      <c r="D166" s="329" t="s">
        <v>137</v>
      </c>
      <c r="E166" s="330" t="s">
        <v>586</v>
      </c>
      <c r="F166" s="331" t="s">
        <v>587</v>
      </c>
      <c r="G166" s="332" t="s">
        <v>293</v>
      </c>
      <c r="H166" s="333">
        <v>7.3</v>
      </c>
      <c r="I166" s="334"/>
      <c r="J166" s="334"/>
      <c r="K166" s="335"/>
      <c r="L166" s="156"/>
      <c r="M166" s="336" t="s">
        <v>1</v>
      </c>
      <c r="N166" s="337" t="s">
        <v>34</v>
      </c>
      <c r="O166" s="208"/>
      <c r="P166" s="338">
        <f>O166*H166</f>
        <v>0</v>
      </c>
      <c r="Q166" s="338">
        <v>0</v>
      </c>
      <c r="R166" s="338">
        <f>Q166*H166</f>
        <v>0</v>
      </c>
      <c r="S166" s="338">
        <v>5.3400000000000001E-3</v>
      </c>
      <c r="T166" s="339">
        <f>S166*H166</f>
        <v>3.8982000000000003E-2</v>
      </c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R166" s="290" t="s">
        <v>199</v>
      </c>
      <c r="AT166" s="290" t="s">
        <v>137</v>
      </c>
      <c r="AU166" s="290" t="s">
        <v>84</v>
      </c>
      <c r="AY166" s="134" t="s">
        <v>132</v>
      </c>
      <c r="BE166" s="340">
        <f>IF(N166="základná",J166,0)</f>
        <v>0</v>
      </c>
      <c r="BF166" s="340">
        <f>IF(N166="znížená",J166,0)</f>
        <v>0</v>
      </c>
      <c r="BG166" s="340">
        <f>IF(N166="zákl. prenesená",J166,0)</f>
        <v>0</v>
      </c>
      <c r="BH166" s="340">
        <f>IF(N166="zníž. prenesená",J166,0)</f>
        <v>0</v>
      </c>
      <c r="BI166" s="340">
        <f>IF(N166="nulová",J166,0)</f>
        <v>0</v>
      </c>
      <c r="BJ166" s="134" t="s">
        <v>80</v>
      </c>
      <c r="BK166" s="340">
        <f>ROUND(I166*H166,2)</f>
        <v>0</v>
      </c>
      <c r="BL166" s="134" t="s">
        <v>199</v>
      </c>
      <c r="BM166" s="290" t="s">
        <v>814</v>
      </c>
    </row>
    <row r="167" spans="1:65" s="161" customFormat="1" ht="21.75" customHeight="1">
      <c r="A167" s="155"/>
      <c r="B167" s="328"/>
      <c r="C167" s="329" t="s">
        <v>250</v>
      </c>
      <c r="D167" s="329" t="s">
        <v>137</v>
      </c>
      <c r="E167" s="330" t="s">
        <v>590</v>
      </c>
      <c r="F167" s="331" t="s">
        <v>591</v>
      </c>
      <c r="G167" s="332" t="s">
        <v>592</v>
      </c>
      <c r="H167" s="333">
        <v>0.311</v>
      </c>
      <c r="I167" s="334"/>
      <c r="J167" s="334"/>
      <c r="K167" s="335"/>
      <c r="L167" s="156"/>
      <c r="M167" s="336" t="s">
        <v>1</v>
      </c>
      <c r="N167" s="337" t="s">
        <v>34</v>
      </c>
      <c r="O167" s="208"/>
      <c r="P167" s="338">
        <f>O167*H167</f>
        <v>0</v>
      </c>
      <c r="Q167" s="338">
        <v>0</v>
      </c>
      <c r="R167" s="338">
        <f>Q167*H167</f>
        <v>0</v>
      </c>
      <c r="S167" s="338">
        <v>0</v>
      </c>
      <c r="T167" s="339">
        <f>S167*H167</f>
        <v>0</v>
      </c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R167" s="290" t="s">
        <v>150</v>
      </c>
      <c r="AT167" s="290" t="s">
        <v>137</v>
      </c>
      <c r="AU167" s="290" t="s">
        <v>84</v>
      </c>
      <c r="AY167" s="134" t="s">
        <v>132</v>
      </c>
      <c r="BE167" s="340">
        <f>IF(N167="základná",J167,0)</f>
        <v>0</v>
      </c>
      <c r="BF167" s="340">
        <f>IF(N167="znížená",J167,0)</f>
        <v>0</v>
      </c>
      <c r="BG167" s="340">
        <f>IF(N167="zákl. prenesená",J167,0)</f>
        <v>0</v>
      </c>
      <c r="BH167" s="340">
        <f>IF(N167="zníž. prenesená",J167,0)</f>
        <v>0</v>
      </c>
      <c r="BI167" s="340">
        <f>IF(N167="nulová",J167,0)</f>
        <v>0</v>
      </c>
      <c r="BJ167" s="134" t="s">
        <v>80</v>
      </c>
      <c r="BK167" s="340">
        <f>ROUND(I167*H167,2)</f>
        <v>0</v>
      </c>
      <c r="BL167" s="134" t="s">
        <v>150</v>
      </c>
      <c r="BM167" s="290" t="s">
        <v>815</v>
      </c>
    </row>
    <row r="168" spans="1:65" s="161" customFormat="1" ht="33" customHeight="1">
      <c r="A168" s="155"/>
      <c r="B168" s="328"/>
      <c r="C168" s="329" t="s">
        <v>254</v>
      </c>
      <c r="D168" s="329" t="s">
        <v>137</v>
      </c>
      <c r="E168" s="330" t="s">
        <v>595</v>
      </c>
      <c r="F168" s="331" t="s">
        <v>596</v>
      </c>
      <c r="G168" s="332" t="s">
        <v>592</v>
      </c>
      <c r="H168" s="333">
        <v>3.9E-2</v>
      </c>
      <c r="I168" s="334"/>
      <c r="J168" s="334"/>
      <c r="K168" s="335"/>
      <c r="L168" s="156"/>
      <c r="M168" s="336" t="s">
        <v>1</v>
      </c>
      <c r="N168" s="337" t="s">
        <v>34</v>
      </c>
      <c r="O168" s="208"/>
      <c r="P168" s="338">
        <f>O168*H168</f>
        <v>0</v>
      </c>
      <c r="Q168" s="338">
        <v>0</v>
      </c>
      <c r="R168" s="338">
        <f>Q168*H168</f>
        <v>0</v>
      </c>
      <c r="S168" s="338">
        <v>0</v>
      </c>
      <c r="T168" s="339">
        <f>S168*H168</f>
        <v>0</v>
      </c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R168" s="290" t="s">
        <v>150</v>
      </c>
      <c r="AT168" s="290" t="s">
        <v>137</v>
      </c>
      <c r="AU168" s="290" t="s">
        <v>84</v>
      </c>
      <c r="AY168" s="134" t="s">
        <v>132</v>
      </c>
      <c r="BE168" s="340">
        <f>IF(N168="základná",J168,0)</f>
        <v>0</v>
      </c>
      <c r="BF168" s="340">
        <f>IF(N168="znížená",J168,0)</f>
        <v>0</v>
      </c>
      <c r="BG168" s="340">
        <f>IF(N168="zákl. prenesená",J168,0)</f>
        <v>0</v>
      </c>
      <c r="BH168" s="340">
        <f>IF(N168="zníž. prenesená",J168,0)</f>
        <v>0</v>
      </c>
      <c r="BI168" s="340">
        <f>IF(N168="nulová",J168,0)</f>
        <v>0</v>
      </c>
      <c r="BJ168" s="134" t="s">
        <v>80</v>
      </c>
      <c r="BK168" s="340">
        <f>ROUND(I168*H168,2)</f>
        <v>0</v>
      </c>
      <c r="BL168" s="134" t="s">
        <v>150</v>
      </c>
      <c r="BM168" s="290" t="s">
        <v>816</v>
      </c>
    </row>
    <row r="169" spans="1:65" s="314" customFormat="1" ht="20.85" customHeight="1">
      <c r="B169" s="315"/>
      <c r="D169" s="316" t="s">
        <v>67</v>
      </c>
      <c r="E169" s="326" t="s">
        <v>598</v>
      </c>
      <c r="F169" s="326" t="s">
        <v>599</v>
      </c>
      <c r="I169" s="318"/>
      <c r="J169" s="327"/>
      <c r="L169" s="315"/>
      <c r="M169" s="320"/>
      <c r="N169" s="321"/>
      <c r="O169" s="321"/>
      <c r="P169" s="322">
        <f>SUM(P170:P173)</f>
        <v>0</v>
      </c>
      <c r="Q169" s="321"/>
      <c r="R169" s="322">
        <f>SUM(R170:R173)</f>
        <v>9.9799999999999993E-3</v>
      </c>
      <c r="S169" s="321"/>
      <c r="T169" s="323">
        <f>SUM(T170:T173)</f>
        <v>0</v>
      </c>
      <c r="AR169" s="316" t="s">
        <v>80</v>
      </c>
      <c r="AT169" s="324" t="s">
        <v>67</v>
      </c>
      <c r="AU169" s="324" t="s">
        <v>80</v>
      </c>
      <c r="AY169" s="316" t="s">
        <v>132</v>
      </c>
      <c r="BK169" s="325">
        <f>SUM(BK170:BK173)</f>
        <v>0</v>
      </c>
    </row>
    <row r="170" spans="1:65" s="161" customFormat="1" ht="24.2" customHeight="1">
      <c r="A170" s="155"/>
      <c r="B170" s="328"/>
      <c r="C170" s="329" t="s">
        <v>258</v>
      </c>
      <c r="D170" s="329" t="s">
        <v>137</v>
      </c>
      <c r="E170" s="330" t="s">
        <v>601</v>
      </c>
      <c r="F170" s="331" t="s">
        <v>602</v>
      </c>
      <c r="G170" s="332" t="s">
        <v>293</v>
      </c>
      <c r="H170" s="333">
        <v>1</v>
      </c>
      <c r="I170" s="334"/>
      <c r="J170" s="334"/>
      <c r="K170" s="335"/>
      <c r="L170" s="156"/>
      <c r="M170" s="336" t="s">
        <v>1</v>
      </c>
      <c r="N170" s="337" t="s">
        <v>34</v>
      </c>
      <c r="O170" s="208"/>
      <c r="P170" s="338">
        <f>O170*H170</f>
        <v>0</v>
      </c>
      <c r="Q170" s="338">
        <v>1E-4</v>
      </c>
      <c r="R170" s="338">
        <f>Q170*H170</f>
        <v>1E-4</v>
      </c>
      <c r="S170" s="338">
        <v>0</v>
      </c>
      <c r="T170" s="339">
        <f>S170*H170</f>
        <v>0</v>
      </c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R170" s="290" t="s">
        <v>199</v>
      </c>
      <c r="AT170" s="290" t="s">
        <v>137</v>
      </c>
      <c r="AU170" s="290" t="s">
        <v>84</v>
      </c>
      <c r="AY170" s="134" t="s">
        <v>132</v>
      </c>
      <c r="BE170" s="340">
        <f>IF(N170="základná",J170,0)</f>
        <v>0</v>
      </c>
      <c r="BF170" s="340">
        <f>IF(N170="znížená",J170,0)</f>
        <v>0</v>
      </c>
      <c r="BG170" s="340">
        <f>IF(N170="zákl. prenesená",J170,0)</f>
        <v>0</v>
      </c>
      <c r="BH170" s="340">
        <f>IF(N170="zníž. prenesená",J170,0)</f>
        <v>0</v>
      </c>
      <c r="BI170" s="340">
        <f>IF(N170="nulová",J170,0)</f>
        <v>0</v>
      </c>
      <c r="BJ170" s="134" t="s">
        <v>80</v>
      </c>
      <c r="BK170" s="340">
        <f>ROUND(I170*H170,2)</f>
        <v>0</v>
      </c>
      <c r="BL170" s="134" t="s">
        <v>199</v>
      </c>
      <c r="BM170" s="290" t="s">
        <v>817</v>
      </c>
    </row>
    <row r="171" spans="1:65" s="161" customFormat="1" ht="33" customHeight="1">
      <c r="A171" s="155"/>
      <c r="B171" s="328"/>
      <c r="C171" s="341" t="s">
        <v>262</v>
      </c>
      <c r="D171" s="341" t="s">
        <v>130</v>
      </c>
      <c r="E171" s="342" t="s">
        <v>609</v>
      </c>
      <c r="F171" s="343" t="s">
        <v>610</v>
      </c>
      <c r="G171" s="344" t="s">
        <v>293</v>
      </c>
      <c r="H171" s="345">
        <v>1</v>
      </c>
      <c r="I171" s="346"/>
      <c r="J171" s="346"/>
      <c r="K171" s="347"/>
      <c r="L171" s="348"/>
      <c r="M171" s="349" t="s">
        <v>1</v>
      </c>
      <c r="N171" s="350" t="s">
        <v>34</v>
      </c>
      <c r="O171" s="208"/>
      <c r="P171" s="338">
        <f>O171*H171</f>
        <v>0</v>
      </c>
      <c r="Q171" s="338">
        <v>4.7999999999999996E-3</v>
      </c>
      <c r="R171" s="338">
        <f>Q171*H171</f>
        <v>4.7999999999999996E-3</v>
      </c>
      <c r="S171" s="338">
        <v>0</v>
      </c>
      <c r="T171" s="339">
        <f>S171*H171</f>
        <v>0</v>
      </c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R171" s="290" t="s">
        <v>568</v>
      </c>
      <c r="AT171" s="290" t="s">
        <v>130</v>
      </c>
      <c r="AU171" s="290" t="s">
        <v>84</v>
      </c>
      <c r="AY171" s="134" t="s">
        <v>132</v>
      </c>
      <c r="BE171" s="340">
        <f>IF(N171="základná",J171,0)</f>
        <v>0</v>
      </c>
      <c r="BF171" s="340">
        <f>IF(N171="znížená",J171,0)</f>
        <v>0</v>
      </c>
      <c r="BG171" s="340">
        <f>IF(N171="zákl. prenesená",J171,0)</f>
        <v>0</v>
      </c>
      <c r="BH171" s="340">
        <f>IF(N171="zníž. prenesená",J171,0)</f>
        <v>0</v>
      </c>
      <c r="BI171" s="340">
        <f>IF(N171="nulová",J171,0)</f>
        <v>0</v>
      </c>
      <c r="BJ171" s="134" t="s">
        <v>80</v>
      </c>
      <c r="BK171" s="340">
        <f>ROUND(I171*H171,2)</f>
        <v>0</v>
      </c>
      <c r="BL171" s="134" t="s">
        <v>141</v>
      </c>
      <c r="BM171" s="290" t="s">
        <v>818</v>
      </c>
    </row>
    <row r="172" spans="1:65" s="161" customFormat="1" ht="24.2" customHeight="1">
      <c r="A172" s="155"/>
      <c r="B172" s="328"/>
      <c r="C172" s="329" t="s">
        <v>266</v>
      </c>
      <c r="D172" s="329" t="s">
        <v>137</v>
      </c>
      <c r="E172" s="330" t="s">
        <v>613</v>
      </c>
      <c r="F172" s="331" t="s">
        <v>614</v>
      </c>
      <c r="G172" s="332" t="s">
        <v>293</v>
      </c>
      <c r="H172" s="333">
        <v>1</v>
      </c>
      <c r="I172" s="334"/>
      <c r="J172" s="334"/>
      <c r="K172" s="335"/>
      <c r="L172" s="156"/>
      <c r="M172" s="336" t="s">
        <v>1</v>
      </c>
      <c r="N172" s="337" t="s">
        <v>34</v>
      </c>
      <c r="O172" s="208"/>
      <c r="P172" s="338">
        <f>O172*H172</f>
        <v>0</v>
      </c>
      <c r="Q172" s="338">
        <v>8.0000000000000007E-5</v>
      </c>
      <c r="R172" s="338">
        <f>Q172*H172</f>
        <v>8.0000000000000007E-5</v>
      </c>
      <c r="S172" s="338">
        <v>0</v>
      </c>
      <c r="T172" s="339">
        <f>S172*H172</f>
        <v>0</v>
      </c>
      <c r="U172" s="155"/>
      <c r="V172" s="155"/>
      <c r="W172" s="155"/>
      <c r="X172" s="155"/>
      <c r="Y172" s="155"/>
      <c r="Z172" s="155"/>
      <c r="AA172" s="155"/>
      <c r="AB172" s="155"/>
      <c r="AC172" s="155"/>
      <c r="AD172" s="155"/>
      <c r="AE172" s="155"/>
      <c r="AR172" s="290" t="s">
        <v>199</v>
      </c>
      <c r="AT172" s="290" t="s">
        <v>137</v>
      </c>
      <c r="AU172" s="290" t="s">
        <v>84</v>
      </c>
      <c r="AY172" s="134" t="s">
        <v>132</v>
      </c>
      <c r="BE172" s="340">
        <f>IF(N172="základná",J172,0)</f>
        <v>0</v>
      </c>
      <c r="BF172" s="340">
        <f>IF(N172="znížená",J172,0)</f>
        <v>0</v>
      </c>
      <c r="BG172" s="340">
        <f>IF(N172="zákl. prenesená",J172,0)</f>
        <v>0</v>
      </c>
      <c r="BH172" s="340">
        <f>IF(N172="zníž. prenesená",J172,0)</f>
        <v>0</v>
      </c>
      <c r="BI172" s="340">
        <f>IF(N172="nulová",J172,0)</f>
        <v>0</v>
      </c>
      <c r="BJ172" s="134" t="s">
        <v>80</v>
      </c>
      <c r="BK172" s="340">
        <f>ROUND(I172*H172,2)</f>
        <v>0</v>
      </c>
      <c r="BL172" s="134" t="s">
        <v>199</v>
      </c>
      <c r="BM172" s="290" t="s">
        <v>819</v>
      </c>
    </row>
    <row r="173" spans="1:65" s="161" customFormat="1" ht="24.2" customHeight="1">
      <c r="A173" s="155"/>
      <c r="B173" s="328"/>
      <c r="C173" s="341" t="s">
        <v>270</v>
      </c>
      <c r="D173" s="341" t="s">
        <v>130</v>
      </c>
      <c r="E173" s="342" t="s">
        <v>617</v>
      </c>
      <c r="F173" s="343" t="s">
        <v>618</v>
      </c>
      <c r="G173" s="344" t="s">
        <v>592</v>
      </c>
      <c r="H173" s="345">
        <v>5.0000000000000001E-3</v>
      </c>
      <c r="I173" s="346"/>
      <c r="J173" s="346"/>
      <c r="K173" s="347"/>
      <c r="L173" s="348"/>
      <c r="M173" s="349" t="s">
        <v>1</v>
      </c>
      <c r="N173" s="350" t="s">
        <v>34</v>
      </c>
      <c r="O173" s="208"/>
      <c r="P173" s="338">
        <f>O173*H173</f>
        <v>0</v>
      </c>
      <c r="Q173" s="338">
        <v>1</v>
      </c>
      <c r="R173" s="338">
        <f>Q173*H173</f>
        <v>5.0000000000000001E-3</v>
      </c>
      <c r="S173" s="338">
        <v>0</v>
      </c>
      <c r="T173" s="339">
        <f>S173*H173</f>
        <v>0</v>
      </c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R173" s="290" t="s">
        <v>262</v>
      </c>
      <c r="AT173" s="290" t="s">
        <v>130</v>
      </c>
      <c r="AU173" s="290" t="s">
        <v>84</v>
      </c>
      <c r="AY173" s="134" t="s">
        <v>132</v>
      </c>
      <c r="BE173" s="340">
        <f>IF(N173="základná",J173,0)</f>
        <v>0</v>
      </c>
      <c r="BF173" s="340">
        <f>IF(N173="znížená",J173,0)</f>
        <v>0</v>
      </c>
      <c r="BG173" s="340">
        <f>IF(N173="zákl. prenesená",J173,0)</f>
        <v>0</v>
      </c>
      <c r="BH173" s="340">
        <f>IF(N173="zníž. prenesená",J173,0)</f>
        <v>0</v>
      </c>
      <c r="BI173" s="340">
        <f>IF(N173="nulová",J173,0)</f>
        <v>0</v>
      </c>
      <c r="BJ173" s="134" t="s">
        <v>80</v>
      </c>
      <c r="BK173" s="340">
        <f>ROUND(I173*H173,2)</f>
        <v>0</v>
      </c>
      <c r="BL173" s="134" t="s">
        <v>199</v>
      </c>
      <c r="BM173" s="290" t="s">
        <v>820</v>
      </c>
    </row>
    <row r="174" spans="1:65" s="314" customFormat="1" ht="20.85" customHeight="1">
      <c r="B174" s="315"/>
      <c r="D174" s="316" t="s">
        <v>67</v>
      </c>
      <c r="E174" s="326" t="s">
        <v>648</v>
      </c>
      <c r="F174" s="326" t="s">
        <v>821</v>
      </c>
      <c r="I174" s="318"/>
      <c r="J174" s="327"/>
      <c r="L174" s="315"/>
      <c r="M174" s="320"/>
      <c r="N174" s="321"/>
      <c r="O174" s="321"/>
      <c r="P174" s="322">
        <f>P175</f>
        <v>0</v>
      </c>
      <c r="Q174" s="321"/>
      <c r="R174" s="322">
        <f>R175</f>
        <v>1.6000000000000001E-4</v>
      </c>
      <c r="S174" s="321"/>
      <c r="T174" s="323">
        <f>T175</f>
        <v>0</v>
      </c>
      <c r="AR174" s="316" t="s">
        <v>80</v>
      </c>
      <c r="AT174" s="324" t="s">
        <v>67</v>
      </c>
      <c r="AU174" s="324" t="s">
        <v>80</v>
      </c>
      <c r="AY174" s="316" t="s">
        <v>132</v>
      </c>
      <c r="BK174" s="325">
        <f>BK175</f>
        <v>0</v>
      </c>
    </row>
    <row r="175" spans="1:65" s="161" customFormat="1" ht="21.75" customHeight="1">
      <c r="A175" s="155"/>
      <c r="B175" s="328"/>
      <c r="C175" s="329" t="s">
        <v>274</v>
      </c>
      <c r="D175" s="329" t="s">
        <v>137</v>
      </c>
      <c r="E175" s="330" t="s">
        <v>651</v>
      </c>
      <c r="F175" s="331" t="s">
        <v>652</v>
      </c>
      <c r="G175" s="332" t="s">
        <v>293</v>
      </c>
      <c r="H175" s="333">
        <v>1</v>
      </c>
      <c r="I175" s="334"/>
      <c r="J175" s="334"/>
      <c r="K175" s="335"/>
      <c r="L175" s="156"/>
      <c r="M175" s="336" t="s">
        <v>1</v>
      </c>
      <c r="N175" s="337" t="s">
        <v>34</v>
      </c>
      <c r="O175" s="208"/>
      <c r="P175" s="338">
        <f>O175*H175</f>
        <v>0</v>
      </c>
      <c r="Q175" s="338">
        <v>1.6000000000000001E-4</v>
      </c>
      <c r="R175" s="338">
        <f>Q175*H175</f>
        <v>1.6000000000000001E-4</v>
      </c>
      <c r="S175" s="338">
        <v>0</v>
      </c>
      <c r="T175" s="339">
        <f>S175*H175</f>
        <v>0</v>
      </c>
      <c r="U175" s="155"/>
      <c r="V175" s="155"/>
      <c r="W175" s="155"/>
      <c r="X175" s="155"/>
      <c r="Y175" s="155"/>
      <c r="Z175" s="155"/>
      <c r="AA175" s="155"/>
      <c r="AB175" s="155"/>
      <c r="AC175" s="155"/>
      <c r="AD175" s="155"/>
      <c r="AE175" s="155"/>
      <c r="AR175" s="290" t="s">
        <v>199</v>
      </c>
      <c r="AT175" s="290" t="s">
        <v>137</v>
      </c>
      <c r="AU175" s="290" t="s">
        <v>84</v>
      </c>
      <c r="AY175" s="134" t="s">
        <v>132</v>
      </c>
      <c r="BE175" s="340">
        <f>IF(N175="základná",J175,0)</f>
        <v>0</v>
      </c>
      <c r="BF175" s="340">
        <f>IF(N175="znížená",J175,0)</f>
        <v>0</v>
      </c>
      <c r="BG175" s="340">
        <f>IF(N175="zákl. prenesená",J175,0)</f>
        <v>0</v>
      </c>
      <c r="BH175" s="340">
        <f>IF(N175="zníž. prenesená",J175,0)</f>
        <v>0</v>
      </c>
      <c r="BI175" s="340">
        <f>IF(N175="nulová",J175,0)</f>
        <v>0</v>
      </c>
      <c r="BJ175" s="134" t="s">
        <v>80</v>
      </c>
      <c r="BK175" s="340">
        <f>ROUND(I175*H175,2)</f>
        <v>0</v>
      </c>
      <c r="BL175" s="134" t="s">
        <v>199</v>
      </c>
      <c r="BM175" s="290" t="s">
        <v>822</v>
      </c>
    </row>
    <row r="176" spans="1:65" s="314" customFormat="1" ht="20.85" customHeight="1">
      <c r="B176" s="315"/>
      <c r="D176" s="316" t="s">
        <v>67</v>
      </c>
      <c r="E176" s="326" t="s">
        <v>662</v>
      </c>
      <c r="F176" s="326" t="s">
        <v>663</v>
      </c>
      <c r="I176" s="318"/>
      <c r="J176" s="327"/>
      <c r="L176" s="315"/>
      <c r="M176" s="320"/>
      <c r="N176" s="321"/>
      <c r="O176" s="321"/>
      <c r="P176" s="322">
        <f>SUM(P177:P183)</f>
        <v>0</v>
      </c>
      <c r="Q176" s="321"/>
      <c r="R176" s="322">
        <f>SUM(R177:R183)</f>
        <v>0</v>
      </c>
      <c r="S176" s="321"/>
      <c r="T176" s="323">
        <f>SUM(T177:T183)</f>
        <v>0</v>
      </c>
      <c r="AR176" s="316" t="s">
        <v>150</v>
      </c>
      <c r="AT176" s="324" t="s">
        <v>67</v>
      </c>
      <c r="AU176" s="324" t="s">
        <v>80</v>
      </c>
      <c r="AY176" s="316" t="s">
        <v>132</v>
      </c>
      <c r="BK176" s="325">
        <f>SUM(BK177:BK183)</f>
        <v>0</v>
      </c>
    </row>
    <row r="177" spans="1:65" s="161" customFormat="1" ht="16.5" customHeight="1">
      <c r="A177" s="155"/>
      <c r="B177" s="328"/>
      <c r="C177" s="329" t="s">
        <v>278</v>
      </c>
      <c r="D177" s="329" t="s">
        <v>137</v>
      </c>
      <c r="E177" s="330" t="s">
        <v>673</v>
      </c>
      <c r="F177" s="331" t="s">
        <v>674</v>
      </c>
      <c r="G177" s="332" t="s">
        <v>145</v>
      </c>
      <c r="H177" s="333">
        <v>3.2</v>
      </c>
      <c r="I177" s="334"/>
      <c r="J177" s="334"/>
      <c r="K177" s="335"/>
      <c r="L177" s="156"/>
      <c r="M177" s="336" t="s">
        <v>1</v>
      </c>
      <c r="N177" s="337" t="s">
        <v>34</v>
      </c>
      <c r="O177" s="208"/>
      <c r="P177" s="338">
        <f t="shared" ref="P177:P183" si="18">O177*H177</f>
        <v>0</v>
      </c>
      <c r="Q177" s="338">
        <v>0</v>
      </c>
      <c r="R177" s="338">
        <f t="shared" ref="R177:R183" si="19">Q177*H177</f>
        <v>0</v>
      </c>
      <c r="S177" s="338">
        <v>0</v>
      </c>
      <c r="T177" s="339">
        <f t="shared" ref="T177:T183" si="20">S177*H177</f>
        <v>0</v>
      </c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R177" s="290" t="s">
        <v>150</v>
      </c>
      <c r="AT177" s="290" t="s">
        <v>137</v>
      </c>
      <c r="AU177" s="290" t="s">
        <v>84</v>
      </c>
      <c r="AY177" s="134" t="s">
        <v>132</v>
      </c>
      <c r="BE177" s="340">
        <f t="shared" ref="BE177:BE183" si="21">IF(N177="základná",J177,0)</f>
        <v>0</v>
      </c>
      <c r="BF177" s="340">
        <f t="shared" ref="BF177:BF183" si="22">IF(N177="znížená",J177,0)</f>
        <v>0</v>
      </c>
      <c r="BG177" s="340">
        <f t="shared" ref="BG177:BG183" si="23">IF(N177="zákl. prenesená",J177,0)</f>
        <v>0</v>
      </c>
      <c r="BH177" s="340">
        <f t="shared" ref="BH177:BH183" si="24">IF(N177="zníž. prenesená",J177,0)</f>
        <v>0</v>
      </c>
      <c r="BI177" s="340">
        <f t="shared" ref="BI177:BI183" si="25">IF(N177="nulová",J177,0)</f>
        <v>0</v>
      </c>
      <c r="BJ177" s="134" t="s">
        <v>80</v>
      </c>
      <c r="BK177" s="340">
        <f t="shared" ref="BK177:BK183" si="26">ROUND(I177*H177,2)</f>
        <v>0</v>
      </c>
      <c r="BL177" s="134" t="s">
        <v>150</v>
      </c>
      <c r="BM177" s="290" t="s">
        <v>823</v>
      </c>
    </row>
    <row r="178" spans="1:65" s="161" customFormat="1" ht="24.2" customHeight="1">
      <c r="A178" s="155"/>
      <c r="B178" s="328"/>
      <c r="C178" s="329" t="s">
        <v>282</v>
      </c>
      <c r="D178" s="329" t="s">
        <v>137</v>
      </c>
      <c r="E178" s="330" t="s">
        <v>693</v>
      </c>
      <c r="F178" s="331" t="s">
        <v>694</v>
      </c>
      <c r="G178" s="332" t="s">
        <v>145</v>
      </c>
      <c r="H178" s="333">
        <v>16</v>
      </c>
      <c r="I178" s="334"/>
      <c r="J178" s="334"/>
      <c r="K178" s="335"/>
      <c r="L178" s="156"/>
      <c r="M178" s="336" t="s">
        <v>1</v>
      </c>
      <c r="N178" s="337" t="s">
        <v>34</v>
      </c>
      <c r="O178" s="208"/>
      <c r="P178" s="338">
        <f t="shared" si="18"/>
        <v>0</v>
      </c>
      <c r="Q178" s="338">
        <v>0</v>
      </c>
      <c r="R178" s="338">
        <f t="shared" si="19"/>
        <v>0</v>
      </c>
      <c r="S178" s="338">
        <v>0</v>
      </c>
      <c r="T178" s="339">
        <f t="shared" si="20"/>
        <v>0</v>
      </c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R178" s="290" t="s">
        <v>150</v>
      </c>
      <c r="AT178" s="290" t="s">
        <v>137</v>
      </c>
      <c r="AU178" s="290" t="s">
        <v>84</v>
      </c>
      <c r="AY178" s="134" t="s">
        <v>132</v>
      </c>
      <c r="BE178" s="340">
        <f t="shared" si="21"/>
        <v>0</v>
      </c>
      <c r="BF178" s="340">
        <f t="shared" si="22"/>
        <v>0</v>
      </c>
      <c r="BG178" s="340">
        <f t="shared" si="23"/>
        <v>0</v>
      </c>
      <c r="BH178" s="340">
        <f t="shared" si="24"/>
        <v>0</v>
      </c>
      <c r="BI178" s="340">
        <f t="shared" si="25"/>
        <v>0</v>
      </c>
      <c r="BJ178" s="134" t="s">
        <v>80</v>
      </c>
      <c r="BK178" s="340">
        <f t="shared" si="26"/>
        <v>0</v>
      </c>
      <c r="BL178" s="134" t="s">
        <v>150</v>
      </c>
      <c r="BM178" s="290" t="s">
        <v>824</v>
      </c>
    </row>
    <row r="179" spans="1:65" s="161" customFormat="1" ht="33" customHeight="1">
      <c r="A179" s="155"/>
      <c r="B179" s="328"/>
      <c r="C179" s="329" t="s">
        <v>286</v>
      </c>
      <c r="D179" s="329" t="s">
        <v>137</v>
      </c>
      <c r="E179" s="330" t="s">
        <v>709</v>
      </c>
      <c r="F179" s="331" t="s">
        <v>710</v>
      </c>
      <c r="G179" s="332" t="s">
        <v>169</v>
      </c>
      <c r="H179" s="333">
        <v>1</v>
      </c>
      <c r="I179" s="334"/>
      <c r="J179" s="334"/>
      <c r="K179" s="335"/>
      <c r="L179" s="156"/>
      <c r="M179" s="336" t="s">
        <v>1</v>
      </c>
      <c r="N179" s="337" t="s">
        <v>34</v>
      </c>
      <c r="O179" s="208"/>
      <c r="P179" s="338">
        <f t="shared" si="18"/>
        <v>0</v>
      </c>
      <c r="Q179" s="338">
        <v>0</v>
      </c>
      <c r="R179" s="338">
        <f t="shared" si="19"/>
        <v>0</v>
      </c>
      <c r="S179" s="338">
        <v>0</v>
      </c>
      <c r="T179" s="339">
        <f t="shared" si="20"/>
        <v>0</v>
      </c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R179" s="290" t="s">
        <v>150</v>
      </c>
      <c r="AT179" s="290" t="s">
        <v>137</v>
      </c>
      <c r="AU179" s="290" t="s">
        <v>84</v>
      </c>
      <c r="AY179" s="134" t="s">
        <v>132</v>
      </c>
      <c r="BE179" s="340">
        <f t="shared" si="21"/>
        <v>0</v>
      </c>
      <c r="BF179" s="340">
        <f t="shared" si="22"/>
        <v>0</v>
      </c>
      <c r="BG179" s="340">
        <f t="shared" si="23"/>
        <v>0</v>
      </c>
      <c r="BH179" s="340">
        <f t="shared" si="24"/>
        <v>0</v>
      </c>
      <c r="BI179" s="340">
        <f t="shared" si="25"/>
        <v>0</v>
      </c>
      <c r="BJ179" s="134" t="s">
        <v>80</v>
      </c>
      <c r="BK179" s="340">
        <f t="shared" si="26"/>
        <v>0</v>
      </c>
      <c r="BL179" s="134" t="s">
        <v>150</v>
      </c>
      <c r="BM179" s="290" t="s">
        <v>825</v>
      </c>
    </row>
    <row r="180" spans="1:65" s="161" customFormat="1" ht="16.5" customHeight="1">
      <c r="A180" s="155"/>
      <c r="B180" s="328"/>
      <c r="C180" s="329" t="s">
        <v>290</v>
      </c>
      <c r="D180" s="329" t="s">
        <v>137</v>
      </c>
      <c r="E180" s="330" t="s">
        <v>726</v>
      </c>
      <c r="F180" s="331" t="s">
        <v>727</v>
      </c>
      <c r="G180" s="332" t="s">
        <v>719</v>
      </c>
      <c r="H180" s="333">
        <v>1</v>
      </c>
      <c r="I180" s="334"/>
      <c r="J180" s="334"/>
      <c r="K180" s="335"/>
      <c r="L180" s="156"/>
      <c r="M180" s="336" t="s">
        <v>1</v>
      </c>
      <c r="N180" s="337" t="s">
        <v>34</v>
      </c>
      <c r="O180" s="208"/>
      <c r="P180" s="338">
        <f t="shared" si="18"/>
        <v>0</v>
      </c>
      <c r="Q180" s="338">
        <v>0</v>
      </c>
      <c r="R180" s="338">
        <f t="shared" si="19"/>
        <v>0</v>
      </c>
      <c r="S180" s="338">
        <v>0</v>
      </c>
      <c r="T180" s="339">
        <f t="shared" si="20"/>
        <v>0</v>
      </c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R180" s="290" t="s">
        <v>150</v>
      </c>
      <c r="AT180" s="290" t="s">
        <v>137</v>
      </c>
      <c r="AU180" s="290" t="s">
        <v>84</v>
      </c>
      <c r="AY180" s="134" t="s">
        <v>132</v>
      </c>
      <c r="BE180" s="340">
        <f t="shared" si="21"/>
        <v>0</v>
      </c>
      <c r="BF180" s="340">
        <f t="shared" si="22"/>
        <v>0</v>
      </c>
      <c r="BG180" s="340">
        <f t="shared" si="23"/>
        <v>0</v>
      </c>
      <c r="BH180" s="340">
        <f t="shared" si="24"/>
        <v>0</v>
      </c>
      <c r="BI180" s="340">
        <f t="shared" si="25"/>
        <v>0</v>
      </c>
      <c r="BJ180" s="134" t="s">
        <v>80</v>
      </c>
      <c r="BK180" s="340">
        <f t="shared" si="26"/>
        <v>0</v>
      </c>
      <c r="BL180" s="134" t="s">
        <v>150</v>
      </c>
      <c r="BM180" s="290" t="s">
        <v>826</v>
      </c>
    </row>
    <row r="181" spans="1:65" s="161" customFormat="1" ht="24.2" customHeight="1">
      <c r="A181" s="155"/>
      <c r="B181" s="328"/>
      <c r="C181" s="329" t="s">
        <v>295</v>
      </c>
      <c r="D181" s="329" t="s">
        <v>137</v>
      </c>
      <c r="E181" s="330" t="s">
        <v>742</v>
      </c>
      <c r="F181" s="331" t="s">
        <v>743</v>
      </c>
      <c r="G181" s="332" t="s">
        <v>145</v>
      </c>
      <c r="H181" s="333">
        <v>16</v>
      </c>
      <c r="I181" s="334"/>
      <c r="J181" s="334"/>
      <c r="K181" s="335"/>
      <c r="L181" s="156"/>
      <c r="M181" s="336" t="s">
        <v>1</v>
      </c>
      <c r="N181" s="337" t="s">
        <v>34</v>
      </c>
      <c r="O181" s="208"/>
      <c r="P181" s="338">
        <f t="shared" si="18"/>
        <v>0</v>
      </c>
      <c r="Q181" s="338">
        <v>0</v>
      </c>
      <c r="R181" s="338">
        <f t="shared" si="19"/>
        <v>0</v>
      </c>
      <c r="S181" s="338">
        <v>0</v>
      </c>
      <c r="T181" s="339">
        <f t="shared" si="20"/>
        <v>0</v>
      </c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R181" s="290" t="s">
        <v>150</v>
      </c>
      <c r="AT181" s="290" t="s">
        <v>137</v>
      </c>
      <c r="AU181" s="290" t="s">
        <v>84</v>
      </c>
      <c r="AY181" s="134" t="s">
        <v>132</v>
      </c>
      <c r="BE181" s="340">
        <f t="shared" si="21"/>
        <v>0</v>
      </c>
      <c r="BF181" s="340">
        <f t="shared" si="22"/>
        <v>0</v>
      </c>
      <c r="BG181" s="340">
        <f t="shared" si="23"/>
        <v>0</v>
      </c>
      <c r="BH181" s="340">
        <f t="shared" si="24"/>
        <v>0</v>
      </c>
      <c r="BI181" s="340">
        <f t="shared" si="25"/>
        <v>0</v>
      </c>
      <c r="BJ181" s="134" t="s">
        <v>80</v>
      </c>
      <c r="BK181" s="340">
        <f t="shared" si="26"/>
        <v>0</v>
      </c>
      <c r="BL181" s="134" t="s">
        <v>150</v>
      </c>
      <c r="BM181" s="290" t="s">
        <v>827</v>
      </c>
    </row>
    <row r="182" spans="1:65" s="161" customFormat="1" ht="24.2" customHeight="1">
      <c r="A182" s="155"/>
      <c r="B182" s="328"/>
      <c r="C182" s="329" t="s">
        <v>299</v>
      </c>
      <c r="D182" s="329" t="s">
        <v>137</v>
      </c>
      <c r="E182" s="330" t="s">
        <v>750</v>
      </c>
      <c r="F182" s="331" t="s">
        <v>751</v>
      </c>
      <c r="G182" s="332" t="s">
        <v>169</v>
      </c>
      <c r="H182" s="333">
        <v>1</v>
      </c>
      <c r="I182" s="334"/>
      <c r="J182" s="334"/>
      <c r="K182" s="335"/>
      <c r="L182" s="156"/>
      <c r="M182" s="336" t="s">
        <v>1</v>
      </c>
      <c r="N182" s="337" t="s">
        <v>34</v>
      </c>
      <c r="O182" s="208"/>
      <c r="P182" s="338">
        <f t="shared" si="18"/>
        <v>0</v>
      </c>
      <c r="Q182" s="338">
        <v>0</v>
      </c>
      <c r="R182" s="338">
        <f t="shared" si="19"/>
        <v>0</v>
      </c>
      <c r="S182" s="338">
        <v>0</v>
      </c>
      <c r="T182" s="339">
        <f t="shared" si="20"/>
        <v>0</v>
      </c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R182" s="290" t="s">
        <v>141</v>
      </c>
      <c r="AT182" s="290" t="s">
        <v>137</v>
      </c>
      <c r="AU182" s="290" t="s">
        <v>84</v>
      </c>
      <c r="AY182" s="134" t="s">
        <v>132</v>
      </c>
      <c r="BE182" s="340">
        <f t="shared" si="21"/>
        <v>0</v>
      </c>
      <c r="BF182" s="340">
        <f t="shared" si="22"/>
        <v>0</v>
      </c>
      <c r="BG182" s="340">
        <f t="shared" si="23"/>
        <v>0</v>
      </c>
      <c r="BH182" s="340">
        <f t="shared" si="24"/>
        <v>0</v>
      </c>
      <c r="BI182" s="340">
        <f t="shared" si="25"/>
        <v>0</v>
      </c>
      <c r="BJ182" s="134" t="s">
        <v>80</v>
      </c>
      <c r="BK182" s="340">
        <f t="shared" si="26"/>
        <v>0</v>
      </c>
      <c r="BL182" s="134" t="s">
        <v>141</v>
      </c>
      <c r="BM182" s="290" t="s">
        <v>828</v>
      </c>
    </row>
    <row r="183" spans="1:65" s="161" customFormat="1" ht="24.2" customHeight="1">
      <c r="A183" s="155"/>
      <c r="B183" s="328"/>
      <c r="C183" s="329" t="s">
        <v>303</v>
      </c>
      <c r="D183" s="329" t="s">
        <v>137</v>
      </c>
      <c r="E183" s="330" t="s">
        <v>758</v>
      </c>
      <c r="F183" s="331" t="s">
        <v>759</v>
      </c>
      <c r="G183" s="332" t="s">
        <v>145</v>
      </c>
      <c r="H183" s="333">
        <v>16</v>
      </c>
      <c r="I183" s="334"/>
      <c r="J183" s="334"/>
      <c r="K183" s="335"/>
      <c r="L183" s="156"/>
      <c r="M183" s="336" t="s">
        <v>1</v>
      </c>
      <c r="N183" s="337" t="s">
        <v>34</v>
      </c>
      <c r="O183" s="208"/>
      <c r="P183" s="338">
        <f t="shared" si="18"/>
        <v>0</v>
      </c>
      <c r="Q183" s="338">
        <v>0</v>
      </c>
      <c r="R183" s="338">
        <f t="shared" si="19"/>
        <v>0</v>
      </c>
      <c r="S183" s="338">
        <v>0</v>
      </c>
      <c r="T183" s="339">
        <f t="shared" si="20"/>
        <v>0</v>
      </c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R183" s="290" t="s">
        <v>150</v>
      </c>
      <c r="AT183" s="290" t="s">
        <v>137</v>
      </c>
      <c r="AU183" s="290" t="s">
        <v>84</v>
      </c>
      <c r="AY183" s="134" t="s">
        <v>132</v>
      </c>
      <c r="BE183" s="340">
        <f t="shared" si="21"/>
        <v>0</v>
      </c>
      <c r="BF183" s="340">
        <f t="shared" si="22"/>
        <v>0</v>
      </c>
      <c r="BG183" s="340">
        <f t="shared" si="23"/>
        <v>0</v>
      </c>
      <c r="BH183" s="340">
        <f t="shared" si="24"/>
        <v>0</v>
      </c>
      <c r="BI183" s="340">
        <f t="shared" si="25"/>
        <v>0</v>
      </c>
      <c r="BJ183" s="134" t="s">
        <v>80</v>
      </c>
      <c r="BK183" s="340">
        <f t="shared" si="26"/>
        <v>0</v>
      </c>
      <c r="BL183" s="134" t="s">
        <v>150</v>
      </c>
      <c r="BM183" s="290" t="s">
        <v>829</v>
      </c>
    </row>
    <row r="184" spans="1:65" s="314" customFormat="1" ht="25.9" customHeight="1">
      <c r="B184" s="315"/>
      <c r="D184" s="316" t="s">
        <v>67</v>
      </c>
      <c r="E184" s="317" t="s">
        <v>765</v>
      </c>
      <c r="F184" s="317" t="s">
        <v>766</v>
      </c>
      <c r="I184" s="318"/>
      <c r="J184" s="319"/>
      <c r="L184" s="315"/>
      <c r="M184" s="320"/>
      <c r="N184" s="321"/>
      <c r="O184" s="321"/>
      <c r="P184" s="322">
        <f>P185</f>
        <v>0</v>
      </c>
      <c r="Q184" s="321"/>
      <c r="R184" s="322">
        <f>R185</f>
        <v>0</v>
      </c>
      <c r="S184" s="321"/>
      <c r="T184" s="323">
        <f>T185</f>
        <v>0</v>
      </c>
      <c r="AR184" s="316" t="s">
        <v>154</v>
      </c>
      <c r="AT184" s="324" t="s">
        <v>67</v>
      </c>
      <c r="AU184" s="324" t="s">
        <v>68</v>
      </c>
      <c r="AY184" s="316" t="s">
        <v>132</v>
      </c>
      <c r="BK184" s="325">
        <f>BK185</f>
        <v>0</v>
      </c>
    </row>
    <row r="185" spans="1:65" s="161" customFormat="1" ht="37.9" customHeight="1">
      <c r="A185" s="155"/>
      <c r="B185" s="328"/>
      <c r="C185" s="329" t="s">
        <v>307</v>
      </c>
      <c r="D185" s="329" t="s">
        <v>137</v>
      </c>
      <c r="E185" s="330" t="s">
        <v>768</v>
      </c>
      <c r="F185" s="331" t="s">
        <v>769</v>
      </c>
      <c r="G185" s="332" t="s">
        <v>140</v>
      </c>
      <c r="H185" s="333">
        <v>2.5000000000000001E-2</v>
      </c>
      <c r="I185" s="334"/>
      <c r="J185" s="334"/>
      <c r="K185" s="335"/>
      <c r="L185" s="156"/>
      <c r="M185" s="351" t="s">
        <v>1</v>
      </c>
      <c r="N185" s="352" t="s">
        <v>34</v>
      </c>
      <c r="O185" s="353"/>
      <c r="P185" s="354">
        <f>O185*H185</f>
        <v>0</v>
      </c>
      <c r="Q185" s="354">
        <v>0</v>
      </c>
      <c r="R185" s="354">
        <f>Q185*H185</f>
        <v>0</v>
      </c>
      <c r="S185" s="354">
        <v>0</v>
      </c>
      <c r="T185" s="355">
        <f>S185*H185</f>
        <v>0</v>
      </c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R185" s="290" t="s">
        <v>770</v>
      </c>
      <c r="AT185" s="290" t="s">
        <v>137</v>
      </c>
      <c r="AU185" s="290" t="s">
        <v>75</v>
      </c>
      <c r="AY185" s="134" t="s">
        <v>132</v>
      </c>
      <c r="BE185" s="340">
        <f>IF(N185="základná",J185,0)</f>
        <v>0</v>
      </c>
      <c r="BF185" s="340">
        <f>IF(N185="znížená",J185,0)</f>
        <v>0</v>
      </c>
      <c r="BG185" s="340">
        <f>IF(N185="zákl. prenesená",J185,0)</f>
        <v>0</v>
      </c>
      <c r="BH185" s="340">
        <f>IF(N185="zníž. prenesená",J185,0)</f>
        <v>0</v>
      </c>
      <c r="BI185" s="340">
        <f>IF(N185="nulová",J185,0)</f>
        <v>0</v>
      </c>
      <c r="BJ185" s="134" t="s">
        <v>80</v>
      </c>
      <c r="BK185" s="340">
        <f>ROUND(I185*H185,2)</f>
        <v>0</v>
      </c>
      <c r="BL185" s="134" t="s">
        <v>770</v>
      </c>
      <c r="BM185" s="290" t="s">
        <v>830</v>
      </c>
    </row>
    <row r="186" spans="1:65" s="161" customFormat="1" ht="6.95" customHeight="1">
      <c r="A186" s="155"/>
      <c r="B186" s="187"/>
      <c r="C186" s="188"/>
      <c r="D186" s="188"/>
      <c r="E186" s="188"/>
      <c r="F186" s="188"/>
      <c r="G186" s="188"/>
      <c r="H186" s="188"/>
      <c r="I186" s="188"/>
      <c r="J186" s="188"/>
      <c r="K186" s="188"/>
      <c r="L186" s="156"/>
      <c r="M186" s="155"/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</row>
  </sheetData>
  <autoFilter ref="C132:K185"/>
  <mergeCells count="15">
    <mergeCell ref="E119:H119"/>
    <mergeCell ref="E123:H123"/>
    <mergeCell ref="E121:H121"/>
    <mergeCell ref="E125:H125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3"/>
  <sheetViews>
    <sheetView showGridLines="0" workbookViewId="0">
      <selection activeCell="E124" sqref="E124:H12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25" t="s">
        <v>5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AT2" s="8" t="s">
        <v>89</v>
      </c>
    </row>
    <row r="3" spans="1:46" s="1" customFormat="1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68</v>
      </c>
    </row>
    <row r="4" spans="1:46" s="1" customFormat="1" ht="24.95" customHeight="1">
      <c r="B4" s="11"/>
      <c r="D4" s="12" t="s">
        <v>96</v>
      </c>
      <c r="L4" s="11"/>
      <c r="M4" s="41" t="s">
        <v>9</v>
      </c>
      <c r="AT4" s="8" t="s">
        <v>3</v>
      </c>
    </row>
    <row r="5" spans="1:46" s="1" customFormat="1" ht="6.95" customHeight="1">
      <c r="B5" s="11"/>
      <c r="L5" s="11"/>
    </row>
    <row r="6" spans="1:46" s="1" customFormat="1" ht="12" customHeight="1">
      <c r="B6" s="11"/>
      <c r="D6" s="14" t="s">
        <v>13</v>
      </c>
      <c r="L6" s="11"/>
    </row>
    <row r="7" spans="1:46" s="1" customFormat="1" ht="16.5" customHeight="1">
      <c r="B7" s="11"/>
      <c r="E7" s="126" t="str">
        <f>'Rekapitulácia stavby'!K6</f>
        <v>Žilina Zb HaZZ, vybudovanie rozvodov tepla</v>
      </c>
      <c r="F7" s="127"/>
      <c r="G7" s="127"/>
      <c r="H7" s="127"/>
      <c r="L7" s="11"/>
    </row>
    <row r="8" spans="1:46" ht="12.75">
      <c r="B8" s="11"/>
      <c r="D8" s="14" t="s">
        <v>97</v>
      </c>
      <c r="L8" s="11"/>
    </row>
    <row r="9" spans="1:46" s="1" customFormat="1" ht="16.5" customHeight="1">
      <c r="B9" s="11"/>
      <c r="E9" s="126" t="s">
        <v>98</v>
      </c>
      <c r="F9" s="123"/>
      <c r="G9" s="123"/>
      <c r="H9" s="123"/>
      <c r="L9" s="11"/>
    </row>
    <row r="10" spans="1:46" s="1" customFormat="1" ht="12" customHeight="1">
      <c r="B10" s="11"/>
      <c r="D10" s="14" t="s">
        <v>99</v>
      </c>
      <c r="L10" s="11"/>
    </row>
    <row r="11" spans="1:46" s="2" customFormat="1" ht="16.5" customHeight="1">
      <c r="A11" s="16"/>
      <c r="B11" s="17"/>
      <c r="C11" s="16"/>
      <c r="D11" s="16"/>
      <c r="E11" s="128" t="s">
        <v>100</v>
      </c>
      <c r="F11" s="129"/>
      <c r="G11" s="129"/>
      <c r="H11" s="129"/>
      <c r="I11" s="16"/>
      <c r="J11" s="16"/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>
      <c r="A12" s="16"/>
      <c r="B12" s="17"/>
      <c r="C12" s="16"/>
      <c r="D12" s="14" t="s">
        <v>101</v>
      </c>
      <c r="E12" s="16"/>
      <c r="F12" s="16"/>
      <c r="G12" s="16"/>
      <c r="H12" s="16"/>
      <c r="I12" s="16"/>
      <c r="J12" s="16"/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6.5" customHeight="1">
      <c r="A13" s="16"/>
      <c r="B13" s="17"/>
      <c r="C13" s="16"/>
      <c r="D13" s="16"/>
      <c r="E13" s="122" t="s">
        <v>831</v>
      </c>
      <c r="F13" s="129"/>
      <c r="G13" s="129"/>
      <c r="H13" s="129"/>
      <c r="I13" s="16"/>
      <c r="J13" s="16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11.2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2" customHeight="1">
      <c r="A15" s="16"/>
      <c r="B15" s="17"/>
      <c r="C15" s="16"/>
      <c r="D15" s="14" t="s">
        <v>15</v>
      </c>
      <c r="E15" s="16"/>
      <c r="F15" s="13" t="s">
        <v>1</v>
      </c>
      <c r="G15" s="16"/>
      <c r="H15" s="16"/>
      <c r="I15" s="14" t="s">
        <v>16</v>
      </c>
      <c r="J15" s="13" t="s">
        <v>1</v>
      </c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12" customHeight="1">
      <c r="A16" s="16"/>
      <c r="B16" s="17"/>
      <c r="C16" s="16"/>
      <c r="D16" s="14" t="s">
        <v>17</v>
      </c>
      <c r="E16" s="16"/>
      <c r="F16" s="13" t="s">
        <v>1451</v>
      </c>
      <c r="G16" s="16"/>
      <c r="H16" s="16"/>
      <c r="I16" s="14" t="s">
        <v>18</v>
      </c>
      <c r="J16" s="30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0.9" customHeight="1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2" customHeight="1">
      <c r="A18" s="16"/>
      <c r="B18" s="17"/>
      <c r="C18" s="16"/>
      <c r="D18" s="14" t="s">
        <v>19</v>
      </c>
      <c r="E18" s="16"/>
      <c r="F18" s="16" t="s">
        <v>1452</v>
      </c>
      <c r="G18" s="16"/>
      <c r="H18" s="16"/>
      <c r="I18" s="14" t="s">
        <v>20</v>
      </c>
      <c r="J18" s="13" t="str">
        <f>IF('Rekapitulácia stavby'!AN10="","",'Rekapitulácia stavby'!AN10)</f>
        <v/>
      </c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18" customHeight="1">
      <c r="A19" s="16"/>
      <c r="B19" s="17"/>
      <c r="C19" s="16"/>
      <c r="D19" s="16"/>
      <c r="E19" s="13" t="str">
        <f>IF('Rekapitulácia stavby'!E11="","",'Rekapitulácia stavby'!E11)</f>
        <v xml:space="preserve"> </v>
      </c>
      <c r="F19" s="16"/>
      <c r="G19" s="16"/>
      <c r="H19" s="16"/>
      <c r="I19" s="14" t="s">
        <v>22</v>
      </c>
      <c r="J19" s="13" t="str">
        <f>IF('Rekapitulácia stavby'!AN11="","",'Rekapitulácia stavby'!AN11)</f>
        <v/>
      </c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6.95" customHeight="1">
      <c r="A20" s="16"/>
      <c r="B20" s="17"/>
      <c r="C20" s="16"/>
      <c r="D20" s="16"/>
      <c r="E20" s="16"/>
      <c r="F20" s="16"/>
      <c r="G20" s="16"/>
      <c r="H20" s="16"/>
      <c r="I20" s="16"/>
      <c r="J20" s="16"/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2" customHeight="1">
      <c r="A21" s="16"/>
      <c r="B21" s="17"/>
      <c r="C21" s="16"/>
      <c r="D21" s="14" t="s">
        <v>23</v>
      </c>
      <c r="E21" s="16"/>
      <c r="F21" s="16"/>
      <c r="G21" s="16"/>
      <c r="H21" s="16"/>
      <c r="I21" s="14" t="s">
        <v>20</v>
      </c>
      <c r="J21" s="149"/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18" customHeight="1">
      <c r="A22" s="16"/>
      <c r="B22" s="17"/>
      <c r="C22" s="16"/>
      <c r="D22" s="16"/>
      <c r="E22" s="270"/>
      <c r="F22" s="142"/>
      <c r="G22" s="142"/>
      <c r="H22" s="142"/>
      <c r="I22" s="14" t="s">
        <v>22</v>
      </c>
      <c r="J22" s="149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6.95" customHeight="1">
      <c r="A23" s="16"/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2" customHeight="1">
      <c r="A24" s="16"/>
      <c r="B24" s="17"/>
      <c r="C24" s="16"/>
      <c r="D24" s="14" t="s">
        <v>24</v>
      </c>
      <c r="E24" s="16"/>
      <c r="F24" s="16"/>
      <c r="G24" s="16"/>
      <c r="H24" s="16"/>
      <c r="I24" s="14" t="s">
        <v>20</v>
      </c>
      <c r="J24" s="13" t="s">
        <v>1</v>
      </c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18" customHeight="1">
      <c r="A25" s="16"/>
      <c r="B25" s="17"/>
      <c r="C25" s="16"/>
      <c r="D25" s="16"/>
      <c r="E25" s="13"/>
      <c r="F25" s="16"/>
      <c r="G25" s="16"/>
      <c r="H25" s="16"/>
      <c r="I25" s="14" t="s">
        <v>22</v>
      </c>
      <c r="J25" s="13" t="s">
        <v>1</v>
      </c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6.95" customHeight="1">
      <c r="A26" s="16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" customFormat="1" ht="12" customHeight="1">
      <c r="A27" s="16"/>
      <c r="B27" s="17"/>
      <c r="C27" s="16"/>
      <c r="D27" s="14" t="s">
        <v>26</v>
      </c>
      <c r="E27" s="16"/>
      <c r="F27" s="16"/>
      <c r="G27" s="16"/>
      <c r="H27" s="16"/>
      <c r="I27" s="14" t="s">
        <v>20</v>
      </c>
      <c r="J27" s="13" t="s">
        <v>1</v>
      </c>
      <c r="K27" s="16"/>
      <c r="L27" s="2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" customFormat="1" ht="18" customHeight="1">
      <c r="A28" s="16"/>
      <c r="B28" s="17"/>
      <c r="C28" s="16"/>
      <c r="D28" s="16"/>
      <c r="E28" s="13"/>
      <c r="F28" s="16"/>
      <c r="G28" s="16"/>
      <c r="H28" s="16"/>
      <c r="I28" s="14" t="s">
        <v>22</v>
      </c>
      <c r="J28" s="13" t="s">
        <v>1</v>
      </c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>
      <c r="A29" s="16"/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12" customHeight="1">
      <c r="A30" s="16"/>
      <c r="B30" s="17"/>
      <c r="C30" s="16"/>
      <c r="D30" s="14" t="s">
        <v>27</v>
      </c>
      <c r="E30" s="16"/>
      <c r="F30" s="16"/>
      <c r="G30" s="16"/>
      <c r="H30" s="16"/>
      <c r="I30" s="16"/>
      <c r="J30" s="16"/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3" customFormat="1" ht="16.5" customHeight="1">
      <c r="A31" s="43"/>
      <c r="B31" s="44"/>
      <c r="C31" s="43"/>
      <c r="D31" s="43"/>
      <c r="E31" s="124" t="s">
        <v>1</v>
      </c>
      <c r="F31" s="124"/>
      <c r="G31" s="124"/>
      <c r="H31" s="124"/>
      <c r="I31" s="43"/>
      <c r="J31" s="43"/>
      <c r="K31" s="43"/>
      <c r="L31" s="45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2" customFormat="1" ht="6.95" customHeight="1">
      <c r="A32" s="16"/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6.95" customHeight="1">
      <c r="A33" s="16"/>
      <c r="B33" s="17"/>
      <c r="C33" s="16"/>
      <c r="D33" s="38"/>
      <c r="E33" s="38"/>
      <c r="F33" s="38"/>
      <c r="G33" s="38"/>
      <c r="H33" s="38"/>
      <c r="I33" s="38"/>
      <c r="J33" s="38"/>
      <c r="K33" s="38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25.35" customHeight="1">
      <c r="A34" s="16"/>
      <c r="B34" s="17"/>
      <c r="C34" s="16"/>
      <c r="D34" s="46" t="s">
        <v>28</v>
      </c>
      <c r="E34" s="16"/>
      <c r="F34" s="16"/>
      <c r="G34" s="16"/>
      <c r="H34" s="16"/>
      <c r="I34" s="16"/>
      <c r="J34" s="40"/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6.95" customHeight="1">
      <c r="A35" s="16"/>
      <c r="B35" s="17"/>
      <c r="C35" s="16"/>
      <c r="D35" s="38"/>
      <c r="E35" s="38"/>
      <c r="F35" s="38"/>
      <c r="G35" s="38"/>
      <c r="H35" s="38"/>
      <c r="I35" s="38"/>
      <c r="J35" s="38"/>
      <c r="K35" s="38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customHeight="1">
      <c r="A36" s="16"/>
      <c r="B36" s="17"/>
      <c r="C36" s="16"/>
      <c r="D36" s="16"/>
      <c r="E36" s="16"/>
      <c r="F36" s="19" t="s">
        <v>30</v>
      </c>
      <c r="G36" s="16"/>
      <c r="H36" s="16"/>
      <c r="I36" s="19" t="s">
        <v>29</v>
      </c>
      <c r="J36" s="19" t="s">
        <v>31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" customFormat="1" ht="14.45" customHeight="1">
      <c r="A37" s="16"/>
      <c r="B37" s="17"/>
      <c r="C37" s="16"/>
      <c r="D37" s="42" t="s">
        <v>32</v>
      </c>
      <c r="E37" s="20" t="s">
        <v>33</v>
      </c>
      <c r="F37" s="47">
        <f>ROUND((SUM(BE132:BE192)),  2)</f>
        <v>0</v>
      </c>
      <c r="G37" s="48"/>
      <c r="H37" s="48"/>
      <c r="I37" s="49">
        <v>0.2</v>
      </c>
      <c r="J37" s="47">
        <f>ROUND(((SUM(BE132:BE192))*I37),  2)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" customFormat="1" ht="14.45" customHeight="1">
      <c r="A38" s="16"/>
      <c r="B38" s="17"/>
      <c r="C38" s="16"/>
      <c r="D38" s="16"/>
      <c r="E38" s="20" t="s">
        <v>34</v>
      </c>
      <c r="F38" s="47">
        <f>ROUND((SUM(BF132:BF192)),  2)</f>
        <v>0</v>
      </c>
      <c r="G38" s="48"/>
      <c r="H38" s="48"/>
      <c r="I38" s="49">
        <v>0.2</v>
      </c>
      <c r="J38" s="47">
        <f>ROUND(((SUM(BF132:BF192))*I38),  2)</f>
        <v>0</v>
      </c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" customFormat="1" ht="14.45" hidden="1" customHeight="1">
      <c r="A39" s="16"/>
      <c r="B39" s="17"/>
      <c r="C39" s="16"/>
      <c r="D39" s="16"/>
      <c r="E39" s="14" t="s">
        <v>35</v>
      </c>
      <c r="F39" s="50">
        <f>ROUND((SUM(BG132:BG192)),  2)</f>
        <v>0</v>
      </c>
      <c r="G39" s="16"/>
      <c r="H39" s="16"/>
      <c r="I39" s="51">
        <v>0.2</v>
      </c>
      <c r="J39" s="50">
        <f>0</f>
        <v>0</v>
      </c>
      <c r="K39" s="16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" customFormat="1" ht="14.45" hidden="1" customHeight="1">
      <c r="A40" s="16"/>
      <c r="B40" s="17"/>
      <c r="C40" s="16"/>
      <c r="D40" s="16"/>
      <c r="E40" s="14" t="s">
        <v>36</v>
      </c>
      <c r="F40" s="50">
        <f>ROUND((SUM(BH132:BH192)),  2)</f>
        <v>0</v>
      </c>
      <c r="G40" s="16"/>
      <c r="H40" s="16"/>
      <c r="I40" s="51">
        <v>0.2</v>
      </c>
      <c r="J40" s="50">
        <f>0</f>
        <v>0</v>
      </c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" customFormat="1" ht="14.45" hidden="1" customHeight="1">
      <c r="A41" s="16"/>
      <c r="B41" s="17"/>
      <c r="C41" s="16"/>
      <c r="D41" s="16"/>
      <c r="E41" s="20" t="s">
        <v>37</v>
      </c>
      <c r="F41" s="47">
        <f>ROUND((SUM(BI132:BI192)),  2)</f>
        <v>0</v>
      </c>
      <c r="G41" s="48"/>
      <c r="H41" s="48"/>
      <c r="I41" s="49">
        <v>0</v>
      </c>
      <c r="J41" s="47">
        <f>0</f>
        <v>0</v>
      </c>
      <c r="K41" s="16"/>
      <c r="L41" s="2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" customFormat="1" ht="6.95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2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2" customFormat="1" ht="25.35" customHeight="1">
      <c r="A43" s="16"/>
      <c r="B43" s="17"/>
      <c r="C43" s="52"/>
      <c r="D43" s="53" t="s">
        <v>38</v>
      </c>
      <c r="E43" s="33"/>
      <c r="F43" s="33"/>
      <c r="G43" s="54" t="s">
        <v>39</v>
      </c>
      <c r="H43" s="55" t="s">
        <v>40</v>
      </c>
      <c r="I43" s="33"/>
      <c r="J43" s="56"/>
      <c r="K43" s="57"/>
      <c r="L43" s="2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2" customFormat="1" ht="14.45" customHeight="1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2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1" customFormat="1" ht="14.45" customHeight="1">
      <c r="B45" s="11"/>
      <c r="L45" s="11"/>
    </row>
    <row r="46" spans="1:31" s="1" customFormat="1" ht="14.45" customHeight="1">
      <c r="B46" s="11"/>
      <c r="L46" s="11"/>
    </row>
    <row r="47" spans="1:31" s="1" customFormat="1" ht="14.45" customHeight="1">
      <c r="B47" s="11"/>
      <c r="L47" s="11"/>
    </row>
    <row r="48" spans="1:31" s="1" customFormat="1" ht="14.45" customHeight="1">
      <c r="B48" s="11"/>
      <c r="L48" s="11"/>
    </row>
    <row r="49" spans="1:31" s="1" customFormat="1" ht="14.45" customHeight="1">
      <c r="B49" s="11"/>
      <c r="L49" s="11"/>
    </row>
    <row r="50" spans="1:31" s="2" customFormat="1" ht="14.45" customHeight="1">
      <c r="B50" s="21"/>
      <c r="D50" s="22" t="s">
        <v>41</v>
      </c>
      <c r="E50" s="23"/>
      <c r="F50" s="23"/>
      <c r="G50" s="22" t="s">
        <v>42</v>
      </c>
      <c r="H50" s="23"/>
      <c r="I50" s="23"/>
      <c r="J50" s="23"/>
      <c r="K50" s="23"/>
      <c r="L50" s="21"/>
    </row>
    <row r="51" spans="1:31" ht="11.25">
      <c r="B51" s="11"/>
      <c r="L51" s="11"/>
    </row>
    <row r="52" spans="1:31" ht="11.25">
      <c r="B52" s="11"/>
      <c r="L52" s="11"/>
    </row>
    <row r="53" spans="1:31" ht="11.25">
      <c r="B53" s="11"/>
      <c r="L53" s="11"/>
    </row>
    <row r="54" spans="1:31" ht="11.25">
      <c r="B54" s="11"/>
      <c r="L54" s="11"/>
    </row>
    <row r="55" spans="1:31" ht="11.25">
      <c r="B55" s="11"/>
      <c r="L55" s="11"/>
    </row>
    <row r="56" spans="1:31" ht="11.25">
      <c r="B56" s="11"/>
      <c r="L56" s="11"/>
    </row>
    <row r="57" spans="1:31" ht="11.25">
      <c r="B57" s="11"/>
      <c r="L57" s="11"/>
    </row>
    <row r="58" spans="1:31" ht="11.25">
      <c r="B58" s="11"/>
      <c r="L58" s="11"/>
    </row>
    <row r="59" spans="1:31" ht="11.25">
      <c r="B59" s="11"/>
      <c r="L59" s="11"/>
    </row>
    <row r="60" spans="1:31" ht="11.25">
      <c r="B60" s="11"/>
      <c r="L60" s="11"/>
    </row>
    <row r="61" spans="1:31" s="2" customFormat="1" ht="12.75">
      <c r="A61" s="16"/>
      <c r="B61" s="17"/>
      <c r="C61" s="16"/>
      <c r="D61" s="24" t="s">
        <v>43</v>
      </c>
      <c r="E61" s="18"/>
      <c r="F61" s="58" t="s">
        <v>44</v>
      </c>
      <c r="G61" s="24" t="s">
        <v>43</v>
      </c>
      <c r="H61" s="18"/>
      <c r="I61" s="18"/>
      <c r="J61" s="59" t="s">
        <v>44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11.25">
      <c r="B62" s="11"/>
      <c r="L62" s="11"/>
    </row>
    <row r="63" spans="1:31" ht="11.25">
      <c r="B63" s="11"/>
      <c r="L63" s="11"/>
    </row>
    <row r="64" spans="1:31" ht="11.25">
      <c r="B64" s="11"/>
      <c r="L64" s="11"/>
    </row>
    <row r="65" spans="1:31" s="2" customFormat="1" ht="12.75">
      <c r="A65" s="16"/>
      <c r="B65" s="17"/>
      <c r="C65" s="16"/>
      <c r="D65" s="22" t="s">
        <v>45</v>
      </c>
      <c r="E65" s="25"/>
      <c r="F65" s="25"/>
      <c r="G65" s="22" t="s">
        <v>46</v>
      </c>
      <c r="H65" s="25"/>
      <c r="I65" s="25"/>
      <c r="J65" s="25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11.25">
      <c r="B66" s="11"/>
      <c r="L66" s="11"/>
    </row>
    <row r="67" spans="1:31" ht="11.25">
      <c r="B67" s="11"/>
      <c r="L67" s="11"/>
    </row>
    <row r="68" spans="1:31" ht="11.25">
      <c r="B68" s="11"/>
      <c r="L68" s="11"/>
    </row>
    <row r="69" spans="1:31" ht="11.25">
      <c r="B69" s="11"/>
      <c r="L69" s="11"/>
    </row>
    <row r="70" spans="1:31" ht="11.25">
      <c r="B70" s="11"/>
      <c r="L70" s="11"/>
    </row>
    <row r="71" spans="1:31" ht="11.25">
      <c r="B71" s="11"/>
      <c r="L71" s="11"/>
    </row>
    <row r="72" spans="1:31" ht="11.25">
      <c r="B72" s="11"/>
      <c r="L72" s="11"/>
    </row>
    <row r="73" spans="1:31" ht="11.25">
      <c r="B73" s="11"/>
      <c r="L73" s="11"/>
    </row>
    <row r="74" spans="1:31" ht="11.25">
      <c r="B74" s="11"/>
      <c r="L74" s="11"/>
    </row>
    <row r="75" spans="1:31" ht="11.25">
      <c r="B75" s="11"/>
      <c r="L75" s="11"/>
    </row>
    <row r="76" spans="1:31" s="2" customFormat="1" ht="12.75">
      <c r="A76" s="16"/>
      <c r="B76" s="17"/>
      <c r="C76" s="16"/>
      <c r="D76" s="24" t="s">
        <v>43</v>
      </c>
      <c r="E76" s="18"/>
      <c r="F76" s="58" t="s">
        <v>44</v>
      </c>
      <c r="G76" s="24" t="s">
        <v>43</v>
      </c>
      <c r="H76" s="18"/>
      <c r="I76" s="18"/>
      <c r="J76" s="59" t="s">
        <v>44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>
      <c r="A77" s="1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31" s="2" customFormat="1" ht="6.95" hidden="1" customHeight="1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" customFormat="1" ht="24.95" hidden="1" customHeight="1">
      <c r="A82" s="16"/>
      <c r="B82" s="17"/>
      <c r="C82" s="12" t="s">
        <v>103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" customFormat="1" ht="6.95" hidden="1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" customFormat="1" ht="12" hidden="1" customHeight="1">
      <c r="A84" s="16"/>
      <c r="B84" s="17"/>
      <c r="C84" s="14" t="s">
        <v>13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" customFormat="1" ht="16.5" hidden="1" customHeight="1">
      <c r="A85" s="16"/>
      <c r="B85" s="17"/>
      <c r="C85" s="16"/>
      <c r="D85" s="16"/>
      <c r="E85" s="126" t="str">
        <f>E7</f>
        <v>Žilina Zb HaZZ, vybudovanie rozvodov tepla</v>
      </c>
      <c r="F85" s="127"/>
      <c r="G85" s="127"/>
      <c r="H85" s="127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s="1" customFormat="1" ht="12" hidden="1" customHeight="1">
      <c r="B86" s="11"/>
      <c r="C86" s="14" t="s">
        <v>97</v>
      </c>
      <c r="L86" s="11"/>
    </row>
    <row r="87" spans="1:31" s="1" customFormat="1" ht="16.5" hidden="1" customHeight="1">
      <c r="B87" s="11"/>
      <c r="E87" s="126" t="s">
        <v>98</v>
      </c>
      <c r="F87" s="123"/>
      <c r="G87" s="123"/>
      <c r="H87" s="123"/>
      <c r="L87" s="11"/>
    </row>
    <row r="88" spans="1:31" s="1" customFormat="1" ht="12" hidden="1" customHeight="1">
      <c r="B88" s="11"/>
      <c r="C88" s="14" t="s">
        <v>99</v>
      </c>
      <c r="L88" s="11"/>
    </row>
    <row r="89" spans="1:31" s="2" customFormat="1" ht="16.5" hidden="1" customHeight="1">
      <c r="A89" s="16"/>
      <c r="B89" s="17"/>
      <c r="C89" s="16"/>
      <c r="D89" s="16"/>
      <c r="E89" s="128" t="s">
        <v>100</v>
      </c>
      <c r="F89" s="129"/>
      <c r="G89" s="129"/>
      <c r="H89" s="129"/>
      <c r="I89" s="16"/>
      <c r="J89" s="16"/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" customFormat="1" ht="12" hidden="1" customHeight="1">
      <c r="A90" s="16"/>
      <c r="B90" s="17"/>
      <c r="C90" s="14" t="s">
        <v>101</v>
      </c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" customFormat="1" ht="16.5" hidden="1" customHeight="1">
      <c r="A91" s="16"/>
      <c r="B91" s="17"/>
      <c r="C91" s="16"/>
      <c r="D91" s="16"/>
      <c r="E91" s="122" t="str">
        <f>E13</f>
        <v>3 - O3</v>
      </c>
      <c r="F91" s="129"/>
      <c r="G91" s="129"/>
      <c r="H91" s="129"/>
      <c r="I91" s="16"/>
      <c r="J91" s="16"/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" customFormat="1" ht="6.95" hidden="1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" customFormat="1" ht="12" hidden="1" customHeight="1">
      <c r="A93" s="16"/>
      <c r="B93" s="17"/>
      <c r="C93" s="14" t="s">
        <v>17</v>
      </c>
      <c r="D93" s="16"/>
      <c r="E93" s="16"/>
      <c r="F93" s="13" t="str">
        <f>F16</f>
        <v>Žilina, Bánovská cesta 8111</v>
      </c>
      <c r="G93" s="16"/>
      <c r="H93" s="16"/>
      <c r="I93" s="14" t="s">
        <v>18</v>
      </c>
      <c r="J93" s="30" t="str">
        <f>IF(J16="","",J16)</f>
        <v/>
      </c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" customFormat="1" ht="6.95" hidden="1" customHeight="1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" customFormat="1" ht="15.2" hidden="1" customHeight="1">
      <c r="A95" s="16"/>
      <c r="B95" s="17"/>
      <c r="C95" s="14" t="s">
        <v>19</v>
      </c>
      <c r="D95" s="16"/>
      <c r="E95" s="16"/>
      <c r="F95" s="13" t="str">
        <f>E19</f>
        <v xml:space="preserve"> </v>
      </c>
      <c r="G95" s="16"/>
      <c r="H95" s="16"/>
      <c r="I95" s="14" t="s">
        <v>24</v>
      </c>
      <c r="J95" s="15">
        <f>E25</f>
        <v>0</v>
      </c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" customFormat="1" ht="15.2" hidden="1" customHeight="1">
      <c r="A96" s="16"/>
      <c r="B96" s="17"/>
      <c r="C96" s="14" t="s">
        <v>23</v>
      </c>
      <c r="D96" s="16"/>
      <c r="E96" s="16"/>
      <c r="F96" s="13" t="str">
        <f>IF(E22="","",E22)</f>
        <v/>
      </c>
      <c r="G96" s="16"/>
      <c r="H96" s="16"/>
      <c r="I96" s="14" t="s">
        <v>26</v>
      </c>
      <c r="J96" s="15">
        <f>E28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" customFormat="1" ht="10.35" hidden="1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2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" customFormat="1" ht="29.25" hidden="1" customHeight="1">
      <c r="A98" s="16"/>
      <c r="B98" s="17"/>
      <c r="C98" s="60" t="s">
        <v>104</v>
      </c>
      <c r="D98" s="52"/>
      <c r="E98" s="52"/>
      <c r="F98" s="52"/>
      <c r="G98" s="52"/>
      <c r="H98" s="52"/>
      <c r="I98" s="52"/>
      <c r="J98" s="61" t="s">
        <v>105</v>
      </c>
      <c r="K98" s="52"/>
      <c r="L98" s="2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47" s="2" customFormat="1" ht="10.35" hidden="1" customHeight="1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2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47" s="2" customFormat="1" ht="22.9" hidden="1" customHeight="1">
      <c r="A100" s="16"/>
      <c r="B100" s="17"/>
      <c r="C100" s="62" t="s">
        <v>106</v>
      </c>
      <c r="D100" s="16"/>
      <c r="E100" s="16"/>
      <c r="F100" s="16"/>
      <c r="G100" s="16"/>
      <c r="H100" s="16"/>
      <c r="I100" s="16"/>
      <c r="J100" s="40">
        <f>J132</f>
        <v>0</v>
      </c>
      <c r="K100" s="16"/>
      <c r="L100" s="2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U100" s="8" t="s">
        <v>107</v>
      </c>
    </row>
    <row r="101" spans="1:47" s="4" customFormat="1" ht="24.95" hidden="1" customHeight="1">
      <c r="B101" s="63"/>
      <c r="D101" s="64" t="s">
        <v>108</v>
      </c>
      <c r="E101" s="65"/>
      <c r="F101" s="65"/>
      <c r="G101" s="65"/>
      <c r="H101" s="65"/>
      <c r="I101" s="65"/>
      <c r="J101" s="66">
        <f>J133</f>
        <v>0</v>
      </c>
      <c r="L101" s="63"/>
    </row>
    <row r="102" spans="1:47" s="5" customFormat="1" ht="19.899999999999999" hidden="1" customHeight="1">
      <c r="B102" s="67"/>
      <c r="D102" s="68" t="s">
        <v>109</v>
      </c>
      <c r="E102" s="69"/>
      <c r="F102" s="69"/>
      <c r="G102" s="69"/>
      <c r="H102" s="69"/>
      <c r="I102" s="69"/>
      <c r="J102" s="70">
        <f>J134</f>
        <v>0</v>
      </c>
      <c r="L102" s="67"/>
    </row>
    <row r="103" spans="1:47" s="5" customFormat="1" ht="14.85" hidden="1" customHeight="1">
      <c r="B103" s="67"/>
      <c r="D103" s="68" t="s">
        <v>110</v>
      </c>
      <c r="E103" s="69"/>
      <c r="F103" s="69"/>
      <c r="G103" s="69"/>
      <c r="H103" s="69"/>
      <c r="I103" s="69"/>
      <c r="J103" s="70">
        <f>J135</f>
        <v>0</v>
      </c>
      <c r="L103" s="67"/>
    </row>
    <row r="104" spans="1:47" s="5" customFormat="1" ht="14.85" hidden="1" customHeight="1">
      <c r="B104" s="67"/>
      <c r="D104" s="68" t="s">
        <v>111</v>
      </c>
      <c r="E104" s="69"/>
      <c r="F104" s="69"/>
      <c r="G104" s="69"/>
      <c r="H104" s="69"/>
      <c r="I104" s="69"/>
      <c r="J104" s="70">
        <f>J154</f>
        <v>0</v>
      </c>
      <c r="L104" s="67"/>
    </row>
    <row r="105" spans="1:47" s="5" customFormat="1" ht="14.85" hidden="1" customHeight="1">
      <c r="B105" s="67"/>
      <c r="D105" s="68" t="s">
        <v>114</v>
      </c>
      <c r="E105" s="69"/>
      <c r="F105" s="69"/>
      <c r="G105" s="69"/>
      <c r="H105" s="69"/>
      <c r="I105" s="69"/>
      <c r="J105" s="70">
        <f>J175</f>
        <v>0</v>
      </c>
      <c r="L105" s="67"/>
    </row>
    <row r="106" spans="1:47" s="5" customFormat="1" ht="14.85" hidden="1" customHeight="1">
      <c r="B106" s="67"/>
      <c r="D106" s="68" t="s">
        <v>115</v>
      </c>
      <c r="E106" s="69"/>
      <c r="F106" s="69"/>
      <c r="G106" s="69"/>
      <c r="H106" s="69"/>
      <c r="I106" s="69"/>
      <c r="J106" s="70">
        <f>J181</f>
        <v>0</v>
      </c>
      <c r="L106" s="67"/>
    </row>
    <row r="107" spans="1:47" s="5" customFormat="1" ht="14.85" hidden="1" customHeight="1">
      <c r="B107" s="67"/>
      <c r="D107" s="68" t="s">
        <v>116</v>
      </c>
      <c r="E107" s="69"/>
      <c r="F107" s="69"/>
      <c r="G107" s="69"/>
      <c r="H107" s="69"/>
      <c r="I107" s="69"/>
      <c r="J107" s="70">
        <f>J183</f>
        <v>0</v>
      </c>
      <c r="L107" s="67"/>
    </row>
    <row r="108" spans="1:47" s="4" customFormat="1" ht="24.95" hidden="1" customHeight="1">
      <c r="B108" s="63"/>
      <c r="D108" s="64" t="s">
        <v>117</v>
      </c>
      <c r="E108" s="65"/>
      <c r="F108" s="65"/>
      <c r="G108" s="65"/>
      <c r="H108" s="65"/>
      <c r="I108" s="65"/>
      <c r="J108" s="66">
        <f>J191</f>
        <v>0</v>
      </c>
      <c r="L108" s="63"/>
    </row>
    <row r="109" spans="1:47" s="2" customFormat="1" ht="21.75" hidden="1" customHeight="1">
      <c r="A109" s="16"/>
      <c r="B109" s="17"/>
      <c r="C109" s="16"/>
      <c r="D109" s="16"/>
      <c r="E109" s="16"/>
      <c r="F109" s="16"/>
      <c r="G109" s="16"/>
      <c r="H109" s="16"/>
      <c r="I109" s="16"/>
      <c r="J109" s="16"/>
      <c r="K109" s="16"/>
      <c r="L109" s="21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47" s="2" customFormat="1" ht="6.95" hidden="1" customHeight="1">
      <c r="A110" s="16"/>
      <c r="B110" s="26"/>
      <c r="C110" s="27"/>
      <c r="D110" s="27"/>
      <c r="E110" s="27"/>
      <c r="F110" s="27"/>
      <c r="G110" s="27"/>
      <c r="H110" s="27"/>
      <c r="I110" s="27"/>
      <c r="J110" s="27"/>
      <c r="K110" s="27"/>
      <c r="L110" s="2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47" ht="11.25" hidden="1"/>
    <row r="112" spans="1:47" ht="11.25" hidden="1"/>
    <row r="113" spans="1:31" ht="11.25" hidden="1"/>
    <row r="114" spans="1:31" s="2" customFormat="1" ht="6.95" customHeight="1">
      <c r="A114" s="16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s="2" customFormat="1" ht="24.95" customHeight="1">
      <c r="A115" s="16"/>
      <c r="B115" s="17"/>
      <c r="C115" s="12" t="s">
        <v>118</v>
      </c>
      <c r="D115" s="16"/>
      <c r="E115" s="16"/>
      <c r="F115" s="16"/>
      <c r="G115" s="16"/>
      <c r="H115" s="16"/>
      <c r="I115" s="16"/>
      <c r="J115" s="16"/>
      <c r="K115" s="16"/>
      <c r="L115" s="21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s="2" customFormat="1" ht="6.95" customHeight="1">
      <c r="A116" s="16"/>
      <c r="B116" s="17"/>
      <c r="C116" s="16"/>
      <c r="D116" s="16"/>
      <c r="E116" s="16"/>
      <c r="F116" s="16"/>
      <c r="G116" s="16"/>
      <c r="H116" s="16"/>
      <c r="I116" s="16"/>
      <c r="J116" s="16"/>
      <c r="K116" s="16"/>
      <c r="L116" s="21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s="2" customFormat="1" ht="12" customHeight="1">
      <c r="A117" s="16"/>
      <c r="B117" s="17"/>
      <c r="C117" s="14" t="s">
        <v>13</v>
      </c>
      <c r="D117" s="16"/>
      <c r="E117" s="16"/>
      <c r="F117" s="16"/>
      <c r="G117" s="16"/>
      <c r="H117" s="16"/>
      <c r="I117" s="16"/>
      <c r="J117" s="16"/>
      <c r="K117" s="16"/>
      <c r="L117" s="21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s="2" customFormat="1" ht="16.5" customHeight="1">
      <c r="A118" s="16"/>
      <c r="B118" s="17"/>
      <c r="C118" s="16"/>
      <c r="D118" s="16"/>
      <c r="E118" s="126" t="str">
        <f>E7</f>
        <v>Žilina Zb HaZZ, vybudovanie rozvodov tepla</v>
      </c>
      <c r="F118" s="127"/>
      <c r="G118" s="127"/>
      <c r="H118" s="127"/>
      <c r="I118" s="16"/>
      <c r="J118" s="16"/>
      <c r="K118" s="16"/>
      <c r="L118" s="2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1" customFormat="1" ht="12" customHeight="1">
      <c r="B119" s="11"/>
      <c r="C119" s="14" t="s">
        <v>97</v>
      </c>
      <c r="L119" s="11"/>
    </row>
    <row r="120" spans="1:31" s="1" customFormat="1" ht="16.5" customHeight="1">
      <c r="B120" s="11"/>
      <c r="E120" s="126" t="s">
        <v>98</v>
      </c>
      <c r="F120" s="123"/>
      <c r="G120" s="123"/>
      <c r="H120" s="123"/>
      <c r="L120" s="11"/>
    </row>
    <row r="121" spans="1:31" s="1" customFormat="1" ht="12" customHeight="1">
      <c r="B121" s="11"/>
      <c r="C121" s="14" t="s">
        <v>99</v>
      </c>
      <c r="L121" s="11"/>
    </row>
    <row r="122" spans="1:31" s="2" customFormat="1" ht="16.5" customHeight="1">
      <c r="A122" s="16"/>
      <c r="B122" s="17"/>
      <c r="C122" s="16"/>
      <c r="D122" s="16"/>
      <c r="E122" s="128" t="s">
        <v>100</v>
      </c>
      <c r="F122" s="129"/>
      <c r="G122" s="129"/>
      <c r="H122" s="129"/>
      <c r="I122" s="16"/>
      <c r="J122" s="16"/>
      <c r="K122" s="16"/>
      <c r="L122" s="2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2" customFormat="1" ht="12" customHeight="1">
      <c r="A123" s="16"/>
      <c r="B123" s="17"/>
      <c r="C123" s="14" t="s">
        <v>101</v>
      </c>
      <c r="D123" s="16"/>
      <c r="E123" s="16"/>
      <c r="F123" s="16"/>
      <c r="G123" s="16"/>
      <c r="H123" s="16"/>
      <c r="I123" s="16"/>
      <c r="J123" s="16"/>
      <c r="K123" s="16"/>
      <c r="L123" s="21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2" customFormat="1" ht="16.5" customHeight="1">
      <c r="A124" s="16"/>
      <c r="B124" s="17"/>
      <c r="C124" s="16"/>
      <c r="D124" s="16"/>
      <c r="E124" s="122" t="str">
        <f>E13</f>
        <v>3 - O3</v>
      </c>
      <c r="F124" s="129"/>
      <c r="G124" s="129"/>
      <c r="H124" s="129"/>
      <c r="I124" s="16"/>
      <c r="J124" s="16"/>
      <c r="K124" s="16"/>
      <c r="L124" s="21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2" customFormat="1" ht="6.95" customHeight="1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21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2" customFormat="1" ht="12" customHeight="1">
      <c r="A126" s="16"/>
      <c r="B126" s="17"/>
      <c r="C126" s="14" t="s">
        <v>17</v>
      </c>
      <c r="D126" s="16"/>
      <c r="E126" s="16"/>
      <c r="F126" s="13" t="str">
        <f>F16</f>
        <v>Žilina, Bánovská cesta 8111</v>
      </c>
      <c r="G126" s="16"/>
      <c r="H126" s="16"/>
      <c r="I126" s="14" t="s">
        <v>18</v>
      </c>
      <c r="J126" s="30" t="str">
        <f>IF(J16="","",J16)</f>
        <v/>
      </c>
      <c r="K126" s="16"/>
      <c r="L126" s="2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" customFormat="1" ht="6.95" customHeight="1">
      <c r="A127" s="16"/>
      <c r="B127" s="17"/>
      <c r="C127" s="16"/>
      <c r="D127" s="16"/>
      <c r="E127" s="16"/>
      <c r="F127" s="16"/>
      <c r="G127" s="16"/>
      <c r="H127" s="16"/>
      <c r="I127" s="16"/>
      <c r="J127" s="16"/>
      <c r="K127" s="16"/>
      <c r="L127" s="2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" customFormat="1" ht="15.2" customHeight="1">
      <c r="A128" s="16"/>
      <c r="B128" s="17"/>
      <c r="C128" s="14" t="s">
        <v>19</v>
      </c>
      <c r="D128" s="16"/>
      <c r="E128" s="16"/>
      <c r="F128" s="13" t="s">
        <v>1452</v>
      </c>
      <c r="G128" s="16"/>
      <c r="H128" s="16"/>
      <c r="I128" s="14" t="s">
        <v>24</v>
      </c>
      <c r="J128" s="15"/>
      <c r="K128" s="16"/>
      <c r="L128" s="2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65" s="2" customFormat="1" ht="15.2" customHeight="1">
      <c r="A129" s="16"/>
      <c r="B129" s="17"/>
      <c r="C129" s="14" t="s">
        <v>23</v>
      </c>
      <c r="D129" s="16"/>
      <c r="E129" s="16"/>
      <c r="F129" s="13" t="str">
        <f>IF(E22="","",E22)</f>
        <v/>
      </c>
      <c r="G129" s="16"/>
      <c r="H129" s="16"/>
      <c r="I129" s="14" t="s">
        <v>26</v>
      </c>
      <c r="J129" s="15"/>
      <c r="K129" s="16"/>
      <c r="L129" s="2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5" s="2" customFormat="1" ht="10.35" customHeight="1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6"/>
      <c r="L130" s="2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65" s="6" customFormat="1" ht="29.25" customHeight="1">
      <c r="A131" s="71"/>
      <c r="B131" s="72"/>
      <c r="C131" s="304" t="s">
        <v>119</v>
      </c>
      <c r="D131" s="305" t="s">
        <v>53</v>
      </c>
      <c r="E131" s="305" t="s">
        <v>49</v>
      </c>
      <c r="F131" s="305" t="s">
        <v>50</v>
      </c>
      <c r="G131" s="305" t="s">
        <v>120</v>
      </c>
      <c r="H131" s="305" t="s">
        <v>121</v>
      </c>
      <c r="I131" s="305" t="s">
        <v>122</v>
      </c>
      <c r="J131" s="306" t="s">
        <v>105</v>
      </c>
      <c r="K131" s="307" t="s">
        <v>123</v>
      </c>
      <c r="L131" s="77"/>
      <c r="M131" s="34" t="s">
        <v>1</v>
      </c>
      <c r="N131" s="35" t="s">
        <v>32</v>
      </c>
      <c r="O131" s="35" t="s">
        <v>124</v>
      </c>
      <c r="P131" s="35" t="s">
        <v>125</v>
      </c>
      <c r="Q131" s="35" t="s">
        <v>126</v>
      </c>
      <c r="R131" s="35" t="s">
        <v>127</v>
      </c>
      <c r="S131" s="35" t="s">
        <v>128</v>
      </c>
      <c r="T131" s="36" t="s">
        <v>129</v>
      </c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</row>
    <row r="132" spans="1:65" s="2" customFormat="1" ht="22.9" customHeight="1">
      <c r="A132" s="16"/>
      <c r="B132" s="17"/>
      <c r="C132" s="224" t="s">
        <v>106</v>
      </c>
      <c r="D132" s="155"/>
      <c r="E132" s="155"/>
      <c r="F132" s="155"/>
      <c r="G132" s="155"/>
      <c r="H132" s="155"/>
      <c r="I132" s="155"/>
      <c r="J132" s="310"/>
      <c r="K132" s="155"/>
      <c r="L132" s="17"/>
      <c r="M132" s="37"/>
      <c r="N132" s="31"/>
      <c r="O132" s="38"/>
      <c r="P132" s="79">
        <f>P133+P191</f>
        <v>0</v>
      </c>
      <c r="Q132" s="38"/>
      <c r="R132" s="79">
        <f>R133+R191</f>
        <v>2.4500000000000001E-2</v>
      </c>
      <c r="S132" s="38"/>
      <c r="T132" s="80">
        <f>T133+T191</f>
        <v>0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T132" s="8" t="s">
        <v>67</v>
      </c>
      <c r="AU132" s="8" t="s">
        <v>107</v>
      </c>
      <c r="BK132" s="81">
        <f>BK133+BK191</f>
        <v>0</v>
      </c>
    </row>
    <row r="133" spans="1:65" s="7" customFormat="1" ht="25.9" customHeight="1">
      <c r="B133" s="82"/>
      <c r="C133" s="314"/>
      <c r="D133" s="316" t="s">
        <v>67</v>
      </c>
      <c r="E133" s="317" t="s">
        <v>130</v>
      </c>
      <c r="F133" s="317" t="s">
        <v>131</v>
      </c>
      <c r="G133" s="314"/>
      <c r="H133" s="314"/>
      <c r="I133" s="318"/>
      <c r="J133" s="319"/>
      <c r="K133" s="314"/>
      <c r="L133" s="82"/>
      <c r="M133" s="87"/>
      <c r="N133" s="88"/>
      <c r="O133" s="88"/>
      <c r="P133" s="89">
        <f>P134</f>
        <v>0</v>
      </c>
      <c r="Q133" s="88"/>
      <c r="R133" s="89">
        <f>R134</f>
        <v>2.4500000000000001E-2</v>
      </c>
      <c r="S133" s="88"/>
      <c r="T133" s="90">
        <f>T134</f>
        <v>0</v>
      </c>
      <c r="AR133" s="83" t="s">
        <v>75</v>
      </c>
      <c r="AT133" s="91" t="s">
        <v>67</v>
      </c>
      <c r="AU133" s="91" t="s">
        <v>68</v>
      </c>
      <c r="AY133" s="83" t="s">
        <v>132</v>
      </c>
      <c r="BK133" s="92">
        <f>BK134</f>
        <v>0</v>
      </c>
    </row>
    <row r="134" spans="1:65" s="7" customFormat="1" ht="22.9" customHeight="1">
      <c r="B134" s="82"/>
      <c r="C134" s="314"/>
      <c r="D134" s="316" t="s">
        <v>67</v>
      </c>
      <c r="E134" s="326" t="s">
        <v>133</v>
      </c>
      <c r="F134" s="326" t="s">
        <v>134</v>
      </c>
      <c r="G134" s="314"/>
      <c r="H134" s="314"/>
      <c r="I134" s="318"/>
      <c r="J134" s="327"/>
      <c r="K134" s="314"/>
      <c r="L134" s="82"/>
      <c r="M134" s="87"/>
      <c r="N134" s="88"/>
      <c r="O134" s="88"/>
      <c r="P134" s="89">
        <f>P135+P154+P175+P181+P183</f>
        <v>0</v>
      </c>
      <c r="Q134" s="88"/>
      <c r="R134" s="89">
        <f>R135+R154+R175+R181+R183</f>
        <v>2.4500000000000001E-2</v>
      </c>
      <c r="S134" s="88"/>
      <c r="T134" s="90">
        <f>T135+T154+T175+T181+T183</f>
        <v>0</v>
      </c>
      <c r="AR134" s="83" t="s">
        <v>75</v>
      </c>
      <c r="AT134" s="91" t="s">
        <v>67</v>
      </c>
      <c r="AU134" s="91" t="s">
        <v>75</v>
      </c>
      <c r="AY134" s="83" t="s">
        <v>132</v>
      </c>
      <c r="BK134" s="92">
        <f>BK135+BK154+BK175+BK181+BK183</f>
        <v>0</v>
      </c>
    </row>
    <row r="135" spans="1:65" s="7" customFormat="1" ht="20.85" customHeight="1">
      <c r="B135" s="82"/>
      <c r="C135" s="314"/>
      <c r="D135" s="316" t="s">
        <v>67</v>
      </c>
      <c r="E135" s="326" t="s">
        <v>135</v>
      </c>
      <c r="F135" s="326" t="s">
        <v>136</v>
      </c>
      <c r="G135" s="314"/>
      <c r="H135" s="314"/>
      <c r="I135" s="318"/>
      <c r="J135" s="327"/>
      <c r="K135" s="314"/>
      <c r="L135" s="82"/>
      <c r="M135" s="87"/>
      <c r="N135" s="88"/>
      <c r="O135" s="88"/>
      <c r="P135" s="89">
        <f>SUM(P136:P153)</f>
        <v>0</v>
      </c>
      <c r="Q135" s="88"/>
      <c r="R135" s="89">
        <f>SUM(R136:R153)</f>
        <v>0</v>
      </c>
      <c r="S135" s="88"/>
      <c r="T135" s="90">
        <f>SUM(T136:T153)</f>
        <v>0</v>
      </c>
      <c r="AR135" s="83" t="s">
        <v>75</v>
      </c>
      <c r="AT135" s="91" t="s">
        <v>67</v>
      </c>
      <c r="AU135" s="91" t="s">
        <v>80</v>
      </c>
      <c r="AY135" s="83" t="s">
        <v>132</v>
      </c>
      <c r="BK135" s="92">
        <f>SUM(BK136:BK153)</f>
        <v>0</v>
      </c>
    </row>
    <row r="136" spans="1:65" s="2" customFormat="1" ht="16.5" customHeight="1">
      <c r="A136" s="16"/>
      <c r="B136" s="95"/>
      <c r="C136" s="329" t="s">
        <v>75</v>
      </c>
      <c r="D136" s="329" t="s">
        <v>137</v>
      </c>
      <c r="E136" s="330" t="s">
        <v>138</v>
      </c>
      <c r="F136" s="331" t="s">
        <v>139</v>
      </c>
      <c r="G136" s="332" t="s">
        <v>140</v>
      </c>
      <c r="H136" s="333">
        <v>1</v>
      </c>
      <c r="I136" s="334"/>
      <c r="J136" s="334"/>
      <c r="K136" s="335"/>
      <c r="L136" s="17"/>
      <c r="M136" s="102" t="s">
        <v>1</v>
      </c>
      <c r="N136" s="103" t="s">
        <v>34</v>
      </c>
      <c r="O136" s="32"/>
      <c r="P136" s="104">
        <f t="shared" ref="P136:P153" si="0">O136*H136</f>
        <v>0</v>
      </c>
      <c r="Q136" s="104">
        <v>0</v>
      </c>
      <c r="R136" s="104">
        <f t="shared" ref="R136:R153" si="1">Q136*H136</f>
        <v>0</v>
      </c>
      <c r="S136" s="104">
        <v>0</v>
      </c>
      <c r="T136" s="105">
        <f t="shared" ref="T136:T153" si="2">S136*H136</f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R136" s="106" t="s">
        <v>141</v>
      </c>
      <c r="AT136" s="106" t="s">
        <v>137</v>
      </c>
      <c r="AU136" s="106" t="s">
        <v>84</v>
      </c>
      <c r="AY136" s="8" t="s">
        <v>132</v>
      </c>
      <c r="BE136" s="107">
        <f t="shared" ref="BE136:BE153" si="3">IF(N136="základná",J136,0)</f>
        <v>0</v>
      </c>
      <c r="BF136" s="107">
        <f t="shared" ref="BF136:BF153" si="4">IF(N136="znížená",J136,0)</f>
        <v>0</v>
      </c>
      <c r="BG136" s="107">
        <f t="shared" ref="BG136:BG153" si="5">IF(N136="zákl. prenesená",J136,0)</f>
        <v>0</v>
      </c>
      <c r="BH136" s="107">
        <f t="shared" ref="BH136:BH153" si="6">IF(N136="zníž. prenesená",J136,0)</f>
        <v>0</v>
      </c>
      <c r="BI136" s="107">
        <f t="shared" ref="BI136:BI153" si="7">IF(N136="nulová",J136,0)</f>
        <v>0</v>
      </c>
      <c r="BJ136" s="8" t="s">
        <v>80</v>
      </c>
      <c r="BK136" s="107">
        <f t="shared" ref="BK136:BK153" si="8">ROUND(I136*H136,2)</f>
        <v>0</v>
      </c>
      <c r="BL136" s="8" t="s">
        <v>141</v>
      </c>
      <c r="BM136" s="106" t="s">
        <v>142</v>
      </c>
    </row>
    <row r="137" spans="1:65" s="2" customFormat="1" ht="37.9" customHeight="1">
      <c r="A137" s="16"/>
      <c r="B137" s="95"/>
      <c r="C137" s="329" t="s">
        <v>80</v>
      </c>
      <c r="D137" s="329" t="s">
        <v>137</v>
      </c>
      <c r="E137" s="330" t="s">
        <v>832</v>
      </c>
      <c r="F137" s="331" t="s">
        <v>833</v>
      </c>
      <c r="G137" s="332" t="s">
        <v>145</v>
      </c>
      <c r="H137" s="333">
        <v>316</v>
      </c>
      <c r="I137" s="334"/>
      <c r="J137" s="334"/>
      <c r="K137" s="335"/>
      <c r="L137" s="17"/>
      <c r="M137" s="102" t="s">
        <v>1</v>
      </c>
      <c r="N137" s="103" t="s">
        <v>34</v>
      </c>
      <c r="O137" s="32"/>
      <c r="P137" s="104">
        <f t="shared" si="0"/>
        <v>0</v>
      </c>
      <c r="Q137" s="104">
        <v>0</v>
      </c>
      <c r="R137" s="104">
        <f t="shared" si="1"/>
        <v>0</v>
      </c>
      <c r="S137" s="104">
        <v>0</v>
      </c>
      <c r="T137" s="105">
        <f t="shared" si="2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R137" s="106" t="s">
        <v>141</v>
      </c>
      <c r="AT137" s="106" t="s">
        <v>137</v>
      </c>
      <c r="AU137" s="106" t="s">
        <v>84</v>
      </c>
      <c r="AY137" s="8" t="s">
        <v>132</v>
      </c>
      <c r="BE137" s="107">
        <f t="shared" si="3"/>
        <v>0</v>
      </c>
      <c r="BF137" s="107">
        <f t="shared" si="4"/>
        <v>0</v>
      </c>
      <c r="BG137" s="107">
        <f t="shared" si="5"/>
        <v>0</v>
      </c>
      <c r="BH137" s="107">
        <f t="shared" si="6"/>
        <v>0</v>
      </c>
      <c r="BI137" s="107">
        <f t="shared" si="7"/>
        <v>0</v>
      </c>
      <c r="BJ137" s="8" t="s">
        <v>80</v>
      </c>
      <c r="BK137" s="107">
        <f t="shared" si="8"/>
        <v>0</v>
      </c>
      <c r="BL137" s="8" t="s">
        <v>141</v>
      </c>
      <c r="BM137" s="106" t="s">
        <v>834</v>
      </c>
    </row>
    <row r="138" spans="1:65" s="2" customFormat="1" ht="24.2" customHeight="1">
      <c r="A138" s="16"/>
      <c r="B138" s="95"/>
      <c r="C138" s="329" t="s">
        <v>84</v>
      </c>
      <c r="D138" s="329" t="s">
        <v>137</v>
      </c>
      <c r="E138" s="330" t="s">
        <v>835</v>
      </c>
      <c r="F138" s="331" t="s">
        <v>836</v>
      </c>
      <c r="G138" s="332" t="s">
        <v>169</v>
      </c>
      <c r="H138" s="333">
        <v>10</v>
      </c>
      <c r="I138" s="334"/>
      <c r="J138" s="334"/>
      <c r="K138" s="335"/>
      <c r="L138" s="17"/>
      <c r="M138" s="102" t="s">
        <v>1</v>
      </c>
      <c r="N138" s="103" t="s">
        <v>34</v>
      </c>
      <c r="O138" s="32"/>
      <c r="P138" s="104">
        <f t="shared" si="0"/>
        <v>0</v>
      </c>
      <c r="Q138" s="104">
        <v>0</v>
      </c>
      <c r="R138" s="104">
        <f t="shared" si="1"/>
        <v>0</v>
      </c>
      <c r="S138" s="104">
        <v>0</v>
      </c>
      <c r="T138" s="105">
        <f t="shared" si="2"/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R138" s="106" t="s">
        <v>141</v>
      </c>
      <c r="AT138" s="106" t="s">
        <v>137</v>
      </c>
      <c r="AU138" s="106" t="s">
        <v>84</v>
      </c>
      <c r="AY138" s="8" t="s">
        <v>132</v>
      </c>
      <c r="BE138" s="107">
        <f t="shared" si="3"/>
        <v>0</v>
      </c>
      <c r="BF138" s="107">
        <f t="shared" si="4"/>
        <v>0</v>
      </c>
      <c r="BG138" s="107">
        <f t="shared" si="5"/>
        <v>0</v>
      </c>
      <c r="BH138" s="107">
        <f t="shared" si="6"/>
        <v>0</v>
      </c>
      <c r="BI138" s="107">
        <f t="shared" si="7"/>
        <v>0</v>
      </c>
      <c r="BJ138" s="8" t="s">
        <v>80</v>
      </c>
      <c r="BK138" s="107">
        <f t="shared" si="8"/>
        <v>0</v>
      </c>
      <c r="BL138" s="8" t="s">
        <v>141</v>
      </c>
      <c r="BM138" s="106" t="s">
        <v>837</v>
      </c>
    </row>
    <row r="139" spans="1:65" s="2" customFormat="1" ht="24.2" customHeight="1">
      <c r="A139" s="16"/>
      <c r="B139" s="95"/>
      <c r="C139" s="329" t="s">
        <v>150</v>
      </c>
      <c r="D139" s="329" t="s">
        <v>137</v>
      </c>
      <c r="E139" s="330" t="s">
        <v>838</v>
      </c>
      <c r="F139" s="331" t="s">
        <v>839</v>
      </c>
      <c r="G139" s="332" t="s">
        <v>169</v>
      </c>
      <c r="H139" s="333">
        <v>2</v>
      </c>
      <c r="I139" s="334"/>
      <c r="J139" s="334"/>
      <c r="K139" s="335"/>
      <c r="L139" s="17"/>
      <c r="M139" s="102" t="s">
        <v>1</v>
      </c>
      <c r="N139" s="103" t="s">
        <v>34</v>
      </c>
      <c r="O139" s="32"/>
      <c r="P139" s="104">
        <f t="shared" si="0"/>
        <v>0</v>
      </c>
      <c r="Q139" s="104">
        <v>0</v>
      </c>
      <c r="R139" s="104">
        <f t="shared" si="1"/>
        <v>0</v>
      </c>
      <c r="S139" s="104">
        <v>0</v>
      </c>
      <c r="T139" s="105">
        <f t="shared" si="2"/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06" t="s">
        <v>141</v>
      </c>
      <c r="AT139" s="106" t="s">
        <v>137</v>
      </c>
      <c r="AU139" s="106" t="s">
        <v>84</v>
      </c>
      <c r="AY139" s="8" t="s">
        <v>132</v>
      </c>
      <c r="BE139" s="107">
        <f t="shared" si="3"/>
        <v>0</v>
      </c>
      <c r="BF139" s="107">
        <f t="shared" si="4"/>
        <v>0</v>
      </c>
      <c r="BG139" s="107">
        <f t="shared" si="5"/>
        <v>0</v>
      </c>
      <c r="BH139" s="107">
        <f t="shared" si="6"/>
        <v>0</v>
      </c>
      <c r="BI139" s="107">
        <f t="shared" si="7"/>
        <v>0</v>
      </c>
      <c r="BJ139" s="8" t="s">
        <v>80</v>
      </c>
      <c r="BK139" s="107">
        <f t="shared" si="8"/>
        <v>0</v>
      </c>
      <c r="BL139" s="8" t="s">
        <v>141</v>
      </c>
      <c r="BM139" s="106" t="s">
        <v>840</v>
      </c>
    </row>
    <row r="140" spans="1:65" s="2" customFormat="1" ht="24.2" customHeight="1">
      <c r="A140" s="16"/>
      <c r="B140" s="95"/>
      <c r="C140" s="329" t="s">
        <v>154</v>
      </c>
      <c r="D140" s="329" t="s">
        <v>137</v>
      </c>
      <c r="E140" s="330" t="s">
        <v>841</v>
      </c>
      <c r="F140" s="331" t="s">
        <v>842</v>
      </c>
      <c r="G140" s="332" t="s">
        <v>169</v>
      </c>
      <c r="H140" s="333">
        <v>2</v>
      </c>
      <c r="I140" s="334"/>
      <c r="J140" s="334"/>
      <c r="K140" s="335"/>
      <c r="L140" s="17"/>
      <c r="M140" s="102" t="s">
        <v>1</v>
      </c>
      <c r="N140" s="103" t="s">
        <v>34</v>
      </c>
      <c r="O140" s="32"/>
      <c r="P140" s="104">
        <f t="shared" si="0"/>
        <v>0</v>
      </c>
      <c r="Q140" s="104">
        <v>0</v>
      </c>
      <c r="R140" s="104">
        <f t="shared" si="1"/>
        <v>0</v>
      </c>
      <c r="S140" s="104">
        <v>0</v>
      </c>
      <c r="T140" s="105">
        <f t="shared" si="2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06" t="s">
        <v>141</v>
      </c>
      <c r="AT140" s="106" t="s">
        <v>137</v>
      </c>
      <c r="AU140" s="106" t="s">
        <v>84</v>
      </c>
      <c r="AY140" s="8" t="s">
        <v>132</v>
      </c>
      <c r="BE140" s="107">
        <f t="shared" si="3"/>
        <v>0</v>
      </c>
      <c r="BF140" s="107">
        <f t="shared" si="4"/>
        <v>0</v>
      </c>
      <c r="BG140" s="107">
        <f t="shared" si="5"/>
        <v>0</v>
      </c>
      <c r="BH140" s="107">
        <f t="shared" si="6"/>
        <v>0</v>
      </c>
      <c r="BI140" s="107">
        <f t="shared" si="7"/>
        <v>0</v>
      </c>
      <c r="BJ140" s="8" t="s">
        <v>80</v>
      </c>
      <c r="BK140" s="107">
        <f t="shared" si="8"/>
        <v>0</v>
      </c>
      <c r="BL140" s="8" t="s">
        <v>141</v>
      </c>
      <c r="BM140" s="106" t="s">
        <v>843</v>
      </c>
    </row>
    <row r="141" spans="1:65" s="2" customFormat="1" ht="24.2" customHeight="1">
      <c r="A141" s="16"/>
      <c r="B141" s="95"/>
      <c r="C141" s="329" t="s">
        <v>158</v>
      </c>
      <c r="D141" s="329" t="s">
        <v>137</v>
      </c>
      <c r="E141" s="330" t="s">
        <v>844</v>
      </c>
      <c r="F141" s="331" t="s">
        <v>845</v>
      </c>
      <c r="G141" s="332" t="s">
        <v>169</v>
      </c>
      <c r="H141" s="333">
        <v>4</v>
      </c>
      <c r="I141" s="334"/>
      <c r="J141" s="334"/>
      <c r="K141" s="335"/>
      <c r="L141" s="17"/>
      <c r="M141" s="102" t="s">
        <v>1</v>
      </c>
      <c r="N141" s="103" t="s">
        <v>34</v>
      </c>
      <c r="O141" s="32"/>
      <c r="P141" s="104">
        <f t="shared" si="0"/>
        <v>0</v>
      </c>
      <c r="Q141" s="104">
        <v>0</v>
      </c>
      <c r="R141" s="104">
        <f t="shared" si="1"/>
        <v>0</v>
      </c>
      <c r="S141" s="104">
        <v>0</v>
      </c>
      <c r="T141" s="105">
        <f t="shared" si="2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06" t="s">
        <v>141</v>
      </c>
      <c r="AT141" s="106" t="s">
        <v>137</v>
      </c>
      <c r="AU141" s="106" t="s">
        <v>84</v>
      </c>
      <c r="AY141" s="8" t="s">
        <v>132</v>
      </c>
      <c r="BE141" s="107">
        <f t="shared" si="3"/>
        <v>0</v>
      </c>
      <c r="BF141" s="107">
        <f t="shared" si="4"/>
        <v>0</v>
      </c>
      <c r="BG141" s="107">
        <f t="shared" si="5"/>
        <v>0</v>
      </c>
      <c r="BH141" s="107">
        <f t="shared" si="6"/>
        <v>0</v>
      </c>
      <c r="BI141" s="107">
        <f t="shared" si="7"/>
        <v>0</v>
      </c>
      <c r="BJ141" s="8" t="s">
        <v>80</v>
      </c>
      <c r="BK141" s="107">
        <f t="shared" si="8"/>
        <v>0</v>
      </c>
      <c r="BL141" s="8" t="s">
        <v>141</v>
      </c>
      <c r="BM141" s="106" t="s">
        <v>846</v>
      </c>
    </row>
    <row r="142" spans="1:65" s="2" customFormat="1" ht="24.2" customHeight="1">
      <c r="A142" s="16"/>
      <c r="B142" s="95"/>
      <c r="C142" s="329" t="s">
        <v>162</v>
      </c>
      <c r="D142" s="329" t="s">
        <v>137</v>
      </c>
      <c r="E142" s="330" t="s">
        <v>847</v>
      </c>
      <c r="F142" s="331" t="s">
        <v>848</v>
      </c>
      <c r="G142" s="332" t="s">
        <v>169</v>
      </c>
      <c r="H142" s="333">
        <v>66</v>
      </c>
      <c r="I142" s="334"/>
      <c r="J142" s="334"/>
      <c r="K142" s="335"/>
      <c r="L142" s="17"/>
      <c r="M142" s="102" t="s">
        <v>1</v>
      </c>
      <c r="N142" s="103" t="s">
        <v>34</v>
      </c>
      <c r="O142" s="32"/>
      <c r="P142" s="104">
        <f t="shared" si="0"/>
        <v>0</v>
      </c>
      <c r="Q142" s="104">
        <v>0</v>
      </c>
      <c r="R142" s="104">
        <f t="shared" si="1"/>
        <v>0</v>
      </c>
      <c r="S142" s="104">
        <v>0</v>
      </c>
      <c r="T142" s="105">
        <f t="shared" si="2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06" t="s">
        <v>141</v>
      </c>
      <c r="AT142" s="106" t="s">
        <v>137</v>
      </c>
      <c r="AU142" s="106" t="s">
        <v>84</v>
      </c>
      <c r="AY142" s="8" t="s">
        <v>132</v>
      </c>
      <c r="BE142" s="107">
        <f t="shared" si="3"/>
        <v>0</v>
      </c>
      <c r="BF142" s="107">
        <f t="shared" si="4"/>
        <v>0</v>
      </c>
      <c r="BG142" s="107">
        <f t="shared" si="5"/>
        <v>0</v>
      </c>
      <c r="BH142" s="107">
        <f t="shared" si="6"/>
        <v>0</v>
      </c>
      <c r="BI142" s="107">
        <f t="shared" si="7"/>
        <v>0</v>
      </c>
      <c r="BJ142" s="8" t="s">
        <v>80</v>
      </c>
      <c r="BK142" s="107">
        <f t="shared" si="8"/>
        <v>0</v>
      </c>
      <c r="BL142" s="8" t="s">
        <v>141</v>
      </c>
      <c r="BM142" s="106" t="s">
        <v>849</v>
      </c>
    </row>
    <row r="143" spans="1:65" s="2" customFormat="1" ht="16.5" customHeight="1">
      <c r="A143" s="16"/>
      <c r="B143" s="95"/>
      <c r="C143" s="329" t="s">
        <v>166</v>
      </c>
      <c r="D143" s="329" t="s">
        <v>137</v>
      </c>
      <c r="E143" s="330" t="s">
        <v>287</v>
      </c>
      <c r="F143" s="331" t="s">
        <v>288</v>
      </c>
      <c r="G143" s="332" t="s">
        <v>145</v>
      </c>
      <c r="H143" s="333">
        <v>316</v>
      </c>
      <c r="I143" s="334"/>
      <c r="J143" s="334"/>
      <c r="K143" s="335"/>
      <c r="L143" s="17"/>
      <c r="M143" s="102" t="s">
        <v>1</v>
      </c>
      <c r="N143" s="103" t="s">
        <v>34</v>
      </c>
      <c r="O143" s="32"/>
      <c r="P143" s="104">
        <f t="shared" si="0"/>
        <v>0</v>
      </c>
      <c r="Q143" s="104">
        <v>0</v>
      </c>
      <c r="R143" s="104">
        <f t="shared" si="1"/>
        <v>0</v>
      </c>
      <c r="S143" s="104">
        <v>0</v>
      </c>
      <c r="T143" s="105">
        <f t="shared" si="2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06" t="s">
        <v>141</v>
      </c>
      <c r="AT143" s="106" t="s">
        <v>137</v>
      </c>
      <c r="AU143" s="106" t="s">
        <v>84</v>
      </c>
      <c r="AY143" s="8" t="s">
        <v>132</v>
      </c>
      <c r="BE143" s="107">
        <f t="shared" si="3"/>
        <v>0</v>
      </c>
      <c r="BF143" s="107">
        <f t="shared" si="4"/>
        <v>0</v>
      </c>
      <c r="BG143" s="107">
        <f t="shared" si="5"/>
        <v>0</v>
      </c>
      <c r="BH143" s="107">
        <f t="shared" si="6"/>
        <v>0</v>
      </c>
      <c r="BI143" s="107">
        <f t="shared" si="7"/>
        <v>0</v>
      </c>
      <c r="BJ143" s="8" t="s">
        <v>80</v>
      </c>
      <c r="BK143" s="107">
        <f t="shared" si="8"/>
        <v>0</v>
      </c>
      <c r="BL143" s="8" t="s">
        <v>141</v>
      </c>
      <c r="BM143" s="106" t="s">
        <v>289</v>
      </c>
    </row>
    <row r="144" spans="1:65" s="2" customFormat="1" ht="21.75" customHeight="1">
      <c r="A144" s="16"/>
      <c r="B144" s="95"/>
      <c r="C144" s="329" t="s">
        <v>171</v>
      </c>
      <c r="D144" s="329" t="s">
        <v>137</v>
      </c>
      <c r="E144" s="330" t="s">
        <v>291</v>
      </c>
      <c r="F144" s="331" t="s">
        <v>292</v>
      </c>
      <c r="G144" s="332" t="s">
        <v>293</v>
      </c>
      <c r="H144" s="333">
        <v>9</v>
      </c>
      <c r="I144" s="334"/>
      <c r="J144" s="334"/>
      <c r="K144" s="335"/>
      <c r="L144" s="17"/>
      <c r="M144" s="102" t="s">
        <v>1</v>
      </c>
      <c r="N144" s="103" t="s">
        <v>34</v>
      </c>
      <c r="O144" s="32"/>
      <c r="P144" s="104">
        <f t="shared" si="0"/>
        <v>0</v>
      </c>
      <c r="Q144" s="104">
        <v>0</v>
      </c>
      <c r="R144" s="104">
        <f t="shared" si="1"/>
        <v>0</v>
      </c>
      <c r="S144" s="104">
        <v>0</v>
      </c>
      <c r="T144" s="105">
        <f t="shared" si="2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106" t="s">
        <v>141</v>
      </c>
      <c r="AT144" s="106" t="s">
        <v>137</v>
      </c>
      <c r="AU144" s="106" t="s">
        <v>84</v>
      </c>
      <c r="AY144" s="8" t="s">
        <v>132</v>
      </c>
      <c r="BE144" s="107">
        <f t="shared" si="3"/>
        <v>0</v>
      </c>
      <c r="BF144" s="107">
        <f t="shared" si="4"/>
        <v>0</v>
      </c>
      <c r="BG144" s="107">
        <f t="shared" si="5"/>
        <v>0</v>
      </c>
      <c r="BH144" s="107">
        <f t="shared" si="6"/>
        <v>0</v>
      </c>
      <c r="BI144" s="107">
        <f t="shared" si="7"/>
        <v>0</v>
      </c>
      <c r="BJ144" s="8" t="s">
        <v>80</v>
      </c>
      <c r="BK144" s="107">
        <f t="shared" si="8"/>
        <v>0</v>
      </c>
      <c r="BL144" s="8" t="s">
        <v>141</v>
      </c>
      <c r="BM144" s="106" t="s">
        <v>294</v>
      </c>
    </row>
    <row r="145" spans="1:65" s="2" customFormat="1" ht="24.2" customHeight="1">
      <c r="A145" s="16"/>
      <c r="B145" s="95"/>
      <c r="C145" s="329" t="s">
        <v>175</v>
      </c>
      <c r="D145" s="329" t="s">
        <v>137</v>
      </c>
      <c r="E145" s="330" t="s">
        <v>296</v>
      </c>
      <c r="F145" s="331" t="s">
        <v>297</v>
      </c>
      <c r="G145" s="332" t="s">
        <v>140</v>
      </c>
      <c r="H145" s="333">
        <v>1</v>
      </c>
      <c r="I145" s="334"/>
      <c r="J145" s="334"/>
      <c r="K145" s="335"/>
      <c r="L145" s="17"/>
      <c r="M145" s="102" t="s">
        <v>1</v>
      </c>
      <c r="N145" s="103" t="s">
        <v>34</v>
      </c>
      <c r="O145" s="32"/>
      <c r="P145" s="104">
        <f t="shared" si="0"/>
        <v>0</v>
      </c>
      <c r="Q145" s="104">
        <v>0</v>
      </c>
      <c r="R145" s="104">
        <f t="shared" si="1"/>
        <v>0</v>
      </c>
      <c r="S145" s="104">
        <v>0</v>
      </c>
      <c r="T145" s="105">
        <f t="shared" si="2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06" t="s">
        <v>141</v>
      </c>
      <c r="AT145" s="106" t="s">
        <v>137</v>
      </c>
      <c r="AU145" s="106" t="s">
        <v>84</v>
      </c>
      <c r="AY145" s="8" t="s">
        <v>132</v>
      </c>
      <c r="BE145" s="107">
        <f t="shared" si="3"/>
        <v>0</v>
      </c>
      <c r="BF145" s="107">
        <f t="shared" si="4"/>
        <v>0</v>
      </c>
      <c r="BG145" s="107">
        <f t="shared" si="5"/>
        <v>0</v>
      </c>
      <c r="BH145" s="107">
        <f t="shared" si="6"/>
        <v>0</v>
      </c>
      <c r="BI145" s="107">
        <f t="shared" si="7"/>
        <v>0</v>
      </c>
      <c r="BJ145" s="8" t="s">
        <v>80</v>
      </c>
      <c r="BK145" s="107">
        <f t="shared" si="8"/>
        <v>0</v>
      </c>
      <c r="BL145" s="8" t="s">
        <v>141</v>
      </c>
      <c r="BM145" s="106" t="s">
        <v>298</v>
      </c>
    </row>
    <row r="146" spans="1:65" s="2" customFormat="1" ht="16.5" customHeight="1">
      <c r="A146" s="16"/>
      <c r="B146" s="95"/>
      <c r="C146" s="329" t="s">
        <v>179</v>
      </c>
      <c r="D146" s="329" t="s">
        <v>137</v>
      </c>
      <c r="E146" s="330" t="s">
        <v>300</v>
      </c>
      <c r="F146" s="331" t="s">
        <v>301</v>
      </c>
      <c r="G146" s="332" t="s">
        <v>169</v>
      </c>
      <c r="H146" s="333">
        <v>120</v>
      </c>
      <c r="I146" s="334"/>
      <c r="J146" s="334"/>
      <c r="K146" s="335"/>
      <c r="L146" s="17"/>
      <c r="M146" s="102" t="s">
        <v>1</v>
      </c>
      <c r="N146" s="103" t="s">
        <v>34</v>
      </c>
      <c r="O146" s="32"/>
      <c r="P146" s="104">
        <f t="shared" si="0"/>
        <v>0</v>
      </c>
      <c r="Q146" s="104">
        <v>0</v>
      </c>
      <c r="R146" s="104">
        <f t="shared" si="1"/>
        <v>0</v>
      </c>
      <c r="S146" s="104">
        <v>0</v>
      </c>
      <c r="T146" s="105">
        <f t="shared" si="2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06" t="s">
        <v>141</v>
      </c>
      <c r="AT146" s="106" t="s">
        <v>137</v>
      </c>
      <c r="AU146" s="106" t="s">
        <v>84</v>
      </c>
      <c r="AY146" s="8" t="s">
        <v>132</v>
      </c>
      <c r="BE146" s="107">
        <f t="shared" si="3"/>
        <v>0</v>
      </c>
      <c r="BF146" s="107">
        <f t="shared" si="4"/>
        <v>0</v>
      </c>
      <c r="BG146" s="107">
        <f t="shared" si="5"/>
        <v>0</v>
      </c>
      <c r="BH146" s="107">
        <f t="shared" si="6"/>
        <v>0</v>
      </c>
      <c r="BI146" s="107">
        <f t="shared" si="7"/>
        <v>0</v>
      </c>
      <c r="BJ146" s="8" t="s">
        <v>80</v>
      </c>
      <c r="BK146" s="107">
        <f t="shared" si="8"/>
        <v>0</v>
      </c>
      <c r="BL146" s="8" t="s">
        <v>141</v>
      </c>
      <c r="BM146" s="106" t="s">
        <v>302</v>
      </c>
    </row>
    <row r="147" spans="1:65" s="2" customFormat="1" ht="21.75" customHeight="1">
      <c r="A147" s="16"/>
      <c r="B147" s="95"/>
      <c r="C147" s="329" t="s">
        <v>183</v>
      </c>
      <c r="D147" s="329" t="s">
        <v>137</v>
      </c>
      <c r="E147" s="330" t="s">
        <v>304</v>
      </c>
      <c r="F147" s="331" t="s">
        <v>305</v>
      </c>
      <c r="G147" s="332" t="s">
        <v>169</v>
      </c>
      <c r="H147" s="333">
        <v>60</v>
      </c>
      <c r="I147" s="334"/>
      <c r="J147" s="334"/>
      <c r="K147" s="335"/>
      <c r="L147" s="17"/>
      <c r="M147" s="102" t="s">
        <v>1</v>
      </c>
      <c r="N147" s="103" t="s">
        <v>34</v>
      </c>
      <c r="O147" s="32"/>
      <c r="P147" s="104">
        <f t="shared" si="0"/>
        <v>0</v>
      </c>
      <c r="Q147" s="104">
        <v>0</v>
      </c>
      <c r="R147" s="104">
        <f t="shared" si="1"/>
        <v>0</v>
      </c>
      <c r="S147" s="104">
        <v>0</v>
      </c>
      <c r="T147" s="105">
        <f t="shared" si="2"/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06" t="s">
        <v>141</v>
      </c>
      <c r="AT147" s="106" t="s">
        <v>137</v>
      </c>
      <c r="AU147" s="106" t="s">
        <v>84</v>
      </c>
      <c r="AY147" s="8" t="s">
        <v>132</v>
      </c>
      <c r="BE147" s="107">
        <f t="shared" si="3"/>
        <v>0</v>
      </c>
      <c r="BF147" s="107">
        <f t="shared" si="4"/>
        <v>0</v>
      </c>
      <c r="BG147" s="107">
        <f t="shared" si="5"/>
        <v>0</v>
      </c>
      <c r="BH147" s="107">
        <f t="shared" si="6"/>
        <v>0</v>
      </c>
      <c r="BI147" s="107">
        <f t="shared" si="7"/>
        <v>0</v>
      </c>
      <c r="BJ147" s="8" t="s">
        <v>80</v>
      </c>
      <c r="BK147" s="107">
        <f t="shared" si="8"/>
        <v>0</v>
      </c>
      <c r="BL147" s="8" t="s">
        <v>141</v>
      </c>
      <c r="BM147" s="106" t="s">
        <v>306</v>
      </c>
    </row>
    <row r="148" spans="1:65" s="2" customFormat="1" ht="21.75" customHeight="1">
      <c r="A148" s="16"/>
      <c r="B148" s="95"/>
      <c r="C148" s="329" t="s">
        <v>187</v>
      </c>
      <c r="D148" s="329" t="s">
        <v>137</v>
      </c>
      <c r="E148" s="330" t="s">
        <v>308</v>
      </c>
      <c r="F148" s="331" t="s">
        <v>309</v>
      </c>
      <c r="G148" s="332" t="s">
        <v>169</v>
      </c>
      <c r="H148" s="333">
        <v>1</v>
      </c>
      <c r="I148" s="334"/>
      <c r="J148" s="334"/>
      <c r="K148" s="335"/>
      <c r="L148" s="17"/>
      <c r="M148" s="102" t="s">
        <v>1</v>
      </c>
      <c r="N148" s="103" t="s">
        <v>34</v>
      </c>
      <c r="O148" s="32"/>
      <c r="P148" s="104">
        <f t="shared" si="0"/>
        <v>0</v>
      </c>
      <c r="Q148" s="104">
        <v>0</v>
      </c>
      <c r="R148" s="104">
        <f t="shared" si="1"/>
        <v>0</v>
      </c>
      <c r="S148" s="104">
        <v>0</v>
      </c>
      <c r="T148" s="105">
        <f t="shared" si="2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06" t="s">
        <v>141</v>
      </c>
      <c r="AT148" s="106" t="s">
        <v>137</v>
      </c>
      <c r="AU148" s="106" t="s">
        <v>84</v>
      </c>
      <c r="AY148" s="8" t="s">
        <v>132</v>
      </c>
      <c r="BE148" s="107">
        <f t="shared" si="3"/>
        <v>0</v>
      </c>
      <c r="BF148" s="107">
        <f t="shared" si="4"/>
        <v>0</v>
      </c>
      <c r="BG148" s="107">
        <f t="shared" si="5"/>
        <v>0</v>
      </c>
      <c r="BH148" s="107">
        <f t="shared" si="6"/>
        <v>0</v>
      </c>
      <c r="BI148" s="107">
        <f t="shared" si="7"/>
        <v>0</v>
      </c>
      <c r="BJ148" s="8" t="s">
        <v>80</v>
      </c>
      <c r="BK148" s="107">
        <f t="shared" si="8"/>
        <v>0</v>
      </c>
      <c r="BL148" s="8" t="s">
        <v>141</v>
      </c>
      <c r="BM148" s="106" t="s">
        <v>310</v>
      </c>
    </row>
    <row r="149" spans="1:65" s="2" customFormat="1" ht="24.2" customHeight="1">
      <c r="A149" s="16"/>
      <c r="B149" s="95"/>
      <c r="C149" s="329" t="s">
        <v>191</v>
      </c>
      <c r="D149" s="329" t="s">
        <v>137</v>
      </c>
      <c r="E149" s="330" t="s">
        <v>312</v>
      </c>
      <c r="F149" s="331" t="s">
        <v>313</v>
      </c>
      <c r="G149" s="332" t="s">
        <v>169</v>
      </c>
      <c r="H149" s="333">
        <v>4</v>
      </c>
      <c r="I149" s="334"/>
      <c r="J149" s="334"/>
      <c r="K149" s="335"/>
      <c r="L149" s="17"/>
      <c r="M149" s="102" t="s">
        <v>1</v>
      </c>
      <c r="N149" s="103" t="s">
        <v>34</v>
      </c>
      <c r="O149" s="32"/>
      <c r="P149" s="104">
        <f t="shared" si="0"/>
        <v>0</v>
      </c>
      <c r="Q149" s="104">
        <v>0</v>
      </c>
      <c r="R149" s="104">
        <f t="shared" si="1"/>
        <v>0</v>
      </c>
      <c r="S149" s="104">
        <v>0</v>
      </c>
      <c r="T149" s="105">
        <f t="shared" si="2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06" t="s">
        <v>141</v>
      </c>
      <c r="AT149" s="106" t="s">
        <v>137</v>
      </c>
      <c r="AU149" s="106" t="s">
        <v>84</v>
      </c>
      <c r="AY149" s="8" t="s">
        <v>132</v>
      </c>
      <c r="BE149" s="107">
        <f t="shared" si="3"/>
        <v>0</v>
      </c>
      <c r="BF149" s="107">
        <f t="shared" si="4"/>
        <v>0</v>
      </c>
      <c r="BG149" s="107">
        <f t="shared" si="5"/>
        <v>0</v>
      </c>
      <c r="BH149" s="107">
        <f t="shared" si="6"/>
        <v>0</v>
      </c>
      <c r="BI149" s="107">
        <f t="shared" si="7"/>
        <v>0</v>
      </c>
      <c r="BJ149" s="8" t="s">
        <v>80</v>
      </c>
      <c r="BK149" s="107">
        <f t="shared" si="8"/>
        <v>0</v>
      </c>
      <c r="BL149" s="8" t="s">
        <v>141</v>
      </c>
      <c r="BM149" s="106" t="s">
        <v>314</v>
      </c>
    </row>
    <row r="150" spans="1:65" s="2" customFormat="1" ht="16.5" customHeight="1">
      <c r="A150" s="16"/>
      <c r="B150" s="95"/>
      <c r="C150" s="329" t="s">
        <v>195</v>
      </c>
      <c r="D150" s="329" t="s">
        <v>137</v>
      </c>
      <c r="E150" s="330" t="s">
        <v>316</v>
      </c>
      <c r="F150" s="331" t="s">
        <v>317</v>
      </c>
      <c r="G150" s="332" t="s">
        <v>140</v>
      </c>
      <c r="H150" s="333">
        <v>1</v>
      </c>
      <c r="I150" s="334"/>
      <c r="J150" s="334"/>
      <c r="K150" s="335"/>
      <c r="L150" s="17"/>
      <c r="M150" s="102" t="s">
        <v>1</v>
      </c>
      <c r="N150" s="103" t="s">
        <v>34</v>
      </c>
      <c r="O150" s="32"/>
      <c r="P150" s="104">
        <f t="shared" si="0"/>
        <v>0</v>
      </c>
      <c r="Q150" s="104">
        <v>0</v>
      </c>
      <c r="R150" s="104">
        <f t="shared" si="1"/>
        <v>0</v>
      </c>
      <c r="S150" s="104">
        <v>0</v>
      </c>
      <c r="T150" s="105">
        <f t="shared" si="2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06" t="s">
        <v>141</v>
      </c>
      <c r="AT150" s="106" t="s">
        <v>137</v>
      </c>
      <c r="AU150" s="106" t="s">
        <v>84</v>
      </c>
      <c r="AY150" s="8" t="s">
        <v>132</v>
      </c>
      <c r="BE150" s="107">
        <f t="shared" si="3"/>
        <v>0</v>
      </c>
      <c r="BF150" s="107">
        <f t="shared" si="4"/>
        <v>0</v>
      </c>
      <c r="BG150" s="107">
        <f t="shared" si="5"/>
        <v>0</v>
      </c>
      <c r="BH150" s="107">
        <f t="shared" si="6"/>
        <v>0</v>
      </c>
      <c r="BI150" s="107">
        <f t="shared" si="7"/>
        <v>0</v>
      </c>
      <c r="BJ150" s="8" t="s">
        <v>80</v>
      </c>
      <c r="BK150" s="107">
        <f t="shared" si="8"/>
        <v>0</v>
      </c>
      <c r="BL150" s="8" t="s">
        <v>141</v>
      </c>
      <c r="BM150" s="106" t="s">
        <v>318</v>
      </c>
    </row>
    <row r="151" spans="1:65" s="2" customFormat="1" ht="16.5" customHeight="1">
      <c r="A151" s="16"/>
      <c r="B151" s="95"/>
      <c r="C151" s="329" t="s">
        <v>199</v>
      </c>
      <c r="D151" s="329" t="s">
        <v>137</v>
      </c>
      <c r="E151" s="330" t="s">
        <v>320</v>
      </c>
      <c r="F151" s="331" t="s">
        <v>321</v>
      </c>
      <c r="G151" s="332" t="s">
        <v>140</v>
      </c>
      <c r="H151" s="333">
        <v>1</v>
      </c>
      <c r="I151" s="334"/>
      <c r="J151" s="334"/>
      <c r="K151" s="335"/>
      <c r="L151" s="17"/>
      <c r="M151" s="102" t="s">
        <v>1</v>
      </c>
      <c r="N151" s="103" t="s">
        <v>34</v>
      </c>
      <c r="O151" s="32"/>
      <c r="P151" s="104">
        <f t="shared" si="0"/>
        <v>0</v>
      </c>
      <c r="Q151" s="104">
        <v>0</v>
      </c>
      <c r="R151" s="104">
        <f t="shared" si="1"/>
        <v>0</v>
      </c>
      <c r="S151" s="104">
        <v>0</v>
      </c>
      <c r="T151" s="105">
        <f t="shared" si="2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06" t="s">
        <v>141</v>
      </c>
      <c r="AT151" s="106" t="s">
        <v>137</v>
      </c>
      <c r="AU151" s="106" t="s">
        <v>84</v>
      </c>
      <c r="AY151" s="8" t="s">
        <v>132</v>
      </c>
      <c r="BE151" s="107">
        <f t="shared" si="3"/>
        <v>0</v>
      </c>
      <c r="BF151" s="107">
        <f t="shared" si="4"/>
        <v>0</v>
      </c>
      <c r="BG151" s="107">
        <f t="shared" si="5"/>
        <v>0</v>
      </c>
      <c r="BH151" s="107">
        <f t="shared" si="6"/>
        <v>0</v>
      </c>
      <c r="BI151" s="107">
        <f t="shared" si="7"/>
        <v>0</v>
      </c>
      <c r="BJ151" s="8" t="s">
        <v>80</v>
      </c>
      <c r="BK151" s="107">
        <f t="shared" si="8"/>
        <v>0</v>
      </c>
      <c r="BL151" s="8" t="s">
        <v>141</v>
      </c>
      <c r="BM151" s="106" t="s">
        <v>322</v>
      </c>
    </row>
    <row r="152" spans="1:65" s="2" customFormat="1" ht="16.5" customHeight="1">
      <c r="A152" s="16"/>
      <c r="B152" s="95"/>
      <c r="C152" s="329" t="s">
        <v>203</v>
      </c>
      <c r="D152" s="329" t="s">
        <v>137</v>
      </c>
      <c r="E152" s="330" t="s">
        <v>324</v>
      </c>
      <c r="F152" s="331" t="s">
        <v>325</v>
      </c>
      <c r="G152" s="332" t="s">
        <v>140</v>
      </c>
      <c r="H152" s="333">
        <v>1</v>
      </c>
      <c r="I152" s="334"/>
      <c r="J152" s="334"/>
      <c r="K152" s="335"/>
      <c r="L152" s="17"/>
      <c r="M152" s="102" t="s">
        <v>1</v>
      </c>
      <c r="N152" s="103" t="s">
        <v>34</v>
      </c>
      <c r="O152" s="32"/>
      <c r="P152" s="104">
        <f t="shared" si="0"/>
        <v>0</v>
      </c>
      <c r="Q152" s="104">
        <v>0</v>
      </c>
      <c r="R152" s="104">
        <f t="shared" si="1"/>
        <v>0</v>
      </c>
      <c r="S152" s="104">
        <v>0</v>
      </c>
      <c r="T152" s="105">
        <f t="shared" si="2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06" t="s">
        <v>141</v>
      </c>
      <c r="AT152" s="106" t="s">
        <v>137</v>
      </c>
      <c r="AU152" s="106" t="s">
        <v>84</v>
      </c>
      <c r="AY152" s="8" t="s">
        <v>132</v>
      </c>
      <c r="BE152" s="107">
        <f t="shared" si="3"/>
        <v>0</v>
      </c>
      <c r="BF152" s="107">
        <f t="shared" si="4"/>
        <v>0</v>
      </c>
      <c r="BG152" s="107">
        <f t="shared" si="5"/>
        <v>0</v>
      </c>
      <c r="BH152" s="107">
        <f t="shared" si="6"/>
        <v>0</v>
      </c>
      <c r="BI152" s="107">
        <f t="shared" si="7"/>
        <v>0</v>
      </c>
      <c r="BJ152" s="8" t="s">
        <v>80</v>
      </c>
      <c r="BK152" s="107">
        <f t="shared" si="8"/>
        <v>0</v>
      </c>
      <c r="BL152" s="8" t="s">
        <v>141</v>
      </c>
      <c r="BM152" s="106" t="s">
        <v>326</v>
      </c>
    </row>
    <row r="153" spans="1:65" s="2" customFormat="1" ht="16.5" customHeight="1">
      <c r="A153" s="16"/>
      <c r="B153" s="95"/>
      <c r="C153" s="329" t="s">
        <v>207</v>
      </c>
      <c r="D153" s="329" t="s">
        <v>137</v>
      </c>
      <c r="E153" s="330" t="s">
        <v>328</v>
      </c>
      <c r="F153" s="331" t="s">
        <v>329</v>
      </c>
      <c r="G153" s="332" t="s">
        <v>140</v>
      </c>
      <c r="H153" s="333">
        <v>1</v>
      </c>
      <c r="I153" s="334"/>
      <c r="J153" s="334"/>
      <c r="K153" s="335"/>
      <c r="L153" s="17"/>
      <c r="M153" s="102" t="s">
        <v>1</v>
      </c>
      <c r="N153" s="103" t="s">
        <v>34</v>
      </c>
      <c r="O153" s="32"/>
      <c r="P153" s="104">
        <f t="shared" si="0"/>
        <v>0</v>
      </c>
      <c r="Q153" s="104">
        <v>0</v>
      </c>
      <c r="R153" s="104">
        <f t="shared" si="1"/>
        <v>0</v>
      </c>
      <c r="S153" s="104">
        <v>0</v>
      </c>
      <c r="T153" s="105">
        <f t="shared" si="2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06" t="s">
        <v>141</v>
      </c>
      <c r="AT153" s="106" t="s">
        <v>137</v>
      </c>
      <c r="AU153" s="106" t="s">
        <v>84</v>
      </c>
      <c r="AY153" s="8" t="s">
        <v>132</v>
      </c>
      <c r="BE153" s="107">
        <f t="shared" si="3"/>
        <v>0</v>
      </c>
      <c r="BF153" s="107">
        <f t="shared" si="4"/>
        <v>0</v>
      </c>
      <c r="BG153" s="107">
        <f t="shared" si="5"/>
        <v>0</v>
      </c>
      <c r="BH153" s="107">
        <f t="shared" si="6"/>
        <v>0</v>
      </c>
      <c r="BI153" s="107">
        <f t="shared" si="7"/>
        <v>0</v>
      </c>
      <c r="BJ153" s="8" t="s">
        <v>80</v>
      </c>
      <c r="BK153" s="107">
        <f t="shared" si="8"/>
        <v>0</v>
      </c>
      <c r="BL153" s="8" t="s">
        <v>141</v>
      </c>
      <c r="BM153" s="106" t="s">
        <v>330</v>
      </c>
    </row>
    <row r="154" spans="1:65" s="7" customFormat="1" ht="20.85" customHeight="1">
      <c r="B154" s="82"/>
      <c r="C154" s="314"/>
      <c r="D154" s="316" t="s">
        <v>67</v>
      </c>
      <c r="E154" s="326" t="s">
        <v>331</v>
      </c>
      <c r="F154" s="326" t="s">
        <v>332</v>
      </c>
      <c r="G154" s="314"/>
      <c r="H154" s="314"/>
      <c r="I154" s="318"/>
      <c r="J154" s="327"/>
      <c r="K154" s="314"/>
      <c r="L154" s="82"/>
      <c r="M154" s="87"/>
      <c r="N154" s="88"/>
      <c r="O154" s="88"/>
      <c r="P154" s="89">
        <f>SUM(P155:P174)</f>
        <v>0</v>
      </c>
      <c r="Q154" s="88"/>
      <c r="R154" s="89">
        <f>SUM(R155:R174)</f>
        <v>0</v>
      </c>
      <c r="S154" s="88"/>
      <c r="T154" s="90">
        <f>SUM(T155:T174)</f>
        <v>0</v>
      </c>
      <c r="AR154" s="83" t="s">
        <v>75</v>
      </c>
      <c r="AT154" s="91" t="s">
        <v>67</v>
      </c>
      <c r="AU154" s="91" t="s">
        <v>80</v>
      </c>
      <c r="AY154" s="83" t="s">
        <v>132</v>
      </c>
      <c r="BK154" s="92">
        <f>SUM(BK155:BK174)</f>
        <v>0</v>
      </c>
    </row>
    <row r="155" spans="1:65" s="2" customFormat="1" ht="16.5" customHeight="1">
      <c r="A155" s="16"/>
      <c r="B155" s="95"/>
      <c r="C155" s="329" t="s">
        <v>211</v>
      </c>
      <c r="D155" s="329" t="s">
        <v>137</v>
      </c>
      <c r="E155" s="330" t="s">
        <v>334</v>
      </c>
      <c r="F155" s="331" t="s">
        <v>335</v>
      </c>
      <c r="G155" s="332" t="s">
        <v>336</v>
      </c>
      <c r="H155" s="333"/>
      <c r="I155" s="334"/>
      <c r="J155" s="334"/>
      <c r="K155" s="335"/>
      <c r="L155" s="17"/>
      <c r="M155" s="102" t="s">
        <v>1</v>
      </c>
      <c r="N155" s="103" t="s">
        <v>34</v>
      </c>
      <c r="O155" s="32"/>
      <c r="P155" s="104">
        <f t="shared" ref="P155:P174" si="9">O155*H155</f>
        <v>0</v>
      </c>
      <c r="Q155" s="104">
        <v>0</v>
      </c>
      <c r="R155" s="104">
        <f t="shared" ref="R155:R174" si="10">Q155*H155</f>
        <v>0</v>
      </c>
      <c r="S155" s="104">
        <v>0</v>
      </c>
      <c r="T155" s="105">
        <f t="shared" ref="T155:T174" si="11">S155*H155</f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06" t="s">
        <v>141</v>
      </c>
      <c r="AT155" s="106" t="s">
        <v>137</v>
      </c>
      <c r="AU155" s="106" t="s">
        <v>84</v>
      </c>
      <c r="AY155" s="8" t="s">
        <v>132</v>
      </c>
      <c r="BE155" s="107">
        <f t="shared" ref="BE155:BE174" si="12">IF(N155="základná",J155,0)</f>
        <v>0</v>
      </c>
      <c r="BF155" s="107">
        <f t="shared" ref="BF155:BF174" si="13">IF(N155="znížená",J155,0)</f>
        <v>0</v>
      </c>
      <c r="BG155" s="107">
        <f t="shared" ref="BG155:BG174" si="14">IF(N155="zákl. prenesená",J155,0)</f>
        <v>0</v>
      </c>
      <c r="BH155" s="107">
        <f t="shared" ref="BH155:BH174" si="15">IF(N155="zníž. prenesená",J155,0)</f>
        <v>0</v>
      </c>
      <c r="BI155" s="107">
        <f t="shared" ref="BI155:BI174" si="16">IF(N155="nulová",J155,0)</f>
        <v>0</v>
      </c>
      <c r="BJ155" s="8" t="s">
        <v>80</v>
      </c>
      <c r="BK155" s="107">
        <f t="shared" ref="BK155:BK174" si="17">ROUND(I155*H155,2)</f>
        <v>0</v>
      </c>
      <c r="BL155" s="8" t="s">
        <v>141</v>
      </c>
      <c r="BM155" s="106" t="s">
        <v>337</v>
      </c>
    </row>
    <row r="156" spans="1:65" s="2" customFormat="1" ht="16.5" customHeight="1">
      <c r="A156" s="16"/>
      <c r="B156" s="95"/>
      <c r="C156" s="329" t="s">
        <v>7</v>
      </c>
      <c r="D156" s="329" t="s">
        <v>137</v>
      </c>
      <c r="E156" s="330" t="s">
        <v>339</v>
      </c>
      <c r="F156" s="331" t="s">
        <v>340</v>
      </c>
      <c r="G156" s="332" t="s">
        <v>336</v>
      </c>
      <c r="H156" s="333"/>
      <c r="I156" s="334"/>
      <c r="J156" s="334"/>
      <c r="K156" s="335"/>
      <c r="L156" s="17"/>
      <c r="M156" s="102" t="s">
        <v>1</v>
      </c>
      <c r="N156" s="103" t="s">
        <v>34</v>
      </c>
      <c r="O156" s="32"/>
      <c r="P156" s="104">
        <f t="shared" si="9"/>
        <v>0</v>
      </c>
      <c r="Q156" s="104">
        <v>0</v>
      </c>
      <c r="R156" s="104">
        <f t="shared" si="10"/>
        <v>0</v>
      </c>
      <c r="S156" s="104">
        <v>0</v>
      </c>
      <c r="T156" s="105">
        <f t="shared" si="11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06" t="s">
        <v>141</v>
      </c>
      <c r="AT156" s="106" t="s">
        <v>137</v>
      </c>
      <c r="AU156" s="106" t="s">
        <v>84</v>
      </c>
      <c r="AY156" s="8" t="s">
        <v>132</v>
      </c>
      <c r="BE156" s="107">
        <f t="shared" si="12"/>
        <v>0</v>
      </c>
      <c r="BF156" s="107">
        <f t="shared" si="13"/>
        <v>0</v>
      </c>
      <c r="BG156" s="107">
        <f t="shared" si="14"/>
        <v>0</v>
      </c>
      <c r="BH156" s="107">
        <f t="shared" si="15"/>
        <v>0</v>
      </c>
      <c r="BI156" s="107">
        <f t="shared" si="16"/>
        <v>0</v>
      </c>
      <c r="BJ156" s="8" t="s">
        <v>80</v>
      </c>
      <c r="BK156" s="107">
        <f t="shared" si="17"/>
        <v>0</v>
      </c>
      <c r="BL156" s="8" t="s">
        <v>141</v>
      </c>
      <c r="BM156" s="106" t="s">
        <v>341</v>
      </c>
    </row>
    <row r="157" spans="1:65" s="2" customFormat="1" ht="24.2" customHeight="1">
      <c r="A157" s="16"/>
      <c r="B157" s="95"/>
      <c r="C157" s="329" t="s">
        <v>218</v>
      </c>
      <c r="D157" s="329" t="s">
        <v>137</v>
      </c>
      <c r="E157" s="330" t="s">
        <v>850</v>
      </c>
      <c r="F157" s="331" t="s">
        <v>851</v>
      </c>
      <c r="G157" s="332" t="s">
        <v>145</v>
      </c>
      <c r="H157" s="333">
        <v>5</v>
      </c>
      <c r="I157" s="334"/>
      <c r="J157" s="334"/>
      <c r="K157" s="335"/>
      <c r="L157" s="17"/>
      <c r="M157" s="102" t="s">
        <v>1</v>
      </c>
      <c r="N157" s="103" t="s">
        <v>34</v>
      </c>
      <c r="O157" s="32"/>
      <c r="P157" s="104">
        <f t="shared" si="9"/>
        <v>0</v>
      </c>
      <c r="Q157" s="104">
        <v>0</v>
      </c>
      <c r="R157" s="104">
        <f t="shared" si="10"/>
        <v>0</v>
      </c>
      <c r="S157" s="104">
        <v>0</v>
      </c>
      <c r="T157" s="105">
        <f t="shared" si="11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06" t="s">
        <v>141</v>
      </c>
      <c r="AT157" s="106" t="s">
        <v>137</v>
      </c>
      <c r="AU157" s="106" t="s">
        <v>84</v>
      </c>
      <c r="AY157" s="8" t="s">
        <v>132</v>
      </c>
      <c r="BE157" s="107">
        <f t="shared" si="12"/>
        <v>0</v>
      </c>
      <c r="BF157" s="107">
        <f t="shared" si="13"/>
        <v>0</v>
      </c>
      <c r="BG157" s="107">
        <f t="shared" si="14"/>
        <v>0</v>
      </c>
      <c r="BH157" s="107">
        <f t="shared" si="15"/>
        <v>0</v>
      </c>
      <c r="BI157" s="107">
        <f t="shared" si="16"/>
        <v>0</v>
      </c>
      <c r="BJ157" s="8" t="s">
        <v>80</v>
      </c>
      <c r="BK157" s="107">
        <f t="shared" si="17"/>
        <v>0</v>
      </c>
      <c r="BL157" s="8" t="s">
        <v>141</v>
      </c>
      <c r="BM157" s="106" t="s">
        <v>852</v>
      </c>
    </row>
    <row r="158" spans="1:65" s="2" customFormat="1" ht="33" customHeight="1">
      <c r="A158" s="16"/>
      <c r="B158" s="95"/>
      <c r="C158" s="329" t="s">
        <v>222</v>
      </c>
      <c r="D158" s="329" t="s">
        <v>137</v>
      </c>
      <c r="E158" s="330" t="s">
        <v>853</v>
      </c>
      <c r="F158" s="331" t="s">
        <v>854</v>
      </c>
      <c r="G158" s="332" t="s">
        <v>169</v>
      </c>
      <c r="H158" s="333">
        <v>6</v>
      </c>
      <c r="I158" s="334"/>
      <c r="J158" s="334"/>
      <c r="K158" s="335"/>
      <c r="L158" s="17"/>
      <c r="M158" s="102" t="s">
        <v>1</v>
      </c>
      <c r="N158" s="103" t="s">
        <v>34</v>
      </c>
      <c r="O158" s="32"/>
      <c r="P158" s="104">
        <f t="shared" si="9"/>
        <v>0</v>
      </c>
      <c r="Q158" s="104">
        <v>0</v>
      </c>
      <c r="R158" s="104">
        <f t="shared" si="10"/>
        <v>0</v>
      </c>
      <c r="S158" s="104">
        <v>0</v>
      </c>
      <c r="T158" s="105">
        <f t="shared" si="11"/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06" t="s">
        <v>141</v>
      </c>
      <c r="AT158" s="106" t="s">
        <v>137</v>
      </c>
      <c r="AU158" s="106" t="s">
        <v>84</v>
      </c>
      <c r="AY158" s="8" t="s">
        <v>132</v>
      </c>
      <c r="BE158" s="107">
        <f t="shared" si="12"/>
        <v>0</v>
      </c>
      <c r="BF158" s="107">
        <f t="shared" si="13"/>
        <v>0</v>
      </c>
      <c r="BG158" s="107">
        <f t="shared" si="14"/>
        <v>0</v>
      </c>
      <c r="BH158" s="107">
        <f t="shared" si="15"/>
        <v>0</v>
      </c>
      <c r="BI158" s="107">
        <f t="shared" si="16"/>
        <v>0</v>
      </c>
      <c r="BJ158" s="8" t="s">
        <v>80</v>
      </c>
      <c r="BK158" s="107">
        <f t="shared" si="17"/>
        <v>0</v>
      </c>
      <c r="BL158" s="8" t="s">
        <v>141</v>
      </c>
      <c r="BM158" s="106" t="s">
        <v>855</v>
      </c>
    </row>
    <row r="159" spans="1:65" s="2" customFormat="1" ht="24.2" customHeight="1">
      <c r="A159" s="16"/>
      <c r="B159" s="95"/>
      <c r="C159" s="329" t="s">
        <v>226</v>
      </c>
      <c r="D159" s="329" t="s">
        <v>137</v>
      </c>
      <c r="E159" s="330" t="s">
        <v>856</v>
      </c>
      <c r="F159" s="331" t="s">
        <v>857</v>
      </c>
      <c r="G159" s="332" t="s">
        <v>169</v>
      </c>
      <c r="H159" s="333">
        <v>2</v>
      </c>
      <c r="I159" s="334"/>
      <c r="J159" s="334"/>
      <c r="K159" s="335"/>
      <c r="L159" s="17"/>
      <c r="M159" s="102" t="s">
        <v>1</v>
      </c>
      <c r="N159" s="103" t="s">
        <v>34</v>
      </c>
      <c r="O159" s="32"/>
      <c r="P159" s="104">
        <f t="shared" si="9"/>
        <v>0</v>
      </c>
      <c r="Q159" s="104">
        <v>0</v>
      </c>
      <c r="R159" s="104">
        <f t="shared" si="10"/>
        <v>0</v>
      </c>
      <c r="S159" s="104">
        <v>0</v>
      </c>
      <c r="T159" s="105">
        <f t="shared" si="11"/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06" t="s">
        <v>141</v>
      </c>
      <c r="AT159" s="106" t="s">
        <v>137</v>
      </c>
      <c r="AU159" s="106" t="s">
        <v>84</v>
      </c>
      <c r="AY159" s="8" t="s">
        <v>132</v>
      </c>
      <c r="BE159" s="107">
        <f t="shared" si="12"/>
        <v>0</v>
      </c>
      <c r="BF159" s="107">
        <f t="shared" si="13"/>
        <v>0</v>
      </c>
      <c r="BG159" s="107">
        <f t="shared" si="14"/>
        <v>0</v>
      </c>
      <c r="BH159" s="107">
        <f t="shared" si="15"/>
        <v>0</v>
      </c>
      <c r="BI159" s="107">
        <f t="shared" si="16"/>
        <v>0</v>
      </c>
      <c r="BJ159" s="8" t="s">
        <v>80</v>
      </c>
      <c r="BK159" s="107">
        <f t="shared" si="17"/>
        <v>0</v>
      </c>
      <c r="BL159" s="8" t="s">
        <v>141</v>
      </c>
      <c r="BM159" s="106" t="s">
        <v>858</v>
      </c>
    </row>
    <row r="160" spans="1:65" s="2" customFormat="1" ht="37.9" customHeight="1">
      <c r="A160" s="16"/>
      <c r="B160" s="95"/>
      <c r="C160" s="329" t="s">
        <v>230</v>
      </c>
      <c r="D160" s="329" t="s">
        <v>137</v>
      </c>
      <c r="E160" s="330" t="s">
        <v>859</v>
      </c>
      <c r="F160" s="331" t="s">
        <v>860</v>
      </c>
      <c r="G160" s="332" t="s">
        <v>169</v>
      </c>
      <c r="H160" s="333">
        <v>2</v>
      </c>
      <c r="I160" s="334"/>
      <c r="J160" s="334"/>
      <c r="K160" s="335"/>
      <c r="L160" s="17"/>
      <c r="M160" s="102" t="s">
        <v>1</v>
      </c>
      <c r="N160" s="103" t="s">
        <v>34</v>
      </c>
      <c r="O160" s="32"/>
      <c r="P160" s="104">
        <f t="shared" si="9"/>
        <v>0</v>
      </c>
      <c r="Q160" s="104">
        <v>0</v>
      </c>
      <c r="R160" s="104">
        <f t="shared" si="10"/>
        <v>0</v>
      </c>
      <c r="S160" s="104">
        <v>0</v>
      </c>
      <c r="T160" s="105">
        <f t="shared" si="11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06" t="s">
        <v>141</v>
      </c>
      <c r="AT160" s="106" t="s">
        <v>137</v>
      </c>
      <c r="AU160" s="106" t="s">
        <v>84</v>
      </c>
      <c r="AY160" s="8" t="s">
        <v>132</v>
      </c>
      <c r="BE160" s="107">
        <f t="shared" si="12"/>
        <v>0</v>
      </c>
      <c r="BF160" s="107">
        <f t="shared" si="13"/>
        <v>0</v>
      </c>
      <c r="BG160" s="107">
        <f t="shared" si="14"/>
        <v>0</v>
      </c>
      <c r="BH160" s="107">
        <f t="shared" si="15"/>
        <v>0</v>
      </c>
      <c r="BI160" s="107">
        <f t="shared" si="16"/>
        <v>0</v>
      </c>
      <c r="BJ160" s="8" t="s">
        <v>80</v>
      </c>
      <c r="BK160" s="107">
        <f t="shared" si="17"/>
        <v>0</v>
      </c>
      <c r="BL160" s="8" t="s">
        <v>141</v>
      </c>
      <c r="BM160" s="106" t="s">
        <v>861</v>
      </c>
    </row>
    <row r="161" spans="1:65" s="2" customFormat="1" ht="33" customHeight="1">
      <c r="A161" s="16"/>
      <c r="B161" s="95"/>
      <c r="C161" s="329" t="s">
        <v>234</v>
      </c>
      <c r="D161" s="329" t="s">
        <v>137</v>
      </c>
      <c r="E161" s="330" t="s">
        <v>862</v>
      </c>
      <c r="F161" s="331" t="s">
        <v>863</v>
      </c>
      <c r="G161" s="332" t="s">
        <v>169</v>
      </c>
      <c r="H161" s="333">
        <v>2</v>
      </c>
      <c r="I161" s="334"/>
      <c r="J161" s="334"/>
      <c r="K161" s="335"/>
      <c r="L161" s="17"/>
      <c r="M161" s="102" t="s">
        <v>1</v>
      </c>
      <c r="N161" s="103" t="s">
        <v>34</v>
      </c>
      <c r="O161" s="32"/>
      <c r="P161" s="104">
        <f t="shared" si="9"/>
        <v>0</v>
      </c>
      <c r="Q161" s="104">
        <v>0</v>
      </c>
      <c r="R161" s="104">
        <f t="shared" si="10"/>
        <v>0</v>
      </c>
      <c r="S161" s="104">
        <v>0</v>
      </c>
      <c r="T161" s="105">
        <f t="shared" si="11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06" t="s">
        <v>141</v>
      </c>
      <c r="AT161" s="106" t="s">
        <v>137</v>
      </c>
      <c r="AU161" s="106" t="s">
        <v>84</v>
      </c>
      <c r="AY161" s="8" t="s">
        <v>132</v>
      </c>
      <c r="BE161" s="107">
        <f t="shared" si="12"/>
        <v>0</v>
      </c>
      <c r="BF161" s="107">
        <f t="shared" si="13"/>
        <v>0</v>
      </c>
      <c r="BG161" s="107">
        <f t="shared" si="14"/>
        <v>0</v>
      </c>
      <c r="BH161" s="107">
        <f t="shared" si="15"/>
        <v>0</v>
      </c>
      <c r="BI161" s="107">
        <f t="shared" si="16"/>
        <v>0</v>
      </c>
      <c r="BJ161" s="8" t="s">
        <v>80</v>
      </c>
      <c r="BK161" s="107">
        <f t="shared" si="17"/>
        <v>0</v>
      </c>
      <c r="BL161" s="8" t="s">
        <v>141</v>
      </c>
      <c r="BM161" s="106" t="s">
        <v>864</v>
      </c>
    </row>
    <row r="162" spans="1:65" s="2" customFormat="1" ht="33" customHeight="1">
      <c r="A162" s="16"/>
      <c r="B162" s="95"/>
      <c r="C162" s="329" t="s">
        <v>238</v>
      </c>
      <c r="D162" s="329" t="s">
        <v>137</v>
      </c>
      <c r="E162" s="330" t="s">
        <v>865</v>
      </c>
      <c r="F162" s="331" t="s">
        <v>866</v>
      </c>
      <c r="G162" s="332" t="s">
        <v>169</v>
      </c>
      <c r="H162" s="333">
        <v>1</v>
      </c>
      <c r="I162" s="334"/>
      <c r="J162" s="334"/>
      <c r="K162" s="335"/>
      <c r="L162" s="17"/>
      <c r="M162" s="102" t="s">
        <v>1</v>
      </c>
      <c r="N162" s="103" t="s">
        <v>34</v>
      </c>
      <c r="O162" s="32"/>
      <c r="P162" s="104">
        <f t="shared" si="9"/>
        <v>0</v>
      </c>
      <c r="Q162" s="104">
        <v>0</v>
      </c>
      <c r="R162" s="104">
        <f t="shared" si="10"/>
        <v>0</v>
      </c>
      <c r="S162" s="104">
        <v>0</v>
      </c>
      <c r="T162" s="105">
        <f t="shared" si="11"/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06" t="s">
        <v>141</v>
      </c>
      <c r="AT162" s="106" t="s">
        <v>137</v>
      </c>
      <c r="AU162" s="106" t="s">
        <v>84</v>
      </c>
      <c r="AY162" s="8" t="s">
        <v>132</v>
      </c>
      <c r="BE162" s="107">
        <f t="shared" si="12"/>
        <v>0</v>
      </c>
      <c r="BF162" s="107">
        <f t="shared" si="13"/>
        <v>0</v>
      </c>
      <c r="BG162" s="107">
        <f t="shared" si="14"/>
        <v>0</v>
      </c>
      <c r="BH162" s="107">
        <f t="shared" si="15"/>
        <v>0</v>
      </c>
      <c r="BI162" s="107">
        <f t="shared" si="16"/>
        <v>0</v>
      </c>
      <c r="BJ162" s="8" t="s">
        <v>80</v>
      </c>
      <c r="BK162" s="107">
        <f t="shared" si="17"/>
        <v>0</v>
      </c>
      <c r="BL162" s="8" t="s">
        <v>141</v>
      </c>
      <c r="BM162" s="106" t="s">
        <v>867</v>
      </c>
    </row>
    <row r="163" spans="1:65" s="2" customFormat="1" ht="24.2" customHeight="1">
      <c r="A163" s="16"/>
      <c r="B163" s="95"/>
      <c r="C163" s="329" t="s">
        <v>242</v>
      </c>
      <c r="D163" s="329" t="s">
        <v>137</v>
      </c>
      <c r="E163" s="330" t="s">
        <v>868</v>
      </c>
      <c r="F163" s="331" t="s">
        <v>869</v>
      </c>
      <c r="G163" s="332" t="s">
        <v>169</v>
      </c>
      <c r="H163" s="333">
        <v>1</v>
      </c>
      <c r="I163" s="334"/>
      <c r="J163" s="334"/>
      <c r="K163" s="335"/>
      <c r="L163" s="17"/>
      <c r="M163" s="102" t="s">
        <v>1</v>
      </c>
      <c r="N163" s="103" t="s">
        <v>34</v>
      </c>
      <c r="O163" s="32"/>
      <c r="P163" s="104">
        <f t="shared" si="9"/>
        <v>0</v>
      </c>
      <c r="Q163" s="104">
        <v>0</v>
      </c>
      <c r="R163" s="104">
        <f t="shared" si="10"/>
        <v>0</v>
      </c>
      <c r="S163" s="104">
        <v>0</v>
      </c>
      <c r="T163" s="105">
        <f t="shared" si="11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06" t="s">
        <v>141</v>
      </c>
      <c r="AT163" s="106" t="s">
        <v>137</v>
      </c>
      <c r="AU163" s="106" t="s">
        <v>84</v>
      </c>
      <c r="AY163" s="8" t="s">
        <v>132</v>
      </c>
      <c r="BE163" s="107">
        <f t="shared" si="12"/>
        <v>0</v>
      </c>
      <c r="BF163" s="107">
        <f t="shared" si="13"/>
        <v>0</v>
      </c>
      <c r="BG163" s="107">
        <f t="shared" si="14"/>
        <v>0</v>
      </c>
      <c r="BH163" s="107">
        <f t="shared" si="15"/>
        <v>0</v>
      </c>
      <c r="BI163" s="107">
        <f t="shared" si="16"/>
        <v>0</v>
      </c>
      <c r="BJ163" s="8" t="s">
        <v>80</v>
      </c>
      <c r="BK163" s="107">
        <f t="shared" si="17"/>
        <v>0</v>
      </c>
      <c r="BL163" s="8" t="s">
        <v>141</v>
      </c>
      <c r="BM163" s="106" t="s">
        <v>870</v>
      </c>
    </row>
    <row r="164" spans="1:65" s="2" customFormat="1" ht="24.2" customHeight="1">
      <c r="A164" s="16"/>
      <c r="B164" s="95"/>
      <c r="C164" s="329" t="s">
        <v>246</v>
      </c>
      <c r="D164" s="329" t="s">
        <v>137</v>
      </c>
      <c r="E164" s="330" t="s">
        <v>871</v>
      </c>
      <c r="F164" s="331" t="s">
        <v>872</v>
      </c>
      <c r="G164" s="332" t="s">
        <v>169</v>
      </c>
      <c r="H164" s="333">
        <v>1</v>
      </c>
      <c r="I164" s="334"/>
      <c r="J164" s="334"/>
      <c r="K164" s="335"/>
      <c r="L164" s="17"/>
      <c r="M164" s="102" t="s">
        <v>1</v>
      </c>
      <c r="N164" s="103" t="s">
        <v>34</v>
      </c>
      <c r="O164" s="32"/>
      <c r="P164" s="104">
        <f t="shared" si="9"/>
        <v>0</v>
      </c>
      <c r="Q164" s="104">
        <v>0</v>
      </c>
      <c r="R164" s="104">
        <f t="shared" si="10"/>
        <v>0</v>
      </c>
      <c r="S164" s="104">
        <v>0</v>
      </c>
      <c r="T164" s="105">
        <f t="shared" si="11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06" t="s">
        <v>141</v>
      </c>
      <c r="AT164" s="106" t="s">
        <v>137</v>
      </c>
      <c r="AU164" s="106" t="s">
        <v>84</v>
      </c>
      <c r="AY164" s="8" t="s">
        <v>132</v>
      </c>
      <c r="BE164" s="107">
        <f t="shared" si="12"/>
        <v>0</v>
      </c>
      <c r="BF164" s="107">
        <f t="shared" si="13"/>
        <v>0</v>
      </c>
      <c r="BG164" s="107">
        <f t="shared" si="14"/>
        <v>0</v>
      </c>
      <c r="BH164" s="107">
        <f t="shared" si="15"/>
        <v>0</v>
      </c>
      <c r="BI164" s="107">
        <f t="shared" si="16"/>
        <v>0</v>
      </c>
      <c r="BJ164" s="8" t="s">
        <v>80</v>
      </c>
      <c r="BK164" s="107">
        <f t="shared" si="17"/>
        <v>0</v>
      </c>
      <c r="BL164" s="8" t="s">
        <v>141</v>
      </c>
      <c r="BM164" s="106" t="s">
        <v>873</v>
      </c>
    </row>
    <row r="165" spans="1:65" s="2" customFormat="1" ht="24.2" customHeight="1">
      <c r="A165" s="16"/>
      <c r="B165" s="95"/>
      <c r="C165" s="329" t="s">
        <v>250</v>
      </c>
      <c r="D165" s="329" t="s">
        <v>137</v>
      </c>
      <c r="E165" s="330" t="s">
        <v>874</v>
      </c>
      <c r="F165" s="331" t="s">
        <v>875</v>
      </c>
      <c r="G165" s="332" t="s">
        <v>169</v>
      </c>
      <c r="H165" s="333">
        <v>5</v>
      </c>
      <c r="I165" s="334"/>
      <c r="J165" s="334"/>
      <c r="K165" s="335"/>
      <c r="L165" s="17"/>
      <c r="M165" s="102" t="s">
        <v>1</v>
      </c>
      <c r="N165" s="103" t="s">
        <v>34</v>
      </c>
      <c r="O165" s="32"/>
      <c r="P165" s="104">
        <f t="shared" si="9"/>
        <v>0</v>
      </c>
      <c r="Q165" s="104">
        <v>0</v>
      </c>
      <c r="R165" s="104">
        <f t="shared" si="10"/>
        <v>0</v>
      </c>
      <c r="S165" s="104">
        <v>0</v>
      </c>
      <c r="T165" s="105">
        <f t="shared" si="11"/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06" t="s">
        <v>141</v>
      </c>
      <c r="AT165" s="106" t="s">
        <v>137</v>
      </c>
      <c r="AU165" s="106" t="s">
        <v>84</v>
      </c>
      <c r="AY165" s="8" t="s">
        <v>132</v>
      </c>
      <c r="BE165" s="107">
        <f t="shared" si="12"/>
        <v>0</v>
      </c>
      <c r="BF165" s="107">
        <f t="shared" si="13"/>
        <v>0</v>
      </c>
      <c r="BG165" s="107">
        <f t="shared" si="14"/>
        <v>0</v>
      </c>
      <c r="BH165" s="107">
        <f t="shared" si="15"/>
        <v>0</v>
      </c>
      <c r="BI165" s="107">
        <f t="shared" si="16"/>
        <v>0</v>
      </c>
      <c r="BJ165" s="8" t="s">
        <v>80</v>
      </c>
      <c r="BK165" s="107">
        <f t="shared" si="17"/>
        <v>0</v>
      </c>
      <c r="BL165" s="8" t="s">
        <v>141</v>
      </c>
      <c r="BM165" s="106" t="s">
        <v>876</v>
      </c>
    </row>
    <row r="166" spans="1:65" s="2" customFormat="1" ht="33" customHeight="1">
      <c r="A166" s="16"/>
      <c r="B166" s="95"/>
      <c r="C166" s="329" t="s">
        <v>254</v>
      </c>
      <c r="D166" s="329" t="s">
        <v>137</v>
      </c>
      <c r="E166" s="330" t="s">
        <v>877</v>
      </c>
      <c r="F166" s="331" t="s">
        <v>878</v>
      </c>
      <c r="G166" s="332" t="s">
        <v>169</v>
      </c>
      <c r="H166" s="333">
        <v>6</v>
      </c>
      <c r="I166" s="334"/>
      <c r="J166" s="334"/>
      <c r="K166" s="335"/>
      <c r="L166" s="17"/>
      <c r="M166" s="102" t="s">
        <v>1</v>
      </c>
      <c r="N166" s="103" t="s">
        <v>34</v>
      </c>
      <c r="O166" s="32"/>
      <c r="P166" s="104">
        <f t="shared" si="9"/>
        <v>0</v>
      </c>
      <c r="Q166" s="104">
        <v>0</v>
      </c>
      <c r="R166" s="104">
        <f t="shared" si="10"/>
        <v>0</v>
      </c>
      <c r="S166" s="104">
        <v>0</v>
      </c>
      <c r="T166" s="105">
        <f t="shared" si="11"/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06" t="s">
        <v>141</v>
      </c>
      <c r="AT166" s="106" t="s">
        <v>137</v>
      </c>
      <c r="AU166" s="106" t="s">
        <v>84</v>
      </c>
      <c r="AY166" s="8" t="s">
        <v>132</v>
      </c>
      <c r="BE166" s="107">
        <f t="shared" si="12"/>
        <v>0</v>
      </c>
      <c r="BF166" s="107">
        <f t="shared" si="13"/>
        <v>0</v>
      </c>
      <c r="BG166" s="107">
        <f t="shared" si="14"/>
        <v>0</v>
      </c>
      <c r="BH166" s="107">
        <f t="shared" si="15"/>
        <v>0</v>
      </c>
      <c r="BI166" s="107">
        <f t="shared" si="16"/>
        <v>0</v>
      </c>
      <c r="BJ166" s="8" t="s">
        <v>80</v>
      </c>
      <c r="BK166" s="107">
        <f t="shared" si="17"/>
        <v>0</v>
      </c>
      <c r="BL166" s="8" t="s">
        <v>141</v>
      </c>
      <c r="BM166" s="106" t="s">
        <v>879</v>
      </c>
    </row>
    <row r="167" spans="1:65" s="2" customFormat="1" ht="24.2" customHeight="1">
      <c r="A167" s="16"/>
      <c r="B167" s="95"/>
      <c r="C167" s="329" t="s">
        <v>258</v>
      </c>
      <c r="D167" s="329" t="s">
        <v>137</v>
      </c>
      <c r="E167" s="330" t="s">
        <v>880</v>
      </c>
      <c r="F167" s="331" t="s">
        <v>881</v>
      </c>
      <c r="G167" s="332" t="s">
        <v>169</v>
      </c>
      <c r="H167" s="333">
        <v>8</v>
      </c>
      <c r="I167" s="334"/>
      <c r="J167" s="334"/>
      <c r="K167" s="335"/>
      <c r="L167" s="17"/>
      <c r="M167" s="102" t="s">
        <v>1</v>
      </c>
      <c r="N167" s="103" t="s">
        <v>34</v>
      </c>
      <c r="O167" s="32"/>
      <c r="P167" s="104">
        <f t="shared" si="9"/>
        <v>0</v>
      </c>
      <c r="Q167" s="104">
        <v>0</v>
      </c>
      <c r="R167" s="104">
        <f t="shared" si="10"/>
        <v>0</v>
      </c>
      <c r="S167" s="104">
        <v>0</v>
      </c>
      <c r="T167" s="105">
        <f t="shared" si="11"/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06" t="s">
        <v>141</v>
      </c>
      <c r="AT167" s="106" t="s">
        <v>137</v>
      </c>
      <c r="AU167" s="106" t="s">
        <v>84</v>
      </c>
      <c r="AY167" s="8" t="s">
        <v>132</v>
      </c>
      <c r="BE167" s="107">
        <f t="shared" si="12"/>
        <v>0</v>
      </c>
      <c r="BF167" s="107">
        <f t="shared" si="13"/>
        <v>0</v>
      </c>
      <c r="BG167" s="107">
        <f t="shared" si="14"/>
        <v>0</v>
      </c>
      <c r="BH167" s="107">
        <f t="shared" si="15"/>
        <v>0</v>
      </c>
      <c r="BI167" s="107">
        <f t="shared" si="16"/>
        <v>0</v>
      </c>
      <c r="BJ167" s="8" t="s">
        <v>80</v>
      </c>
      <c r="BK167" s="107">
        <f t="shared" si="17"/>
        <v>0</v>
      </c>
      <c r="BL167" s="8" t="s">
        <v>141</v>
      </c>
      <c r="BM167" s="106" t="s">
        <v>882</v>
      </c>
    </row>
    <row r="168" spans="1:65" s="2" customFormat="1" ht="24.2" customHeight="1">
      <c r="A168" s="16"/>
      <c r="B168" s="95"/>
      <c r="C168" s="329" t="s">
        <v>262</v>
      </c>
      <c r="D168" s="329" t="s">
        <v>137</v>
      </c>
      <c r="E168" s="330" t="s">
        <v>883</v>
      </c>
      <c r="F168" s="331" t="s">
        <v>884</v>
      </c>
      <c r="G168" s="332" t="s">
        <v>460</v>
      </c>
      <c r="H168" s="333">
        <v>2</v>
      </c>
      <c r="I168" s="334"/>
      <c r="J168" s="334"/>
      <c r="K168" s="335"/>
      <c r="L168" s="17"/>
      <c r="M168" s="102" t="s">
        <v>1</v>
      </c>
      <c r="N168" s="103" t="s">
        <v>34</v>
      </c>
      <c r="O168" s="32"/>
      <c r="P168" s="104">
        <f t="shared" si="9"/>
        <v>0</v>
      </c>
      <c r="Q168" s="104">
        <v>0</v>
      </c>
      <c r="R168" s="104">
        <f t="shared" si="10"/>
        <v>0</v>
      </c>
      <c r="S168" s="104">
        <v>0</v>
      </c>
      <c r="T168" s="105">
        <f t="shared" si="11"/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06" t="s">
        <v>141</v>
      </c>
      <c r="AT168" s="106" t="s">
        <v>137</v>
      </c>
      <c r="AU168" s="106" t="s">
        <v>84</v>
      </c>
      <c r="AY168" s="8" t="s">
        <v>132</v>
      </c>
      <c r="BE168" s="107">
        <f t="shared" si="12"/>
        <v>0</v>
      </c>
      <c r="BF168" s="107">
        <f t="shared" si="13"/>
        <v>0</v>
      </c>
      <c r="BG168" s="107">
        <f t="shared" si="14"/>
        <v>0</v>
      </c>
      <c r="BH168" s="107">
        <f t="shared" si="15"/>
        <v>0</v>
      </c>
      <c r="BI168" s="107">
        <f t="shared" si="16"/>
        <v>0</v>
      </c>
      <c r="BJ168" s="8" t="s">
        <v>80</v>
      </c>
      <c r="BK168" s="107">
        <f t="shared" si="17"/>
        <v>0</v>
      </c>
      <c r="BL168" s="8" t="s">
        <v>141</v>
      </c>
      <c r="BM168" s="106" t="s">
        <v>885</v>
      </c>
    </row>
    <row r="169" spans="1:65" s="2" customFormat="1" ht="33" customHeight="1">
      <c r="A169" s="16"/>
      <c r="B169" s="95"/>
      <c r="C169" s="329" t="s">
        <v>266</v>
      </c>
      <c r="D169" s="329" t="s">
        <v>137</v>
      </c>
      <c r="E169" s="330" t="s">
        <v>886</v>
      </c>
      <c r="F169" s="331" t="s">
        <v>887</v>
      </c>
      <c r="G169" s="332" t="s">
        <v>169</v>
      </c>
      <c r="H169" s="333">
        <v>2</v>
      </c>
      <c r="I169" s="334"/>
      <c r="J169" s="334"/>
      <c r="K169" s="335"/>
      <c r="L169" s="17"/>
      <c r="M169" s="102" t="s">
        <v>1</v>
      </c>
      <c r="N169" s="103" t="s">
        <v>34</v>
      </c>
      <c r="O169" s="32"/>
      <c r="P169" s="104">
        <f t="shared" si="9"/>
        <v>0</v>
      </c>
      <c r="Q169" s="104">
        <v>0</v>
      </c>
      <c r="R169" s="104">
        <f t="shared" si="10"/>
        <v>0</v>
      </c>
      <c r="S169" s="104">
        <v>0</v>
      </c>
      <c r="T169" s="105">
        <f t="shared" si="11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06" t="s">
        <v>141</v>
      </c>
      <c r="AT169" s="106" t="s">
        <v>137</v>
      </c>
      <c r="AU169" s="106" t="s">
        <v>84</v>
      </c>
      <c r="AY169" s="8" t="s">
        <v>132</v>
      </c>
      <c r="BE169" s="107">
        <f t="shared" si="12"/>
        <v>0</v>
      </c>
      <c r="BF169" s="107">
        <f t="shared" si="13"/>
        <v>0</v>
      </c>
      <c r="BG169" s="107">
        <f t="shared" si="14"/>
        <v>0</v>
      </c>
      <c r="BH169" s="107">
        <f t="shared" si="15"/>
        <v>0</v>
      </c>
      <c r="BI169" s="107">
        <f t="shared" si="16"/>
        <v>0</v>
      </c>
      <c r="BJ169" s="8" t="s">
        <v>80</v>
      </c>
      <c r="BK169" s="107">
        <f t="shared" si="17"/>
        <v>0</v>
      </c>
      <c r="BL169" s="8" t="s">
        <v>141</v>
      </c>
      <c r="BM169" s="106" t="s">
        <v>888</v>
      </c>
    </row>
    <row r="170" spans="1:65" s="2" customFormat="1" ht="33" customHeight="1">
      <c r="A170" s="16"/>
      <c r="B170" s="95"/>
      <c r="C170" s="329" t="s">
        <v>270</v>
      </c>
      <c r="D170" s="329" t="s">
        <v>137</v>
      </c>
      <c r="E170" s="330" t="s">
        <v>889</v>
      </c>
      <c r="F170" s="331" t="s">
        <v>890</v>
      </c>
      <c r="G170" s="332" t="s">
        <v>169</v>
      </c>
      <c r="H170" s="333">
        <v>4</v>
      </c>
      <c r="I170" s="334"/>
      <c r="J170" s="334"/>
      <c r="K170" s="335"/>
      <c r="L170" s="17"/>
      <c r="M170" s="102" t="s">
        <v>1</v>
      </c>
      <c r="N170" s="103" t="s">
        <v>34</v>
      </c>
      <c r="O170" s="32"/>
      <c r="P170" s="104">
        <f t="shared" si="9"/>
        <v>0</v>
      </c>
      <c r="Q170" s="104">
        <v>0</v>
      </c>
      <c r="R170" s="104">
        <f t="shared" si="10"/>
        <v>0</v>
      </c>
      <c r="S170" s="104">
        <v>0</v>
      </c>
      <c r="T170" s="105">
        <f t="shared" si="11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06" t="s">
        <v>141</v>
      </c>
      <c r="AT170" s="106" t="s">
        <v>137</v>
      </c>
      <c r="AU170" s="106" t="s">
        <v>84</v>
      </c>
      <c r="AY170" s="8" t="s">
        <v>132</v>
      </c>
      <c r="BE170" s="107">
        <f t="shared" si="12"/>
        <v>0</v>
      </c>
      <c r="BF170" s="107">
        <f t="shared" si="13"/>
        <v>0</v>
      </c>
      <c r="BG170" s="107">
        <f t="shared" si="14"/>
        <v>0</v>
      </c>
      <c r="BH170" s="107">
        <f t="shared" si="15"/>
        <v>0</v>
      </c>
      <c r="BI170" s="107">
        <f t="shared" si="16"/>
        <v>0</v>
      </c>
      <c r="BJ170" s="8" t="s">
        <v>80</v>
      </c>
      <c r="BK170" s="107">
        <f t="shared" si="17"/>
        <v>0</v>
      </c>
      <c r="BL170" s="8" t="s">
        <v>141</v>
      </c>
      <c r="BM170" s="106" t="s">
        <v>891</v>
      </c>
    </row>
    <row r="171" spans="1:65" s="2" customFormat="1" ht="24.2" customHeight="1">
      <c r="A171" s="16"/>
      <c r="B171" s="95"/>
      <c r="C171" s="329" t="s">
        <v>274</v>
      </c>
      <c r="D171" s="329" t="s">
        <v>137</v>
      </c>
      <c r="E171" s="330" t="s">
        <v>523</v>
      </c>
      <c r="F171" s="331" t="s">
        <v>524</v>
      </c>
      <c r="G171" s="332" t="s">
        <v>169</v>
      </c>
      <c r="H171" s="333">
        <v>4</v>
      </c>
      <c r="I171" s="334"/>
      <c r="J171" s="334"/>
      <c r="K171" s="335"/>
      <c r="L171" s="17"/>
      <c r="M171" s="102" t="s">
        <v>1</v>
      </c>
      <c r="N171" s="103" t="s">
        <v>34</v>
      </c>
      <c r="O171" s="32"/>
      <c r="P171" s="104">
        <f t="shared" si="9"/>
        <v>0</v>
      </c>
      <c r="Q171" s="104">
        <v>0</v>
      </c>
      <c r="R171" s="104">
        <f t="shared" si="10"/>
        <v>0</v>
      </c>
      <c r="S171" s="104">
        <v>0</v>
      </c>
      <c r="T171" s="105">
        <f t="shared" si="11"/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06" t="s">
        <v>141</v>
      </c>
      <c r="AT171" s="106" t="s">
        <v>137</v>
      </c>
      <c r="AU171" s="106" t="s">
        <v>84</v>
      </c>
      <c r="AY171" s="8" t="s">
        <v>132</v>
      </c>
      <c r="BE171" s="107">
        <f t="shared" si="12"/>
        <v>0</v>
      </c>
      <c r="BF171" s="107">
        <f t="shared" si="13"/>
        <v>0</v>
      </c>
      <c r="BG171" s="107">
        <f t="shared" si="14"/>
        <v>0</v>
      </c>
      <c r="BH171" s="107">
        <f t="shared" si="15"/>
        <v>0</v>
      </c>
      <c r="BI171" s="107">
        <f t="shared" si="16"/>
        <v>0</v>
      </c>
      <c r="BJ171" s="8" t="s">
        <v>80</v>
      </c>
      <c r="BK171" s="107">
        <f t="shared" si="17"/>
        <v>0</v>
      </c>
      <c r="BL171" s="8" t="s">
        <v>141</v>
      </c>
      <c r="BM171" s="106" t="s">
        <v>525</v>
      </c>
    </row>
    <row r="172" spans="1:65" s="2" customFormat="1" ht="24.2" customHeight="1">
      <c r="A172" s="16"/>
      <c r="B172" s="95"/>
      <c r="C172" s="329" t="s">
        <v>278</v>
      </c>
      <c r="D172" s="329" t="s">
        <v>137</v>
      </c>
      <c r="E172" s="330" t="s">
        <v>892</v>
      </c>
      <c r="F172" s="331" t="s">
        <v>893</v>
      </c>
      <c r="G172" s="332" t="s">
        <v>169</v>
      </c>
      <c r="H172" s="333">
        <v>2</v>
      </c>
      <c r="I172" s="334"/>
      <c r="J172" s="334"/>
      <c r="K172" s="335"/>
      <c r="L172" s="17"/>
      <c r="M172" s="102" t="s">
        <v>1</v>
      </c>
      <c r="N172" s="103" t="s">
        <v>34</v>
      </c>
      <c r="O172" s="32"/>
      <c r="P172" s="104">
        <f t="shared" si="9"/>
        <v>0</v>
      </c>
      <c r="Q172" s="104">
        <v>0</v>
      </c>
      <c r="R172" s="104">
        <f t="shared" si="10"/>
        <v>0</v>
      </c>
      <c r="S172" s="104">
        <v>0</v>
      </c>
      <c r="T172" s="105">
        <f t="shared" si="11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06" t="s">
        <v>141</v>
      </c>
      <c r="AT172" s="106" t="s">
        <v>137</v>
      </c>
      <c r="AU172" s="106" t="s">
        <v>84</v>
      </c>
      <c r="AY172" s="8" t="s">
        <v>132</v>
      </c>
      <c r="BE172" s="107">
        <f t="shared" si="12"/>
        <v>0</v>
      </c>
      <c r="BF172" s="107">
        <f t="shared" si="13"/>
        <v>0</v>
      </c>
      <c r="BG172" s="107">
        <f t="shared" si="14"/>
        <v>0</v>
      </c>
      <c r="BH172" s="107">
        <f t="shared" si="15"/>
        <v>0</v>
      </c>
      <c r="BI172" s="107">
        <f t="shared" si="16"/>
        <v>0</v>
      </c>
      <c r="BJ172" s="8" t="s">
        <v>80</v>
      </c>
      <c r="BK172" s="107">
        <f t="shared" si="17"/>
        <v>0</v>
      </c>
      <c r="BL172" s="8" t="s">
        <v>141</v>
      </c>
      <c r="BM172" s="106" t="s">
        <v>894</v>
      </c>
    </row>
    <row r="173" spans="1:65" s="2" customFormat="1" ht="16.5" customHeight="1">
      <c r="A173" s="16"/>
      <c r="B173" s="95"/>
      <c r="C173" s="329" t="s">
        <v>282</v>
      </c>
      <c r="D173" s="329" t="s">
        <v>137</v>
      </c>
      <c r="E173" s="330" t="s">
        <v>543</v>
      </c>
      <c r="F173" s="331" t="s">
        <v>544</v>
      </c>
      <c r="G173" s="332" t="s">
        <v>169</v>
      </c>
      <c r="H173" s="333">
        <v>4</v>
      </c>
      <c r="I173" s="334"/>
      <c r="J173" s="334"/>
      <c r="K173" s="335"/>
      <c r="L173" s="17"/>
      <c r="M173" s="102" t="s">
        <v>1</v>
      </c>
      <c r="N173" s="103" t="s">
        <v>34</v>
      </c>
      <c r="O173" s="32"/>
      <c r="P173" s="104">
        <f t="shared" si="9"/>
        <v>0</v>
      </c>
      <c r="Q173" s="104">
        <v>0</v>
      </c>
      <c r="R173" s="104">
        <f t="shared" si="10"/>
        <v>0</v>
      </c>
      <c r="S173" s="104">
        <v>0</v>
      </c>
      <c r="T173" s="105">
        <f t="shared" si="11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06" t="s">
        <v>141</v>
      </c>
      <c r="AT173" s="106" t="s">
        <v>137</v>
      </c>
      <c r="AU173" s="106" t="s">
        <v>84</v>
      </c>
      <c r="AY173" s="8" t="s">
        <v>132</v>
      </c>
      <c r="BE173" s="107">
        <f t="shared" si="12"/>
        <v>0</v>
      </c>
      <c r="BF173" s="107">
        <f t="shared" si="13"/>
        <v>0</v>
      </c>
      <c r="BG173" s="107">
        <f t="shared" si="14"/>
        <v>0</v>
      </c>
      <c r="BH173" s="107">
        <f t="shared" si="15"/>
        <v>0</v>
      </c>
      <c r="BI173" s="107">
        <f t="shared" si="16"/>
        <v>0</v>
      </c>
      <c r="BJ173" s="8" t="s">
        <v>80</v>
      </c>
      <c r="BK173" s="107">
        <f t="shared" si="17"/>
        <v>0</v>
      </c>
      <c r="BL173" s="8" t="s">
        <v>141</v>
      </c>
      <c r="BM173" s="106" t="s">
        <v>545</v>
      </c>
    </row>
    <row r="174" spans="1:65" s="2" customFormat="1" ht="16.5" customHeight="1">
      <c r="A174" s="16"/>
      <c r="B174" s="95"/>
      <c r="C174" s="329" t="s">
        <v>286</v>
      </c>
      <c r="D174" s="329" t="s">
        <v>137</v>
      </c>
      <c r="E174" s="330" t="s">
        <v>895</v>
      </c>
      <c r="F174" s="331" t="s">
        <v>896</v>
      </c>
      <c r="G174" s="332" t="s">
        <v>169</v>
      </c>
      <c r="H174" s="333">
        <v>4</v>
      </c>
      <c r="I174" s="334"/>
      <c r="J174" s="334"/>
      <c r="K174" s="335"/>
      <c r="L174" s="17"/>
      <c r="M174" s="102" t="s">
        <v>1</v>
      </c>
      <c r="N174" s="103" t="s">
        <v>34</v>
      </c>
      <c r="O174" s="32"/>
      <c r="P174" s="104">
        <f t="shared" si="9"/>
        <v>0</v>
      </c>
      <c r="Q174" s="104">
        <v>0</v>
      </c>
      <c r="R174" s="104">
        <f t="shared" si="10"/>
        <v>0</v>
      </c>
      <c r="S174" s="104">
        <v>0</v>
      </c>
      <c r="T174" s="105">
        <f t="shared" si="11"/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06" t="s">
        <v>141</v>
      </c>
      <c r="AT174" s="106" t="s">
        <v>137</v>
      </c>
      <c r="AU174" s="106" t="s">
        <v>84</v>
      </c>
      <c r="AY174" s="8" t="s">
        <v>132</v>
      </c>
      <c r="BE174" s="107">
        <f t="shared" si="12"/>
        <v>0</v>
      </c>
      <c r="BF174" s="107">
        <f t="shared" si="13"/>
        <v>0</v>
      </c>
      <c r="BG174" s="107">
        <f t="shared" si="14"/>
        <v>0</v>
      </c>
      <c r="BH174" s="107">
        <f t="shared" si="15"/>
        <v>0</v>
      </c>
      <c r="BI174" s="107">
        <f t="shared" si="16"/>
        <v>0</v>
      </c>
      <c r="BJ174" s="8" t="s">
        <v>80</v>
      </c>
      <c r="BK174" s="107">
        <f t="shared" si="17"/>
        <v>0</v>
      </c>
      <c r="BL174" s="8" t="s">
        <v>141</v>
      </c>
      <c r="BM174" s="106" t="s">
        <v>897</v>
      </c>
    </row>
    <row r="175" spans="1:65" s="7" customFormat="1" ht="20.85" customHeight="1">
      <c r="B175" s="82"/>
      <c r="C175" s="314"/>
      <c r="D175" s="316" t="s">
        <v>67</v>
      </c>
      <c r="E175" s="326" t="s">
        <v>598</v>
      </c>
      <c r="F175" s="326" t="s">
        <v>599</v>
      </c>
      <c r="G175" s="314"/>
      <c r="H175" s="314"/>
      <c r="I175" s="318"/>
      <c r="J175" s="327"/>
      <c r="K175" s="314"/>
      <c r="L175" s="82"/>
      <c r="M175" s="87"/>
      <c r="N175" s="88"/>
      <c r="O175" s="88"/>
      <c r="P175" s="89">
        <f>SUM(P176:P180)</f>
        <v>0</v>
      </c>
      <c r="Q175" s="88"/>
      <c r="R175" s="89">
        <f>SUM(R176:R180)</f>
        <v>2.4340000000000001E-2</v>
      </c>
      <c r="S175" s="88"/>
      <c r="T175" s="90">
        <f>SUM(T176:T180)</f>
        <v>0</v>
      </c>
      <c r="AR175" s="83" t="s">
        <v>80</v>
      </c>
      <c r="AT175" s="91" t="s">
        <v>67</v>
      </c>
      <c r="AU175" s="91" t="s">
        <v>80</v>
      </c>
      <c r="AY175" s="83" t="s">
        <v>132</v>
      </c>
      <c r="BK175" s="92">
        <f>SUM(BK176:BK180)</f>
        <v>0</v>
      </c>
    </row>
    <row r="176" spans="1:65" s="2" customFormat="1" ht="24.2" customHeight="1">
      <c r="A176" s="16"/>
      <c r="B176" s="95"/>
      <c r="C176" s="329" t="s">
        <v>290</v>
      </c>
      <c r="D176" s="329" t="s">
        <v>137</v>
      </c>
      <c r="E176" s="330" t="s">
        <v>601</v>
      </c>
      <c r="F176" s="331" t="s">
        <v>602</v>
      </c>
      <c r="G176" s="332" t="s">
        <v>293</v>
      </c>
      <c r="H176" s="333">
        <v>3</v>
      </c>
      <c r="I176" s="334"/>
      <c r="J176" s="334"/>
      <c r="K176" s="335"/>
      <c r="L176" s="17"/>
      <c r="M176" s="102" t="s">
        <v>1</v>
      </c>
      <c r="N176" s="103" t="s">
        <v>34</v>
      </c>
      <c r="O176" s="32"/>
      <c r="P176" s="104">
        <f>O176*H176</f>
        <v>0</v>
      </c>
      <c r="Q176" s="104">
        <v>1E-4</v>
      </c>
      <c r="R176" s="104">
        <f>Q176*H176</f>
        <v>3.0000000000000003E-4</v>
      </c>
      <c r="S176" s="104">
        <v>0</v>
      </c>
      <c r="T176" s="105">
        <f>S176*H176</f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06" t="s">
        <v>199</v>
      </c>
      <c r="AT176" s="106" t="s">
        <v>137</v>
      </c>
      <c r="AU176" s="106" t="s">
        <v>84</v>
      </c>
      <c r="AY176" s="8" t="s">
        <v>132</v>
      </c>
      <c r="BE176" s="107">
        <f>IF(N176="základná",J176,0)</f>
        <v>0</v>
      </c>
      <c r="BF176" s="107">
        <f>IF(N176="znížená",J176,0)</f>
        <v>0</v>
      </c>
      <c r="BG176" s="107">
        <f>IF(N176="zákl. prenesená",J176,0)</f>
        <v>0</v>
      </c>
      <c r="BH176" s="107">
        <f>IF(N176="zníž. prenesená",J176,0)</f>
        <v>0</v>
      </c>
      <c r="BI176" s="107">
        <f>IF(N176="nulová",J176,0)</f>
        <v>0</v>
      </c>
      <c r="BJ176" s="8" t="s">
        <v>80</v>
      </c>
      <c r="BK176" s="107">
        <f>ROUND(I176*H176,2)</f>
        <v>0</v>
      </c>
      <c r="BL176" s="8" t="s">
        <v>199</v>
      </c>
      <c r="BM176" s="106" t="s">
        <v>603</v>
      </c>
    </row>
    <row r="177" spans="1:65" s="2" customFormat="1" ht="33" customHeight="1">
      <c r="A177" s="16"/>
      <c r="B177" s="95"/>
      <c r="C177" s="341" t="s">
        <v>295</v>
      </c>
      <c r="D177" s="341" t="s">
        <v>130</v>
      </c>
      <c r="E177" s="342" t="s">
        <v>605</v>
      </c>
      <c r="F177" s="343" t="s">
        <v>606</v>
      </c>
      <c r="G177" s="344" t="s">
        <v>293</v>
      </c>
      <c r="H177" s="345">
        <v>3</v>
      </c>
      <c r="I177" s="346"/>
      <c r="J177" s="346"/>
      <c r="K177" s="347"/>
      <c r="L177" s="114"/>
      <c r="M177" s="115" t="s">
        <v>1</v>
      </c>
      <c r="N177" s="116" t="s">
        <v>34</v>
      </c>
      <c r="O177" s="32"/>
      <c r="P177" s="104">
        <f>O177*H177</f>
        <v>0</v>
      </c>
      <c r="Q177" s="104">
        <v>3.2000000000000002E-3</v>
      </c>
      <c r="R177" s="104">
        <f>Q177*H177</f>
        <v>9.6000000000000009E-3</v>
      </c>
      <c r="S177" s="104">
        <v>0</v>
      </c>
      <c r="T177" s="105">
        <f>S177*H177</f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06" t="s">
        <v>568</v>
      </c>
      <c r="AT177" s="106" t="s">
        <v>130</v>
      </c>
      <c r="AU177" s="106" t="s">
        <v>84</v>
      </c>
      <c r="AY177" s="8" t="s">
        <v>132</v>
      </c>
      <c r="BE177" s="107">
        <f>IF(N177="základná",J177,0)</f>
        <v>0</v>
      </c>
      <c r="BF177" s="107">
        <f>IF(N177="znížená",J177,0)</f>
        <v>0</v>
      </c>
      <c r="BG177" s="107">
        <f>IF(N177="zákl. prenesená",J177,0)</f>
        <v>0</v>
      </c>
      <c r="BH177" s="107">
        <f>IF(N177="zníž. prenesená",J177,0)</f>
        <v>0</v>
      </c>
      <c r="BI177" s="107">
        <f>IF(N177="nulová",J177,0)</f>
        <v>0</v>
      </c>
      <c r="BJ177" s="8" t="s">
        <v>80</v>
      </c>
      <c r="BK177" s="107">
        <f>ROUND(I177*H177,2)</f>
        <v>0</v>
      </c>
      <c r="BL177" s="8" t="s">
        <v>141</v>
      </c>
      <c r="BM177" s="106" t="s">
        <v>607</v>
      </c>
    </row>
    <row r="178" spans="1:65" s="2" customFormat="1" ht="24.2" customHeight="1">
      <c r="A178" s="16"/>
      <c r="B178" s="95"/>
      <c r="C178" s="329" t="s">
        <v>299</v>
      </c>
      <c r="D178" s="329" t="s">
        <v>137</v>
      </c>
      <c r="E178" s="330" t="s">
        <v>613</v>
      </c>
      <c r="F178" s="331" t="s">
        <v>614</v>
      </c>
      <c r="G178" s="332" t="s">
        <v>293</v>
      </c>
      <c r="H178" s="333">
        <v>3</v>
      </c>
      <c r="I178" s="334"/>
      <c r="J178" s="334"/>
      <c r="K178" s="335"/>
      <c r="L178" s="17"/>
      <c r="M178" s="102" t="s">
        <v>1</v>
      </c>
      <c r="N178" s="103" t="s">
        <v>34</v>
      </c>
      <c r="O178" s="32"/>
      <c r="P178" s="104">
        <f>O178*H178</f>
        <v>0</v>
      </c>
      <c r="Q178" s="104">
        <v>8.0000000000000007E-5</v>
      </c>
      <c r="R178" s="104">
        <f>Q178*H178</f>
        <v>2.4000000000000003E-4</v>
      </c>
      <c r="S178" s="104">
        <v>0</v>
      </c>
      <c r="T178" s="105">
        <f>S178*H178</f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06" t="s">
        <v>199</v>
      </c>
      <c r="AT178" s="106" t="s">
        <v>137</v>
      </c>
      <c r="AU178" s="106" t="s">
        <v>84</v>
      </c>
      <c r="AY178" s="8" t="s">
        <v>132</v>
      </c>
      <c r="BE178" s="107">
        <f>IF(N178="základná",J178,0)</f>
        <v>0</v>
      </c>
      <c r="BF178" s="107">
        <f>IF(N178="znížená",J178,0)</f>
        <v>0</v>
      </c>
      <c r="BG178" s="107">
        <f>IF(N178="zákl. prenesená",J178,0)</f>
        <v>0</v>
      </c>
      <c r="BH178" s="107">
        <f>IF(N178="zníž. prenesená",J178,0)</f>
        <v>0</v>
      </c>
      <c r="BI178" s="107">
        <f>IF(N178="nulová",J178,0)</f>
        <v>0</v>
      </c>
      <c r="BJ178" s="8" t="s">
        <v>80</v>
      </c>
      <c r="BK178" s="107">
        <f>ROUND(I178*H178,2)</f>
        <v>0</v>
      </c>
      <c r="BL178" s="8" t="s">
        <v>199</v>
      </c>
      <c r="BM178" s="106" t="s">
        <v>615</v>
      </c>
    </row>
    <row r="179" spans="1:65" s="2" customFormat="1" ht="24.2" customHeight="1">
      <c r="A179" s="16"/>
      <c r="B179" s="95"/>
      <c r="C179" s="341" t="s">
        <v>303</v>
      </c>
      <c r="D179" s="341" t="s">
        <v>130</v>
      </c>
      <c r="E179" s="342" t="s">
        <v>617</v>
      </c>
      <c r="F179" s="343" t="s">
        <v>618</v>
      </c>
      <c r="G179" s="344" t="s">
        <v>592</v>
      </c>
      <c r="H179" s="345">
        <v>1.4E-2</v>
      </c>
      <c r="I179" s="346"/>
      <c r="J179" s="346"/>
      <c r="K179" s="347"/>
      <c r="L179" s="114"/>
      <c r="M179" s="115" t="s">
        <v>1</v>
      </c>
      <c r="N179" s="116" t="s">
        <v>34</v>
      </c>
      <c r="O179" s="32"/>
      <c r="P179" s="104">
        <f>O179*H179</f>
        <v>0</v>
      </c>
      <c r="Q179" s="104">
        <v>1</v>
      </c>
      <c r="R179" s="104">
        <f>Q179*H179</f>
        <v>1.4E-2</v>
      </c>
      <c r="S179" s="104">
        <v>0</v>
      </c>
      <c r="T179" s="105">
        <f>S179*H179</f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06" t="s">
        <v>262</v>
      </c>
      <c r="AT179" s="106" t="s">
        <v>130</v>
      </c>
      <c r="AU179" s="106" t="s">
        <v>84</v>
      </c>
      <c r="AY179" s="8" t="s">
        <v>132</v>
      </c>
      <c r="BE179" s="107">
        <f>IF(N179="základná",J179,0)</f>
        <v>0</v>
      </c>
      <c r="BF179" s="107">
        <f>IF(N179="znížená",J179,0)</f>
        <v>0</v>
      </c>
      <c r="BG179" s="107">
        <f>IF(N179="zákl. prenesená",J179,0)</f>
        <v>0</v>
      </c>
      <c r="BH179" s="107">
        <f>IF(N179="zníž. prenesená",J179,0)</f>
        <v>0</v>
      </c>
      <c r="BI179" s="107">
        <f>IF(N179="nulová",J179,0)</f>
        <v>0</v>
      </c>
      <c r="BJ179" s="8" t="s">
        <v>80</v>
      </c>
      <c r="BK179" s="107">
        <f>ROUND(I179*H179,2)</f>
        <v>0</v>
      </c>
      <c r="BL179" s="8" t="s">
        <v>199</v>
      </c>
      <c r="BM179" s="106" t="s">
        <v>619</v>
      </c>
    </row>
    <row r="180" spans="1:65" s="2" customFormat="1" ht="33" customHeight="1">
      <c r="A180" s="16"/>
      <c r="B180" s="95"/>
      <c r="C180" s="329" t="s">
        <v>307</v>
      </c>
      <c r="D180" s="329" t="s">
        <v>137</v>
      </c>
      <c r="E180" s="330" t="s">
        <v>898</v>
      </c>
      <c r="F180" s="331" t="s">
        <v>899</v>
      </c>
      <c r="G180" s="332" t="s">
        <v>169</v>
      </c>
      <c r="H180" s="333">
        <v>2</v>
      </c>
      <c r="I180" s="334"/>
      <c r="J180" s="334"/>
      <c r="K180" s="335"/>
      <c r="L180" s="17"/>
      <c r="M180" s="102" t="s">
        <v>1</v>
      </c>
      <c r="N180" s="103" t="s">
        <v>34</v>
      </c>
      <c r="O180" s="32"/>
      <c r="P180" s="104">
        <f>O180*H180</f>
        <v>0</v>
      </c>
      <c r="Q180" s="104">
        <v>1E-4</v>
      </c>
      <c r="R180" s="104">
        <f>Q180*H180</f>
        <v>2.0000000000000001E-4</v>
      </c>
      <c r="S180" s="104">
        <v>0</v>
      </c>
      <c r="T180" s="105">
        <f>S180*H180</f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06" t="s">
        <v>199</v>
      </c>
      <c r="AT180" s="106" t="s">
        <v>137</v>
      </c>
      <c r="AU180" s="106" t="s">
        <v>84</v>
      </c>
      <c r="AY180" s="8" t="s">
        <v>132</v>
      </c>
      <c r="BE180" s="107">
        <f>IF(N180="základná",J180,0)</f>
        <v>0</v>
      </c>
      <c r="BF180" s="107">
        <f>IF(N180="znížená",J180,0)</f>
        <v>0</v>
      </c>
      <c r="BG180" s="107">
        <f>IF(N180="zákl. prenesená",J180,0)</f>
        <v>0</v>
      </c>
      <c r="BH180" s="107">
        <f>IF(N180="zníž. prenesená",J180,0)</f>
        <v>0</v>
      </c>
      <c r="BI180" s="107">
        <f>IF(N180="nulová",J180,0)</f>
        <v>0</v>
      </c>
      <c r="BJ180" s="8" t="s">
        <v>80</v>
      </c>
      <c r="BK180" s="107">
        <f>ROUND(I180*H180,2)</f>
        <v>0</v>
      </c>
      <c r="BL180" s="8" t="s">
        <v>199</v>
      </c>
      <c r="BM180" s="106" t="s">
        <v>900</v>
      </c>
    </row>
    <row r="181" spans="1:65" s="7" customFormat="1" ht="20.85" customHeight="1">
      <c r="B181" s="82"/>
      <c r="C181" s="314"/>
      <c r="D181" s="316" t="s">
        <v>67</v>
      </c>
      <c r="E181" s="326" t="s">
        <v>648</v>
      </c>
      <c r="F181" s="326" t="s">
        <v>649</v>
      </c>
      <c r="G181" s="314"/>
      <c r="H181" s="314"/>
      <c r="I181" s="318"/>
      <c r="J181" s="327"/>
      <c r="K181" s="314"/>
      <c r="L181" s="82"/>
      <c r="M181" s="87"/>
      <c r="N181" s="88"/>
      <c r="O181" s="88"/>
      <c r="P181" s="89">
        <f>P182</f>
        <v>0</v>
      </c>
      <c r="Q181" s="88"/>
      <c r="R181" s="89">
        <f>R182</f>
        <v>1.6000000000000001E-4</v>
      </c>
      <c r="S181" s="88"/>
      <c r="T181" s="90">
        <f>T182</f>
        <v>0</v>
      </c>
      <c r="AR181" s="83" t="s">
        <v>84</v>
      </c>
      <c r="AT181" s="91" t="s">
        <v>67</v>
      </c>
      <c r="AU181" s="91" t="s">
        <v>80</v>
      </c>
      <c r="AY181" s="83" t="s">
        <v>132</v>
      </c>
      <c r="BK181" s="92">
        <f>BK182</f>
        <v>0</v>
      </c>
    </row>
    <row r="182" spans="1:65" s="2" customFormat="1" ht="21.75" customHeight="1">
      <c r="A182" s="16"/>
      <c r="B182" s="95"/>
      <c r="C182" s="329" t="s">
        <v>311</v>
      </c>
      <c r="D182" s="329" t="s">
        <v>137</v>
      </c>
      <c r="E182" s="330" t="s">
        <v>651</v>
      </c>
      <c r="F182" s="331" t="s">
        <v>652</v>
      </c>
      <c r="G182" s="332" t="s">
        <v>293</v>
      </c>
      <c r="H182" s="333">
        <v>1</v>
      </c>
      <c r="I182" s="334"/>
      <c r="J182" s="334"/>
      <c r="K182" s="335"/>
      <c r="L182" s="17"/>
      <c r="M182" s="102" t="s">
        <v>1</v>
      </c>
      <c r="N182" s="103" t="s">
        <v>34</v>
      </c>
      <c r="O182" s="32"/>
      <c r="P182" s="104">
        <f>O182*H182</f>
        <v>0</v>
      </c>
      <c r="Q182" s="104">
        <v>1.6000000000000001E-4</v>
      </c>
      <c r="R182" s="104">
        <f>Q182*H182</f>
        <v>1.6000000000000001E-4</v>
      </c>
      <c r="S182" s="104">
        <v>0</v>
      </c>
      <c r="T182" s="105">
        <f>S182*H182</f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06" t="s">
        <v>199</v>
      </c>
      <c r="AT182" s="106" t="s">
        <v>137</v>
      </c>
      <c r="AU182" s="106" t="s">
        <v>84</v>
      </c>
      <c r="AY182" s="8" t="s">
        <v>132</v>
      </c>
      <c r="BE182" s="107">
        <f>IF(N182="základná",J182,0)</f>
        <v>0</v>
      </c>
      <c r="BF182" s="107">
        <f>IF(N182="znížená",J182,0)</f>
        <v>0</v>
      </c>
      <c r="BG182" s="107">
        <f>IF(N182="zákl. prenesená",J182,0)</f>
        <v>0</v>
      </c>
      <c r="BH182" s="107">
        <f>IF(N182="zníž. prenesená",J182,0)</f>
        <v>0</v>
      </c>
      <c r="BI182" s="107">
        <f>IF(N182="nulová",J182,0)</f>
        <v>0</v>
      </c>
      <c r="BJ182" s="8" t="s">
        <v>80</v>
      </c>
      <c r="BK182" s="107">
        <f>ROUND(I182*H182,2)</f>
        <v>0</v>
      </c>
      <c r="BL182" s="8" t="s">
        <v>199</v>
      </c>
      <c r="BM182" s="106" t="s">
        <v>653</v>
      </c>
    </row>
    <row r="183" spans="1:65" s="7" customFormat="1" ht="20.85" customHeight="1">
      <c r="B183" s="82"/>
      <c r="C183" s="314"/>
      <c r="D183" s="316" t="s">
        <v>67</v>
      </c>
      <c r="E183" s="326" t="s">
        <v>662</v>
      </c>
      <c r="F183" s="326" t="s">
        <v>663</v>
      </c>
      <c r="G183" s="314"/>
      <c r="H183" s="314"/>
      <c r="I183" s="318"/>
      <c r="J183" s="327"/>
      <c r="K183" s="314"/>
      <c r="L183" s="82"/>
      <c r="M183" s="87"/>
      <c r="N183" s="88"/>
      <c r="O183" s="88"/>
      <c r="P183" s="89">
        <f>SUM(P184:P190)</f>
        <v>0</v>
      </c>
      <c r="Q183" s="88"/>
      <c r="R183" s="89">
        <f>SUM(R184:R190)</f>
        <v>0</v>
      </c>
      <c r="S183" s="88"/>
      <c r="T183" s="90">
        <f>SUM(T184:T190)</f>
        <v>0</v>
      </c>
      <c r="AR183" s="83" t="s">
        <v>150</v>
      </c>
      <c r="AT183" s="91" t="s">
        <v>67</v>
      </c>
      <c r="AU183" s="91" t="s">
        <v>80</v>
      </c>
      <c r="AY183" s="83" t="s">
        <v>132</v>
      </c>
      <c r="BK183" s="92">
        <f>SUM(BK184:BK190)</f>
        <v>0</v>
      </c>
    </row>
    <row r="184" spans="1:65" s="2" customFormat="1" ht="16.5" customHeight="1">
      <c r="A184" s="16"/>
      <c r="B184" s="95"/>
      <c r="C184" s="329" t="s">
        <v>315</v>
      </c>
      <c r="D184" s="329" t="s">
        <v>137</v>
      </c>
      <c r="E184" s="330" t="s">
        <v>669</v>
      </c>
      <c r="F184" s="331" t="s">
        <v>670</v>
      </c>
      <c r="G184" s="332" t="s">
        <v>145</v>
      </c>
      <c r="H184" s="333">
        <v>64.2</v>
      </c>
      <c r="I184" s="334"/>
      <c r="J184" s="334"/>
      <c r="K184" s="335"/>
      <c r="L184" s="17"/>
      <c r="M184" s="102" t="s">
        <v>1</v>
      </c>
      <c r="N184" s="103" t="s">
        <v>34</v>
      </c>
      <c r="O184" s="32"/>
      <c r="P184" s="104">
        <f t="shared" ref="P184:P190" si="18">O184*H184</f>
        <v>0</v>
      </c>
      <c r="Q184" s="104">
        <v>0</v>
      </c>
      <c r="R184" s="104">
        <f t="shared" ref="R184:R190" si="19">Q184*H184</f>
        <v>0</v>
      </c>
      <c r="S184" s="104">
        <v>0</v>
      </c>
      <c r="T184" s="105">
        <f t="shared" ref="T184:T190" si="20">S184*H184</f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R184" s="106" t="s">
        <v>150</v>
      </c>
      <c r="AT184" s="106" t="s">
        <v>137</v>
      </c>
      <c r="AU184" s="106" t="s">
        <v>84</v>
      </c>
      <c r="AY184" s="8" t="s">
        <v>132</v>
      </c>
      <c r="BE184" s="107">
        <f t="shared" ref="BE184:BE190" si="21">IF(N184="základná",J184,0)</f>
        <v>0</v>
      </c>
      <c r="BF184" s="107">
        <f t="shared" ref="BF184:BF190" si="22">IF(N184="znížená",J184,0)</f>
        <v>0</v>
      </c>
      <c r="BG184" s="107">
        <f t="shared" ref="BG184:BG190" si="23">IF(N184="zákl. prenesená",J184,0)</f>
        <v>0</v>
      </c>
      <c r="BH184" s="107">
        <f t="shared" ref="BH184:BH190" si="24">IF(N184="zníž. prenesená",J184,0)</f>
        <v>0</v>
      </c>
      <c r="BI184" s="107">
        <f t="shared" ref="BI184:BI190" si="25">IF(N184="nulová",J184,0)</f>
        <v>0</v>
      </c>
      <c r="BJ184" s="8" t="s">
        <v>80</v>
      </c>
      <c r="BK184" s="107">
        <f t="shared" ref="BK184:BK190" si="26">ROUND(I184*H184,2)</f>
        <v>0</v>
      </c>
      <c r="BL184" s="8" t="s">
        <v>150</v>
      </c>
      <c r="BM184" s="106" t="s">
        <v>671</v>
      </c>
    </row>
    <row r="185" spans="1:65" s="2" customFormat="1" ht="24.2" customHeight="1">
      <c r="A185" s="16"/>
      <c r="B185" s="95"/>
      <c r="C185" s="329" t="s">
        <v>319</v>
      </c>
      <c r="D185" s="329" t="s">
        <v>137</v>
      </c>
      <c r="E185" s="330" t="s">
        <v>689</v>
      </c>
      <c r="F185" s="331" t="s">
        <v>690</v>
      </c>
      <c r="G185" s="332" t="s">
        <v>145</v>
      </c>
      <c r="H185" s="333">
        <v>321</v>
      </c>
      <c r="I185" s="334"/>
      <c r="J185" s="334"/>
      <c r="K185" s="335"/>
      <c r="L185" s="17"/>
      <c r="M185" s="102" t="s">
        <v>1</v>
      </c>
      <c r="N185" s="103" t="s">
        <v>34</v>
      </c>
      <c r="O185" s="32"/>
      <c r="P185" s="104">
        <f t="shared" si="18"/>
        <v>0</v>
      </c>
      <c r="Q185" s="104">
        <v>0</v>
      </c>
      <c r="R185" s="104">
        <f t="shared" si="19"/>
        <v>0</v>
      </c>
      <c r="S185" s="104">
        <v>0</v>
      </c>
      <c r="T185" s="105">
        <f t="shared" si="20"/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06" t="s">
        <v>150</v>
      </c>
      <c r="AT185" s="106" t="s">
        <v>137</v>
      </c>
      <c r="AU185" s="106" t="s">
        <v>84</v>
      </c>
      <c r="AY185" s="8" t="s">
        <v>132</v>
      </c>
      <c r="BE185" s="107">
        <f t="shared" si="21"/>
        <v>0</v>
      </c>
      <c r="BF185" s="107">
        <f t="shared" si="22"/>
        <v>0</v>
      </c>
      <c r="BG185" s="107">
        <f t="shared" si="23"/>
        <v>0</v>
      </c>
      <c r="BH185" s="107">
        <f t="shared" si="24"/>
        <v>0</v>
      </c>
      <c r="BI185" s="107">
        <f t="shared" si="25"/>
        <v>0</v>
      </c>
      <c r="BJ185" s="8" t="s">
        <v>80</v>
      </c>
      <c r="BK185" s="107">
        <f t="shared" si="26"/>
        <v>0</v>
      </c>
      <c r="BL185" s="8" t="s">
        <v>150</v>
      </c>
      <c r="BM185" s="106" t="s">
        <v>691</v>
      </c>
    </row>
    <row r="186" spans="1:65" s="2" customFormat="1" ht="33" customHeight="1">
      <c r="A186" s="16"/>
      <c r="B186" s="95"/>
      <c r="C186" s="329" t="s">
        <v>323</v>
      </c>
      <c r="D186" s="329" t="s">
        <v>137</v>
      </c>
      <c r="E186" s="330" t="s">
        <v>709</v>
      </c>
      <c r="F186" s="331" t="s">
        <v>710</v>
      </c>
      <c r="G186" s="332" t="s">
        <v>169</v>
      </c>
      <c r="H186" s="333">
        <v>3</v>
      </c>
      <c r="I186" s="334"/>
      <c r="J186" s="334"/>
      <c r="K186" s="335"/>
      <c r="L186" s="17"/>
      <c r="M186" s="102" t="s">
        <v>1</v>
      </c>
      <c r="N186" s="103" t="s">
        <v>34</v>
      </c>
      <c r="O186" s="32"/>
      <c r="P186" s="104">
        <f t="shared" si="18"/>
        <v>0</v>
      </c>
      <c r="Q186" s="104">
        <v>0</v>
      </c>
      <c r="R186" s="104">
        <f t="shared" si="19"/>
        <v>0</v>
      </c>
      <c r="S186" s="104">
        <v>0</v>
      </c>
      <c r="T186" s="105">
        <f t="shared" si="20"/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06" t="s">
        <v>150</v>
      </c>
      <c r="AT186" s="106" t="s">
        <v>137</v>
      </c>
      <c r="AU186" s="106" t="s">
        <v>84</v>
      </c>
      <c r="AY186" s="8" t="s">
        <v>132</v>
      </c>
      <c r="BE186" s="107">
        <f t="shared" si="21"/>
        <v>0</v>
      </c>
      <c r="BF186" s="107">
        <f t="shared" si="22"/>
        <v>0</v>
      </c>
      <c r="BG186" s="107">
        <f t="shared" si="23"/>
        <v>0</v>
      </c>
      <c r="BH186" s="107">
        <f t="shared" si="24"/>
        <v>0</v>
      </c>
      <c r="BI186" s="107">
        <f t="shared" si="25"/>
        <v>0</v>
      </c>
      <c r="BJ186" s="8" t="s">
        <v>80</v>
      </c>
      <c r="BK186" s="107">
        <f t="shared" si="26"/>
        <v>0</v>
      </c>
      <c r="BL186" s="8" t="s">
        <v>150</v>
      </c>
      <c r="BM186" s="106" t="s">
        <v>711</v>
      </c>
    </row>
    <row r="187" spans="1:65" s="2" customFormat="1" ht="16.5" customHeight="1">
      <c r="A187" s="16"/>
      <c r="B187" s="95"/>
      <c r="C187" s="329" t="s">
        <v>327</v>
      </c>
      <c r="D187" s="329" t="s">
        <v>137</v>
      </c>
      <c r="E187" s="330" t="s">
        <v>722</v>
      </c>
      <c r="F187" s="331" t="s">
        <v>723</v>
      </c>
      <c r="G187" s="332" t="s">
        <v>719</v>
      </c>
      <c r="H187" s="333">
        <v>1</v>
      </c>
      <c r="I187" s="334"/>
      <c r="J187" s="334"/>
      <c r="K187" s="335"/>
      <c r="L187" s="17"/>
      <c r="M187" s="102" t="s">
        <v>1</v>
      </c>
      <c r="N187" s="103" t="s">
        <v>34</v>
      </c>
      <c r="O187" s="32"/>
      <c r="P187" s="104">
        <f t="shared" si="18"/>
        <v>0</v>
      </c>
      <c r="Q187" s="104">
        <v>0</v>
      </c>
      <c r="R187" s="104">
        <f t="shared" si="19"/>
        <v>0</v>
      </c>
      <c r="S187" s="104">
        <v>0</v>
      </c>
      <c r="T187" s="105">
        <f t="shared" si="20"/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06" t="s">
        <v>150</v>
      </c>
      <c r="AT187" s="106" t="s">
        <v>137</v>
      </c>
      <c r="AU187" s="106" t="s">
        <v>84</v>
      </c>
      <c r="AY187" s="8" t="s">
        <v>132</v>
      </c>
      <c r="BE187" s="107">
        <f t="shared" si="21"/>
        <v>0</v>
      </c>
      <c r="BF187" s="107">
        <f t="shared" si="22"/>
        <v>0</v>
      </c>
      <c r="BG187" s="107">
        <f t="shared" si="23"/>
        <v>0</v>
      </c>
      <c r="BH187" s="107">
        <f t="shared" si="24"/>
        <v>0</v>
      </c>
      <c r="BI187" s="107">
        <f t="shared" si="25"/>
        <v>0</v>
      </c>
      <c r="BJ187" s="8" t="s">
        <v>80</v>
      </c>
      <c r="BK187" s="107">
        <f t="shared" si="26"/>
        <v>0</v>
      </c>
      <c r="BL187" s="8" t="s">
        <v>150</v>
      </c>
      <c r="BM187" s="106" t="s">
        <v>724</v>
      </c>
    </row>
    <row r="188" spans="1:65" s="2" customFormat="1" ht="24.2" customHeight="1">
      <c r="A188" s="16"/>
      <c r="B188" s="95"/>
      <c r="C188" s="329" t="s">
        <v>333</v>
      </c>
      <c r="D188" s="329" t="s">
        <v>137</v>
      </c>
      <c r="E188" s="330" t="s">
        <v>738</v>
      </c>
      <c r="F188" s="331" t="s">
        <v>739</v>
      </c>
      <c r="G188" s="332" t="s">
        <v>145</v>
      </c>
      <c r="H188" s="333">
        <v>321</v>
      </c>
      <c r="I188" s="334"/>
      <c r="J188" s="334"/>
      <c r="K188" s="335"/>
      <c r="L188" s="17"/>
      <c r="M188" s="102" t="s">
        <v>1</v>
      </c>
      <c r="N188" s="103" t="s">
        <v>34</v>
      </c>
      <c r="O188" s="32"/>
      <c r="P188" s="104">
        <f t="shared" si="18"/>
        <v>0</v>
      </c>
      <c r="Q188" s="104">
        <v>0</v>
      </c>
      <c r="R188" s="104">
        <f t="shared" si="19"/>
        <v>0</v>
      </c>
      <c r="S188" s="104">
        <v>0</v>
      </c>
      <c r="T188" s="105">
        <f t="shared" si="20"/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06" t="s">
        <v>150</v>
      </c>
      <c r="AT188" s="106" t="s">
        <v>137</v>
      </c>
      <c r="AU188" s="106" t="s">
        <v>84</v>
      </c>
      <c r="AY188" s="8" t="s">
        <v>132</v>
      </c>
      <c r="BE188" s="107">
        <f t="shared" si="21"/>
        <v>0</v>
      </c>
      <c r="BF188" s="107">
        <f t="shared" si="22"/>
        <v>0</v>
      </c>
      <c r="BG188" s="107">
        <f t="shared" si="23"/>
        <v>0</v>
      </c>
      <c r="BH188" s="107">
        <f t="shared" si="24"/>
        <v>0</v>
      </c>
      <c r="BI188" s="107">
        <f t="shared" si="25"/>
        <v>0</v>
      </c>
      <c r="BJ188" s="8" t="s">
        <v>80</v>
      </c>
      <c r="BK188" s="107">
        <f t="shared" si="26"/>
        <v>0</v>
      </c>
      <c r="BL188" s="8" t="s">
        <v>150</v>
      </c>
      <c r="BM188" s="106" t="s">
        <v>740</v>
      </c>
    </row>
    <row r="189" spans="1:65" s="2" customFormat="1" ht="24.2" customHeight="1">
      <c r="A189" s="16"/>
      <c r="B189" s="95"/>
      <c r="C189" s="329" t="s">
        <v>338</v>
      </c>
      <c r="D189" s="329" t="s">
        <v>137</v>
      </c>
      <c r="E189" s="330" t="s">
        <v>750</v>
      </c>
      <c r="F189" s="331" t="s">
        <v>751</v>
      </c>
      <c r="G189" s="332" t="s">
        <v>169</v>
      </c>
      <c r="H189" s="333">
        <v>1</v>
      </c>
      <c r="I189" s="334"/>
      <c r="J189" s="334"/>
      <c r="K189" s="335"/>
      <c r="L189" s="17"/>
      <c r="M189" s="102" t="s">
        <v>1</v>
      </c>
      <c r="N189" s="103" t="s">
        <v>34</v>
      </c>
      <c r="O189" s="32"/>
      <c r="P189" s="104">
        <f t="shared" si="18"/>
        <v>0</v>
      </c>
      <c r="Q189" s="104">
        <v>0</v>
      </c>
      <c r="R189" s="104">
        <f t="shared" si="19"/>
        <v>0</v>
      </c>
      <c r="S189" s="104">
        <v>0</v>
      </c>
      <c r="T189" s="105">
        <f t="shared" si="20"/>
        <v>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06" t="s">
        <v>141</v>
      </c>
      <c r="AT189" s="106" t="s">
        <v>137</v>
      </c>
      <c r="AU189" s="106" t="s">
        <v>84</v>
      </c>
      <c r="AY189" s="8" t="s">
        <v>132</v>
      </c>
      <c r="BE189" s="107">
        <f t="shared" si="21"/>
        <v>0</v>
      </c>
      <c r="BF189" s="107">
        <f t="shared" si="22"/>
        <v>0</v>
      </c>
      <c r="BG189" s="107">
        <f t="shared" si="23"/>
        <v>0</v>
      </c>
      <c r="BH189" s="107">
        <f t="shared" si="24"/>
        <v>0</v>
      </c>
      <c r="BI189" s="107">
        <f t="shared" si="25"/>
        <v>0</v>
      </c>
      <c r="BJ189" s="8" t="s">
        <v>80</v>
      </c>
      <c r="BK189" s="107">
        <f t="shared" si="26"/>
        <v>0</v>
      </c>
      <c r="BL189" s="8" t="s">
        <v>141</v>
      </c>
      <c r="BM189" s="106" t="s">
        <v>752</v>
      </c>
    </row>
    <row r="190" spans="1:65" s="2" customFormat="1" ht="24.2" customHeight="1">
      <c r="A190" s="16"/>
      <c r="B190" s="95"/>
      <c r="C190" s="329" t="s">
        <v>342</v>
      </c>
      <c r="D190" s="329" t="s">
        <v>137</v>
      </c>
      <c r="E190" s="330" t="s">
        <v>758</v>
      </c>
      <c r="F190" s="331" t="s">
        <v>759</v>
      </c>
      <c r="G190" s="332" t="s">
        <v>145</v>
      </c>
      <c r="H190" s="333">
        <v>321</v>
      </c>
      <c r="I190" s="334"/>
      <c r="J190" s="334"/>
      <c r="K190" s="335"/>
      <c r="L190" s="17"/>
      <c r="M190" s="102" t="s">
        <v>1</v>
      </c>
      <c r="N190" s="103" t="s">
        <v>34</v>
      </c>
      <c r="O190" s="32"/>
      <c r="P190" s="104">
        <f t="shared" si="18"/>
        <v>0</v>
      </c>
      <c r="Q190" s="104">
        <v>0</v>
      </c>
      <c r="R190" s="104">
        <f t="shared" si="19"/>
        <v>0</v>
      </c>
      <c r="S190" s="104">
        <v>0</v>
      </c>
      <c r="T190" s="105">
        <f t="shared" si="20"/>
        <v>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R190" s="106" t="s">
        <v>150</v>
      </c>
      <c r="AT190" s="106" t="s">
        <v>137</v>
      </c>
      <c r="AU190" s="106" t="s">
        <v>84</v>
      </c>
      <c r="AY190" s="8" t="s">
        <v>132</v>
      </c>
      <c r="BE190" s="107">
        <f t="shared" si="21"/>
        <v>0</v>
      </c>
      <c r="BF190" s="107">
        <f t="shared" si="22"/>
        <v>0</v>
      </c>
      <c r="BG190" s="107">
        <f t="shared" si="23"/>
        <v>0</v>
      </c>
      <c r="BH190" s="107">
        <f t="shared" si="24"/>
        <v>0</v>
      </c>
      <c r="BI190" s="107">
        <f t="shared" si="25"/>
        <v>0</v>
      </c>
      <c r="BJ190" s="8" t="s">
        <v>80</v>
      </c>
      <c r="BK190" s="107">
        <f t="shared" si="26"/>
        <v>0</v>
      </c>
      <c r="BL190" s="8" t="s">
        <v>150</v>
      </c>
      <c r="BM190" s="106" t="s">
        <v>760</v>
      </c>
    </row>
    <row r="191" spans="1:65" s="7" customFormat="1" ht="25.9" customHeight="1">
      <c r="B191" s="82"/>
      <c r="C191" s="314"/>
      <c r="D191" s="316" t="s">
        <v>67</v>
      </c>
      <c r="E191" s="317" t="s">
        <v>765</v>
      </c>
      <c r="F191" s="317" t="s">
        <v>766</v>
      </c>
      <c r="G191" s="314"/>
      <c r="H191" s="314"/>
      <c r="I191" s="318"/>
      <c r="J191" s="319"/>
      <c r="K191" s="314"/>
      <c r="L191" s="82"/>
      <c r="M191" s="87"/>
      <c r="N191" s="88"/>
      <c r="O191" s="88"/>
      <c r="P191" s="89">
        <f>P192</f>
        <v>0</v>
      </c>
      <c r="Q191" s="88"/>
      <c r="R191" s="89">
        <f>R192</f>
        <v>0</v>
      </c>
      <c r="S191" s="88"/>
      <c r="T191" s="90">
        <f>T192</f>
        <v>0</v>
      </c>
      <c r="AR191" s="83" t="s">
        <v>154</v>
      </c>
      <c r="AT191" s="91" t="s">
        <v>67</v>
      </c>
      <c r="AU191" s="91" t="s">
        <v>68</v>
      </c>
      <c r="AY191" s="83" t="s">
        <v>132</v>
      </c>
      <c r="BK191" s="92">
        <f>BK192</f>
        <v>0</v>
      </c>
    </row>
    <row r="192" spans="1:65" s="2" customFormat="1" ht="37.9" customHeight="1">
      <c r="A192" s="16"/>
      <c r="B192" s="95"/>
      <c r="C192" s="329" t="s">
        <v>346</v>
      </c>
      <c r="D192" s="329" t="s">
        <v>137</v>
      </c>
      <c r="E192" s="330" t="s">
        <v>768</v>
      </c>
      <c r="F192" s="331" t="s">
        <v>769</v>
      </c>
      <c r="G192" s="332" t="s">
        <v>140</v>
      </c>
      <c r="H192" s="333">
        <v>2.5000000000000001E-2</v>
      </c>
      <c r="I192" s="334"/>
      <c r="J192" s="334"/>
      <c r="K192" s="335"/>
      <c r="L192" s="17"/>
      <c r="M192" s="117" t="s">
        <v>1</v>
      </c>
      <c r="N192" s="118" t="s">
        <v>34</v>
      </c>
      <c r="O192" s="119"/>
      <c r="P192" s="120">
        <f>O192*H192</f>
        <v>0</v>
      </c>
      <c r="Q192" s="120">
        <v>0</v>
      </c>
      <c r="R192" s="120">
        <f>Q192*H192</f>
        <v>0</v>
      </c>
      <c r="S192" s="120">
        <v>0</v>
      </c>
      <c r="T192" s="121">
        <f>S192*H192</f>
        <v>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R192" s="106" t="s">
        <v>770</v>
      </c>
      <c r="AT192" s="106" t="s">
        <v>137</v>
      </c>
      <c r="AU192" s="106" t="s">
        <v>75</v>
      </c>
      <c r="AY192" s="8" t="s">
        <v>132</v>
      </c>
      <c r="BE192" s="107">
        <f>IF(N192="základná",J192,0)</f>
        <v>0</v>
      </c>
      <c r="BF192" s="107">
        <f>IF(N192="znížená",J192,0)</f>
        <v>0</v>
      </c>
      <c r="BG192" s="107">
        <f>IF(N192="zákl. prenesená",J192,0)</f>
        <v>0</v>
      </c>
      <c r="BH192" s="107">
        <f>IF(N192="zníž. prenesená",J192,0)</f>
        <v>0</v>
      </c>
      <c r="BI192" s="107">
        <f>IF(N192="nulová",J192,0)</f>
        <v>0</v>
      </c>
      <c r="BJ192" s="8" t="s">
        <v>80</v>
      </c>
      <c r="BK192" s="107">
        <f>ROUND(I192*H192,2)</f>
        <v>0</v>
      </c>
      <c r="BL192" s="8" t="s">
        <v>770</v>
      </c>
      <c r="BM192" s="106" t="s">
        <v>771</v>
      </c>
    </row>
    <row r="193" spans="1:31" s="2" customFormat="1" ht="6.95" customHeight="1">
      <c r="A193" s="16"/>
      <c r="B193" s="26"/>
      <c r="C193" s="27"/>
      <c r="D193" s="27"/>
      <c r="E193" s="27"/>
      <c r="F193" s="27"/>
      <c r="G193" s="27"/>
      <c r="H193" s="27"/>
      <c r="I193" s="27"/>
      <c r="J193" s="27"/>
      <c r="K193" s="27"/>
      <c r="L193" s="17"/>
      <c r="M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</row>
  </sheetData>
  <autoFilter ref="C131:K192"/>
  <mergeCells count="15">
    <mergeCell ref="E118:H118"/>
    <mergeCell ref="E122:H122"/>
    <mergeCell ref="E120:H120"/>
    <mergeCell ref="E124:H124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5"/>
  <sheetViews>
    <sheetView showGridLines="0" topLeftCell="A144" workbookViewId="0">
      <selection activeCell="F140" sqref="F140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25" t="s">
        <v>5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AT2" s="8" t="s">
        <v>93</v>
      </c>
    </row>
    <row r="3" spans="1:46" s="1" customFormat="1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68</v>
      </c>
    </row>
    <row r="4" spans="1:46" s="1" customFormat="1" ht="24.95" customHeight="1">
      <c r="B4" s="11"/>
      <c r="D4" s="12" t="s">
        <v>96</v>
      </c>
      <c r="L4" s="11"/>
      <c r="M4" s="41" t="s">
        <v>9</v>
      </c>
      <c r="AT4" s="8" t="s">
        <v>3</v>
      </c>
    </row>
    <row r="5" spans="1:46" s="1" customFormat="1" ht="6.95" customHeight="1">
      <c r="B5" s="11"/>
      <c r="L5" s="11"/>
    </row>
    <row r="6" spans="1:46" s="1" customFormat="1" ht="12" customHeight="1">
      <c r="B6" s="11"/>
      <c r="D6" s="14" t="s">
        <v>13</v>
      </c>
      <c r="L6" s="11"/>
    </row>
    <row r="7" spans="1:46" s="1" customFormat="1" ht="16.5" customHeight="1">
      <c r="B7" s="11"/>
      <c r="E7" s="126" t="str">
        <f>'Rekapitulácia stavby'!K6</f>
        <v>Žilina Zb HaZZ, vybudovanie rozvodov tepla</v>
      </c>
      <c r="F7" s="127"/>
      <c r="G7" s="127"/>
      <c r="H7" s="127"/>
      <c r="L7" s="11"/>
    </row>
    <row r="8" spans="1:46" ht="12.75">
      <c r="B8" s="11"/>
      <c r="D8" s="14" t="s">
        <v>97</v>
      </c>
      <c r="L8" s="11"/>
    </row>
    <row r="9" spans="1:46" s="1" customFormat="1" ht="16.5" customHeight="1">
      <c r="B9" s="11"/>
      <c r="E9" s="126" t="s">
        <v>98</v>
      </c>
      <c r="F9" s="123"/>
      <c r="G9" s="123"/>
      <c r="H9" s="123"/>
      <c r="L9" s="11"/>
    </row>
    <row r="10" spans="1:46" s="1" customFormat="1" ht="12" customHeight="1">
      <c r="B10" s="11"/>
      <c r="D10" s="14" t="s">
        <v>99</v>
      </c>
      <c r="L10" s="11"/>
    </row>
    <row r="11" spans="1:46" s="2" customFormat="1" ht="16.5" customHeight="1">
      <c r="A11" s="16"/>
      <c r="B11" s="17"/>
      <c r="C11" s="16"/>
      <c r="D11" s="16"/>
      <c r="E11" s="128" t="s">
        <v>901</v>
      </c>
      <c r="F11" s="129"/>
      <c r="G11" s="129"/>
      <c r="H11" s="129"/>
      <c r="I11" s="16"/>
      <c r="J11" s="16"/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>
      <c r="A12" s="16"/>
      <c r="B12" s="17"/>
      <c r="C12" s="16"/>
      <c r="D12" s="14" t="s">
        <v>101</v>
      </c>
      <c r="E12" s="16"/>
      <c r="F12" s="16"/>
      <c r="G12" s="16"/>
      <c r="H12" s="16"/>
      <c r="I12" s="16"/>
      <c r="J12" s="16"/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6.5" customHeight="1">
      <c r="A13" s="16"/>
      <c r="B13" s="17"/>
      <c r="C13" s="16"/>
      <c r="D13" s="16"/>
      <c r="E13" s="122" t="s">
        <v>102</v>
      </c>
      <c r="F13" s="129"/>
      <c r="G13" s="129"/>
      <c r="H13" s="129"/>
      <c r="I13" s="16"/>
      <c r="J13" s="16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11.2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2" customHeight="1">
      <c r="A15" s="16"/>
      <c r="B15" s="17"/>
      <c r="C15" s="16"/>
      <c r="D15" s="14" t="s">
        <v>15</v>
      </c>
      <c r="E15" s="16"/>
      <c r="F15" s="13" t="s">
        <v>1</v>
      </c>
      <c r="G15" s="16"/>
      <c r="H15" s="16"/>
      <c r="I15" s="14" t="s">
        <v>16</v>
      </c>
      <c r="J15" s="13" t="s">
        <v>1</v>
      </c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12" customHeight="1">
      <c r="A16" s="16"/>
      <c r="B16" s="17"/>
      <c r="C16" s="16"/>
      <c r="D16" s="14" t="s">
        <v>17</v>
      </c>
      <c r="E16" s="16"/>
      <c r="F16" s="13" t="s">
        <v>1451</v>
      </c>
      <c r="G16" s="16"/>
      <c r="H16" s="16"/>
      <c r="I16" s="14" t="s">
        <v>18</v>
      </c>
      <c r="J16" s="30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0.9" customHeight="1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2" customHeight="1">
      <c r="A18" s="16"/>
      <c r="B18" s="17"/>
      <c r="C18" s="16"/>
      <c r="D18" s="14" t="s">
        <v>19</v>
      </c>
      <c r="E18" s="16"/>
      <c r="F18" s="16" t="s">
        <v>1452</v>
      </c>
      <c r="G18" s="16"/>
      <c r="H18" s="16"/>
      <c r="I18" s="14" t="s">
        <v>20</v>
      </c>
      <c r="J18" s="13" t="str">
        <f>IF('Rekapitulácia stavby'!AN10="","",'Rekapitulácia stavby'!AN10)</f>
        <v/>
      </c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18" customHeight="1">
      <c r="A19" s="16"/>
      <c r="B19" s="17"/>
      <c r="C19" s="16"/>
      <c r="D19" s="16"/>
      <c r="E19" s="13" t="str">
        <f>IF('Rekapitulácia stavby'!E11="","",'Rekapitulácia stavby'!E11)</f>
        <v xml:space="preserve"> </v>
      </c>
      <c r="F19" s="16"/>
      <c r="G19" s="16"/>
      <c r="H19" s="16"/>
      <c r="I19" s="14" t="s">
        <v>22</v>
      </c>
      <c r="J19" s="13" t="str">
        <f>IF('Rekapitulácia stavby'!AN11="","",'Rekapitulácia stavby'!AN11)</f>
        <v/>
      </c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6.95" customHeight="1">
      <c r="A20" s="16"/>
      <c r="B20" s="17"/>
      <c r="C20" s="16"/>
      <c r="D20" s="16"/>
      <c r="E20" s="155"/>
      <c r="F20" s="155"/>
      <c r="G20" s="155"/>
      <c r="H20" s="155"/>
      <c r="I20" s="155"/>
      <c r="J20" s="155"/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2" customHeight="1">
      <c r="A21" s="16"/>
      <c r="B21" s="17"/>
      <c r="C21" s="16"/>
      <c r="D21" s="14" t="s">
        <v>23</v>
      </c>
      <c r="E21" s="155"/>
      <c r="F21" s="155"/>
      <c r="G21" s="155"/>
      <c r="H21" s="155"/>
      <c r="I21" s="147" t="s">
        <v>20</v>
      </c>
      <c r="J21" s="149"/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18" customHeight="1">
      <c r="A22" s="16"/>
      <c r="B22" s="17"/>
      <c r="C22" s="16"/>
      <c r="D22" s="16"/>
      <c r="E22" s="270"/>
      <c r="F22" s="142"/>
      <c r="G22" s="142"/>
      <c r="H22" s="142"/>
      <c r="I22" s="147" t="s">
        <v>22</v>
      </c>
      <c r="J22" s="149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6.95" customHeight="1">
      <c r="A23" s="16"/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2" customHeight="1">
      <c r="A24" s="16"/>
      <c r="B24" s="17"/>
      <c r="C24" s="16"/>
      <c r="D24" s="14" t="s">
        <v>24</v>
      </c>
      <c r="E24" s="16"/>
      <c r="F24" s="16"/>
      <c r="G24" s="16"/>
      <c r="H24" s="16"/>
      <c r="I24" s="14" t="s">
        <v>20</v>
      </c>
      <c r="J24" s="13" t="s">
        <v>1</v>
      </c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18" customHeight="1">
      <c r="A25" s="16"/>
      <c r="B25" s="17"/>
      <c r="C25" s="16"/>
      <c r="D25" s="16"/>
      <c r="E25" s="13"/>
      <c r="F25" s="16"/>
      <c r="G25" s="16"/>
      <c r="H25" s="16"/>
      <c r="I25" s="14" t="s">
        <v>22</v>
      </c>
      <c r="J25" s="13" t="s">
        <v>1</v>
      </c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6.95" customHeight="1">
      <c r="A26" s="16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" customFormat="1" ht="12" customHeight="1">
      <c r="A27" s="16"/>
      <c r="B27" s="17"/>
      <c r="C27" s="16"/>
      <c r="D27" s="14" t="s">
        <v>26</v>
      </c>
      <c r="E27" s="16"/>
      <c r="F27" s="16"/>
      <c r="G27" s="16"/>
      <c r="H27" s="16"/>
      <c r="I27" s="14" t="s">
        <v>20</v>
      </c>
      <c r="J27" s="13" t="s">
        <v>1</v>
      </c>
      <c r="K27" s="16"/>
      <c r="L27" s="2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" customFormat="1" ht="18" customHeight="1">
      <c r="A28" s="16"/>
      <c r="B28" s="17"/>
      <c r="C28" s="16"/>
      <c r="D28" s="16"/>
      <c r="E28" s="13"/>
      <c r="F28" s="16"/>
      <c r="G28" s="16"/>
      <c r="H28" s="16"/>
      <c r="I28" s="14" t="s">
        <v>22</v>
      </c>
      <c r="J28" s="13" t="s">
        <v>1</v>
      </c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>
      <c r="A29" s="16"/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12" customHeight="1">
      <c r="A30" s="16"/>
      <c r="B30" s="17"/>
      <c r="C30" s="16"/>
      <c r="D30" s="14" t="s">
        <v>27</v>
      </c>
      <c r="E30" s="16"/>
      <c r="F30" s="16"/>
      <c r="G30" s="16"/>
      <c r="H30" s="16"/>
      <c r="I30" s="16"/>
      <c r="J30" s="16"/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3" customFormat="1" ht="16.5" customHeight="1">
      <c r="A31" s="43"/>
      <c r="B31" s="44"/>
      <c r="C31" s="43"/>
      <c r="D31" s="43"/>
      <c r="E31" s="124" t="s">
        <v>1</v>
      </c>
      <c r="F31" s="124"/>
      <c r="G31" s="124"/>
      <c r="H31" s="124"/>
      <c r="I31" s="43"/>
      <c r="J31" s="43"/>
      <c r="K31" s="43"/>
      <c r="L31" s="45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2" customFormat="1" ht="6.95" customHeight="1">
      <c r="A32" s="16"/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6.95" customHeight="1">
      <c r="A33" s="16"/>
      <c r="B33" s="17"/>
      <c r="C33" s="16"/>
      <c r="D33" s="38"/>
      <c r="E33" s="38"/>
      <c r="F33" s="38"/>
      <c r="G33" s="38"/>
      <c r="H33" s="38"/>
      <c r="I33" s="38"/>
      <c r="J33" s="38"/>
      <c r="K33" s="38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25.35" customHeight="1">
      <c r="A34" s="16"/>
      <c r="B34" s="17"/>
      <c r="C34" s="16"/>
      <c r="D34" s="46" t="s">
        <v>28</v>
      </c>
      <c r="E34" s="16"/>
      <c r="F34" s="16"/>
      <c r="G34" s="16"/>
      <c r="H34" s="16"/>
      <c r="I34" s="16"/>
      <c r="J34" s="40"/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6.95" customHeight="1">
      <c r="A35" s="16"/>
      <c r="B35" s="17"/>
      <c r="C35" s="16"/>
      <c r="D35" s="38"/>
      <c r="E35" s="38"/>
      <c r="F35" s="38"/>
      <c r="G35" s="38"/>
      <c r="H35" s="38"/>
      <c r="I35" s="38"/>
      <c r="J35" s="38"/>
      <c r="K35" s="38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customHeight="1">
      <c r="A36" s="16"/>
      <c r="B36" s="17"/>
      <c r="C36" s="16"/>
      <c r="D36" s="16"/>
      <c r="E36" s="16"/>
      <c r="F36" s="19" t="s">
        <v>30</v>
      </c>
      <c r="G36" s="16"/>
      <c r="H36" s="16"/>
      <c r="I36" s="19" t="s">
        <v>29</v>
      </c>
      <c r="J36" s="19" t="s">
        <v>31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" customFormat="1" ht="14.45" customHeight="1">
      <c r="A37" s="16"/>
      <c r="B37" s="17"/>
      <c r="C37" s="16"/>
      <c r="D37" s="42" t="s">
        <v>32</v>
      </c>
      <c r="E37" s="20" t="s">
        <v>33</v>
      </c>
      <c r="F37" s="47">
        <f>ROUND((SUM(BE144:BE314)),  2)</f>
        <v>0</v>
      </c>
      <c r="G37" s="48"/>
      <c r="H37" s="48"/>
      <c r="I37" s="49">
        <v>0.2</v>
      </c>
      <c r="J37" s="47">
        <f>ROUND(((SUM(BE144:BE314))*I37),  2)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" customFormat="1" ht="14.45" customHeight="1">
      <c r="A38" s="16"/>
      <c r="B38" s="17"/>
      <c r="C38" s="16"/>
      <c r="D38" s="16"/>
      <c r="E38" s="20" t="s">
        <v>34</v>
      </c>
      <c r="F38" s="47">
        <f>ROUND((SUM(BF144:BF314)),  2)</f>
        <v>0</v>
      </c>
      <c r="G38" s="48"/>
      <c r="H38" s="48"/>
      <c r="I38" s="49">
        <v>0.2</v>
      </c>
      <c r="J38" s="47">
        <f>ROUND(((SUM(BF144:BF314))*I38),  2)</f>
        <v>0</v>
      </c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" customFormat="1" ht="14.45" hidden="1" customHeight="1">
      <c r="A39" s="16"/>
      <c r="B39" s="17"/>
      <c r="C39" s="16"/>
      <c r="D39" s="16"/>
      <c r="E39" s="14" t="s">
        <v>35</v>
      </c>
      <c r="F39" s="50">
        <f>ROUND((SUM(BG144:BG314)),  2)</f>
        <v>0</v>
      </c>
      <c r="G39" s="16"/>
      <c r="H39" s="16"/>
      <c r="I39" s="51">
        <v>0.2</v>
      </c>
      <c r="J39" s="50">
        <f>0</f>
        <v>0</v>
      </c>
      <c r="K39" s="16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" customFormat="1" ht="14.45" hidden="1" customHeight="1">
      <c r="A40" s="16"/>
      <c r="B40" s="17"/>
      <c r="C40" s="16"/>
      <c r="D40" s="16"/>
      <c r="E40" s="14" t="s">
        <v>36</v>
      </c>
      <c r="F40" s="50">
        <f>ROUND((SUM(BH144:BH314)),  2)</f>
        <v>0</v>
      </c>
      <c r="G40" s="16"/>
      <c r="H40" s="16"/>
      <c r="I40" s="51">
        <v>0.2</v>
      </c>
      <c r="J40" s="50">
        <f>0</f>
        <v>0</v>
      </c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" customFormat="1" ht="14.45" hidden="1" customHeight="1">
      <c r="A41" s="16"/>
      <c r="B41" s="17"/>
      <c r="C41" s="16"/>
      <c r="D41" s="16"/>
      <c r="E41" s="20" t="s">
        <v>37</v>
      </c>
      <c r="F41" s="47">
        <f>ROUND((SUM(BI144:BI314)),  2)</f>
        <v>0</v>
      </c>
      <c r="G41" s="48"/>
      <c r="H41" s="48"/>
      <c r="I41" s="49">
        <v>0</v>
      </c>
      <c r="J41" s="47">
        <f>0</f>
        <v>0</v>
      </c>
      <c r="K41" s="16"/>
      <c r="L41" s="2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" customFormat="1" ht="6.95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2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2" customFormat="1" ht="25.35" customHeight="1">
      <c r="A43" s="16"/>
      <c r="B43" s="17"/>
      <c r="C43" s="52"/>
      <c r="D43" s="53" t="s">
        <v>38</v>
      </c>
      <c r="E43" s="33"/>
      <c r="F43" s="33"/>
      <c r="G43" s="54" t="s">
        <v>39</v>
      </c>
      <c r="H43" s="55" t="s">
        <v>40</v>
      </c>
      <c r="I43" s="33"/>
      <c r="J43" s="56"/>
      <c r="K43" s="57"/>
      <c r="L43" s="2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2" customFormat="1" ht="14.45" customHeight="1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2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1" customFormat="1" ht="14.45" customHeight="1">
      <c r="B45" s="11"/>
      <c r="L45" s="11"/>
    </row>
    <row r="46" spans="1:31" s="1" customFormat="1" ht="14.45" customHeight="1">
      <c r="B46" s="11"/>
      <c r="L46" s="11"/>
    </row>
    <row r="47" spans="1:31" s="1" customFormat="1" ht="14.45" customHeight="1">
      <c r="B47" s="11"/>
      <c r="L47" s="11"/>
    </row>
    <row r="48" spans="1:31" s="1" customFormat="1" ht="14.45" customHeight="1">
      <c r="B48" s="11"/>
      <c r="L48" s="11"/>
    </row>
    <row r="49" spans="1:31" s="1" customFormat="1" ht="14.45" customHeight="1">
      <c r="B49" s="11"/>
      <c r="L49" s="11"/>
    </row>
    <row r="50" spans="1:31" s="2" customFormat="1" ht="14.45" customHeight="1">
      <c r="B50" s="21"/>
      <c r="D50" s="22" t="s">
        <v>41</v>
      </c>
      <c r="E50" s="23"/>
      <c r="F50" s="23"/>
      <c r="G50" s="22" t="s">
        <v>42</v>
      </c>
      <c r="H50" s="23"/>
      <c r="I50" s="23"/>
      <c r="J50" s="23"/>
      <c r="K50" s="23"/>
      <c r="L50" s="21"/>
    </row>
    <row r="51" spans="1:31" ht="11.25">
      <c r="B51" s="11"/>
      <c r="L51" s="11"/>
    </row>
    <row r="52" spans="1:31" ht="11.25">
      <c r="B52" s="11"/>
      <c r="L52" s="11"/>
    </row>
    <row r="53" spans="1:31" ht="11.25">
      <c r="B53" s="11"/>
      <c r="L53" s="11"/>
    </row>
    <row r="54" spans="1:31" ht="11.25">
      <c r="B54" s="11"/>
      <c r="L54" s="11"/>
    </row>
    <row r="55" spans="1:31" ht="11.25">
      <c r="B55" s="11"/>
      <c r="L55" s="11"/>
    </row>
    <row r="56" spans="1:31" ht="11.25">
      <c r="B56" s="11"/>
      <c r="L56" s="11"/>
    </row>
    <row r="57" spans="1:31" ht="11.25">
      <c r="B57" s="11"/>
      <c r="L57" s="11"/>
    </row>
    <row r="58" spans="1:31" ht="11.25">
      <c r="B58" s="11"/>
      <c r="L58" s="11"/>
    </row>
    <row r="59" spans="1:31" ht="11.25">
      <c r="B59" s="11"/>
      <c r="L59" s="11"/>
    </row>
    <row r="60" spans="1:31" ht="11.25">
      <c r="B60" s="11"/>
      <c r="L60" s="11"/>
    </row>
    <row r="61" spans="1:31" s="2" customFormat="1" ht="12.75">
      <c r="A61" s="16"/>
      <c r="B61" s="17"/>
      <c r="C61" s="16"/>
      <c r="D61" s="24" t="s">
        <v>43</v>
      </c>
      <c r="E61" s="18"/>
      <c r="F61" s="58" t="s">
        <v>44</v>
      </c>
      <c r="G61" s="24" t="s">
        <v>43</v>
      </c>
      <c r="H61" s="18"/>
      <c r="I61" s="18"/>
      <c r="J61" s="59" t="s">
        <v>44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11.25">
      <c r="B62" s="11"/>
      <c r="L62" s="11"/>
    </row>
    <row r="63" spans="1:31" ht="11.25">
      <c r="B63" s="11"/>
      <c r="L63" s="11"/>
    </row>
    <row r="64" spans="1:31" ht="11.25">
      <c r="B64" s="11"/>
      <c r="L64" s="11"/>
    </row>
    <row r="65" spans="1:31" s="2" customFormat="1" ht="12.75">
      <c r="A65" s="16"/>
      <c r="B65" s="17"/>
      <c r="C65" s="16"/>
      <c r="D65" s="22" t="s">
        <v>45</v>
      </c>
      <c r="E65" s="25"/>
      <c r="F65" s="25"/>
      <c r="G65" s="22" t="s">
        <v>46</v>
      </c>
      <c r="H65" s="25"/>
      <c r="I65" s="25"/>
      <c r="J65" s="25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11.25">
      <c r="B66" s="11"/>
      <c r="L66" s="11"/>
    </row>
    <row r="67" spans="1:31" ht="11.25">
      <c r="B67" s="11"/>
      <c r="L67" s="11"/>
    </row>
    <row r="68" spans="1:31" ht="11.25">
      <c r="B68" s="11"/>
      <c r="L68" s="11"/>
    </row>
    <row r="69" spans="1:31" ht="11.25">
      <c r="B69" s="11"/>
      <c r="L69" s="11"/>
    </row>
    <row r="70" spans="1:31" ht="11.25">
      <c r="B70" s="11"/>
      <c r="L70" s="11"/>
    </row>
    <row r="71" spans="1:31" ht="11.25">
      <c r="B71" s="11"/>
      <c r="L71" s="11"/>
    </row>
    <row r="72" spans="1:31" ht="11.25">
      <c r="B72" s="11"/>
      <c r="L72" s="11"/>
    </row>
    <row r="73" spans="1:31" ht="11.25">
      <c r="B73" s="11"/>
      <c r="L73" s="11"/>
    </row>
    <row r="74" spans="1:31" ht="11.25">
      <c r="B74" s="11"/>
      <c r="L74" s="11"/>
    </row>
    <row r="75" spans="1:31" ht="11.25">
      <c r="B75" s="11"/>
      <c r="L75" s="11"/>
    </row>
    <row r="76" spans="1:31" s="2" customFormat="1" ht="12.75">
      <c r="A76" s="16"/>
      <c r="B76" s="17"/>
      <c r="C76" s="16"/>
      <c r="D76" s="24" t="s">
        <v>43</v>
      </c>
      <c r="E76" s="18"/>
      <c r="F76" s="58" t="s">
        <v>44</v>
      </c>
      <c r="G76" s="24" t="s">
        <v>43</v>
      </c>
      <c r="H76" s="18"/>
      <c r="I76" s="18"/>
      <c r="J76" s="59" t="s">
        <v>44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>
      <c r="A77" s="1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31" s="2" customFormat="1" ht="6.95" hidden="1" customHeight="1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" customFormat="1" ht="24.95" hidden="1" customHeight="1">
      <c r="A82" s="16"/>
      <c r="B82" s="17"/>
      <c r="C82" s="12" t="s">
        <v>103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" customFormat="1" ht="6.95" hidden="1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" customFormat="1" ht="12" hidden="1" customHeight="1">
      <c r="A84" s="16"/>
      <c r="B84" s="17"/>
      <c r="C84" s="14" t="s">
        <v>13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" customFormat="1" ht="16.5" hidden="1" customHeight="1">
      <c r="A85" s="16"/>
      <c r="B85" s="17"/>
      <c r="C85" s="16"/>
      <c r="D85" s="16"/>
      <c r="E85" s="126" t="str">
        <f>E7</f>
        <v>Žilina Zb HaZZ, vybudovanie rozvodov tepla</v>
      </c>
      <c r="F85" s="127"/>
      <c r="G85" s="127"/>
      <c r="H85" s="127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s="1" customFormat="1" ht="12" hidden="1" customHeight="1">
      <c r="B86" s="11"/>
      <c r="C86" s="14" t="s">
        <v>97</v>
      </c>
      <c r="L86" s="11"/>
    </row>
    <row r="87" spans="1:31" s="1" customFormat="1" ht="16.5" hidden="1" customHeight="1">
      <c r="B87" s="11"/>
      <c r="E87" s="126" t="s">
        <v>98</v>
      </c>
      <c r="F87" s="123"/>
      <c r="G87" s="123"/>
      <c r="H87" s="123"/>
      <c r="L87" s="11"/>
    </row>
    <row r="88" spans="1:31" s="1" customFormat="1" ht="12" hidden="1" customHeight="1">
      <c r="B88" s="11"/>
      <c r="C88" s="14" t="s">
        <v>99</v>
      </c>
      <c r="L88" s="11"/>
    </row>
    <row r="89" spans="1:31" s="2" customFormat="1" ht="16.5" hidden="1" customHeight="1">
      <c r="A89" s="16"/>
      <c r="B89" s="17"/>
      <c r="C89" s="16"/>
      <c r="D89" s="16"/>
      <c r="E89" s="128" t="s">
        <v>901</v>
      </c>
      <c r="F89" s="129"/>
      <c r="G89" s="129"/>
      <c r="H89" s="129"/>
      <c r="I89" s="16"/>
      <c r="J89" s="16"/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" customFormat="1" ht="12" hidden="1" customHeight="1">
      <c r="A90" s="16"/>
      <c r="B90" s="17"/>
      <c r="C90" s="14" t="s">
        <v>101</v>
      </c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" customFormat="1" ht="16.5" hidden="1" customHeight="1">
      <c r="A91" s="16"/>
      <c r="B91" s="17"/>
      <c r="C91" s="16"/>
      <c r="D91" s="16"/>
      <c r="E91" s="122" t="str">
        <f>E13</f>
        <v>1 - Hlavná trasa, O2,O4-O7</v>
      </c>
      <c r="F91" s="129"/>
      <c r="G91" s="129"/>
      <c r="H91" s="129"/>
      <c r="I91" s="16"/>
      <c r="J91" s="16"/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" customFormat="1" ht="6.95" hidden="1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" customFormat="1" ht="12" hidden="1" customHeight="1">
      <c r="A93" s="16"/>
      <c r="B93" s="17"/>
      <c r="C93" s="14" t="s">
        <v>17</v>
      </c>
      <c r="D93" s="16"/>
      <c r="E93" s="16"/>
      <c r="F93" s="13" t="str">
        <f>F16</f>
        <v>Žilina, Bánovská cesta 8111</v>
      </c>
      <c r="G93" s="16"/>
      <c r="H93" s="16"/>
      <c r="I93" s="14" t="s">
        <v>18</v>
      </c>
      <c r="J93" s="30" t="str">
        <f>IF(J16="","",J16)</f>
        <v/>
      </c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" customFormat="1" ht="6.95" hidden="1" customHeight="1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" customFormat="1" ht="15.2" hidden="1" customHeight="1">
      <c r="A95" s="16"/>
      <c r="B95" s="17"/>
      <c r="C95" s="14" t="s">
        <v>19</v>
      </c>
      <c r="D95" s="16"/>
      <c r="E95" s="16"/>
      <c r="F95" s="13" t="str">
        <f>E19</f>
        <v xml:space="preserve"> </v>
      </c>
      <c r="G95" s="16"/>
      <c r="H95" s="16"/>
      <c r="I95" s="14" t="s">
        <v>24</v>
      </c>
      <c r="J95" s="15">
        <f>E25</f>
        <v>0</v>
      </c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" customFormat="1" ht="15.2" hidden="1" customHeight="1">
      <c r="A96" s="16"/>
      <c r="B96" s="17"/>
      <c r="C96" s="14" t="s">
        <v>23</v>
      </c>
      <c r="D96" s="16"/>
      <c r="E96" s="16"/>
      <c r="F96" s="13" t="str">
        <f>IF(E22="","",E22)</f>
        <v/>
      </c>
      <c r="G96" s="16"/>
      <c r="H96" s="16"/>
      <c r="I96" s="14" t="s">
        <v>26</v>
      </c>
      <c r="J96" s="15">
        <f>E28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" customFormat="1" ht="10.35" hidden="1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2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" customFormat="1" ht="29.25" hidden="1" customHeight="1">
      <c r="A98" s="16"/>
      <c r="B98" s="17"/>
      <c r="C98" s="60" t="s">
        <v>104</v>
      </c>
      <c r="D98" s="52"/>
      <c r="E98" s="52"/>
      <c r="F98" s="52"/>
      <c r="G98" s="52"/>
      <c r="H98" s="52"/>
      <c r="I98" s="52"/>
      <c r="J98" s="61" t="s">
        <v>105</v>
      </c>
      <c r="K98" s="52"/>
      <c r="L98" s="2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47" s="2" customFormat="1" ht="10.35" hidden="1" customHeight="1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2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47" s="2" customFormat="1" ht="22.9" hidden="1" customHeight="1">
      <c r="A100" s="16"/>
      <c r="B100" s="17"/>
      <c r="C100" s="62" t="s">
        <v>106</v>
      </c>
      <c r="D100" s="16"/>
      <c r="E100" s="16"/>
      <c r="F100" s="16"/>
      <c r="G100" s="16"/>
      <c r="H100" s="16"/>
      <c r="I100" s="16"/>
      <c r="J100" s="40">
        <f>J144</f>
        <v>0</v>
      </c>
      <c r="K100" s="16"/>
      <c r="L100" s="2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U100" s="8" t="s">
        <v>107</v>
      </c>
    </row>
    <row r="101" spans="1:47" s="4" customFormat="1" ht="24.95" hidden="1" customHeight="1">
      <c r="B101" s="63"/>
      <c r="D101" s="64" t="s">
        <v>902</v>
      </c>
      <c r="E101" s="65"/>
      <c r="F101" s="65"/>
      <c r="G101" s="65"/>
      <c r="H101" s="65"/>
      <c r="I101" s="65"/>
      <c r="J101" s="66">
        <f>J145</f>
        <v>0</v>
      </c>
      <c r="L101" s="63"/>
    </row>
    <row r="102" spans="1:47" s="5" customFormat="1" ht="19.899999999999999" hidden="1" customHeight="1">
      <c r="B102" s="67"/>
      <c r="D102" s="68" t="s">
        <v>903</v>
      </c>
      <c r="E102" s="69"/>
      <c r="F102" s="69"/>
      <c r="G102" s="69"/>
      <c r="H102" s="69"/>
      <c r="I102" s="69"/>
      <c r="J102" s="70">
        <f>J146</f>
        <v>0</v>
      </c>
      <c r="L102" s="67"/>
    </row>
    <row r="103" spans="1:47" s="5" customFormat="1" ht="19.899999999999999" hidden="1" customHeight="1">
      <c r="B103" s="67"/>
      <c r="D103" s="68" t="s">
        <v>904</v>
      </c>
      <c r="E103" s="69"/>
      <c r="F103" s="69"/>
      <c r="G103" s="69"/>
      <c r="H103" s="69"/>
      <c r="I103" s="69"/>
      <c r="J103" s="70">
        <f>J184</f>
        <v>0</v>
      </c>
      <c r="L103" s="67"/>
    </row>
    <row r="104" spans="1:47" s="5" customFormat="1" ht="19.899999999999999" hidden="1" customHeight="1">
      <c r="B104" s="67"/>
      <c r="D104" s="68" t="s">
        <v>905</v>
      </c>
      <c r="E104" s="69"/>
      <c r="F104" s="69"/>
      <c r="G104" s="69"/>
      <c r="H104" s="69"/>
      <c r="I104" s="69"/>
      <c r="J104" s="70">
        <f>J190</f>
        <v>0</v>
      </c>
      <c r="L104" s="67"/>
    </row>
    <row r="105" spans="1:47" s="5" customFormat="1" ht="19.899999999999999" hidden="1" customHeight="1">
      <c r="B105" s="67"/>
      <c r="D105" s="68" t="s">
        <v>906</v>
      </c>
      <c r="E105" s="69"/>
      <c r="F105" s="69"/>
      <c r="G105" s="69"/>
      <c r="H105" s="69"/>
      <c r="I105" s="69"/>
      <c r="J105" s="70">
        <f>J198</f>
        <v>0</v>
      </c>
      <c r="L105" s="67"/>
    </row>
    <row r="106" spans="1:47" s="5" customFormat="1" ht="19.899999999999999" hidden="1" customHeight="1">
      <c r="B106" s="67"/>
      <c r="D106" s="68" t="s">
        <v>907</v>
      </c>
      <c r="E106" s="69"/>
      <c r="F106" s="69"/>
      <c r="G106" s="69"/>
      <c r="H106" s="69"/>
      <c r="I106" s="69"/>
      <c r="J106" s="70">
        <f>J215</f>
        <v>0</v>
      </c>
      <c r="L106" s="67"/>
    </row>
    <row r="107" spans="1:47" s="5" customFormat="1" ht="19.899999999999999" hidden="1" customHeight="1">
      <c r="B107" s="67"/>
      <c r="D107" s="68" t="s">
        <v>908</v>
      </c>
      <c r="E107" s="69"/>
      <c r="F107" s="69"/>
      <c r="G107" s="69"/>
      <c r="H107" s="69"/>
      <c r="I107" s="69"/>
      <c r="J107" s="70">
        <f>J221</f>
        <v>0</v>
      </c>
      <c r="L107" s="67"/>
    </row>
    <row r="108" spans="1:47" s="5" customFormat="1" ht="19.899999999999999" hidden="1" customHeight="1">
      <c r="B108" s="67"/>
      <c r="D108" s="68" t="s">
        <v>909</v>
      </c>
      <c r="E108" s="69"/>
      <c r="F108" s="69"/>
      <c r="G108" s="69"/>
      <c r="H108" s="69"/>
      <c r="I108" s="69"/>
      <c r="J108" s="70">
        <f>J239</f>
        <v>0</v>
      </c>
      <c r="L108" s="67"/>
    </row>
    <row r="109" spans="1:47" s="5" customFormat="1" ht="19.899999999999999" hidden="1" customHeight="1">
      <c r="B109" s="67"/>
      <c r="D109" s="68" t="s">
        <v>910</v>
      </c>
      <c r="E109" s="69"/>
      <c r="F109" s="69"/>
      <c r="G109" s="69"/>
      <c r="H109" s="69"/>
      <c r="I109" s="69"/>
      <c r="J109" s="70">
        <f>J243</f>
        <v>0</v>
      </c>
      <c r="L109" s="67"/>
    </row>
    <row r="110" spans="1:47" s="5" customFormat="1" ht="19.899999999999999" hidden="1" customHeight="1">
      <c r="B110" s="67"/>
      <c r="D110" s="68" t="s">
        <v>911</v>
      </c>
      <c r="E110" s="69"/>
      <c r="F110" s="69"/>
      <c r="G110" s="69"/>
      <c r="H110" s="69"/>
      <c r="I110" s="69"/>
      <c r="J110" s="70">
        <f>J260</f>
        <v>0</v>
      </c>
      <c r="L110" s="67"/>
    </row>
    <row r="111" spans="1:47" s="5" customFormat="1" ht="14.85" hidden="1" customHeight="1">
      <c r="B111" s="67"/>
      <c r="D111" s="68" t="s">
        <v>912</v>
      </c>
      <c r="E111" s="69"/>
      <c r="F111" s="69"/>
      <c r="G111" s="69"/>
      <c r="H111" s="69"/>
      <c r="I111" s="69"/>
      <c r="J111" s="70">
        <f>J283</f>
        <v>0</v>
      </c>
      <c r="L111" s="67"/>
    </row>
    <row r="112" spans="1:47" s="5" customFormat="1" ht="19.899999999999999" hidden="1" customHeight="1">
      <c r="B112" s="67"/>
      <c r="D112" s="68" t="s">
        <v>913</v>
      </c>
      <c r="E112" s="69"/>
      <c r="F112" s="69"/>
      <c r="G112" s="69"/>
      <c r="H112" s="69"/>
      <c r="I112" s="69"/>
      <c r="J112" s="70">
        <f>J289</f>
        <v>0</v>
      </c>
      <c r="L112" s="67"/>
    </row>
    <row r="113" spans="1:31" s="4" customFormat="1" ht="24.95" hidden="1" customHeight="1">
      <c r="B113" s="63"/>
      <c r="D113" s="64" t="s">
        <v>914</v>
      </c>
      <c r="E113" s="65"/>
      <c r="F113" s="65"/>
      <c r="G113" s="65"/>
      <c r="H113" s="65"/>
      <c r="I113" s="65"/>
      <c r="J113" s="66">
        <f>J291</f>
        <v>0</v>
      </c>
      <c r="L113" s="63"/>
    </row>
    <row r="114" spans="1:31" s="5" customFormat="1" ht="19.899999999999999" hidden="1" customHeight="1">
      <c r="B114" s="67"/>
      <c r="D114" s="68" t="s">
        <v>915</v>
      </c>
      <c r="E114" s="69"/>
      <c r="F114" s="69"/>
      <c r="G114" s="69"/>
      <c r="H114" s="69"/>
      <c r="I114" s="69"/>
      <c r="J114" s="70">
        <f>J292</f>
        <v>0</v>
      </c>
      <c r="L114" s="67"/>
    </row>
    <row r="115" spans="1:31" s="5" customFormat="1" ht="19.899999999999999" hidden="1" customHeight="1">
      <c r="B115" s="67"/>
      <c r="D115" s="68" t="s">
        <v>916</v>
      </c>
      <c r="E115" s="69"/>
      <c r="F115" s="69"/>
      <c r="G115" s="69"/>
      <c r="H115" s="69"/>
      <c r="I115" s="69"/>
      <c r="J115" s="70">
        <f>J298</f>
        <v>0</v>
      </c>
      <c r="L115" s="67"/>
    </row>
    <row r="116" spans="1:31" s="5" customFormat="1" ht="19.899999999999999" hidden="1" customHeight="1">
      <c r="B116" s="67"/>
      <c r="D116" s="68" t="s">
        <v>917</v>
      </c>
      <c r="E116" s="69"/>
      <c r="F116" s="69"/>
      <c r="G116" s="69"/>
      <c r="H116" s="69"/>
      <c r="I116" s="69"/>
      <c r="J116" s="70">
        <f>J303</f>
        <v>0</v>
      </c>
      <c r="L116" s="67"/>
    </row>
    <row r="117" spans="1:31" s="5" customFormat="1" ht="19.899999999999999" hidden="1" customHeight="1">
      <c r="B117" s="67"/>
      <c r="D117" s="68" t="s">
        <v>918</v>
      </c>
      <c r="E117" s="69"/>
      <c r="F117" s="69"/>
      <c r="G117" s="69"/>
      <c r="H117" s="69"/>
      <c r="I117" s="69"/>
      <c r="J117" s="70">
        <f>J307</f>
        <v>0</v>
      </c>
      <c r="L117" s="67"/>
    </row>
    <row r="118" spans="1:31" s="4" customFormat="1" ht="24.95" hidden="1" customHeight="1">
      <c r="B118" s="63"/>
      <c r="D118" s="64" t="s">
        <v>108</v>
      </c>
      <c r="E118" s="65"/>
      <c r="F118" s="65"/>
      <c r="G118" s="65"/>
      <c r="H118" s="65"/>
      <c r="I118" s="65"/>
      <c r="J118" s="66">
        <f>J309</f>
        <v>0</v>
      </c>
      <c r="L118" s="63"/>
    </row>
    <row r="119" spans="1:31" s="5" customFormat="1" ht="19.899999999999999" hidden="1" customHeight="1">
      <c r="B119" s="67"/>
      <c r="D119" s="68" t="s">
        <v>919</v>
      </c>
      <c r="E119" s="69"/>
      <c r="F119" s="69"/>
      <c r="G119" s="69"/>
      <c r="H119" s="69"/>
      <c r="I119" s="69"/>
      <c r="J119" s="70">
        <f>J310</f>
        <v>0</v>
      </c>
      <c r="L119" s="67"/>
    </row>
    <row r="120" spans="1:31" s="4" customFormat="1" ht="24.95" hidden="1" customHeight="1">
      <c r="B120" s="63"/>
      <c r="D120" s="64" t="s">
        <v>920</v>
      </c>
      <c r="E120" s="65"/>
      <c r="F120" s="65"/>
      <c r="G120" s="65"/>
      <c r="H120" s="65"/>
      <c r="I120" s="65"/>
      <c r="J120" s="66">
        <f>J313</f>
        <v>0</v>
      </c>
      <c r="L120" s="63"/>
    </row>
    <row r="121" spans="1:31" s="2" customFormat="1" ht="21.75" hidden="1" customHeight="1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2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2" customFormat="1" ht="6.95" hidden="1" customHeight="1">
      <c r="A122" s="16"/>
      <c r="B122" s="26"/>
      <c r="C122" s="27"/>
      <c r="D122" s="27"/>
      <c r="E122" s="27"/>
      <c r="F122" s="27"/>
      <c r="G122" s="27"/>
      <c r="H122" s="27"/>
      <c r="I122" s="27"/>
      <c r="J122" s="27"/>
      <c r="K122" s="27"/>
      <c r="L122" s="2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ht="11.25" hidden="1"/>
    <row r="124" spans="1:31" ht="11.25" hidden="1"/>
    <row r="125" spans="1:31" ht="11.25" hidden="1"/>
    <row r="126" spans="1:31" s="2" customFormat="1" ht="6.95" customHeight="1">
      <c r="A126" s="16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" customFormat="1" ht="24.95" customHeight="1">
      <c r="A127" s="16"/>
      <c r="B127" s="17"/>
      <c r="C127" s="12" t="s">
        <v>118</v>
      </c>
      <c r="D127" s="16"/>
      <c r="E127" s="16"/>
      <c r="F127" s="16"/>
      <c r="G127" s="16"/>
      <c r="H127" s="16"/>
      <c r="I127" s="16"/>
      <c r="J127" s="16"/>
      <c r="K127" s="16"/>
      <c r="L127" s="2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" customFormat="1" ht="6.95" customHeight="1">
      <c r="A128" s="16"/>
      <c r="B128" s="17"/>
      <c r="C128" s="16"/>
      <c r="D128" s="16"/>
      <c r="E128" s="16"/>
      <c r="F128" s="16"/>
      <c r="G128" s="16"/>
      <c r="H128" s="16"/>
      <c r="I128" s="16"/>
      <c r="J128" s="16"/>
      <c r="K128" s="16"/>
      <c r="L128" s="2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63" s="2" customFormat="1" ht="12" customHeight="1">
      <c r="A129" s="16"/>
      <c r="B129" s="17"/>
      <c r="C129" s="14" t="s">
        <v>13</v>
      </c>
      <c r="D129" s="16"/>
      <c r="E129" s="16"/>
      <c r="F129" s="16"/>
      <c r="G129" s="16"/>
      <c r="H129" s="16"/>
      <c r="I129" s="16"/>
      <c r="J129" s="16"/>
      <c r="K129" s="16"/>
      <c r="L129" s="2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3" s="2" customFormat="1" ht="16.5" customHeight="1">
      <c r="A130" s="16"/>
      <c r="B130" s="17"/>
      <c r="C130" s="16"/>
      <c r="D130" s="16"/>
      <c r="E130" s="126" t="str">
        <f>E7</f>
        <v>Žilina Zb HaZZ, vybudovanie rozvodov tepla</v>
      </c>
      <c r="F130" s="127"/>
      <c r="G130" s="127"/>
      <c r="H130" s="127"/>
      <c r="I130" s="16"/>
      <c r="J130" s="16"/>
      <c r="K130" s="16"/>
      <c r="L130" s="2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63" s="1" customFormat="1" ht="12" customHeight="1">
      <c r="B131" s="11"/>
      <c r="C131" s="14" t="s">
        <v>97</v>
      </c>
      <c r="L131" s="11"/>
    </row>
    <row r="132" spans="1:63" s="1" customFormat="1" ht="16.5" customHeight="1">
      <c r="B132" s="11"/>
      <c r="E132" s="126" t="s">
        <v>98</v>
      </c>
      <c r="F132" s="123"/>
      <c r="G132" s="123"/>
      <c r="H132" s="123"/>
      <c r="L132" s="11"/>
    </row>
    <row r="133" spans="1:63" s="1" customFormat="1" ht="12" customHeight="1">
      <c r="B133" s="11"/>
      <c r="C133" s="14" t="s">
        <v>99</v>
      </c>
      <c r="L133" s="11"/>
    </row>
    <row r="134" spans="1:63" s="2" customFormat="1" ht="16.5" customHeight="1">
      <c r="A134" s="16"/>
      <c r="B134" s="17"/>
      <c r="C134" s="16"/>
      <c r="D134" s="16"/>
      <c r="E134" s="128" t="s">
        <v>901</v>
      </c>
      <c r="F134" s="129"/>
      <c r="G134" s="129"/>
      <c r="H134" s="129"/>
      <c r="I134" s="16"/>
      <c r="J134" s="16"/>
      <c r="K134" s="16"/>
      <c r="L134" s="2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63" s="2" customFormat="1" ht="12" customHeight="1">
      <c r="A135" s="16"/>
      <c r="B135" s="17"/>
      <c r="C135" s="14" t="s">
        <v>101</v>
      </c>
      <c r="D135" s="16"/>
      <c r="E135" s="16"/>
      <c r="F135" s="16"/>
      <c r="G135" s="16"/>
      <c r="H135" s="16"/>
      <c r="I135" s="16"/>
      <c r="J135" s="16"/>
      <c r="K135" s="16"/>
      <c r="L135" s="21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63" s="2" customFormat="1" ht="16.5" customHeight="1">
      <c r="A136" s="16"/>
      <c r="B136" s="17"/>
      <c r="C136" s="16"/>
      <c r="D136" s="16"/>
      <c r="E136" s="122" t="str">
        <f>E13</f>
        <v>1 - Hlavná trasa, O2,O4-O7</v>
      </c>
      <c r="F136" s="129"/>
      <c r="G136" s="129"/>
      <c r="H136" s="129"/>
      <c r="I136" s="16"/>
      <c r="J136" s="16"/>
      <c r="K136" s="16"/>
      <c r="L136" s="21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63" s="2" customFormat="1" ht="6.95" customHeight="1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21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63" s="2" customFormat="1" ht="12" customHeight="1">
      <c r="A138" s="16"/>
      <c r="B138" s="17"/>
      <c r="C138" s="14" t="s">
        <v>17</v>
      </c>
      <c r="D138" s="16"/>
      <c r="E138" s="16"/>
      <c r="F138" s="13" t="str">
        <f>F16</f>
        <v>Žilina, Bánovská cesta 8111</v>
      </c>
      <c r="G138" s="16"/>
      <c r="H138" s="16"/>
      <c r="I138" s="14" t="s">
        <v>18</v>
      </c>
      <c r="J138" s="30" t="str">
        <f>IF(J16="","",J16)</f>
        <v/>
      </c>
      <c r="K138" s="16"/>
      <c r="L138" s="21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</row>
    <row r="139" spans="1:63" s="2" customFormat="1" ht="6.95" customHeight="1">
      <c r="A139" s="16"/>
      <c r="B139" s="17"/>
      <c r="C139" s="16"/>
      <c r="D139" s="16"/>
      <c r="E139" s="16"/>
      <c r="F139" s="16"/>
      <c r="G139" s="16"/>
      <c r="H139" s="16"/>
      <c r="I139" s="16"/>
      <c r="J139" s="16"/>
      <c r="K139" s="16"/>
      <c r="L139" s="21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</row>
    <row r="140" spans="1:63" s="2" customFormat="1" ht="15.2" customHeight="1">
      <c r="A140" s="16"/>
      <c r="B140" s="17"/>
      <c r="C140" s="14" t="s">
        <v>19</v>
      </c>
      <c r="D140" s="16"/>
      <c r="E140" s="16"/>
      <c r="F140" s="13" t="s">
        <v>1452</v>
      </c>
      <c r="G140" s="16"/>
      <c r="H140" s="16"/>
      <c r="I140" s="14" t="s">
        <v>24</v>
      </c>
      <c r="J140" s="15"/>
      <c r="K140" s="16"/>
      <c r="L140" s="21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</row>
    <row r="141" spans="1:63" s="2" customFormat="1" ht="15.2" customHeight="1">
      <c r="A141" s="16"/>
      <c r="B141" s="17"/>
      <c r="C141" s="14" t="s">
        <v>23</v>
      </c>
      <c r="D141" s="16"/>
      <c r="E141" s="16"/>
      <c r="F141" s="13" t="str">
        <f>IF(E22="","",E22)</f>
        <v/>
      </c>
      <c r="G141" s="16"/>
      <c r="H141" s="16"/>
      <c r="I141" s="14" t="s">
        <v>26</v>
      </c>
      <c r="J141" s="15"/>
      <c r="K141" s="16"/>
      <c r="L141" s="21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</row>
    <row r="142" spans="1:63" s="2" customFormat="1" ht="10.35" customHeight="1">
      <c r="A142" s="16"/>
      <c r="B142" s="17"/>
      <c r="C142" s="16"/>
      <c r="D142" s="16"/>
      <c r="E142" s="16"/>
      <c r="F142" s="16"/>
      <c r="G142" s="16"/>
      <c r="H142" s="16"/>
      <c r="I142" s="16"/>
      <c r="J142" s="16"/>
      <c r="K142" s="16"/>
      <c r="L142" s="21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</row>
    <row r="143" spans="1:63" s="6" customFormat="1" ht="29.25" customHeight="1">
      <c r="A143" s="71"/>
      <c r="B143" s="72"/>
      <c r="C143" s="73" t="s">
        <v>119</v>
      </c>
      <c r="D143" s="74" t="s">
        <v>53</v>
      </c>
      <c r="E143" s="74" t="s">
        <v>49</v>
      </c>
      <c r="F143" s="74" t="s">
        <v>50</v>
      </c>
      <c r="G143" s="74" t="s">
        <v>120</v>
      </c>
      <c r="H143" s="74" t="s">
        <v>121</v>
      </c>
      <c r="I143" s="74" t="s">
        <v>122</v>
      </c>
      <c r="J143" s="75" t="s">
        <v>105</v>
      </c>
      <c r="K143" s="76" t="s">
        <v>123</v>
      </c>
      <c r="L143" s="77"/>
      <c r="M143" s="34" t="s">
        <v>1</v>
      </c>
      <c r="N143" s="35" t="s">
        <v>32</v>
      </c>
      <c r="O143" s="35" t="s">
        <v>124</v>
      </c>
      <c r="P143" s="35" t="s">
        <v>125</v>
      </c>
      <c r="Q143" s="35" t="s">
        <v>126</v>
      </c>
      <c r="R143" s="35" t="s">
        <v>127</v>
      </c>
      <c r="S143" s="35" t="s">
        <v>128</v>
      </c>
      <c r="T143" s="36" t="s">
        <v>129</v>
      </c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</row>
    <row r="144" spans="1:63" s="2" customFormat="1" ht="22.9" customHeight="1">
      <c r="A144" s="16"/>
      <c r="B144" s="17"/>
      <c r="C144" s="39" t="s">
        <v>106</v>
      </c>
      <c r="D144" s="16"/>
      <c r="E144" s="16"/>
      <c r="F144" s="16"/>
      <c r="G144" s="16"/>
      <c r="H144" s="16"/>
      <c r="I144" s="16"/>
      <c r="J144" s="78"/>
      <c r="K144" s="16"/>
      <c r="L144" s="17"/>
      <c r="M144" s="37"/>
      <c r="N144" s="31"/>
      <c r="O144" s="38"/>
      <c r="P144" s="79">
        <f>P145+P291+P309+P313</f>
        <v>0</v>
      </c>
      <c r="Q144" s="38"/>
      <c r="R144" s="79">
        <f>R145+R291+R309+R313</f>
        <v>1275.17653301</v>
      </c>
      <c r="S144" s="38"/>
      <c r="T144" s="80">
        <f>T145+T291+T309+T313</f>
        <v>777.67478499999993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T144" s="8" t="s">
        <v>67</v>
      </c>
      <c r="AU144" s="8" t="s">
        <v>107</v>
      </c>
      <c r="BK144" s="81">
        <f>BK145+BK291+BK309+BK313</f>
        <v>0</v>
      </c>
    </row>
    <row r="145" spans="1:65" s="7" customFormat="1" ht="25.9" customHeight="1">
      <c r="B145" s="82"/>
      <c r="D145" s="83" t="s">
        <v>67</v>
      </c>
      <c r="E145" s="84" t="s">
        <v>921</v>
      </c>
      <c r="F145" s="84" t="s">
        <v>922</v>
      </c>
      <c r="I145" s="85"/>
      <c r="J145" s="86"/>
      <c r="L145" s="82"/>
      <c r="M145" s="87"/>
      <c r="N145" s="88"/>
      <c r="O145" s="88"/>
      <c r="P145" s="89">
        <f>P146+P184+P190+P198+P215+P221+P239+P243+P260+P289</f>
        <v>0</v>
      </c>
      <c r="Q145" s="88"/>
      <c r="R145" s="89">
        <f>R146+R184+R190+R198+R215+R221+R239+R243+R260+R289</f>
        <v>1274.5969246499999</v>
      </c>
      <c r="S145" s="88"/>
      <c r="T145" s="90">
        <f>T146+T184+T190+T198+T215+T221+T239+T243+T260+T289</f>
        <v>777.67478499999993</v>
      </c>
      <c r="AR145" s="83" t="s">
        <v>75</v>
      </c>
      <c r="AT145" s="91" t="s">
        <v>67</v>
      </c>
      <c r="AU145" s="91" t="s">
        <v>68</v>
      </c>
      <c r="AY145" s="83" t="s">
        <v>132</v>
      </c>
      <c r="BK145" s="92">
        <f>BK146+BK184+BK190+BK198+BK215+BK221+BK239+BK243+BK260+BK289</f>
        <v>0</v>
      </c>
    </row>
    <row r="146" spans="1:65" s="7" customFormat="1" ht="22.9" customHeight="1">
      <c r="B146" s="82"/>
      <c r="D146" s="83" t="s">
        <v>67</v>
      </c>
      <c r="E146" s="93" t="s">
        <v>75</v>
      </c>
      <c r="F146" s="93" t="s">
        <v>923</v>
      </c>
      <c r="I146" s="85"/>
      <c r="J146" s="94"/>
      <c r="L146" s="82"/>
      <c r="M146" s="87"/>
      <c r="N146" s="88"/>
      <c r="O146" s="88"/>
      <c r="P146" s="89">
        <f>SUM(P147:P183)</f>
        <v>0</v>
      </c>
      <c r="Q146" s="88"/>
      <c r="R146" s="89">
        <f>SUM(R147:R183)</f>
        <v>603.36729362999995</v>
      </c>
      <c r="S146" s="88"/>
      <c r="T146" s="90">
        <f>SUM(T147:T183)</f>
        <v>487.36222900000001</v>
      </c>
      <c r="AR146" s="83" t="s">
        <v>75</v>
      </c>
      <c r="AT146" s="91" t="s">
        <v>67</v>
      </c>
      <c r="AU146" s="91" t="s">
        <v>75</v>
      </c>
      <c r="AY146" s="83" t="s">
        <v>132</v>
      </c>
      <c r="BK146" s="92">
        <f>SUM(BK147:BK183)</f>
        <v>0</v>
      </c>
    </row>
    <row r="147" spans="1:65" s="2" customFormat="1" ht="24.2" customHeight="1">
      <c r="A147" s="16"/>
      <c r="B147" s="95"/>
      <c r="C147" s="96" t="s">
        <v>75</v>
      </c>
      <c r="D147" s="96" t="s">
        <v>137</v>
      </c>
      <c r="E147" s="97" t="s">
        <v>924</v>
      </c>
      <c r="F147" s="98" t="s">
        <v>925</v>
      </c>
      <c r="G147" s="99" t="s">
        <v>169</v>
      </c>
      <c r="H147" s="333">
        <v>1</v>
      </c>
      <c r="I147" s="334"/>
      <c r="J147" s="100"/>
      <c r="K147" s="101"/>
      <c r="L147" s="17"/>
      <c r="M147" s="102" t="s">
        <v>1</v>
      </c>
      <c r="N147" s="103" t="s">
        <v>34</v>
      </c>
      <c r="O147" s="32"/>
      <c r="P147" s="104">
        <f t="shared" ref="P147:P183" si="0">O147*H147</f>
        <v>0</v>
      </c>
      <c r="Q147" s="104">
        <v>0</v>
      </c>
      <c r="R147" s="104">
        <f t="shared" ref="R147:R183" si="1">Q147*H147</f>
        <v>0</v>
      </c>
      <c r="S147" s="104">
        <v>0</v>
      </c>
      <c r="T147" s="105">
        <f t="shared" ref="T147:T183" si="2">S147*H147</f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06" t="s">
        <v>150</v>
      </c>
      <c r="AT147" s="106" t="s">
        <v>137</v>
      </c>
      <c r="AU147" s="106" t="s">
        <v>80</v>
      </c>
      <c r="AY147" s="8" t="s">
        <v>132</v>
      </c>
      <c r="BE147" s="107">
        <f t="shared" ref="BE147:BE183" si="3">IF(N147="základná",J147,0)</f>
        <v>0</v>
      </c>
      <c r="BF147" s="107">
        <f t="shared" ref="BF147:BF183" si="4">IF(N147="znížená",J147,0)</f>
        <v>0</v>
      </c>
      <c r="BG147" s="107">
        <f t="shared" ref="BG147:BG183" si="5">IF(N147="zákl. prenesená",J147,0)</f>
        <v>0</v>
      </c>
      <c r="BH147" s="107">
        <f t="shared" ref="BH147:BH183" si="6">IF(N147="zníž. prenesená",J147,0)</f>
        <v>0</v>
      </c>
      <c r="BI147" s="107">
        <f t="shared" ref="BI147:BI183" si="7">IF(N147="nulová",J147,0)</f>
        <v>0</v>
      </c>
      <c r="BJ147" s="8" t="s">
        <v>80</v>
      </c>
      <c r="BK147" s="107">
        <f t="shared" ref="BK147:BK183" si="8">ROUND(I147*H147,2)</f>
        <v>0</v>
      </c>
      <c r="BL147" s="8" t="s">
        <v>150</v>
      </c>
      <c r="BM147" s="106" t="s">
        <v>926</v>
      </c>
    </row>
    <row r="148" spans="1:65" s="2" customFormat="1" ht="24.2" customHeight="1">
      <c r="A148" s="16"/>
      <c r="B148" s="95"/>
      <c r="C148" s="96" t="s">
        <v>80</v>
      </c>
      <c r="D148" s="96" t="s">
        <v>137</v>
      </c>
      <c r="E148" s="97" t="s">
        <v>927</v>
      </c>
      <c r="F148" s="98" t="s">
        <v>928</v>
      </c>
      <c r="G148" s="99" t="s">
        <v>169</v>
      </c>
      <c r="H148" s="333">
        <v>12</v>
      </c>
      <c r="I148" s="334"/>
      <c r="J148" s="100"/>
      <c r="K148" s="101"/>
      <c r="L148" s="17"/>
      <c r="M148" s="102" t="s">
        <v>1</v>
      </c>
      <c r="N148" s="103" t="s">
        <v>34</v>
      </c>
      <c r="O148" s="32"/>
      <c r="P148" s="104">
        <f t="shared" si="0"/>
        <v>0</v>
      </c>
      <c r="Q148" s="104">
        <v>0</v>
      </c>
      <c r="R148" s="104">
        <f t="shared" si="1"/>
        <v>0</v>
      </c>
      <c r="S148" s="104">
        <v>0</v>
      </c>
      <c r="T148" s="105">
        <f t="shared" si="2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06" t="s">
        <v>150</v>
      </c>
      <c r="AT148" s="106" t="s">
        <v>137</v>
      </c>
      <c r="AU148" s="106" t="s">
        <v>80</v>
      </c>
      <c r="AY148" s="8" t="s">
        <v>132</v>
      </c>
      <c r="BE148" s="107">
        <f t="shared" si="3"/>
        <v>0</v>
      </c>
      <c r="BF148" s="107">
        <f t="shared" si="4"/>
        <v>0</v>
      </c>
      <c r="BG148" s="107">
        <f t="shared" si="5"/>
        <v>0</v>
      </c>
      <c r="BH148" s="107">
        <f t="shared" si="6"/>
        <v>0</v>
      </c>
      <c r="BI148" s="107">
        <f t="shared" si="7"/>
        <v>0</v>
      </c>
      <c r="BJ148" s="8" t="s">
        <v>80</v>
      </c>
      <c r="BK148" s="107">
        <f t="shared" si="8"/>
        <v>0</v>
      </c>
      <c r="BL148" s="8" t="s">
        <v>150</v>
      </c>
      <c r="BM148" s="106" t="s">
        <v>929</v>
      </c>
    </row>
    <row r="149" spans="1:65" s="2" customFormat="1" ht="24.2" customHeight="1">
      <c r="A149" s="16"/>
      <c r="B149" s="95"/>
      <c r="C149" s="96" t="s">
        <v>84</v>
      </c>
      <c r="D149" s="96" t="s">
        <v>137</v>
      </c>
      <c r="E149" s="97" t="s">
        <v>930</v>
      </c>
      <c r="F149" s="98" t="s">
        <v>931</v>
      </c>
      <c r="G149" s="99" t="s">
        <v>169</v>
      </c>
      <c r="H149" s="333">
        <v>13</v>
      </c>
      <c r="I149" s="334"/>
      <c r="J149" s="100"/>
      <c r="K149" s="101"/>
      <c r="L149" s="17"/>
      <c r="M149" s="102" t="s">
        <v>1</v>
      </c>
      <c r="N149" s="103" t="s">
        <v>34</v>
      </c>
      <c r="O149" s="32"/>
      <c r="P149" s="104">
        <f t="shared" si="0"/>
        <v>0</v>
      </c>
      <c r="Q149" s="104">
        <v>1.0000000000000001E-5</v>
      </c>
      <c r="R149" s="104">
        <f t="shared" si="1"/>
        <v>1.3000000000000002E-4</v>
      </c>
      <c r="S149" s="104">
        <v>0</v>
      </c>
      <c r="T149" s="105">
        <f t="shared" si="2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06" t="s">
        <v>150</v>
      </c>
      <c r="AT149" s="106" t="s">
        <v>137</v>
      </c>
      <c r="AU149" s="106" t="s">
        <v>80</v>
      </c>
      <c r="AY149" s="8" t="s">
        <v>132</v>
      </c>
      <c r="BE149" s="107">
        <f t="shared" si="3"/>
        <v>0</v>
      </c>
      <c r="BF149" s="107">
        <f t="shared" si="4"/>
        <v>0</v>
      </c>
      <c r="BG149" s="107">
        <f t="shared" si="5"/>
        <v>0</v>
      </c>
      <c r="BH149" s="107">
        <f t="shared" si="6"/>
        <v>0</v>
      </c>
      <c r="BI149" s="107">
        <f t="shared" si="7"/>
        <v>0</v>
      </c>
      <c r="BJ149" s="8" t="s">
        <v>80</v>
      </c>
      <c r="BK149" s="107">
        <f t="shared" si="8"/>
        <v>0</v>
      </c>
      <c r="BL149" s="8" t="s">
        <v>150</v>
      </c>
      <c r="BM149" s="106" t="s">
        <v>932</v>
      </c>
    </row>
    <row r="150" spans="1:65" s="2" customFormat="1" ht="24.2" customHeight="1">
      <c r="A150" s="16"/>
      <c r="B150" s="95"/>
      <c r="C150" s="96" t="s">
        <v>150</v>
      </c>
      <c r="D150" s="96" t="s">
        <v>137</v>
      </c>
      <c r="E150" s="97" t="s">
        <v>933</v>
      </c>
      <c r="F150" s="98" t="s">
        <v>934</v>
      </c>
      <c r="G150" s="99" t="s">
        <v>169</v>
      </c>
      <c r="H150" s="333">
        <v>13</v>
      </c>
      <c r="I150" s="334"/>
      <c r="J150" s="100"/>
      <c r="K150" s="101"/>
      <c r="L150" s="17"/>
      <c r="M150" s="102" t="s">
        <v>1</v>
      </c>
      <c r="N150" s="103" t="s">
        <v>34</v>
      </c>
      <c r="O150" s="32"/>
      <c r="P150" s="104">
        <f t="shared" si="0"/>
        <v>0</v>
      </c>
      <c r="Q150" s="104">
        <v>0</v>
      </c>
      <c r="R150" s="104">
        <f t="shared" si="1"/>
        <v>0</v>
      </c>
      <c r="S150" s="104">
        <v>0</v>
      </c>
      <c r="T150" s="105">
        <f t="shared" si="2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06" t="s">
        <v>150</v>
      </c>
      <c r="AT150" s="106" t="s">
        <v>137</v>
      </c>
      <c r="AU150" s="106" t="s">
        <v>80</v>
      </c>
      <c r="AY150" s="8" t="s">
        <v>132</v>
      </c>
      <c r="BE150" s="107">
        <f t="shared" si="3"/>
        <v>0</v>
      </c>
      <c r="BF150" s="107">
        <f t="shared" si="4"/>
        <v>0</v>
      </c>
      <c r="BG150" s="107">
        <f t="shared" si="5"/>
        <v>0</v>
      </c>
      <c r="BH150" s="107">
        <f t="shared" si="6"/>
        <v>0</v>
      </c>
      <c r="BI150" s="107">
        <f t="shared" si="7"/>
        <v>0</v>
      </c>
      <c r="BJ150" s="8" t="s">
        <v>80</v>
      </c>
      <c r="BK150" s="107">
        <f t="shared" si="8"/>
        <v>0</v>
      </c>
      <c r="BL150" s="8" t="s">
        <v>150</v>
      </c>
      <c r="BM150" s="106" t="s">
        <v>935</v>
      </c>
    </row>
    <row r="151" spans="1:65" s="2" customFormat="1" ht="33" customHeight="1">
      <c r="A151" s="16"/>
      <c r="B151" s="95"/>
      <c r="C151" s="96" t="s">
        <v>154</v>
      </c>
      <c r="D151" s="96" t="s">
        <v>137</v>
      </c>
      <c r="E151" s="97" t="s">
        <v>936</v>
      </c>
      <c r="F151" s="98" t="s">
        <v>937</v>
      </c>
      <c r="G151" s="99" t="s">
        <v>938</v>
      </c>
      <c r="H151" s="333">
        <v>71.384</v>
      </c>
      <c r="I151" s="334"/>
      <c r="J151" s="100"/>
      <c r="K151" s="101"/>
      <c r="L151" s="17"/>
      <c r="M151" s="102" t="s">
        <v>1</v>
      </c>
      <c r="N151" s="103" t="s">
        <v>34</v>
      </c>
      <c r="O151" s="32"/>
      <c r="P151" s="104">
        <f t="shared" si="0"/>
        <v>0</v>
      </c>
      <c r="Q151" s="104">
        <v>0</v>
      </c>
      <c r="R151" s="104">
        <f t="shared" si="1"/>
        <v>0</v>
      </c>
      <c r="S151" s="104">
        <v>0</v>
      </c>
      <c r="T151" s="105">
        <f t="shared" si="2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06" t="s">
        <v>150</v>
      </c>
      <c r="AT151" s="106" t="s">
        <v>137</v>
      </c>
      <c r="AU151" s="106" t="s">
        <v>80</v>
      </c>
      <c r="AY151" s="8" t="s">
        <v>132</v>
      </c>
      <c r="BE151" s="107">
        <f t="shared" si="3"/>
        <v>0</v>
      </c>
      <c r="BF151" s="107">
        <f t="shared" si="4"/>
        <v>0</v>
      </c>
      <c r="BG151" s="107">
        <f t="shared" si="5"/>
        <v>0</v>
      </c>
      <c r="BH151" s="107">
        <f t="shared" si="6"/>
        <v>0</v>
      </c>
      <c r="BI151" s="107">
        <f t="shared" si="7"/>
        <v>0</v>
      </c>
      <c r="BJ151" s="8" t="s">
        <v>80</v>
      </c>
      <c r="BK151" s="107">
        <f t="shared" si="8"/>
        <v>0</v>
      </c>
      <c r="BL151" s="8" t="s">
        <v>150</v>
      </c>
      <c r="BM151" s="106" t="s">
        <v>939</v>
      </c>
    </row>
    <row r="152" spans="1:65" s="2" customFormat="1" ht="24.2" customHeight="1">
      <c r="A152" s="16"/>
      <c r="B152" s="95"/>
      <c r="C152" s="96" t="s">
        <v>158</v>
      </c>
      <c r="D152" s="96" t="s">
        <v>137</v>
      </c>
      <c r="E152" s="97" t="s">
        <v>940</v>
      </c>
      <c r="F152" s="98" t="s">
        <v>941</v>
      </c>
      <c r="G152" s="99" t="s">
        <v>293</v>
      </c>
      <c r="H152" s="333">
        <v>5.617</v>
      </c>
      <c r="I152" s="334"/>
      <c r="J152" s="100"/>
      <c r="K152" s="101"/>
      <c r="L152" s="17"/>
      <c r="M152" s="102" t="s">
        <v>1</v>
      </c>
      <c r="N152" s="103" t="s">
        <v>34</v>
      </c>
      <c r="O152" s="32"/>
      <c r="P152" s="104">
        <f t="shared" si="0"/>
        <v>0</v>
      </c>
      <c r="Q152" s="104">
        <v>0</v>
      </c>
      <c r="R152" s="104">
        <f t="shared" si="1"/>
        <v>0</v>
      </c>
      <c r="S152" s="104">
        <v>0.26</v>
      </c>
      <c r="T152" s="105">
        <f t="shared" si="2"/>
        <v>1.4604200000000001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06" t="s">
        <v>150</v>
      </c>
      <c r="AT152" s="106" t="s">
        <v>137</v>
      </c>
      <c r="AU152" s="106" t="s">
        <v>80</v>
      </c>
      <c r="AY152" s="8" t="s">
        <v>132</v>
      </c>
      <c r="BE152" s="107">
        <f t="shared" si="3"/>
        <v>0</v>
      </c>
      <c r="BF152" s="107">
        <f t="shared" si="4"/>
        <v>0</v>
      </c>
      <c r="BG152" s="107">
        <f t="shared" si="5"/>
        <v>0</v>
      </c>
      <c r="BH152" s="107">
        <f t="shared" si="6"/>
        <v>0</v>
      </c>
      <c r="BI152" s="107">
        <f t="shared" si="7"/>
        <v>0</v>
      </c>
      <c r="BJ152" s="8" t="s">
        <v>80</v>
      </c>
      <c r="BK152" s="107">
        <f t="shared" si="8"/>
        <v>0</v>
      </c>
      <c r="BL152" s="8" t="s">
        <v>150</v>
      </c>
      <c r="BM152" s="106" t="s">
        <v>942</v>
      </c>
    </row>
    <row r="153" spans="1:65" s="2" customFormat="1" ht="33" customHeight="1">
      <c r="A153" s="16"/>
      <c r="B153" s="95"/>
      <c r="C153" s="96" t="s">
        <v>162</v>
      </c>
      <c r="D153" s="96" t="s">
        <v>137</v>
      </c>
      <c r="E153" s="97" t="s">
        <v>943</v>
      </c>
      <c r="F153" s="98" t="s">
        <v>944</v>
      </c>
      <c r="G153" s="99" t="s">
        <v>293</v>
      </c>
      <c r="H153" s="333">
        <v>375.36799999999999</v>
      </c>
      <c r="I153" s="334"/>
      <c r="J153" s="100"/>
      <c r="K153" s="101"/>
      <c r="L153" s="17"/>
      <c r="M153" s="102" t="s">
        <v>1</v>
      </c>
      <c r="N153" s="103" t="s">
        <v>34</v>
      </c>
      <c r="O153" s="32"/>
      <c r="P153" s="104">
        <f t="shared" si="0"/>
        <v>0</v>
      </c>
      <c r="Q153" s="104">
        <v>0</v>
      </c>
      <c r="R153" s="104">
        <f t="shared" si="1"/>
        <v>0</v>
      </c>
      <c r="S153" s="104">
        <v>0.5</v>
      </c>
      <c r="T153" s="105">
        <f t="shared" si="2"/>
        <v>187.684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06" t="s">
        <v>150</v>
      </c>
      <c r="AT153" s="106" t="s">
        <v>137</v>
      </c>
      <c r="AU153" s="106" t="s">
        <v>80</v>
      </c>
      <c r="AY153" s="8" t="s">
        <v>132</v>
      </c>
      <c r="BE153" s="107">
        <f t="shared" si="3"/>
        <v>0</v>
      </c>
      <c r="BF153" s="107">
        <f t="shared" si="4"/>
        <v>0</v>
      </c>
      <c r="BG153" s="107">
        <f t="shared" si="5"/>
        <v>0</v>
      </c>
      <c r="BH153" s="107">
        <f t="shared" si="6"/>
        <v>0</v>
      </c>
      <c r="BI153" s="107">
        <f t="shared" si="7"/>
        <v>0</v>
      </c>
      <c r="BJ153" s="8" t="s">
        <v>80</v>
      </c>
      <c r="BK153" s="107">
        <f t="shared" si="8"/>
        <v>0</v>
      </c>
      <c r="BL153" s="8" t="s">
        <v>150</v>
      </c>
      <c r="BM153" s="106" t="s">
        <v>945</v>
      </c>
    </row>
    <row r="154" spans="1:65" s="2" customFormat="1" ht="24.2" customHeight="1">
      <c r="A154" s="16"/>
      <c r="B154" s="95"/>
      <c r="C154" s="96" t="s">
        <v>166</v>
      </c>
      <c r="D154" s="96" t="s">
        <v>137</v>
      </c>
      <c r="E154" s="97" t="s">
        <v>946</v>
      </c>
      <c r="F154" s="98" t="s">
        <v>947</v>
      </c>
      <c r="G154" s="99" t="s">
        <v>293</v>
      </c>
      <c r="H154" s="333">
        <v>433.34199999999998</v>
      </c>
      <c r="I154" s="334"/>
      <c r="J154" s="100"/>
      <c r="K154" s="101"/>
      <c r="L154" s="17"/>
      <c r="M154" s="102" t="s">
        <v>1</v>
      </c>
      <c r="N154" s="103" t="s">
        <v>34</v>
      </c>
      <c r="O154" s="32"/>
      <c r="P154" s="104">
        <f t="shared" si="0"/>
        <v>0</v>
      </c>
      <c r="Q154" s="104">
        <v>0</v>
      </c>
      <c r="R154" s="104">
        <f t="shared" si="1"/>
        <v>0</v>
      </c>
      <c r="S154" s="104">
        <v>9.8000000000000004E-2</v>
      </c>
      <c r="T154" s="105">
        <f t="shared" si="2"/>
        <v>42.467516000000003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06" t="s">
        <v>150</v>
      </c>
      <c r="AT154" s="106" t="s">
        <v>137</v>
      </c>
      <c r="AU154" s="106" t="s">
        <v>80</v>
      </c>
      <c r="AY154" s="8" t="s">
        <v>132</v>
      </c>
      <c r="BE154" s="107">
        <f t="shared" si="3"/>
        <v>0</v>
      </c>
      <c r="BF154" s="107">
        <f t="shared" si="4"/>
        <v>0</v>
      </c>
      <c r="BG154" s="107">
        <f t="shared" si="5"/>
        <v>0</v>
      </c>
      <c r="BH154" s="107">
        <f t="shared" si="6"/>
        <v>0</v>
      </c>
      <c r="BI154" s="107">
        <f t="shared" si="7"/>
        <v>0</v>
      </c>
      <c r="BJ154" s="8" t="s">
        <v>80</v>
      </c>
      <c r="BK154" s="107">
        <f t="shared" si="8"/>
        <v>0</v>
      </c>
      <c r="BL154" s="8" t="s">
        <v>150</v>
      </c>
      <c r="BM154" s="106" t="s">
        <v>948</v>
      </c>
    </row>
    <row r="155" spans="1:65" s="2" customFormat="1" ht="24.2" customHeight="1">
      <c r="A155" s="16"/>
      <c r="B155" s="95"/>
      <c r="C155" s="96" t="s">
        <v>171</v>
      </c>
      <c r="D155" s="96" t="s">
        <v>137</v>
      </c>
      <c r="E155" s="97" t="s">
        <v>949</v>
      </c>
      <c r="F155" s="98" t="s">
        <v>950</v>
      </c>
      <c r="G155" s="99" t="s">
        <v>145</v>
      </c>
      <c r="H155" s="333">
        <v>11</v>
      </c>
      <c r="I155" s="334"/>
      <c r="J155" s="100"/>
      <c r="K155" s="101"/>
      <c r="L155" s="17"/>
      <c r="M155" s="102" t="s">
        <v>1</v>
      </c>
      <c r="N155" s="103" t="s">
        <v>34</v>
      </c>
      <c r="O155" s="32"/>
      <c r="P155" s="104">
        <f t="shared" si="0"/>
        <v>0</v>
      </c>
      <c r="Q155" s="104">
        <v>0</v>
      </c>
      <c r="R155" s="104">
        <f t="shared" si="1"/>
        <v>0</v>
      </c>
      <c r="S155" s="104">
        <v>0.23</v>
      </c>
      <c r="T155" s="105">
        <f t="shared" si="2"/>
        <v>2.5300000000000002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06" t="s">
        <v>150</v>
      </c>
      <c r="AT155" s="106" t="s">
        <v>137</v>
      </c>
      <c r="AU155" s="106" t="s">
        <v>80</v>
      </c>
      <c r="AY155" s="8" t="s">
        <v>132</v>
      </c>
      <c r="BE155" s="107">
        <f t="shared" si="3"/>
        <v>0</v>
      </c>
      <c r="BF155" s="107">
        <f t="shared" si="4"/>
        <v>0</v>
      </c>
      <c r="BG155" s="107">
        <f t="shared" si="5"/>
        <v>0</v>
      </c>
      <c r="BH155" s="107">
        <f t="shared" si="6"/>
        <v>0</v>
      </c>
      <c r="BI155" s="107">
        <f t="shared" si="7"/>
        <v>0</v>
      </c>
      <c r="BJ155" s="8" t="s">
        <v>80</v>
      </c>
      <c r="BK155" s="107">
        <f t="shared" si="8"/>
        <v>0</v>
      </c>
      <c r="BL155" s="8" t="s">
        <v>150</v>
      </c>
      <c r="BM155" s="106" t="s">
        <v>951</v>
      </c>
    </row>
    <row r="156" spans="1:65" s="2" customFormat="1" ht="24.2" customHeight="1">
      <c r="A156" s="16"/>
      <c r="B156" s="95"/>
      <c r="C156" s="96" t="s">
        <v>175</v>
      </c>
      <c r="D156" s="96" t="s">
        <v>137</v>
      </c>
      <c r="E156" s="97" t="s">
        <v>952</v>
      </c>
      <c r="F156" s="98" t="s">
        <v>953</v>
      </c>
      <c r="G156" s="99" t="s">
        <v>145</v>
      </c>
      <c r="H156" s="333">
        <v>24</v>
      </c>
      <c r="I156" s="334"/>
      <c r="J156" s="100"/>
      <c r="K156" s="101"/>
      <c r="L156" s="17"/>
      <c r="M156" s="102" t="s">
        <v>1</v>
      </c>
      <c r="N156" s="103" t="s">
        <v>34</v>
      </c>
      <c r="O156" s="32"/>
      <c r="P156" s="104">
        <f t="shared" si="0"/>
        <v>0</v>
      </c>
      <c r="Q156" s="104">
        <v>0</v>
      </c>
      <c r="R156" s="104">
        <f t="shared" si="1"/>
        <v>0</v>
      </c>
      <c r="S156" s="104">
        <v>0.28999999999999998</v>
      </c>
      <c r="T156" s="105">
        <f t="shared" si="2"/>
        <v>6.9599999999999991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06" t="s">
        <v>150</v>
      </c>
      <c r="AT156" s="106" t="s">
        <v>137</v>
      </c>
      <c r="AU156" s="106" t="s">
        <v>80</v>
      </c>
      <c r="AY156" s="8" t="s">
        <v>132</v>
      </c>
      <c r="BE156" s="107">
        <f t="shared" si="3"/>
        <v>0</v>
      </c>
      <c r="BF156" s="107">
        <f t="shared" si="4"/>
        <v>0</v>
      </c>
      <c r="BG156" s="107">
        <f t="shared" si="5"/>
        <v>0</v>
      </c>
      <c r="BH156" s="107">
        <f t="shared" si="6"/>
        <v>0</v>
      </c>
      <c r="BI156" s="107">
        <f t="shared" si="7"/>
        <v>0</v>
      </c>
      <c r="BJ156" s="8" t="s">
        <v>80</v>
      </c>
      <c r="BK156" s="107">
        <f t="shared" si="8"/>
        <v>0</v>
      </c>
      <c r="BL156" s="8" t="s">
        <v>150</v>
      </c>
      <c r="BM156" s="106" t="s">
        <v>954</v>
      </c>
    </row>
    <row r="157" spans="1:65" s="2" customFormat="1" ht="37.9" customHeight="1">
      <c r="A157" s="16"/>
      <c r="B157" s="95"/>
      <c r="C157" s="96" t="s">
        <v>179</v>
      </c>
      <c r="D157" s="96" t="s">
        <v>137</v>
      </c>
      <c r="E157" s="97" t="s">
        <v>955</v>
      </c>
      <c r="F157" s="98" t="s">
        <v>956</v>
      </c>
      <c r="G157" s="99" t="s">
        <v>293</v>
      </c>
      <c r="H157" s="333">
        <v>332.95699999999999</v>
      </c>
      <c r="I157" s="334"/>
      <c r="J157" s="100"/>
      <c r="K157" s="101"/>
      <c r="L157" s="17"/>
      <c r="M157" s="102" t="s">
        <v>1</v>
      </c>
      <c r="N157" s="103" t="s">
        <v>34</v>
      </c>
      <c r="O157" s="32"/>
      <c r="P157" s="104">
        <f t="shared" si="0"/>
        <v>0</v>
      </c>
      <c r="Q157" s="104">
        <v>0</v>
      </c>
      <c r="R157" s="104">
        <f t="shared" si="1"/>
        <v>0</v>
      </c>
      <c r="S157" s="104">
        <v>0.23499999999999999</v>
      </c>
      <c r="T157" s="105">
        <f t="shared" si="2"/>
        <v>78.244895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06" t="s">
        <v>150</v>
      </c>
      <c r="AT157" s="106" t="s">
        <v>137</v>
      </c>
      <c r="AU157" s="106" t="s">
        <v>80</v>
      </c>
      <c r="AY157" s="8" t="s">
        <v>132</v>
      </c>
      <c r="BE157" s="107">
        <f t="shared" si="3"/>
        <v>0</v>
      </c>
      <c r="BF157" s="107">
        <f t="shared" si="4"/>
        <v>0</v>
      </c>
      <c r="BG157" s="107">
        <f t="shared" si="5"/>
        <v>0</v>
      </c>
      <c r="BH157" s="107">
        <f t="shared" si="6"/>
        <v>0</v>
      </c>
      <c r="BI157" s="107">
        <f t="shared" si="7"/>
        <v>0</v>
      </c>
      <c r="BJ157" s="8" t="s">
        <v>80</v>
      </c>
      <c r="BK157" s="107">
        <f t="shared" si="8"/>
        <v>0</v>
      </c>
      <c r="BL157" s="8" t="s">
        <v>150</v>
      </c>
      <c r="BM157" s="106" t="s">
        <v>957</v>
      </c>
    </row>
    <row r="158" spans="1:65" s="2" customFormat="1" ht="24.2" customHeight="1">
      <c r="A158" s="16"/>
      <c r="B158" s="95"/>
      <c r="C158" s="96" t="s">
        <v>183</v>
      </c>
      <c r="D158" s="96" t="s">
        <v>137</v>
      </c>
      <c r="E158" s="97" t="s">
        <v>958</v>
      </c>
      <c r="F158" s="98" t="s">
        <v>959</v>
      </c>
      <c r="G158" s="99" t="s">
        <v>293</v>
      </c>
      <c r="H158" s="333">
        <v>380.262</v>
      </c>
      <c r="I158" s="334"/>
      <c r="J158" s="100"/>
      <c r="K158" s="101"/>
      <c r="L158" s="17"/>
      <c r="M158" s="102" t="s">
        <v>1</v>
      </c>
      <c r="N158" s="103" t="s">
        <v>34</v>
      </c>
      <c r="O158" s="32"/>
      <c r="P158" s="104">
        <f t="shared" si="0"/>
        <v>0</v>
      </c>
      <c r="Q158" s="104">
        <v>0</v>
      </c>
      <c r="R158" s="104">
        <f t="shared" si="1"/>
        <v>0</v>
      </c>
      <c r="S158" s="104">
        <v>0.18099999999999999</v>
      </c>
      <c r="T158" s="105">
        <f t="shared" si="2"/>
        <v>68.827421999999999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06" t="s">
        <v>150</v>
      </c>
      <c r="AT158" s="106" t="s">
        <v>137</v>
      </c>
      <c r="AU158" s="106" t="s">
        <v>80</v>
      </c>
      <c r="AY158" s="8" t="s">
        <v>132</v>
      </c>
      <c r="BE158" s="107">
        <f t="shared" si="3"/>
        <v>0</v>
      </c>
      <c r="BF158" s="107">
        <f t="shared" si="4"/>
        <v>0</v>
      </c>
      <c r="BG158" s="107">
        <f t="shared" si="5"/>
        <v>0</v>
      </c>
      <c r="BH158" s="107">
        <f t="shared" si="6"/>
        <v>0</v>
      </c>
      <c r="BI158" s="107">
        <f t="shared" si="7"/>
        <v>0</v>
      </c>
      <c r="BJ158" s="8" t="s">
        <v>80</v>
      </c>
      <c r="BK158" s="107">
        <f t="shared" si="8"/>
        <v>0</v>
      </c>
      <c r="BL158" s="8" t="s">
        <v>150</v>
      </c>
      <c r="BM158" s="106" t="s">
        <v>960</v>
      </c>
    </row>
    <row r="159" spans="1:65" s="2" customFormat="1" ht="24.2" customHeight="1">
      <c r="A159" s="16"/>
      <c r="B159" s="95"/>
      <c r="C159" s="96" t="s">
        <v>187</v>
      </c>
      <c r="D159" s="96" t="s">
        <v>137</v>
      </c>
      <c r="E159" s="97" t="s">
        <v>961</v>
      </c>
      <c r="F159" s="98" t="s">
        <v>962</v>
      </c>
      <c r="G159" s="99" t="s">
        <v>293</v>
      </c>
      <c r="H159" s="333">
        <v>313.88600000000002</v>
      </c>
      <c r="I159" s="334"/>
      <c r="J159" s="100"/>
      <c r="K159" s="101"/>
      <c r="L159" s="17"/>
      <c r="M159" s="102" t="s">
        <v>1</v>
      </c>
      <c r="N159" s="103" t="s">
        <v>34</v>
      </c>
      <c r="O159" s="32"/>
      <c r="P159" s="104">
        <f t="shared" si="0"/>
        <v>0</v>
      </c>
      <c r="Q159" s="104">
        <v>0</v>
      </c>
      <c r="R159" s="104">
        <f t="shared" si="1"/>
        <v>0</v>
      </c>
      <c r="S159" s="104">
        <v>0.316</v>
      </c>
      <c r="T159" s="105">
        <f t="shared" si="2"/>
        <v>99.187976000000006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06" t="s">
        <v>150</v>
      </c>
      <c r="AT159" s="106" t="s">
        <v>137</v>
      </c>
      <c r="AU159" s="106" t="s">
        <v>80</v>
      </c>
      <c r="AY159" s="8" t="s">
        <v>132</v>
      </c>
      <c r="BE159" s="107">
        <f t="shared" si="3"/>
        <v>0</v>
      </c>
      <c r="BF159" s="107">
        <f t="shared" si="4"/>
        <v>0</v>
      </c>
      <c r="BG159" s="107">
        <f t="shared" si="5"/>
        <v>0</v>
      </c>
      <c r="BH159" s="107">
        <f t="shared" si="6"/>
        <v>0</v>
      </c>
      <c r="BI159" s="107">
        <f t="shared" si="7"/>
        <v>0</v>
      </c>
      <c r="BJ159" s="8" t="s">
        <v>80</v>
      </c>
      <c r="BK159" s="107">
        <f t="shared" si="8"/>
        <v>0</v>
      </c>
      <c r="BL159" s="8" t="s">
        <v>150</v>
      </c>
      <c r="BM159" s="106" t="s">
        <v>963</v>
      </c>
    </row>
    <row r="160" spans="1:65" s="2" customFormat="1" ht="24.2" customHeight="1">
      <c r="A160" s="16"/>
      <c r="B160" s="95"/>
      <c r="C160" s="96" t="s">
        <v>191</v>
      </c>
      <c r="D160" s="96" t="s">
        <v>137</v>
      </c>
      <c r="E160" s="97" t="s">
        <v>964</v>
      </c>
      <c r="F160" s="98" t="s">
        <v>965</v>
      </c>
      <c r="G160" s="99" t="s">
        <v>938</v>
      </c>
      <c r="H160" s="333">
        <v>827.96600000000001</v>
      </c>
      <c r="I160" s="334"/>
      <c r="J160" s="100"/>
      <c r="K160" s="101"/>
      <c r="L160" s="17"/>
      <c r="M160" s="102" t="s">
        <v>1</v>
      </c>
      <c r="N160" s="103" t="s">
        <v>34</v>
      </c>
      <c r="O160" s="32"/>
      <c r="P160" s="104">
        <f t="shared" si="0"/>
        <v>0</v>
      </c>
      <c r="Q160" s="104">
        <v>0</v>
      </c>
      <c r="R160" s="104">
        <f t="shared" si="1"/>
        <v>0</v>
      </c>
      <c r="S160" s="104">
        <v>0</v>
      </c>
      <c r="T160" s="105">
        <f t="shared" si="2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06" t="s">
        <v>150</v>
      </c>
      <c r="AT160" s="106" t="s">
        <v>137</v>
      </c>
      <c r="AU160" s="106" t="s">
        <v>80</v>
      </c>
      <c r="AY160" s="8" t="s">
        <v>132</v>
      </c>
      <c r="BE160" s="107">
        <f t="shared" si="3"/>
        <v>0</v>
      </c>
      <c r="BF160" s="107">
        <f t="shared" si="4"/>
        <v>0</v>
      </c>
      <c r="BG160" s="107">
        <f t="shared" si="5"/>
        <v>0</v>
      </c>
      <c r="BH160" s="107">
        <f t="shared" si="6"/>
        <v>0</v>
      </c>
      <c r="BI160" s="107">
        <f t="shared" si="7"/>
        <v>0</v>
      </c>
      <c r="BJ160" s="8" t="s">
        <v>80</v>
      </c>
      <c r="BK160" s="107">
        <f t="shared" si="8"/>
        <v>0</v>
      </c>
      <c r="BL160" s="8" t="s">
        <v>150</v>
      </c>
      <c r="BM160" s="106" t="s">
        <v>966</v>
      </c>
    </row>
    <row r="161" spans="1:65" s="2" customFormat="1" ht="37.9" customHeight="1">
      <c r="A161" s="16"/>
      <c r="B161" s="95"/>
      <c r="C161" s="96" t="s">
        <v>195</v>
      </c>
      <c r="D161" s="96" t="s">
        <v>137</v>
      </c>
      <c r="E161" s="97" t="s">
        <v>967</v>
      </c>
      <c r="F161" s="98" t="s">
        <v>968</v>
      </c>
      <c r="G161" s="99" t="s">
        <v>938</v>
      </c>
      <c r="H161" s="333">
        <v>827.96600000000001</v>
      </c>
      <c r="I161" s="334"/>
      <c r="J161" s="100"/>
      <c r="K161" s="101"/>
      <c r="L161" s="17"/>
      <c r="M161" s="102" t="s">
        <v>1</v>
      </c>
      <c r="N161" s="103" t="s">
        <v>34</v>
      </c>
      <c r="O161" s="32"/>
      <c r="P161" s="104">
        <f t="shared" si="0"/>
        <v>0</v>
      </c>
      <c r="Q161" s="104">
        <v>0</v>
      </c>
      <c r="R161" s="104">
        <f t="shared" si="1"/>
        <v>0</v>
      </c>
      <c r="S161" s="104">
        <v>0</v>
      </c>
      <c r="T161" s="105">
        <f t="shared" si="2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06" t="s">
        <v>150</v>
      </c>
      <c r="AT161" s="106" t="s">
        <v>137</v>
      </c>
      <c r="AU161" s="106" t="s">
        <v>80</v>
      </c>
      <c r="AY161" s="8" t="s">
        <v>132</v>
      </c>
      <c r="BE161" s="107">
        <f t="shared" si="3"/>
        <v>0</v>
      </c>
      <c r="BF161" s="107">
        <f t="shared" si="4"/>
        <v>0</v>
      </c>
      <c r="BG161" s="107">
        <f t="shared" si="5"/>
        <v>0</v>
      </c>
      <c r="BH161" s="107">
        <f t="shared" si="6"/>
        <v>0</v>
      </c>
      <c r="BI161" s="107">
        <f t="shared" si="7"/>
        <v>0</v>
      </c>
      <c r="BJ161" s="8" t="s">
        <v>80</v>
      </c>
      <c r="BK161" s="107">
        <f t="shared" si="8"/>
        <v>0</v>
      </c>
      <c r="BL161" s="8" t="s">
        <v>150</v>
      </c>
      <c r="BM161" s="106" t="s">
        <v>969</v>
      </c>
    </row>
    <row r="162" spans="1:65" s="2" customFormat="1" ht="24.2" customHeight="1">
      <c r="A162" s="16"/>
      <c r="B162" s="95"/>
      <c r="C162" s="96" t="s">
        <v>199</v>
      </c>
      <c r="D162" s="96" t="s">
        <v>137</v>
      </c>
      <c r="E162" s="97" t="s">
        <v>970</v>
      </c>
      <c r="F162" s="98" t="s">
        <v>971</v>
      </c>
      <c r="G162" s="99" t="s">
        <v>293</v>
      </c>
      <c r="H162" s="333">
        <v>1556.5219999999999</v>
      </c>
      <c r="I162" s="334"/>
      <c r="J162" s="100"/>
      <c r="K162" s="101"/>
      <c r="L162" s="17"/>
      <c r="M162" s="102" t="s">
        <v>1</v>
      </c>
      <c r="N162" s="103" t="s">
        <v>34</v>
      </c>
      <c r="O162" s="32"/>
      <c r="P162" s="104">
        <f t="shared" si="0"/>
        <v>0</v>
      </c>
      <c r="Q162" s="104">
        <v>9.7000000000000005E-4</v>
      </c>
      <c r="R162" s="104">
        <f t="shared" si="1"/>
        <v>1.50982634</v>
      </c>
      <c r="S162" s="104">
        <v>0</v>
      </c>
      <c r="T162" s="105">
        <f t="shared" si="2"/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06" t="s">
        <v>150</v>
      </c>
      <c r="AT162" s="106" t="s">
        <v>137</v>
      </c>
      <c r="AU162" s="106" t="s">
        <v>80</v>
      </c>
      <c r="AY162" s="8" t="s">
        <v>132</v>
      </c>
      <c r="BE162" s="107">
        <f t="shared" si="3"/>
        <v>0</v>
      </c>
      <c r="BF162" s="107">
        <f t="shared" si="4"/>
        <v>0</v>
      </c>
      <c r="BG162" s="107">
        <f t="shared" si="5"/>
        <v>0</v>
      </c>
      <c r="BH162" s="107">
        <f t="shared" si="6"/>
        <v>0</v>
      </c>
      <c r="BI162" s="107">
        <f t="shared" si="7"/>
        <v>0</v>
      </c>
      <c r="BJ162" s="8" t="s">
        <v>80</v>
      </c>
      <c r="BK162" s="107">
        <f t="shared" si="8"/>
        <v>0</v>
      </c>
      <c r="BL162" s="8" t="s">
        <v>150</v>
      </c>
      <c r="BM162" s="106" t="s">
        <v>972</v>
      </c>
    </row>
    <row r="163" spans="1:65" s="2" customFormat="1" ht="24.2" customHeight="1">
      <c r="A163" s="16"/>
      <c r="B163" s="95"/>
      <c r="C163" s="96" t="s">
        <v>203</v>
      </c>
      <c r="D163" s="96" t="s">
        <v>137</v>
      </c>
      <c r="E163" s="97" t="s">
        <v>973</v>
      </c>
      <c r="F163" s="98" t="s">
        <v>974</v>
      </c>
      <c r="G163" s="99" t="s">
        <v>293</v>
      </c>
      <c r="H163" s="333">
        <v>1556.5219999999999</v>
      </c>
      <c r="I163" s="334"/>
      <c r="J163" s="100"/>
      <c r="K163" s="101"/>
      <c r="L163" s="17"/>
      <c r="M163" s="102" t="s">
        <v>1</v>
      </c>
      <c r="N163" s="103" t="s">
        <v>34</v>
      </c>
      <c r="O163" s="32"/>
      <c r="P163" s="104">
        <f t="shared" si="0"/>
        <v>0</v>
      </c>
      <c r="Q163" s="104">
        <v>0</v>
      </c>
      <c r="R163" s="104">
        <f t="shared" si="1"/>
        <v>0</v>
      </c>
      <c r="S163" s="104">
        <v>0</v>
      </c>
      <c r="T163" s="105">
        <f t="shared" si="2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06" t="s">
        <v>150</v>
      </c>
      <c r="AT163" s="106" t="s">
        <v>137</v>
      </c>
      <c r="AU163" s="106" t="s">
        <v>80</v>
      </c>
      <c r="AY163" s="8" t="s">
        <v>132</v>
      </c>
      <c r="BE163" s="107">
        <f t="shared" si="3"/>
        <v>0</v>
      </c>
      <c r="BF163" s="107">
        <f t="shared" si="4"/>
        <v>0</v>
      </c>
      <c r="BG163" s="107">
        <f t="shared" si="5"/>
        <v>0</v>
      </c>
      <c r="BH163" s="107">
        <f t="shared" si="6"/>
        <v>0</v>
      </c>
      <c r="BI163" s="107">
        <f t="shared" si="7"/>
        <v>0</v>
      </c>
      <c r="BJ163" s="8" t="s">
        <v>80</v>
      </c>
      <c r="BK163" s="107">
        <f t="shared" si="8"/>
        <v>0</v>
      </c>
      <c r="BL163" s="8" t="s">
        <v>150</v>
      </c>
      <c r="BM163" s="106" t="s">
        <v>975</v>
      </c>
    </row>
    <row r="164" spans="1:65" s="2" customFormat="1" ht="37.9" customHeight="1">
      <c r="A164" s="16"/>
      <c r="B164" s="95"/>
      <c r="C164" s="96" t="s">
        <v>207</v>
      </c>
      <c r="D164" s="96" t="s">
        <v>137</v>
      </c>
      <c r="E164" s="97" t="s">
        <v>976</v>
      </c>
      <c r="F164" s="98" t="s">
        <v>977</v>
      </c>
      <c r="G164" s="99" t="s">
        <v>938</v>
      </c>
      <c r="H164" s="333">
        <v>2044.182</v>
      </c>
      <c r="I164" s="334"/>
      <c r="J164" s="100"/>
      <c r="K164" s="101"/>
      <c r="L164" s="17"/>
      <c r="M164" s="102" t="s">
        <v>1</v>
      </c>
      <c r="N164" s="103" t="s">
        <v>34</v>
      </c>
      <c r="O164" s="32"/>
      <c r="P164" s="104">
        <f t="shared" si="0"/>
        <v>0</v>
      </c>
      <c r="Q164" s="104">
        <v>0</v>
      </c>
      <c r="R164" s="104">
        <f t="shared" si="1"/>
        <v>0</v>
      </c>
      <c r="S164" s="104">
        <v>0</v>
      </c>
      <c r="T164" s="105">
        <f t="shared" si="2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06" t="s">
        <v>150</v>
      </c>
      <c r="AT164" s="106" t="s">
        <v>137</v>
      </c>
      <c r="AU164" s="106" t="s">
        <v>80</v>
      </c>
      <c r="AY164" s="8" t="s">
        <v>132</v>
      </c>
      <c r="BE164" s="107">
        <f t="shared" si="3"/>
        <v>0</v>
      </c>
      <c r="BF164" s="107">
        <f t="shared" si="4"/>
        <v>0</v>
      </c>
      <c r="BG164" s="107">
        <f t="shared" si="5"/>
        <v>0</v>
      </c>
      <c r="BH164" s="107">
        <f t="shared" si="6"/>
        <v>0</v>
      </c>
      <c r="BI164" s="107">
        <f t="shared" si="7"/>
        <v>0</v>
      </c>
      <c r="BJ164" s="8" t="s">
        <v>80</v>
      </c>
      <c r="BK164" s="107">
        <f t="shared" si="8"/>
        <v>0</v>
      </c>
      <c r="BL164" s="8" t="s">
        <v>150</v>
      </c>
      <c r="BM164" s="106" t="s">
        <v>978</v>
      </c>
    </row>
    <row r="165" spans="1:65" s="2" customFormat="1" ht="44.25" customHeight="1">
      <c r="A165" s="16"/>
      <c r="B165" s="95"/>
      <c r="C165" s="96" t="s">
        <v>211</v>
      </c>
      <c r="D165" s="96" t="s">
        <v>137</v>
      </c>
      <c r="E165" s="97" t="s">
        <v>979</v>
      </c>
      <c r="F165" s="98" t="s">
        <v>980</v>
      </c>
      <c r="G165" s="99" t="s">
        <v>938</v>
      </c>
      <c r="H165" s="333">
        <v>14309.273999999999</v>
      </c>
      <c r="I165" s="334"/>
      <c r="J165" s="100"/>
      <c r="K165" s="101"/>
      <c r="L165" s="17"/>
      <c r="M165" s="102" t="s">
        <v>1</v>
      </c>
      <c r="N165" s="103" t="s">
        <v>34</v>
      </c>
      <c r="O165" s="32"/>
      <c r="P165" s="104">
        <f t="shared" si="0"/>
        <v>0</v>
      </c>
      <c r="Q165" s="104">
        <v>0</v>
      </c>
      <c r="R165" s="104">
        <f t="shared" si="1"/>
        <v>0</v>
      </c>
      <c r="S165" s="104">
        <v>0</v>
      </c>
      <c r="T165" s="105">
        <f t="shared" si="2"/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06" t="s">
        <v>150</v>
      </c>
      <c r="AT165" s="106" t="s">
        <v>137</v>
      </c>
      <c r="AU165" s="106" t="s">
        <v>80</v>
      </c>
      <c r="AY165" s="8" t="s">
        <v>132</v>
      </c>
      <c r="BE165" s="107">
        <f t="shared" si="3"/>
        <v>0</v>
      </c>
      <c r="BF165" s="107">
        <f t="shared" si="4"/>
        <v>0</v>
      </c>
      <c r="BG165" s="107">
        <f t="shared" si="5"/>
        <v>0</v>
      </c>
      <c r="BH165" s="107">
        <f t="shared" si="6"/>
        <v>0</v>
      </c>
      <c r="BI165" s="107">
        <f t="shared" si="7"/>
        <v>0</v>
      </c>
      <c r="BJ165" s="8" t="s">
        <v>80</v>
      </c>
      <c r="BK165" s="107">
        <f t="shared" si="8"/>
        <v>0</v>
      </c>
      <c r="BL165" s="8" t="s">
        <v>150</v>
      </c>
      <c r="BM165" s="106" t="s">
        <v>981</v>
      </c>
    </row>
    <row r="166" spans="1:65" s="2" customFormat="1" ht="24.2" customHeight="1">
      <c r="A166" s="16"/>
      <c r="B166" s="95"/>
      <c r="C166" s="96" t="s">
        <v>7</v>
      </c>
      <c r="D166" s="96" t="s">
        <v>137</v>
      </c>
      <c r="E166" s="97" t="s">
        <v>982</v>
      </c>
      <c r="F166" s="98" t="s">
        <v>983</v>
      </c>
      <c r="G166" s="99" t="s">
        <v>938</v>
      </c>
      <c r="H166" s="333">
        <v>1056.204</v>
      </c>
      <c r="I166" s="334"/>
      <c r="J166" s="100"/>
      <c r="K166" s="101"/>
      <c r="L166" s="17"/>
      <c r="M166" s="102" t="s">
        <v>1</v>
      </c>
      <c r="N166" s="103" t="s">
        <v>34</v>
      </c>
      <c r="O166" s="32"/>
      <c r="P166" s="104">
        <f t="shared" si="0"/>
        <v>0</v>
      </c>
      <c r="Q166" s="104">
        <v>0</v>
      </c>
      <c r="R166" s="104">
        <f t="shared" si="1"/>
        <v>0</v>
      </c>
      <c r="S166" s="104">
        <v>0</v>
      </c>
      <c r="T166" s="105">
        <f t="shared" si="2"/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06" t="s">
        <v>150</v>
      </c>
      <c r="AT166" s="106" t="s">
        <v>137</v>
      </c>
      <c r="AU166" s="106" t="s">
        <v>80</v>
      </c>
      <c r="AY166" s="8" t="s">
        <v>132</v>
      </c>
      <c r="BE166" s="107">
        <f t="shared" si="3"/>
        <v>0</v>
      </c>
      <c r="BF166" s="107">
        <f t="shared" si="4"/>
        <v>0</v>
      </c>
      <c r="BG166" s="107">
        <f t="shared" si="5"/>
        <v>0</v>
      </c>
      <c r="BH166" s="107">
        <f t="shared" si="6"/>
        <v>0</v>
      </c>
      <c r="BI166" s="107">
        <f t="shared" si="7"/>
        <v>0</v>
      </c>
      <c r="BJ166" s="8" t="s">
        <v>80</v>
      </c>
      <c r="BK166" s="107">
        <f t="shared" si="8"/>
        <v>0</v>
      </c>
      <c r="BL166" s="8" t="s">
        <v>150</v>
      </c>
      <c r="BM166" s="106" t="s">
        <v>984</v>
      </c>
    </row>
    <row r="167" spans="1:65" s="2" customFormat="1" ht="16.5" customHeight="1">
      <c r="A167" s="16"/>
      <c r="B167" s="95"/>
      <c r="C167" s="108" t="s">
        <v>218</v>
      </c>
      <c r="D167" s="108" t="s">
        <v>130</v>
      </c>
      <c r="E167" s="109" t="s">
        <v>985</v>
      </c>
      <c r="F167" s="110" t="s">
        <v>986</v>
      </c>
      <c r="G167" s="111" t="s">
        <v>592</v>
      </c>
      <c r="H167" s="345">
        <v>5.3120000000000003</v>
      </c>
      <c r="I167" s="346"/>
      <c r="J167" s="112"/>
      <c r="K167" s="113"/>
      <c r="L167" s="114"/>
      <c r="M167" s="115" t="s">
        <v>1</v>
      </c>
      <c r="N167" s="116" t="s">
        <v>34</v>
      </c>
      <c r="O167" s="32"/>
      <c r="P167" s="104">
        <f t="shared" si="0"/>
        <v>0</v>
      </c>
      <c r="Q167" s="104">
        <v>1</v>
      </c>
      <c r="R167" s="104">
        <f t="shared" si="1"/>
        <v>5.3120000000000003</v>
      </c>
      <c r="S167" s="104">
        <v>0</v>
      </c>
      <c r="T167" s="105">
        <f t="shared" si="2"/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06" t="s">
        <v>166</v>
      </c>
      <c r="AT167" s="106" t="s">
        <v>130</v>
      </c>
      <c r="AU167" s="106" t="s">
        <v>80</v>
      </c>
      <c r="AY167" s="8" t="s">
        <v>132</v>
      </c>
      <c r="BE167" s="107">
        <f t="shared" si="3"/>
        <v>0</v>
      </c>
      <c r="BF167" s="107">
        <f t="shared" si="4"/>
        <v>0</v>
      </c>
      <c r="BG167" s="107">
        <f t="shared" si="5"/>
        <v>0</v>
      </c>
      <c r="BH167" s="107">
        <f t="shared" si="6"/>
        <v>0</v>
      </c>
      <c r="BI167" s="107">
        <f t="shared" si="7"/>
        <v>0</v>
      </c>
      <c r="BJ167" s="8" t="s">
        <v>80</v>
      </c>
      <c r="BK167" s="107">
        <f t="shared" si="8"/>
        <v>0</v>
      </c>
      <c r="BL167" s="8" t="s">
        <v>150</v>
      </c>
      <c r="BM167" s="106" t="s">
        <v>987</v>
      </c>
    </row>
    <row r="168" spans="1:65" s="2" customFormat="1" ht="16.5" customHeight="1">
      <c r="A168" s="16"/>
      <c r="B168" s="95"/>
      <c r="C168" s="108" t="s">
        <v>222</v>
      </c>
      <c r="D168" s="108" t="s">
        <v>130</v>
      </c>
      <c r="E168" s="109" t="s">
        <v>988</v>
      </c>
      <c r="F168" s="110" t="s">
        <v>989</v>
      </c>
      <c r="G168" s="111" t="s">
        <v>592</v>
      </c>
      <c r="H168" s="345">
        <v>268.25200000000001</v>
      </c>
      <c r="I168" s="346"/>
      <c r="J168" s="112"/>
      <c r="K168" s="113"/>
      <c r="L168" s="114"/>
      <c r="M168" s="115" t="s">
        <v>1</v>
      </c>
      <c r="N168" s="116" t="s">
        <v>34</v>
      </c>
      <c r="O168" s="32"/>
      <c r="P168" s="104">
        <f t="shared" si="0"/>
        <v>0</v>
      </c>
      <c r="Q168" s="104">
        <v>1</v>
      </c>
      <c r="R168" s="104">
        <f t="shared" si="1"/>
        <v>268.25200000000001</v>
      </c>
      <c r="S168" s="104">
        <v>0</v>
      </c>
      <c r="T168" s="105">
        <f t="shared" si="2"/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06" t="s">
        <v>166</v>
      </c>
      <c r="AT168" s="106" t="s">
        <v>130</v>
      </c>
      <c r="AU168" s="106" t="s">
        <v>80</v>
      </c>
      <c r="AY168" s="8" t="s">
        <v>132</v>
      </c>
      <c r="BE168" s="107">
        <f t="shared" si="3"/>
        <v>0</v>
      </c>
      <c r="BF168" s="107">
        <f t="shared" si="4"/>
        <v>0</v>
      </c>
      <c r="BG168" s="107">
        <f t="shared" si="5"/>
        <v>0</v>
      </c>
      <c r="BH168" s="107">
        <f t="shared" si="6"/>
        <v>0</v>
      </c>
      <c r="BI168" s="107">
        <f t="shared" si="7"/>
        <v>0</v>
      </c>
      <c r="BJ168" s="8" t="s">
        <v>80</v>
      </c>
      <c r="BK168" s="107">
        <f t="shared" si="8"/>
        <v>0</v>
      </c>
      <c r="BL168" s="8" t="s">
        <v>150</v>
      </c>
      <c r="BM168" s="106" t="s">
        <v>990</v>
      </c>
    </row>
    <row r="169" spans="1:65" s="2" customFormat="1" ht="33" customHeight="1">
      <c r="A169" s="16"/>
      <c r="B169" s="95"/>
      <c r="C169" s="96" t="s">
        <v>226</v>
      </c>
      <c r="D169" s="96" t="s">
        <v>137</v>
      </c>
      <c r="E169" s="97" t="s">
        <v>991</v>
      </c>
      <c r="F169" s="98" t="s">
        <v>992</v>
      </c>
      <c r="G169" s="99" t="s">
        <v>938</v>
      </c>
      <c r="H169" s="333">
        <v>1056.499</v>
      </c>
      <c r="I169" s="334"/>
      <c r="J169" s="100"/>
      <c r="K169" s="101"/>
      <c r="L169" s="17"/>
      <c r="M169" s="102" t="s">
        <v>1</v>
      </c>
      <c r="N169" s="103" t="s">
        <v>34</v>
      </c>
      <c r="O169" s="32"/>
      <c r="P169" s="104">
        <f t="shared" si="0"/>
        <v>0</v>
      </c>
      <c r="Q169" s="104">
        <v>0</v>
      </c>
      <c r="R169" s="104">
        <f t="shared" si="1"/>
        <v>0</v>
      </c>
      <c r="S169" s="104">
        <v>0</v>
      </c>
      <c r="T169" s="105">
        <f t="shared" si="2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06" t="s">
        <v>150</v>
      </c>
      <c r="AT169" s="106" t="s">
        <v>137</v>
      </c>
      <c r="AU169" s="106" t="s">
        <v>80</v>
      </c>
      <c r="AY169" s="8" t="s">
        <v>132</v>
      </c>
      <c r="BE169" s="107">
        <f t="shared" si="3"/>
        <v>0</v>
      </c>
      <c r="BF169" s="107">
        <f t="shared" si="4"/>
        <v>0</v>
      </c>
      <c r="BG169" s="107">
        <f t="shared" si="5"/>
        <v>0</v>
      </c>
      <c r="BH169" s="107">
        <f t="shared" si="6"/>
        <v>0</v>
      </c>
      <c r="BI169" s="107">
        <f t="shared" si="7"/>
        <v>0</v>
      </c>
      <c r="BJ169" s="8" t="s">
        <v>80</v>
      </c>
      <c r="BK169" s="107">
        <f t="shared" si="8"/>
        <v>0</v>
      </c>
      <c r="BL169" s="8" t="s">
        <v>150</v>
      </c>
      <c r="BM169" s="106" t="s">
        <v>993</v>
      </c>
    </row>
    <row r="170" spans="1:65" s="2" customFormat="1" ht="37.9" customHeight="1">
      <c r="A170" s="16"/>
      <c r="B170" s="95"/>
      <c r="C170" s="96" t="s">
        <v>230</v>
      </c>
      <c r="D170" s="96" t="s">
        <v>137</v>
      </c>
      <c r="E170" s="97" t="s">
        <v>994</v>
      </c>
      <c r="F170" s="98" t="s">
        <v>995</v>
      </c>
      <c r="G170" s="99" t="s">
        <v>938</v>
      </c>
      <c r="H170" s="333">
        <v>44.576999999999998</v>
      </c>
      <c r="I170" s="334"/>
      <c r="J170" s="100"/>
      <c r="K170" s="101"/>
      <c r="L170" s="17"/>
      <c r="M170" s="102" t="s">
        <v>1</v>
      </c>
      <c r="N170" s="103" t="s">
        <v>34</v>
      </c>
      <c r="O170" s="32"/>
      <c r="P170" s="104">
        <f t="shared" si="0"/>
        <v>0</v>
      </c>
      <c r="Q170" s="104">
        <v>1.8907700000000001</v>
      </c>
      <c r="R170" s="104">
        <f t="shared" si="1"/>
        <v>84.284854289999998</v>
      </c>
      <c r="S170" s="104">
        <v>0</v>
      </c>
      <c r="T170" s="105">
        <f t="shared" si="2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06" t="s">
        <v>150</v>
      </c>
      <c r="AT170" s="106" t="s">
        <v>137</v>
      </c>
      <c r="AU170" s="106" t="s">
        <v>80</v>
      </c>
      <c r="AY170" s="8" t="s">
        <v>132</v>
      </c>
      <c r="BE170" s="107">
        <f t="shared" si="3"/>
        <v>0</v>
      </c>
      <c r="BF170" s="107">
        <f t="shared" si="4"/>
        <v>0</v>
      </c>
      <c r="BG170" s="107">
        <f t="shared" si="5"/>
        <v>0</v>
      </c>
      <c r="BH170" s="107">
        <f t="shared" si="6"/>
        <v>0</v>
      </c>
      <c r="BI170" s="107">
        <f t="shared" si="7"/>
        <v>0</v>
      </c>
      <c r="BJ170" s="8" t="s">
        <v>80</v>
      </c>
      <c r="BK170" s="107">
        <f t="shared" si="8"/>
        <v>0</v>
      </c>
      <c r="BL170" s="8" t="s">
        <v>150</v>
      </c>
      <c r="BM170" s="106" t="s">
        <v>996</v>
      </c>
    </row>
    <row r="171" spans="1:65" s="2" customFormat="1" ht="24.2" customHeight="1">
      <c r="A171" s="16"/>
      <c r="B171" s="95"/>
      <c r="C171" s="96" t="s">
        <v>234</v>
      </c>
      <c r="D171" s="96" t="s">
        <v>137</v>
      </c>
      <c r="E171" s="97" t="s">
        <v>997</v>
      </c>
      <c r="F171" s="98" t="s">
        <v>998</v>
      </c>
      <c r="G171" s="99" t="s">
        <v>938</v>
      </c>
      <c r="H171" s="333">
        <v>128.626</v>
      </c>
      <c r="I171" s="334"/>
      <c r="J171" s="100"/>
      <c r="K171" s="101"/>
      <c r="L171" s="17"/>
      <c r="M171" s="102" t="s">
        <v>1</v>
      </c>
      <c r="N171" s="103" t="s">
        <v>34</v>
      </c>
      <c r="O171" s="32"/>
      <c r="P171" s="104">
        <f t="shared" si="0"/>
        <v>0</v>
      </c>
      <c r="Q171" s="104">
        <v>0</v>
      </c>
      <c r="R171" s="104">
        <f t="shared" si="1"/>
        <v>0</v>
      </c>
      <c r="S171" s="104">
        <v>0</v>
      </c>
      <c r="T171" s="105">
        <f t="shared" si="2"/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06" t="s">
        <v>150</v>
      </c>
      <c r="AT171" s="106" t="s">
        <v>137</v>
      </c>
      <c r="AU171" s="106" t="s">
        <v>80</v>
      </c>
      <c r="AY171" s="8" t="s">
        <v>132</v>
      </c>
      <c r="BE171" s="107">
        <f t="shared" si="3"/>
        <v>0</v>
      </c>
      <c r="BF171" s="107">
        <f t="shared" si="4"/>
        <v>0</v>
      </c>
      <c r="BG171" s="107">
        <f t="shared" si="5"/>
        <v>0</v>
      </c>
      <c r="BH171" s="107">
        <f t="shared" si="6"/>
        <v>0</v>
      </c>
      <c r="BI171" s="107">
        <f t="shared" si="7"/>
        <v>0</v>
      </c>
      <c r="BJ171" s="8" t="s">
        <v>80</v>
      </c>
      <c r="BK171" s="107">
        <f t="shared" si="8"/>
        <v>0</v>
      </c>
      <c r="BL171" s="8" t="s">
        <v>150</v>
      </c>
      <c r="BM171" s="106" t="s">
        <v>999</v>
      </c>
    </row>
    <row r="172" spans="1:65" s="2" customFormat="1" ht="16.5" customHeight="1">
      <c r="A172" s="16"/>
      <c r="B172" s="95"/>
      <c r="C172" s="108" t="s">
        <v>238</v>
      </c>
      <c r="D172" s="108" t="s">
        <v>130</v>
      </c>
      <c r="E172" s="109" t="s">
        <v>1000</v>
      </c>
      <c r="F172" s="110" t="s">
        <v>1001</v>
      </c>
      <c r="G172" s="111" t="s">
        <v>592</v>
      </c>
      <c r="H172" s="345">
        <v>231.52500000000001</v>
      </c>
      <c r="I172" s="346"/>
      <c r="J172" s="112"/>
      <c r="K172" s="113"/>
      <c r="L172" s="114"/>
      <c r="M172" s="115" t="s">
        <v>1</v>
      </c>
      <c r="N172" s="116" t="s">
        <v>34</v>
      </c>
      <c r="O172" s="32"/>
      <c r="P172" s="104">
        <f t="shared" si="0"/>
        <v>0</v>
      </c>
      <c r="Q172" s="104">
        <v>1</v>
      </c>
      <c r="R172" s="104">
        <f t="shared" si="1"/>
        <v>231.52500000000001</v>
      </c>
      <c r="S172" s="104">
        <v>0</v>
      </c>
      <c r="T172" s="105">
        <f t="shared" si="2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06" t="s">
        <v>166</v>
      </c>
      <c r="AT172" s="106" t="s">
        <v>130</v>
      </c>
      <c r="AU172" s="106" t="s">
        <v>80</v>
      </c>
      <c r="AY172" s="8" t="s">
        <v>132</v>
      </c>
      <c r="BE172" s="107">
        <f t="shared" si="3"/>
        <v>0</v>
      </c>
      <c r="BF172" s="107">
        <f t="shared" si="4"/>
        <v>0</v>
      </c>
      <c r="BG172" s="107">
        <f t="shared" si="5"/>
        <v>0</v>
      </c>
      <c r="BH172" s="107">
        <f t="shared" si="6"/>
        <v>0</v>
      </c>
      <c r="BI172" s="107">
        <f t="shared" si="7"/>
        <v>0</v>
      </c>
      <c r="BJ172" s="8" t="s">
        <v>80</v>
      </c>
      <c r="BK172" s="107">
        <f t="shared" si="8"/>
        <v>0</v>
      </c>
      <c r="BL172" s="8" t="s">
        <v>150</v>
      </c>
      <c r="BM172" s="106" t="s">
        <v>1002</v>
      </c>
    </row>
    <row r="173" spans="1:65" s="2" customFormat="1" ht="24.2" customHeight="1">
      <c r="A173" s="16"/>
      <c r="B173" s="95"/>
      <c r="C173" s="96" t="s">
        <v>242</v>
      </c>
      <c r="D173" s="96" t="s">
        <v>137</v>
      </c>
      <c r="E173" s="97" t="s">
        <v>1003</v>
      </c>
      <c r="F173" s="98" t="s">
        <v>1004</v>
      </c>
      <c r="G173" s="99" t="s">
        <v>293</v>
      </c>
      <c r="H173" s="333">
        <v>495.565</v>
      </c>
      <c r="I173" s="334"/>
      <c r="J173" s="100"/>
      <c r="K173" s="101"/>
      <c r="L173" s="17"/>
      <c r="M173" s="102" t="s">
        <v>1</v>
      </c>
      <c r="N173" s="103" t="s">
        <v>34</v>
      </c>
      <c r="O173" s="32"/>
      <c r="P173" s="104">
        <f t="shared" si="0"/>
        <v>0</v>
      </c>
      <c r="Q173" s="104">
        <v>0</v>
      </c>
      <c r="R173" s="104">
        <f t="shared" si="1"/>
        <v>0</v>
      </c>
      <c r="S173" s="104">
        <v>0</v>
      </c>
      <c r="T173" s="105">
        <f t="shared" si="2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06" t="s">
        <v>150</v>
      </c>
      <c r="AT173" s="106" t="s">
        <v>137</v>
      </c>
      <c r="AU173" s="106" t="s">
        <v>80</v>
      </c>
      <c r="AY173" s="8" t="s">
        <v>132</v>
      </c>
      <c r="BE173" s="107">
        <f t="shared" si="3"/>
        <v>0</v>
      </c>
      <c r="BF173" s="107">
        <f t="shared" si="4"/>
        <v>0</v>
      </c>
      <c r="BG173" s="107">
        <f t="shared" si="5"/>
        <v>0</v>
      </c>
      <c r="BH173" s="107">
        <f t="shared" si="6"/>
        <v>0</v>
      </c>
      <c r="BI173" s="107">
        <f t="shared" si="7"/>
        <v>0</v>
      </c>
      <c r="BJ173" s="8" t="s">
        <v>80</v>
      </c>
      <c r="BK173" s="107">
        <f t="shared" si="8"/>
        <v>0</v>
      </c>
      <c r="BL173" s="8" t="s">
        <v>150</v>
      </c>
      <c r="BM173" s="106" t="s">
        <v>1005</v>
      </c>
    </row>
    <row r="174" spans="1:65" s="2" customFormat="1" ht="16.5" customHeight="1">
      <c r="A174" s="16"/>
      <c r="B174" s="95"/>
      <c r="C174" s="108" t="s">
        <v>246</v>
      </c>
      <c r="D174" s="108" t="s">
        <v>130</v>
      </c>
      <c r="E174" s="109" t="s">
        <v>1006</v>
      </c>
      <c r="F174" s="110" t="s">
        <v>1007</v>
      </c>
      <c r="G174" s="111" t="s">
        <v>563</v>
      </c>
      <c r="H174" s="345">
        <v>15.313000000000001</v>
      </c>
      <c r="I174" s="346"/>
      <c r="J174" s="112"/>
      <c r="K174" s="113"/>
      <c r="L174" s="114"/>
      <c r="M174" s="115" t="s">
        <v>1</v>
      </c>
      <c r="N174" s="116" t="s">
        <v>34</v>
      </c>
      <c r="O174" s="32"/>
      <c r="P174" s="104">
        <f t="shared" si="0"/>
        <v>0</v>
      </c>
      <c r="Q174" s="104">
        <v>1E-3</v>
      </c>
      <c r="R174" s="104">
        <f t="shared" si="1"/>
        <v>1.5313E-2</v>
      </c>
      <c r="S174" s="104">
        <v>0</v>
      </c>
      <c r="T174" s="105">
        <f t="shared" si="2"/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06" t="s">
        <v>166</v>
      </c>
      <c r="AT174" s="106" t="s">
        <v>130</v>
      </c>
      <c r="AU174" s="106" t="s">
        <v>80</v>
      </c>
      <c r="AY174" s="8" t="s">
        <v>132</v>
      </c>
      <c r="BE174" s="107">
        <f t="shared" si="3"/>
        <v>0</v>
      </c>
      <c r="BF174" s="107">
        <f t="shared" si="4"/>
        <v>0</v>
      </c>
      <c r="BG174" s="107">
        <f t="shared" si="5"/>
        <v>0</v>
      </c>
      <c r="BH174" s="107">
        <f t="shared" si="6"/>
        <v>0</v>
      </c>
      <c r="BI174" s="107">
        <f t="shared" si="7"/>
        <v>0</v>
      </c>
      <c r="BJ174" s="8" t="s">
        <v>80</v>
      </c>
      <c r="BK174" s="107">
        <f t="shared" si="8"/>
        <v>0</v>
      </c>
      <c r="BL174" s="8" t="s">
        <v>150</v>
      </c>
      <c r="BM174" s="106" t="s">
        <v>1008</v>
      </c>
    </row>
    <row r="175" spans="1:65" s="2" customFormat="1" ht="24.2" customHeight="1">
      <c r="A175" s="16"/>
      <c r="B175" s="95"/>
      <c r="C175" s="96" t="s">
        <v>250</v>
      </c>
      <c r="D175" s="96" t="s">
        <v>137</v>
      </c>
      <c r="E175" s="97" t="s">
        <v>1009</v>
      </c>
      <c r="F175" s="98" t="s">
        <v>1010</v>
      </c>
      <c r="G175" s="99" t="s">
        <v>293</v>
      </c>
      <c r="H175" s="333">
        <v>495.565</v>
      </c>
      <c r="I175" s="334"/>
      <c r="J175" s="100"/>
      <c r="K175" s="101"/>
      <c r="L175" s="17"/>
      <c r="M175" s="102" t="s">
        <v>1</v>
      </c>
      <c r="N175" s="103" t="s">
        <v>34</v>
      </c>
      <c r="O175" s="32"/>
      <c r="P175" s="104">
        <f t="shared" si="0"/>
        <v>0</v>
      </c>
      <c r="Q175" s="104">
        <v>0</v>
      </c>
      <c r="R175" s="104">
        <f t="shared" si="1"/>
        <v>0</v>
      </c>
      <c r="S175" s="104">
        <v>0</v>
      </c>
      <c r="T175" s="105">
        <f t="shared" si="2"/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06" t="s">
        <v>150</v>
      </c>
      <c r="AT175" s="106" t="s">
        <v>137</v>
      </c>
      <c r="AU175" s="106" t="s">
        <v>80</v>
      </c>
      <c r="AY175" s="8" t="s">
        <v>132</v>
      </c>
      <c r="BE175" s="107">
        <f t="shared" si="3"/>
        <v>0</v>
      </c>
      <c r="BF175" s="107">
        <f t="shared" si="4"/>
        <v>0</v>
      </c>
      <c r="BG175" s="107">
        <f t="shared" si="5"/>
        <v>0</v>
      </c>
      <c r="BH175" s="107">
        <f t="shared" si="6"/>
        <v>0</v>
      </c>
      <c r="BI175" s="107">
        <f t="shared" si="7"/>
        <v>0</v>
      </c>
      <c r="BJ175" s="8" t="s">
        <v>80</v>
      </c>
      <c r="BK175" s="107">
        <f t="shared" si="8"/>
        <v>0</v>
      </c>
      <c r="BL175" s="8" t="s">
        <v>150</v>
      </c>
      <c r="BM175" s="106" t="s">
        <v>1011</v>
      </c>
    </row>
    <row r="176" spans="1:65" s="2" customFormat="1" ht="33" customHeight="1">
      <c r="A176" s="16"/>
      <c r="B176" s="95"/>
      <c r="C176" s="96" t="s">
        <v>254</v>
      </c>
      <c r="D176" s="96" t="s">
        <v>137</v>
      </c>
      <c r="E176" s="97" t="s">
        <v>1012</v>
      </c>
      <c r="F176" s="98" t="s">
        <v>1013</v>
      </c>
      <c r="G176" s="99" t="s">
        <v>293</v>
      </c>
      <c r="H176" s="333">
        <v>495.565</v>
      </c>
      <c r="I176" s="334"/>
      <c r="J176" s="100"/>
      <c r="K176" s="101"/>
      <c r="L176" s="17"/>
      <c r="M176" s="102" t="s">
        <v>1</v>
      </c>
      <c r="N176" s="103" t="s">
        <v>34</v>
      </c>
      <c r="O176" s="32"/>
      <c r="P176" s="104">
        <f t="shared" si="0"/>
        <v>0</v>
      </c>
      <c r="Q176" s="104">
        <v>0</v>
      </c>
      <c r="R176" s="104">
        <f t="shared" si="1"/>
        <v>0</v>
      </c>
      <c r="S176" s="104">
        <v>0</v>
      </c>
      <c r="T176" s="105">
        <f t="shared" si="2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06" t="s">
        <v>150</v>
      </c>
      <c r="AT176" s="106" t="s">
        <v>137</v>
      </c>
      <c r="AU176" s="106" t="s">
        <v>80</v>
      </c>
      <c r="AY176" s="8" t="s">
        <v>132</v>
      </c>
      <c r="BE176" s="107">
        <f t="shared" si="3"/>
        <v>0</v>
      </c>
      <c r="BF176" s="107">
        <f t="shared" si="4"/>
        <v>0</v>
      </c>
      <c r="BG176" s="107">
        <f t="shared" si="5"/>
        <v>0</v>
      </c>
      <c r="BH176" s="107">
        <f t="shared" si="6"/>
        <v>0</v>
      </c>
      <c r="BI176" s="107">
        <f t="shared" si="7"/>
        <v>0</v>
      </c>
      <c r="BJ176" s="8" t="s">
        <v>80</v>
      </c>
      <c r="BK176" s="107">
        <f t="shared" si="8"/>
        <v>0</v>
      </c>
      <c r="BL176" s="8" t="s">
        <v>150</v>
      </c>
      <c r="BM176" s="106" t="s">
        <v>1014</v>
      </c>
    </row>
    <row r="177" spans="1:65" s="2" customFormat="1" ht="37.9" customHeight="1">
      <c r="A177" s="16"/>
      <c r="B177" s="95"/>
      <c r="C177" s="96" t="s">
        <v>258</v>
      </c>
      <c r="D177" s="96" t="s">
        <v>137</v>
      </c>
      <c r="E177" s="97" t="s">
        <v>1015</v>
      </c>
      <c r="F177" s="98" t="s">
        <v>1016</v>
      </c>
      <c r="G177" s="99" t="s">
        <v>169</v>
      </c>
      <c r="H177" s="333">
        <v>13</v>
      </c>
      <c r="I177" s="334"/>
      <c r="J177" s="100"/>
      <c r="K177" s="101"/>
      <c r="L177" s="17"/>
      <c r="M177" s="102" t="s">
        <v>1</v>
      </c>
      <c r="N177" s="103" t="s">
        <v>34</v>
      </c>
      <c r="O177" s="32"/>
      <c r="P177" s="104">
        <f t="shared" si="0"/>
        <v>0</v>
      </c>
      <c r="Q177" s="104">
        <v>0</v>
      </c>
      <c r="R177" s="104">
        <f t="shared" si="1"/>
        <v>0</v>
      </c>
      <c r="S177" s="104">
        <v>0</v>
      </c>
      <c r="T177" s="105">
        <f t="shared" si="2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06" t="s">
        <v>150</v>
      </c>
      <c r="AT177" s="106" t="s">
        <v>137</v>
      </c>
      <c r="AU177" s="106" t="s">
        <v>80</v>
      </c>
      <c r="AY177" s="8" t="s">
        <v>132</v>
      </c>
      <c r="BE177" s="107">
        <f t="shared" si="3"/>
        <v>0</v>
      </c>
      <c r="BF177" s="107">
        <f t="shared" si="4"/>
        <v>0</v>
      </c>
      <c r="BG177" s="107">
        <f t="shared" si="5"/>
        <v>0</v>
      </c>
      <c r="BH177" s="107">
        <f t="shared" si="6"/>
        <v>0</v>
      </c>
      <c r="BI177" s="107">
        <f t="shared" si="7"/>
        <v>0</v>
      </c>
      <c r="BJ177" s="8" t="s">
        <v>80</v>
      </c>
      <c r="BK177" s="107">
        <f t="shared" si="8"/>
        <v>0</v>
      </c>
      <c r="BL177" s="8" t="s">
        <v>150</v>
      </c>
      <c r="BM177" s="106" t="s">
        <v>1017</v>
      </c>
    </row>
    <row r="178" spans="1:65" s="2" customFormat="1" ht="33" customHeight="1">
      <c r="A178" s="16"/>
      <c r="B178" s="95"/>
      <c r="C178" s="96" t="s">
        <v>262</v>
      </c>
      <c r="D178" s="96" t="s">
        <v>137</v>
      </c>
      <c r="E178" s="97" t="s">
        <v>1018</v>
      </c>
      <c r="F178" s="98" t="s">
        <v>1019</v>
      </c>
      <c r="G178" s="99" t="s">
        <v>169</v>
      </c>
      <c r="H178" s="333">
        <v>13</v>
      </c>
      <c r="I178" s="334"/>
      <c r="J178" s="100"/>
      <c r="K178" s="101"/>
      <c r="L178" s="17"/>
      <c r="M178" s="102" t="s">
        <v>1</v>
      </c>
      <c r="N178" s="103" t="s">
        <v>34</v>
      </c>
      <c r="O178" s="32"/>
      <c r="P178" s="104">
        <f t="shared" si="0"/>
        <v>0</v>
      </c>
      <c r="Q178" s="104">
        <v>0</v>
      </c>
      <c r="R178" s="104">
        <f t="shared" si="1"/>
        <v>0</v>
      </c>
      <c r="S178" s="104">
        <v>0</v>
      </c>
      <c r="T178" s="105">
        <f t="shared" si="2"/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06" t="s">
        <v>150</v>
      </c>
      <c r="AT178" s="106" t="s">
        <v>137</v>
      </c>
      <c r="AU178" s="106" t="s">
        <v>80</v>
      </c>
      <c r="AY178" s="8" t="s">
        <v>132</v>
      </c>
      <c r="BE178" s="107">
        <f t="shared" si="3"/>
        <v>0</v>
      </c>
      <c r="BF178" s="107">
        <f t="shared" si="4"/>
        <v>0</v>
      </c>
      <c r="BG178" s="107">
        <f t="shared" si="5"/>
        <v>0</v>
      </c>
      <c r="BH178" s="107">
        <f t="shared" si="6"/>
        <v>0</v>
      </c>
      <c r="BI178" s="107">
        <f t="shared" si="7"/>
        <v>0</v>
      </c>
      <c r="BJ178" s="8" t="s">
        <v>80</v>
      </c>
      <c r="BK178" s="107">
        <f t="shared" si="8"/>
        <v>0</v>
      </c>
      <c r="BL178" s="8" t="s">
        <v>150</v>
      </c>
      <c r="BM178" s="106" t="s">
        <v>1020</v>
      </c>
    </row>
    <row r="179" spans="1:65" s="2" customFormat="1" ht="16.5" customHeight="1">
      <c r="A179" s="16"/>
      <c r="B179" s="95"/>
      <c r="C179" s="108" t="s">
        <v>266</v>
      </c>
      <c r="D179" s="108" t="s">
        <v>130</v>
      </c>
      <c r="E179" s="109" t="s">
        <v>1021</v>
      </c>
      <c r="F179" s="110" t="s">
        <v>1022</v>
      </c>
      <c r="G179" s="111" t="s">
        <v>169</v>
      </c>
      <c r="H179" s="345">
        <v>1</v>
      </c>
      <c r="I179" s="346"/>
      <c r="J179" s="112"/>
      <c r="K179" s="113"/>
      <c r="L179" s="114"/>
      <c r="M179" s="115" t="s">
        <v>1</v>
      </c>
      <c r="N179" s="116" t="s">
        <v>34</v>
      </c>
      <c r="O179" s="32"/>
      <c r="P179" s="104">
        <f t="shared" si="0"/>
        <v>0</v>
      </c>
      <c r="Q179" s="104">
        <v>1.6999999999999999E-3</v>
      </c>
      <c r="R179" s="104">
        <f t="shared" si="1"/>
        <v>1.6999999999999999E-3</v>
      </c>
      <c r="S179" s="104">
        <v>0</v>
      </c>
      <c r="T179" s="105">
        <f t="shared" si="2"/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06" t="s">
        <v>166</v>
      </c>
      <c r="AT179" s="106" t="s">
        <v>130</v>
      </c>
      <c r="AU179" s="106" t="s">
        <v>80</v>
      </c>
      <c r="AY179" s="8" t="s">
        <v>132</v>
      </c>
      <c r="BE179" s="107">
        <f t="shared" si="3"/>
        <v>0</v>
      </c>
      <c r="BF179" s="107">
        <f t="shared" si="4"/>
        <v>0</v>
      </c>
      <c r="BG179" s="107">
        <f t="shared" si="5"/>
        <v>0</v>
      </c>
      <c r="BH179" s="107">
        <f t="shared" si="6"/>
        <v>0</v>
      </c>
      <c r="BI179" s="107">
        <f t="shared" si="7"/>
        <v>0</v>
      </c>
      <c r="BJ179" s="8" t="s">
        <v>80</v>
      </c>
      <c r="BK179" s="107">
        <f t="shared" si="8"/>
        <v>0</v>
      </c>
      <c r="BL179" s="8" t="s">
        <v>150</v>
      </c>
      <c r="BM179" s="106" t="s">
        <v>1023</v>
      </c>
    </row>
    <row r="180" spans="1:65" s="2" customFormat="1" ht="16.5" customHeight="1">
      <c r="A180" s="16"/>
      <c r="B180" s="95"/>
      <c r="C180" s="108" t="s">
        <v>270</v>
      </c>
      <c r="D180" s="108" t="s">
        <v>130</v>
      </c>
      <c r="E180" s="109" t="s">
        <v>1024</v>
      </c>
      <c r="F180" s="110" t="s">
        <v>1025</v>
      </c>
      <c r="G180" s="111" t="s">
        <v>169</v>
      </c>
      <c r="H180" s="345">
        <v>12</v>
      </c>
      <c r="I180" s="346"/>
      <c r="J180" s="112"/>
      <c r="K180" s="113"/>
      <c r="L180" s="114"/>
      <c r="M180" s="115" t="s">
        <v>1</v>
      </c>
      <c r="N180" s="116" t="s">
        <v>34</v>
      </c>
      <c r="O180" s="32"/>
      <c r="P180" s="104">
        <f t="shared" si="0"/>
        <v>0</v>
      </c>
      <c r="Q180" s="104">
        <v>1.6999999999999999E-3</v>
      </c>
      <c r="R180" s="104">
        <f t="shared" si="1"/>
        <v>2.0399999999999998E-2</v>
      </c>
      <c r="S180" s="104">
        <v>0</v>
      </c>
      <c r="T180" s="105">
        <f t="shared" si="2"/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06" t="s">
        <v>166</v>
      </c>
      <c r="AT180" s="106" t="s">
        <v>130</v>
      </c>
      <c r="AU180" s="106" t="s">
        <v>80</v>
      </c>
      <c r="AY180" s="8" t="s">
        <v>132</v>
      </c>
      <c r="BE180" s="107">
        <f t="shared" si="3"/>
        <v>0</v>
      </c>
      <c r="BF180" s="107">
        <f t="shared" si="4"/>
        <v>0</v>
      </c>
      <c r="BG180" s="107">
        <f t="shared" si="5"/>
        <v>0</v>
      </c>
      <c r="BH180" s="107">
        <f t="shared" si="6"/>
        <v>0</v>
      </c>
      <c r="BI180" s="107">
        <f t="shared" si="7"/>
        <v>0</v>
      </c>
      <c r="BJ180" s="8" t="s">
        <v>80</v>
      </c>
      <c r="BK180" s="107">
        <f t="shared" si="8"/>
        <v>0</v>
      </c>
      <c r="BL180" s="8" t="s">
        <v>150</v>
      </c>
      <c r="BM180" s="106" t="s">
        <v>1026</v>
      </c>
    </row>
    <row r="181" spans="1:65" s="2" customFormat="1" ht="33" customHeight="1">
      <c r="A181" s="16"/>
      <c r="B181" s="95"/>
      <c r="C181" s="96" t="s">
        <v>274</v>
      </c>
      <c r="D181" s="96" t="s">
        <v>137</v>
      </c>
      <c r="E181" s="97" t="s">
        <v>1027</v>
      </c>
      <c r="F181" s="98" t="s">
        <v>1028</v>
      </c>
      <c r="G181" s="99" t="s">
        <v>169</v>
      </c>
      <c r="H181" s="333">
        <v>13</v>
      </c>
      <c r="I181" s="334"/>
      <c r="J181" s="100"/>
      <c r="K181" s="101"/>
      <c r="L181" s="17"/>
      <c r="M181" s="102" t="s">
        <v>1</v>
      </c>
      <c r="N181" s="103" t="s">
        <v>34</v>
      </c>
      <c r="O181" s="32"/>
      <c r="P181" s="104">
        <f t="shared" si="0"/>
        <v>0</v>
      </c>
      <c r="Q181" s="104">
        <v>3.8999999999999999E-4</v>
      </c>
      <c r="R181" s="104">
        <f t="shared" si="1"/>
        <v>5.0699999999999999E-3</v>
      </c>
      <c r="S181" s="104">
        <v>0</v>
      </c>
      <c r="T181" s="105">
        <f t="shared" si="2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06" t="s">
        <v>150</v>
      </c>
      <c r="AT181" s="106" t="s">
        <v>137</v>
      </c>
      <c r="AU181" s="106" t="s">
        <v>80</v>
      </c>
      <c r="AY181" s="8" t="s">
        <v>132</v>
      </c>
      <c r="BE181" s="107">
        <f t="shared" si="3"/>
        <v>0</v>
      </c>
      <c r="BF181" s="107">
        <f t="shared" si="4"/>
        <v>0</v>
      </c>
      <c r="BG181" s="107">
        <f t="shared" si="5"/>
        <v>0</v>
      </c>
      <c r="BH181" s="107">
        <f t="shared" si="6"/>
        <v>0</v>
      </c>
      <c r="BI181" s="107">
        <f t="shared" si="7"/>
        <v>0</v>
      </c>
      <c r="BJ181" s="8" t="s">
        <v>80</v>
      </c>
      <c r="BK181" s="107">
        <f t="shared" si="8"/>
        <v>0</v>
      </c>
      <c r="BL181" s="8" t="s">
        <v>150</v>
      </c>
      <c r="BM181" s="106" t="s">
        <v>1029</v>
      </c>
    </row>
    <row r="182" spans="1:65" s="2" customFormat="1" ht="24.2" customHeight="1">
      <c r="A182" s="16"/>
      <c r="B182" s="95"/>
      <c r="C182" s="108" t="s">
        <v>278</v>
      </c>
      <c r="D182" s="108" t="s">
        <v>130</v>
      </c>
      <c r="E182" s="109" t="s">
        <v>1030</v>
      </c>
      <c r="F182" s="110" t="s">
        <v>1031</v>
      </c>
      <c r="G182" s="111" t="s">
        <v>169</v>
      </c>
      <c r="H182" s="345">
        <v>13</v>
      </c>
      <c r="I182" s="346"/>
      <c r="J182" s="112"/>
      <c r="K182" s="113"/>
      <c r="L182" s="114"/>
      <c r="M182" s="115" t="s">
        <v>1</v>
      </c>
      <c r="N182" s="116" t="s">
        <v>34</v>
      </c>
      <c r="O182" s="32"/>
      <c r="P182" s="104">
        <f t="shared" si="0"/>
        <v>0</v>
      </c>
      <c r="Q182" s="104">
        <v>1.2E-2</v>
      </c>
      <c r="R182" s="104">
        <f t="shared" si="1"/>
        <v>0.156</v>
      </c>
      <c r="S182" s="104">
        <v>0</v>
      </c>
      <c r="T182" s="105">
        <f t="shared" si="2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06" t="s">
        <v>166</v>
      </c>
      <c r="AT182" s="106" t="s">
        <v>130</v>
      </c>
      <c r="AU182" s="106" t="s">
        <v>80</v>
      </c>
      <c r="AY182" s="8" t="s">
        <v>132</v>
      </c>
      <c r="BE182" s="107">
        <f t="shared" si="3"/>
        <v>0</v>
      </c>
      <c r="BF182" s="107">
        <f t="shared" si="4"/>
        <v>0</v>
      </c>
      <c r="BG182" s="107">
        <f t="shared" si="5"/>
        <v>0</v>
      </c>
      <c r="BH182" s="107">
        <f t="shared" si="6"/>
        <v>0</v>
      </c>
      <c r="BI182" s="107">
        <f t="shared" si="7"/>
        <v>0</v>
      </c>
      <c r="BJ182" s="8" t="s">
        <v>80</v>
      </c>
      <c r="BK182" s="107">
        <f t="shared" si="8"/>
        <v>0</v>
      </c>
      <c r="BL182" s="8" t="s">
        <v>150</v>
      </c>
      <c r="BM182" s="106" t="s">
        <v>1032</v>
      </c>
    </row>
    <row r="183" spans="1:65" s="2" customFormat="1" ht="24.2" customHeight="1">
      <c r="A183" s="16"/>
      <c r="B183" s="95"/>
      <c r="C183" s="108" t="s">
        <v>282</v>
      </c>
      <c r="D183" s="108" t="s">
        <v>130</v>
      </c>
      <c r="E183" s="109" t="s">
        <v>1033</v>
      </c>
      <c r="F183" s="110" t="s">
        <v>1034</v>
      </c>
      <c r="G183" s="111" t="s">
        <v>592</v>
      </c>
      <c r="H183" s="345">
        <v>12.285</v>
      </c>
      <c r="I183" s="346"/>
      <c r="J183" s="112"/>
      <c r="K183" s="113"/>
      <c r="L183" s="114"/>
      <c r="M183" s="115" t="s">
        <v>1</v>
      </c>
      <c r="N183" s="116" t="s">
        <v>34</v>
      </c>
      <c r="O183" s="32"/>
      <c r="P183" s="104">
        <f t="shared" si="0"/>
        <v>0</v>
      </c>
      <c r="Q183" s="104">
        <v>1</v>
      </c>
      <c r="R183" s="104">
        <f t="shared" si="1"/>
        <v>12.285</v>
      </c>
      <c r="S183" s="104">
        <v>0</v>
      </c>
      <c r="T183" s="105">
        <f t="shared" si="2"/>
        <v>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R183" s="106" t="s">
        <v>166</v>
      </c>
      <c r="AT183" s="106" t="s">
        <v>130</v>
      </c>
      <c r="AU183" s="106" t="s">
        <v>80</v>
      </c>
      <c r="AY183" s="8" t="s">
        <v>132</v>
      </c>
      <c r="BE183" s="107">
        <f t="shared" si="3"/>
        <v>0</v>
      </c>
      <c r="BF183" s="107">
        <f t="shared" si="4"/>
        <v>0</v>
      </c>
      <c r="BG183" s="107">
        <f t="shared" si="5"/>
        <v>0</v>
      </c>
      <c r="BH183" s="107">
        <f t="shared" si="6"/>
        <v>0</v>
      </c>
      <c r="BI183" s="107">
        <f t="shared" si="7"/>
        <v>0</v>
      </c>
      <c r="BJ183" s="8" t="s">
        <v>80</v>
      </c>
      <c r="BK183" s="107">
        <f t="shared" si="8"/>
        <v>0</v>
      </c>
      <c r="BL183" s="8" t="s">
        <v>150</v>
      </c>
      <c r="BM183" s="106" t="s">
        <v>1035</v>
      </c>
    </row>
    <row r="184" spans="1:65" s="7" customFormat="1" ht="22.9" customHeight="1">
      <c r="B184" s="82"/>
      <c r="D184" s="83" t="s">
        <v>67</v>
      </c>
      <c r="E184" s="93" t="s">
        <v>80</v>
      </c>
      <c r="F184" s="93" t="s">
        <v>1036</v>
      </c>
      <c r="H184" s="314"/>
      <c r="I184" s="318"/>
      <c r="J184" s="94"/>
      <c r="L184" s="82"/>
      <c r="M184" s="87"/>
      <c r="N184" s="88"/>
      <c r="O184" s="88"/>
      <c r="P184" s="89">
        <f>SUM(P185:P189)</f>
        <v>0</v>
      </c>
      <c r="Q184" s="88"/>
      <c r="R184" s="89">
        <f>SUM(R185:R189)</f>
        <v>1.6207875699999998</v>
      </c>
      <c r="S184" s="88"/>
      <c r="T184" s="90">
        <f>SUM(T185:T189)</f>
        <v>0</v>
      </c>
      <c r="AR184" s="83" t="s">
        <v>75</v>
      </c>
      <c r="AT184" s="91" t="s">
        <v>67</v>
      </c>
      <c r="AU184" s="91" t="s">
        <v>75</v>
      </c>
      <c r="AY184" s="83" t="s">
        <v>132</v>
      </c>
      <c r="BK184" s="92">
        <f>SUM(BK185:BK189)</f>
        <v>0</v>
      </c>
    </row>
    <row r="185" spans="1:65" s="2" customFormat="1" ht="16.5" customHeight="1">
      <c r="A185" s="16"/>
      <c r="B185" s="95"/>
      <c r="C185" s="96" t="s">
        <v>286</v>
      </c>
      <c r="D185" s="96" t="s">
        <v>137</v>
      </c>
      <c r="E185" s="97" t="s">
        <v>1037</v>
      </c>
      <c r="F185" s="98" t="s">
        <v>1038</v>
      </c>
      <c r="G185" s="99" t="s">
        <v>938</v>
      </c>
      <c r="H185" s="333">
        <v>0.28899999999999998</v>
      </c>
      <c r="I185" s="334"/>
      <c r="J185" s="100"/>
      <c r="K185" s="101"/>
      <c r="L185" s="17"/>
      <c r="M185" s="102" t="s">
        <v>1</v>
      </c>
      <c r="N185" s="103" t="s">
        <v>34</v>
      </c>
      <c r="O185" s="32"/>
      <c r="P185" s="104">
        <f>O185*H185</f>
        <v>0</v>
      </c>
      <c r="Q185" s="104">
        <v>2.0663999999999998</v>
      </c>
      <c r="R185" s="104">
        <f>Q185*H185</f>
        <v>0.59718959999999988</v>
      </c>
      <c r="S185" s="104">
        <v>0</v>
      </c>
      <c r="T185" s="105">
        <f>S185*H185</f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06" t="s">
        <v>150</v>
      </c>
      <c r="AT185" s="106" t="s">
        <v>137</v>
      </c>
      <c r="AU185" s="106" t="s">
        <v>80</v>
      </c>
      <c r="AY185" s="8" t="s">
        <v>132</v>
      </c>
      <c r="BE185" s="107">
        <f>IF(N185="základná",J185,0)</f>
        <v>0</v>
      </c>
      <c r="BF185" s="107">
        <f>IF(N185="znížená",J185,0)</f>
        <v>0</v>
      </c>
      <c r="BG185" s="107">
        <f>IF(N185="zákl. prenesená",J185,0)</f>
        <v>0</v>
      </c>
      <c r="BH185" s="107">
        <f>IF(N185="zníž. prenesená",J185,0)</f>
        <v>0</v>
      </c>
      <c r="BI185" s="107">
        <f>IF(N185="nulová",J185,0)</f>
        <v>0</v>
      </c>
      <c r="BJ185" s="8" t="s">
        <v>80</v>
      </c>
      <c r="BK185" s="107">
        <f>ROUND(I185*H185,2)</f>
        <v>0</v>
      </c>
      <c r="BL185" s="8" t="s">
        <v>150</v>
      </c>
      <c r="BM185" s="106" t="s">
        <v>1039</v>
      </c>
    </row>
    <row r="186" spans="1:65" s="2" customFormat="1" ht="24.2" customHeight="1">
      <c r="A186" s="16"/>
      <c r="B186" s="95"/>
      <c r="C186" s="96" t="s">
        <v>290</v>
      </c>
      <c r="D186" s="96" t="s">
        <v>137</v>
      </c>
      <c r="E186" s="97" t="s">
        <v>1040</v>
      </c>
      <c r="F186" s="98" t="s">
        <v>1041</v>
      </c>
      <c r="G186" s="99" t="s">
        <v>938</v>
      </c>
      <c r="H186" s="333">
        <v>0.434</v>
      </c>
      <c r="I186" s="334"/>
      <c r="J186" s="100"/>
      <c r="K186" s="101"/>
      <c r="L186" s="17"/>
      <c r="M186" s="102" t="s">
        <v>1</v>
      </c>
      <c r="N186" s="103" t="s">
        <v>34</v>
      </c>
      <c r="O186" s="32"/>
      <c r="P186" s="104">
        <f>O186*H186</f>
        <v>0</v>
      </c>
      <c r="Q186" s="104">
        <v>2.2151299999999998</v>
      </c>
      <c r="R186" s="104">
        <f>Q186*H186</f>
        <v>0.96136641999999994</v>
      </c>
      <c r="S186" s="104">
        <v>0</v>
      </c>
      <c r="T186" s="105">
        <f>S186*H186</f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06" t="s">
        <v>150</v>
      </c>
      <c r="AT186" s="106" t="s">
        <v>137</v>
      </c>
      <c r="AU186" s="106" t="s">
        <v>80</v>
      </c>
      <c r="AY186" s="8" t="s">
        <v>132</v>
      </c>
      <c r="BE186" s="107">
        <f>IF(N186="základná",J186,0)</f>
        <v>0</v>
      </c>
      <c r="BF186" s="107">
        <f>IF(N186="znížená",J186,0)</f>
        <v>0</v>
      </c>
      <c r="BG186" s="107">
        <f>IF(N186="zákl. prenesená",J186,0)</f>
        <v>0</v>
      </c>
      <c r="BH186" s="107">
        <f>IF(N186="zníž. prenesená",J186,0)</f>
        <v>0</v>
      </c>
      <c r="BI186" s="107">
        <f>IF(N186="nulová",J186,0)</f>
        <v>0</v>
      </c>
      <c r="BJ186" s="8" t="s">
        <v>80</v>
      </c>
      <c r="BK186" s="107">
        <f>ROUND(I186*H186,2)</f>
        <v>0</v>
      </c>
      <c r="BL186" s="8" t="s">
        <v>150</v>
      </c>
      <c r="BM186" s="106" t="s">
        <v>1042</v>
      </c>
    </row>
    <row r="187" spans="1:65" s="2" customFormat="1" ht="16.5" customHeight="1">
      <c r="A187" s="16"/>
      <c r="B187" s="95"/>
      <c r="C187" s="96" t="s">
        <v>295</v>
      </c>
      <c r="D187" s="96" t="s">
        <v>137</v>
      </c>
      <c r="E187" s="97" t="s">
        <v>1043</v>
      </c>
      <c r="F187" s="98" t="s">
        <v>1044</v>
      </c>
      <c r="G187" s="99" t="s">
        <v>293</v>
      </c>
      <c r="H187" s="333">
        <v>1.02</v>
      </c>
      <c r="I187" s="334"/>
      <c r="J187" s="100"/>
      <c r="K187" s="101"/>
      <c r="L187" s="17"/>
      <c r="M187" s="102" t="s">
        <v>1</v>
      </c>
      <c r="N187" s="103" t="s">
        <v>34</v>
      </c>
      <c r="O187" s="32"/>
      <c r="P187" s="104">
        <f>O187*H187</f>
        <v>0</v>
      </c>
      <c r="Q187" s="104">
        <v>4.0699999999999998E-3</v>
      </c>
      <c r="R187" s="104">
        <f>Q187*H187</f>
        <v>4.1513999999999995E-3</v>
      </c>
      <c r="S187" s="104">
        <v>0</v>
      </c>
      <c r="T187" s="105">
        <f>S187*H187</f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06" t="s">
        <v>150</v>
      </c>
      <c r="AT187" s="106" t="s">
        <v>137</v>
      </c>
      <c r="AU187" s="106" t="s">
        <v>80</v>
      </c>
      <c r="AY187" s="8" t="s">
        <v>132</v>
      </c>
      <c r="BE187" s="107">
        <f>IF(N187="základná",J187,0)</f>
        <v>0</v>
      </c>
      <c r="BF187" s="107">
        <f>IF(N187="znížená",J187,0)</f>
        <v>0</v>
      </c>
      <c r="BG187" s="107">
        <f>IF(N187="zákl. prenesená",J187,0)</f>
        <v>0</v>
      </c>
      <c r="BH187" s="107">
        <f>IF(N187="zníž. prenesená",J187,0)</f>
        <v>0</v>
      </c>
      <c r="BI187" s="107">
        <f>IF(N187="nulová",J187,0)</f>
        <v>0</v>
      </c>
      <c r="BJ187" s="8" t="s">
        <v>80</v>
      </c>
      <c r="BK187" s="107">
        <f>ROUND(I187*H187,2)</f>
        <v>0</v>
      </c>
      <c r="BL187" s="8" t="s">
        <v>150</v>
      </c>
      <c r="BM187" s="106" t="s">
        <v>1045</v>
      </c>
    </row>
    <row r="188" spans="1:65" s="2" customFormat="1" ht="16.5" customHeight="1">
      <c r="A188" s="16"/>
      <c r="B188" s="95"/>
      <c r="C188" s="96" t="s">
        <v>299</v>
      </c>
      <c r="D188" s="96" t="s">
        <v>137</v>
      </c>
      <c r="E188" s="97" t="s">
        <v>1046</v>
      </c>
      <c r="F188" s="98" t="s">
        <v>1047</v>
      </c>
      <c r="G188" s="99" t="s">
        <v>293</v>
      </c>
      <c r="H188" s="333">
        <v>1.02</v>
      </c>
      <c r="I188" s="334"/>
      <c r="J188" s="100"/>
      <c r="K188" s="101"/>
      <c r="L188" s="17"/>
      <c r="M188" s="102" t="s">
        <v>1</v>
      </c>
      <c r="N188" s="103" t="s">
        <v>34</v>
      </c>
      <c r="O188" s="32"/>
      <c r="P188" s="104">
        <f>O188*H188</f>
        <v>0</v>
      </c>
      <c r="Q188" s="104">
        <v>0</v>
      </c>
      <c r="R188" s="104">
        <f>Q188*H188</f>
        <v>0</v>
      </c>
      <c r="S188" s="104">
        <v>0</v>
      </c>
      <c r="T188" s="105">
        <f>S188*H188</f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06" t="s">
        <v>150</v>
      </c>
      <c r="AT188" s="106" t="s">
        <v>137</v>
      </c>
      <c r="AU188" s="106" t="s">
        <v>80</v>
      </c>
      <c r="AY188" s="8" t="s">
        <v>132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8" t="s">
        <v>80</v>
      </c>
      <c r="BK188" s="107">
        <f>ROUND(I188*H188,2)</f>
        <v>0</v>
      </c>
      <c r="BL188" s="8" t="s">
        <v>150</v>
      </c>
      <c r="BM188" s="106" t="s">
        <v>1048</v>
      </c>
    </row>
    <row r="189" spans="1:65" s="2" customFormat="1" ht="16.5" customHeight="1">
      <c r="A189" s="16"/>
      <c r="B189" s="95"/>
      <c r="C189" s="96" t="s">
        <v>303</v>
      </c>
      <c r="D189" s="96" t="s">
        <v>137</v>
      </c>
      <c r="E189" s="97" t="s">
        <v>1049</v>
      </c>
      <c r="F189" s="98" t="s">
        <v>1050</v>
      </c>
      <c r="G189" s="99" t="s">
        <v>592</v>
      </c>
      <c r="H189" s="333">
        <v>5.7000000000000002E-2</v>
      </c>
      <c r="I189" s="334"/>
      <c r="J189" s="100"/>
      <c r="K189" s="101"/>
      <c r="L189" s="17"/>
      <c r="M189" s="102" t="s">
        <v>1</v>
      </c>
      <c r="N189" s="103" t="s">
        <v>34</v>
      </c>
      <c r="O189" s="32"/>
      <c r="P189" s="104">
        <f>O189*H189</f>
        <v>0</v>
      </c>
      <c r="Q189" s="104">
        <v>1.01895</v>
      </c>
      <c r="R189" s="104">
        <f>Q189*H189</f>
        <v>5.8080150000000004E-2</v>
      </c>
      <c r="S189" s="104">
        <v>0</v>
      </c>
      <c r="T189" s="105">
        <f>S189*H189</f>
        <v>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06" t="s">
        <v>150</v>
      </c>
      <c r="AT189" s="106" t="s">
        <v>137</v>
      </c>
      <c r="AU189" s="106" t="s">
        <v>80</v>
      </c>
      <c r="AY189" s="8" t="s">
        <v>132</v>
      </c>
      <c r="BE189" s="107">
        <f>IF(N189="základná",J189,0)</f>
        <v>0</v>
      </c>
      <c r="BF189" s="107">
        <f>IF(N189="znížená",J189,0)</f>
        <v>0</v>
      </c>
      <c r="BG189" s="107">
        <f>IF(N189="zákl. prenesená",J189,0)</f>
        <v>0</v>
      </c>
      <c r="BH189" s="107">
        <f>IF(N189="zníž. prenesená",J189,0)</f>
        <v>0</v>
      </c>
      <c r="BI189" s="107">
        <f>IF(N189="nulová",J189,0)</f>
        <v>0</v>
      </c>
      <c r="BJ189" s="8" t="s">
        <v>80</v>
      </c>
      <c r="BK189" s="107">
        <f>ROUND(I189*H189,2)</f>
        <v>0</v>
      </c>
      <c r="BL189" s="8" t="s">
        <v>150</v>
      </c>
      <c r="BM189" s="106" t="s">
        <v>1051</v>
      </c>
    </row>
    <row r="190" spans="1:65" s="7" customFormat="1" ht="22.9" customHeight="1">
      <c r="B190" s="82"/>
      <c r="D190" s="83" t="s">
        <v>67</v>
      </c>
      <c r="E190" s="93" t="s">
        <v>84</v>
      </c>
      <c r="F190" s="93" t="s">
        <v>1052</v>
      </c>
      <c r="H190" s="314"/>
      <c r="I190" s="318"/>
      <c r="J190" s="94"/>
      <c r="L190" s="82"/>
      <c r="M190" s="87"/>
      <c r="N190" s="88"/>
      <c r="O190" s="88"/>
      <c r="P190" s="89">
        <f>SUM(P191:P197)</f>
        <v>0</v>
      </c>
      <c r="Q190" s="88"/>
      <c r="R190" s="89">
        <f>SUM(R191:R197)</f>
        <v>139.07420462000002</v>
      </c>
      <c r="S190" s="88"/>
      <c r="T190" s="90">
        <f>SUM(T191:T197)</f>
        <v>0</v>
      </c>
      <c r="AR190" s="83" t="s">
        <v>75</v>
      </c>
      <c r="AT190" s="91" t="s">
        <v>67</v>
      </c>
      <c r="AU190" s="91" t="s">
        <v>75</v>
      </c>
      <c r="AY190" s="83" t="s">
        <v>132</v>
      </c>
      <c r="BK190" s="92">
        <f>SUM(BK191:BK197)</f>
        <v>0</v>
      </c>
    </row>
    <row r="191" spans="1:65" s="2" customFormat="1" ht="33" customHeight="1">
      <c r="A191" s="16"/>
      <c r="B191" s="95"/>
      <c r="C191" s="96" t="s">
        <v>307</v>
      </c>
      <c r="D191" s="96" t="s">
        <v>137</v>
      </c>
      <c r="E191" s="97" t="s">
        <v>1053</v>
      </c>
      <c r="F191" s="98" t="s">
        <v>1054</v>
      </c>
      <c r="G191" s="99" t="s">
        <v>938</v>
      </c>
      <c r="H191" s="333">
        <v>1.538</v>
      </c>
      <c r="I191" s="334"/>
      <c r="J191" s="100"/>
      <c r="K191" s="101"/>
      <c r="L191" s="17"/>
      <c r="M191" s="102" t="s">
        <v>1</v>
      </c>
      <c r="N191" s="103" t="s">
        <v>34</v>
      </c>
      <c r="O191" s="32"/>
      <c r="P191" s="104">
        <f t="shared" ref="P191:P197" si="9">O191*H191</f>
        <v>0</v>
      </c>
      <c r="Q191" s="104">
        <v>2.16499</v>
      </c>
      <c r="R191" s="104">
        <f t="shared" ref="R191:R197" si="10">Q191*H191</f>
        <v>3.3297546200000001</v>
      </c>
      <c r="S191" s="104">
        <v>0</v>
      </c>
      <c r="T191" s="105">
        <f t="shared" ref="T191:T197" si="11">S191*H191</f>
        <v>0</v>
      </c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R191" s="106" t="s">
        <v>150</v>
      </c>
      <c r="AT191" s="106" t="s">
        <v>137</v>
      </c>
      <c r="AU191" s="106" t="s">
        <v>80</v>
      </c>
      <c r="AY191" s="8" t="s">
        <v>132</v>
      </c>
      <c r="BE191" s="107">
        <f t="shared" ref="BE191:BE197" si="12">IF(N191="základná",J191,0)</f>
        <v>0</v>
      </c>
      <c r="BF191" s="107">
        <f t="shared" ref="BF191:BF197" si="13">IF(N191="znížená",J191,0)</f>
        <v>0</v>
      </c>
      <c r="BG191" s="107">
        <f t="shared" ref="BG191:BG197" si="14">IF(N191="zákl. prenesená",J191,0)</f>
        <v>0</v>
      </c>
      <c r="BH191" s="107">
        <f t="shared" ref="BH191:BH197" si="15">IF(N191="zníž. prenesená",J191,0)</f>
        <v>0</v>
      </c>
      <c r="BI191" s="107">
        <f t="shared" ref="BI191:BI197" si="16">IF(N191="nulová",J191,0)</f>
        <v>0</v>
      </c>
      <c r="BJ191" s="8" t="s">
        <v>80</v>
      </c>
      <c r="BK191" s="107">
        <f t="shared" ref="BK191:BK197" si="17">ROUND(I191*H191,2)</f>
        <v>0</v>
      </c>
      <c r="BL191" s="8" t="s">
        <v>150</v>
      </c>
      <c r="BM191" s="106" t="s">
        <v>1055</v>
      </c>
    </row>
    <row r="192" spans="1:65" s="2" customFormat="1" ht="33" customHeight="1">
      <c r="A192" s="16"/>
      <c r="B192" s="95"/>
      <c r="C192" s="96" t="s">
        <v>311</v>
      </c>
      <c r="D192" s="96" t="s">
        <v>137</v>
      </c>
      <c r="E192" s="97" t="s">
        <v>1056</v>
      </c>
      <c r="F192" s="98" t="s">
        <v>1057</v>
      </c>
      <c r="G192" s="99" t="s">
        <v>592</v>
      </c>
      <c r="H192" s="333">
        <v>0.15</v>
      </c>
      <c r="I192" s="334"/>
      <c r="J192" s="100"/>
      <c r="K192" s="101"/>
      <c r="L192" s="17"/>
      <c r="M192" s="102" t="s">
        <v>1</v>
      </c>
      <c r="N192" s="103" t="s">
        <v>34</v>
      </c>
      <c r="O192" s="32"/>
      <c r="P192" s="104">
        <f t="shared" si="9"/>
        <v>0</v>
      </c>
      <c r="Q192" s="104">
        <v>1.002</v>
      </c>
      <c r="R192" s="104">
        <f t="shared" si="10"/>
        <v>0.15029999999999999</v>
      </c>
      <c r="S192" s="104">
        <v>0</v>
      </c>
      <c r="T192" s="105">
        <f t="shared" si="11"/>
        <v>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R192" s="106" t="s">
        <v>150</v>
      </c>
      <c r="AT192" s="106" t="s">
        <v>137</v>
      </c>
      <c r="AU192" s="106" t="s">
        <v>80</v>
      </c>
      <c r="AY192" s="8" t="s">
        <v>132</v>
      </c>
      <c r="BE192" s="107">
        <f t="shared" si="12"/>
        <v>0</v>
      </c>
      <c r="BF192" s="107">
        <f t="shared" si="13"/>
        <v>0</v>
      </c>
      <c r="BG192" s="107">
        <f t="shared" si="14"/>
        <v>0</v>
      </c>
      <c r="BH192" s="107">
        <f t="shared" si="15"/>
        <v>0</v>
      </c>
      <c r="BI192" s="107">
        <f t="shared" si="16"/>
        <v>0</v>
      </c>
      <c r="BJ192" s="8" t="s">
        <v>80</v>
      </c>
      <c r="BK192" s="107">
        <f t="shared" si="17"/>
        <v>0</v>
      </c>
      <c r="BL192" s="8" t="s">
        <v>150</v>
      </c>
      <c r="BM192" s="106" t="s">
        <v>1058</v>
      </c>
    </row>
    <row r="193" spans="1:65" s="2" customFormat="1" ht="24.2" customHeight="1">
      <c r="A193" s="16"/>
      <c r="B193" s="95"/>
      <c r="C193" s="96" t="s">
        <v>315</v>
      </c>
      <c r="D193" s="96" t="s">
        <v>137</v>
      </c>
      <c r="E193" s="97" t="s">
        <v>1059</v>
      </c>
      <c r="F193" s="98" t="s">
        <v>1060</v>
      </c>
      <c r="G193" s="99" t="s">
        <v>169</v>
      </c>
      <c r="H193" s="333">
        <v>3</v>
      </c>
      <c r="I193" s="334"/>
      <c r="J193" s="100"/>
      <c r="K193" s="101"/>
      <c r="L193" s="17"/>
      <c r="M193" s="102" t="s">
        <v>1</v>
      </c>
      <c r="N193" s="103" t="s">
        <v>34</v>
      </c>
      <c r="O193" s="32"/>
      <c r="P193" s="104">
        <f t="shared" si="9"/>
        <v>0</v>
      </c>
      <c r="Q193" s="104">
        <v>1.4919999999999999E-2</v>
      </c>
      <c r="R193" s="104">
        <f t="shared" si="10"/>
        <v>4.4759999999999994E-2</v>
      </c>
      <c r="S193" s="104">
        <v>0</v>
      </c>
      <c r="T193" s="105">
        <f t="shared" si="11"/>
        <v>0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R193" s="106" t="s">
        <v>150</v>
      </c>
      <c r="AT193" s="106" t="s">
        <v>137</v>
      </c>
      <c r="AU193" s="106" t="s">
        <v>80</v>
      </c>
      <c r="AY193" s="8" t="s">
        <v>132</v>
      </c>
      <c r="BE193" s="107">
        <f t="shared" si="12"/>
        <v>0</v>
      </c>
      <c r="BF193" s="107">
        <f t="shared" si="13"/>
        <v>0</v>
      </c>
      <c r="BG193" s="107">
        <f t="shared" si="14"/>
        <v>0</v>
      </c>
      <c r="BH193" s="107">
        <f t="shared" si="15"/>
        <v>0</v>
      </c>
      <c r="BI193" s="107">
        <f t="shared" si="16"/>
        <v>0</v>
      </c>
      <c r="BJ193" s="8" t="s">
        <v>80</v>
      </c>
      <c r="BK193" s="107">
        <f t="shared" si="17"/>
        <v>0</v>
      </c>
      <c r="BL193" s="8" t="s">
        <v>150</v>
      </c>
      <c r="BM193" s="106" t="s">
        <v>1061</v>
      </c>
    </row>
    <row r="194" spans="1:65" s="2" customFormat="1" ht="24.2" customHeight="1">
      <c r="A194" s="16"/>
      <c r="B194" s="95"/>
      <c r="C194" s="96" t="s">
        <v>319</v>
      </c>
      <c r="D194" s="96" t="s">
        <v>137</v>
      </c>
      <c r="E194" s="97" t="s">
        <v>1062</v>
      </c>
      <c r="F194" s="98" t="s">
        <v>1063</v>
      </c>
      <c r="G194" s="99" t="s">
        <v>169</v>
      </c>
      <c r="H194" s="333">
        <v>3</v>
      </c>
      <c r="I194" s="334"/>
      <c r="J194" s="100"/>
      <c r="K194" s="101"/>
      <c r="L194" s="17"/>
      <c r="M194" s="102" t="s">
        <v>1</v>
      </c>
      <c r="N194" s="103" t="s">
        <v>34</v>
      </c>
      <c r="O194" s="32"/>
      <c r="P194" s="104">
        <f t="shared" si="9"/>
        <v>0</v>
      </c>
      <c r="Q194" s="104">
        <v>1.9130000000000001E-2</v>
      </c>
      <c r="R194" s="104">
        <f t="shared" si="10"/>
        <v>5.7390000000000004E-2</v>
      </c>
      <c r="S194" s="104">
        <v>0</v>
      </c>
      <c r="T194" s="105">
        <f t="shared" si="11"/>
        <v>0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R194" s="106" t="s">
        <v>150</v>
      </c>
      <c r="AT194" s="106" t="s">
        <v>137</v>
      </c>
      <c r="AU194" s="106" t="s">
        <v>80</v>
      </c>
      <c r="AY194" s="8" t="s">
        <v>132</v>
      </c>
      <c r="BE194" s="107">
        <f t="shared" si="12"/>
        <v>0</v>
      </c>
      <c r="BF194" s="107">
        <f t="shared" si="13"/>
        <v>0</v>
      </c>
      <c r="BG194" s="107">
        <f t="shared" si="14"/>
        <v>0</v>
      </c>
      <c r="BH194" s="107">
        <f t="shared" si="15"/>
        <v>0</v>
      </c>
      <c r="BI194" s="107">
        <f t="shared" si="16"/>
        <v>0</v>
      </c>
      <c r="BJ194" s="8" t="s">
        <v>80</v>
      </c>
      <c r="BK194" s="107">
        <f t="shared" si="17"/>
        <v>0</v>
      </c>
      <c r="BL194" s="8" t="s">
        <v>150</v>
      </c>
      <c r="BM194" s="106" t="s">
        <v>1064</v>
      </c>
    </row>
    <row r="195" spans="1:65" s="2" customFormat="1" ht="24.2" customHeight="1">
      <c r="A195" s="16"/>
      <c r="B195" s="95"/>
      <c r="C195" s="96" t="s">
        <v>323</v>
      </c>
      <c r="D195" s="96" t="s">
        <v>137</v>
      </c>
      <c r="E195" s="97" t="s">
        <v>1065</v>
      </c>
      <c r="F195" s="98" t="s">
        <v>1066</v>
      </c>
      <c r="G195" s="99" t="s">
        <v>169</v>
      </c>
      <c r="H195" s="333">
        <v>50</v>
      </c>
      <c r="I195" s="334"/>
      <c r="J195" s="100"/>
      <c r="K195" s="101"/>
      <c r="L195" s="17"/>
      <c r="M195" s="102" t="s">
        <v>1</v>
      </c>
      <c r="N195" s="103" t="s">
        <v>34</v>
      </c>
      <c r="O195" s="32"/>
      <c r="P195" s="104">
        <f t="shared" si="9"/>
        <v>0</v>
      </c>
      <c r="Q195" s="104">
        <v>4.2639999999999997E-2</v>
      </c>
      <c r="R195" s="104">
        <f t="shared" si="10"/>
        <v>2.1319999999999997</v>
      </c>
      <c r="S195" s="104">
        <v>0</v>
      </c>
      <c r="T195" s="105">
        <f t="shared" si="11"/>
        <v>0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R195" s="106" t="s">
        <v>150</v>
      </c>
      <c r="AT195" s="106" t="s">
        <v>137</v>
      </c>
      <c r="AU195" s="106" t="s">
        <v>80</v>
      </c>
      <c r="AY195" s="8" t="s">
        <v>132</v>
      </c>
      <c r="BE195" s="107">
        <f t="shared" si="12"/>
        <v>0</v>
      </c>
      <c r="BF195" s="107">
        <f t="shared" si="13"/>
        <v>0</v>
      </c>
      <c r="BG195" s="107">
        <f t="shared" si="14"/>
        <v>0</v>
      </c>
      <c r="BH195" s="107">
        <f t="shared" si="15"/>
        <v>0</v>
      </c>
      <c r="BI195" s="107">
        <f t="shared" si="16"/>
        <v>0</v>
      </c>
      <c r="BJ195" s="8" t="s">
        <v>80</v>
      </c>
      <c r="BK195" s="107">
        <f t="shared" si="17"/>
        <v>0</v>
      </c>
      <c r="BL195" s="8" t="s">
        <v>150</v>
      </c>
      <c r="BM195" s="106" t="s">
        <v>1067</v>
      </c>
    </row>
    <row r="196" spans="1:65" s="2" customFormat="1" ht="24.2" customHeight="1">
      <c r="A196" s="16"/>
      <c r="B196" s="95"/>
      <c r="C196" s="108" t="s">
        <v>327</v>
      </c>
      <c r="D196" s="108" t="s">
        <v>130</v>
      </c>
      <c r="E196" s="109" t="s">
        <v>1068</v>
      </c>
      <c r="F196" s="110" t="s">
        <v>1069</v>
      </c>
      <c r="G196" s="111" t="s">
        <v>169</v>
      </c>
      <c r="H196" s="345">
        <v>50</v>
      </c>
      <c r="I196" s="346"/>
      <c r="J196" s="112"/>
      <c r="K196" s="113"/>
      <c r="L196" s="114"/>
      <c r="M196" s="115" t="s">
        <v>1</v>
      </c>
      <c r="N196" s="116" t="s">
        <v>34</v>
      </c>
      <c r="O196" s="32"/>
      <c r="P196" s="104">
        <f t="shared" si="9"/>
        <v>0</v>
      </c>
      <c r="Q196" s="104">
        <v>0.192</v>
      </c>
      <c r="R196" s="104">
        <f t="shared" si="10"/>
        <v>9.6</v>
      </c>
      <c r="S196" s="104">
        <v>0</v>
      </c>
      <c r="T196" s="105">
        <f t="shared" si="11"/>
        <v>0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R196" s="106" t="s">
        <v>166</v>
      </c>
      <c r="AT196" s="106" t="s">
        <v>130</v>
      </c>
      <c r="AU196" s="106" t="s">
        <v>80</v>
      </c>
      <c r="AY196" s="8" t="s">
        <v>132</v>
      </c>
      <c r="BE196" s="107">
        <f t="shared" si="12"/>
        <v>0</v>
      </c>
      <c r="BF196" s="107">
        <f t="shared" si="13"/>
        <v>0</v>
      </c>
      <c r="BG196" s="107">
        <f t="shared" si="14"/>
        <v>0</v>
      </c>
      <c r="BH196" s="107">
        <f t="shared" si="15"/>
        <v>0</v>
      </c>
      <c r="BI196" s="107">
        <f t="shared" si="16"/>
        <v>0</v>
      </c>
      <c r="BJ196" s="8" t="s">
        <v>80</v>
      </c>
      <c r="BK196" s="107">
        <f t="shared" si="17"/>
        <v>0</v>
      </c>
      <c r="BL196" s="8" t="s">
        <v>150</v>
      </c>
      <c r="BM196" s="106" t="s">
        <v>1070</v>
      </c>
    </row>
    <row r="197" spans="1:65" s="2" customFormat="1" ht="24.2" customHeight="1">
      <c r="A197" s="16"/>
      <c r="B197" s="95"/>
      <c r="C197" s="96" t="s">
        <v>333</v>
      </c>
      <c r="D197" s="96" t="s">
        <v>137</v>
      </c>
      <c r="E197" s="97" t="s">
        <v>1071</v>
      </c>
      <c r="F197" s="98" t="s">
        <v>1072</v>
      </c>
      <c r="G197" s="99" t="s">
        <v>169</v>
      </c>
      <c r="H197" s="333">
        <v>364</v>
      </c>
      <c r="I197" s="334"/>
      <c r="J197" s="100"/>
      <c r="K197" s="101"/>
      <c r="L197" s="17"/>
      <c r="M197" s="102" t="s">
        <v>1</v>
      </c>
      <c r="N197" s="103" t="s">
        <v>34</v>
      </c>
      <c r="O197" s="32"/>
      <c r="P197" s="104">
        <f t="shared" si="9"/>
        <v>0</v>
      </c>
      <c r="Q197" s="104">
        <v>0.34</v>
      </c>
      <c r="R197" s="104">
        <f t="shared" si="10"/>
        <v>123.76</v>
      </c>
      <c r="S197" s="104">
        <v>0</v>
      </c>
      <c r="T197" s="105">
        <f t="shared" si="11"/>
        <v>0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R197" s="106" t="s">
        <v>150</v>
      </c>
      <c r="AT197" s="106" t="s">
        <v>137</v>
      </c>
      <c r="AU197" s="106" t="s">
        <v>80</v>
      </c>
      <c r="AY197" s="8" t="s">
        <v>132</v>
      </c>
      <c r="BE197" s="107">
        <f t="shared" si="12"/>
        <v>0</v>
      </c>
      <c r="BF197" s="107">
        <f t="shared" si="13"/>
        <v>0</v>
      </c>
      <c r="BG197" s="107">
        <f t="shared" si="14"/>
        <v>0</v>
      </c>
      <c r="BH197" s="107">
        <f t="shared" si="15"/>
        <v>0</v>
      </c>
      <c r="BI197" s="107">
        <f t="shared" si="16"/>
        <v>0</v>
      </c>
      <c r="BJ197" s="8" t="s">
        <v>80</v>
      </c>
      <c r="BK197" s="107">
        <f t="shared" si="17"/>
        <v>0</v>
      </c>
      <c r="BL197" s="8" t="s">
        <v>150</v>
      </c>
      <c r="BM197" s="106" t="s">
        <v>1073</v>
      </c>
    </row>
    <row r="198" spans="1:65" s="7" customFormat="1" ht="22.9" customHeight="1">
      <c r="B198" s="82"/>
      <c r="D198" s="83" t="s">
        <v>67</v>
      </c>
      <c r="E198" s="93" t="s">
        <v>150</v>
      </c>
      <c r="F198" s="93" t="s">
        <v>1074</v>
      </c>
      <c r="H198" s="314"/>
      <c r="I198" s="318"/>
      <c r="J198" s="94"/>
      <c r="L198" s="82"/>
      <c r="M198" s="87"/>
      <c r="N198" s="88"/>
      <c r="O198" s="88"/>
      <c r="P198" s="89">
        <f>SUM(P199:P214)</f>
        <v>0</v>
      </c>
      <c r="Q198" s="88"/>
      <c r="R198" s="89">
        <f>SUM(R199:R214)</f>
        <v>1.6621735200000001</v>
      </c>
      <c r="S198" s="88"/>
      <c r="T198" s="90">
        <f>SUM(T199:T214)</f>
        <v>0</v>
      </c>
      <c r="AR198" s="83" t="s">
        <v>75</v>
      </c>
      <c r="AT198" s="91" t="s">
        <v>67</v>
      </c>
      <c r="AU198" s="91" t="s">
        <v>75</v>
      </c>
      <c r="AY198" s="83" t="s">
        <v>132</v>
      </c>
      <c r="BK198" s="92">
        <f>SUM(BK199:BK214)</f>
        <v>0</v>
      </c>
    </row>
    <row r="199" spans="1:65" s="2" customFormat="1" ht="24.2" customHeight="1">
      <c r="A199" s="16"/>
      <c r="B199" s="95"/>
      <c r="C199" s="96" t="s">
        <v>338</v>
      </c>
      <c r="D199" s="96" t="s">
        <v>137</v>
      </c>
      <c r="E199" s="97" t="s">
        <v>1075</v>
      </c>
      <c r="F199" s="98" t="s">
        <v>1076</v>
      </c>
      <c r="G199" s="99" t="s">
        <v>938</v>
      </c>
      <c r="H199" s="333">
        <v>0.25700000000000001</v>
      </c>
      <c r="I199" s="334"/>
      <c r="J199" s="100"/>
      <c r="K199" s="101"/>
      <c r="L199" s="17"/>
      <c r="M199" s="102" t="s">
        <v>1</v>
      </c>
      <c r="N199" s="103" t="s">
        <v>34</v>
      </c>
      <c r="O199" s="32"/>
      <c r="P199" s="104">
        <f t="shared" ref="P199:P214" si="18">O199*H199</f>
        <v>0</v>
      </c>
      <c r="Q199" s="104">
        <v>2.4018999999999999</v>
      </c>
      <c r="R199" s="104">
        <f t="shared" ref="R199:R214" si="19">Q199*H199</f>
        <v>0.61728830000000001</v>
      </c>
      <c r="S199" s="104">
        <v>0</v>
      </c>
      <c r="T199" s="105">
        <f t="shared" ref="T199:T214" si="20">S199*H199</f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R199" s="106" t="s">
        <v>150</v>
      </c>
      <c r="AT199" s="106" t="s">
        <v>137</v>
      </c>
      <c r="AU199" s="106" t="s">
        <v>80</v>
      </c>
      <c r="AY199" s="8" t="s">
        <v>132</v>
      </c>
      <c r="BE199" s="107">
        <f t="shared" ref="BE199:BE214" si="21">IF(N199="základná",J199,0)</f>
        <v>0</v>
      </c>
      <c r="BF199" s="107">
        <f t="shared" ref="BF199:BF214" si="22">IF(N199="znížená",J199,0)</f>
        <v>0</v>
      </c>
      <c r="BG199" s="107">
        <f t="shared" ref="BG199:BG214" si="23">IF(N199="zákl. prenesená",J199,0)</f>
        <v>0</v>
      </c>
      <c r="BH199" s="107">
        <f t="shared" ref="BH199:BH214" si="24">IF(N199="zníž. prenesená",J199,0)</f>
        <v>0</v>
      </c>
      <c r="BI199" s="107">
        <f t="shared" ref="BI199:BI214" si="25">IF(N199="nulová",J199,0)</f>
        <v>0</v>
      </c>
      <c r="BJ199" s="8" t="s">
        <v>80</v>
      </c>
      <c r="BK199" s="107">
        <f t="shared" ref="BK199:BK214" si="26">ROUND(I199*H199,2)</f>
        <v>0</v>
      </c>
      <c r="BL199" s="8" t="s">
        <v>150</v>
      </c>
      <c r="BM199" s="106" t="s">
        <v>1077</v>
      </c>
    </row>
    <row r="200" spans="1:65" s="2" customFormat="1" ht="16.5" customHeight="1">
      <c r="A200" s="16"/>
      <c r="B200" s="95"/>
      <c r="C200" s="96" t="s">
        <v>342</v>
      </c>
      <c r="D200" s="96" t="s">
        <v>137</v>
      </c>
      <c r="E200" s="97" t="s">
        <v>1078</v>
      </c>
      <c r="F200" s="98" t="s">
        <v>1079</v>
      </c>
      <c r="G200" s="99" t="s">
        <v>293</v>
      </c>
      <c r="H200" s="333">
        <v>3.06</v>
      </c>
      <c r="I200" s="334"/>
      <c r="J200" s="100"/>
      <c r="K200" s="101"/>
      <c r="L200" s="17"/>
      <c r="M200" s="102" t="s">
        <v>1</v>
      </c>
      <c r="N200" s="103" t="s">
        <v>34</v>
      </c>
      <c r="O200" s="32"/>
      <c r="P200" s="104">
        <f t="shared" si="18"/>
        <v>0</v>
      </c>
      <c r="Q200" s="104">
        <v>3.49E-3</v>
      </c>
      <c r="R200" s="104">
        <f t="shared" si="19"/>
        <v>1.06794E-2</v>
      </c>
      <c r="S200" s="104">
        <v>0</v>
      </c>
      <c r="T200" s="105">
        <f t="shared" si="20"/>
        <v>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R200" s="106" t="s">
        <v>150</v>
      </c>
      <c r="AT200" s="106" t="s">
        <v>137</v>
      </c>
      <c r="AU200" s="106" t="s">
        <v>80</v>
      </c>
      <c r="AY200" s="8" t="s">
        <v>132</v>
      </c>
      <c r="BE200" s="107">
        <f t="shared" si="21"/>
        <v>0</v>
      </c>
      <c r="BF200" s="107">
        <f t="shared" si="22"/>
        <v>0</v>
      </c>
      <c r="BG200" s="107">
        <f t="shared" si="23"/>
        <v>0</v>
      </c>
      <c r="BH200" s="107">
        <f t="shared" si="24"/>
        <v>0</v>
      </c>
      <c r="BI200" s="107">
        <f t="shared" si="25"/>
        <v>0</v>
      </c>
      <c r="BJ200" s="8" t="s">
        <v>80</v>
      </c>
      <c r="BK200" s="107">
        <f t="shared" si="26"/>
        <v>0</v>
      </c>
      <c r="BL200" s="8" t="s">
        <v>150</v>
      </c>
      <c r="BM200" s="106" t="s">
        <v>1080</v>
      </c>
    </row>
    <row r="201" spans="1:65" s="2" customFormat="1" ht="16.5" customHeight="1">
      <c r="A201" s="16"/>
      <c r="B201" s="95"/>
      <c r="C201" s="96" t="s">
        <v>346</v>
      </c>
      <c r="D201" s="96" t="s">
        <v>137</v>
      </c>
      <c r="E201" s="97" t="s">
        <v>1081</v>
      </c>
      <c r="F201" s="98" t="s">
        <v>1082</v>
      </c>
      <c r="G201" s="99" t="s">
        <v>293</v>
      </c>
      <c r="H201" s="333">
        <v>3.06</v>
      </c>
      <c r="I201" s="334"/>
      <c r="J201" s="100"/>
      <c r="K201" s="101"/>
      <c r="L201" s="17"/>
      <c r="M201" s="102" t="s">
        <v>1</v>
      </c>
      <c r="N201" s="103" t="s">
        <v>34</v>
      </c>
      <c r="O201" s="32"/>
      <c r="P201" s="104">
        <f t="shared" si="18"/>
        <v>0</v>
      </c>
      <c r="Q201" s="104">
        <v>0</v>
      </c>
      <c r="R201" s="104">
        <f t="shared" si="19"/>
        <v>0</v>
      </c>
      <c r="S201" s="104">
        <v>0</v>
      </c>
      <c r="T201" s="105">
        <f t="shared" si="20"/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R201" s="106" t="s">
        <v>150</v>
      </c>
      <c r="AT201" s="106" t="s">
        <v>137</v>
      </c>
      <c r="AU201" s="106" t="s">
        <v>80</v>
      </c>
      <c r="AY201" s="8" t="s">
        <v>132</v>
      </c>
      <c r="BE201" s="107">
        <f t="shared" si="21"/>
        <v>0</v>
      </c>
      <c r="BF201" s="107">
        <f t="shared" si="22"/>
        <v>0</v>
      </c>
      <c r="BG201" s="107">
        <f t="shared" si="23"/>
        <v>0</v>
      </c>
      <c r="BH201" s="107">
        <f t="shared" si="24"/>
        <v>0</v>
      </c>
      <c r="BI201" s="107">
        <f t="shared" si="25"/>
        <v>0</v>
      </c>
      <c r="BJ201" s="8" t="s">
        <v>80</v>
      </c>
      <c r="BK201" s="107">
        <f t="shared" si="26"/>
        <v>0</v>
      </c>
      <c r="BL201" s="8" t="s">
        <v>150</v>
      </c>
      <c r="BM201" s="106" t="s">
        <v>1083</v>
      </c>
    </row>
    <row r="202" spans="1:65" s="2" customFormat="1" ht="24.2" customHeight="1">
      <c r="A202" s="16"/>
      <c r="B202" s="95"/>
      <c r="C202" s="96" t="s">
        <v>350</v>
      </c>
      <c r="D202" s="96" t="s">
        <v>137</v>
      </c>
      <c r="E202" s="97" t="s">
        <v>1084</v>
      </c>
      <c r="F202" s="98" t="s">
        <v>1085</v>
      </c>
      <c r="G202" s="99" t="s">
        <v>293</v>
      </c>
      <c r="H202" s="333">
        <v>1.71</v>
      </c>
      <c r="I202" s="334"/>
      <c r="J202" s="100"/>
      <c r="K202" s="101"/>
      <c r="L202" s="17"/>
      <c r="M202" s="102" t="s">
        <v>1</v>
      </c>
      <c r="N202" s="103" t="s">
        <v>34</v>
      </c>
      <c r="O202" s="32"/>
      <c r="P202" s="104">
        <f t="shared" si="18"/>
        <v>0</v>
      </c>
      <c r="Q202" s="104">
        <v>3.8700000000000002E-3</v>
      </c>
      <c r="R202" s="104">
        <f t="shared" si="19"/>
        <v>6.6176999999999998E-3</v>
      </c>
      <c r="S202" s="104">
        <v>0</v>
      </c>
      <c r="T202" s="105">
        <f t="shared" si="20"/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R202" s="106" t="s">
        <v>150</v>
      </c>
      <c r="AT202" s="106" t="s">
        <v>137</v>
      </c>
      <c r="AU202" s="106" t="s">
        <v>80</v>
      </c>
      <c r="AY202" s="8" t="s">
        <v>132</v>
      </c>
      <c r="BE202" s="107">
        <f t="shared" si="21"/>
        <v>0</v>
      </c>
      <c r="BF202" s="107">
        <f t="shared" si="22"/>
        <v>0</v>
      </c>
      <c r="BG202" s="107">
        <f t="shared" si="23"/>
        <v>0</v>
      </c>
      <c r="BH202" s="107">
        <f t="shared" si="24"/>
        <v>0</v>
      </c>
      <c r="BI202" s="107">
        <f t="shared" si="25"/>
        <v>0</v>
      </c>
      <c r="BJ202" s="8" t="s">
        <v>80</v>
      </c>
      <c r="BK202" s="107">
        <f t="shared" si="26"/>
        <v>0</v>
      </c>
      <c r="BL202" s="8" t="s">
        <v>150</v>
      </c>
      <c r="BM202" s="106" t="s">
        <v>1086</v>
      </c>
    </row>
    <row r="203" spans="1:65" s="2" customFormat="1" ht="24.2" customHeight="1">
      <c r="A203" s="16"/>
      <c r="B203" s="95"/>
      <c r="C203" s="96" t="s">
        <v>354</v>
      </c>
      <c r="D203" s="96" t="s">
        <v>137</v>
      </c>
      <c r="E203" s="97" t="s">
        <v>1087</v>
      </c>
      <c r="F203" s="98" t="s">
        <v>1088</v>
      </c>
      <c r="G203" s="99" t="s">
        <v>293</v>
      </c>
      <c r="H203" s="333">
        <v>1.71</v>
      </c>
      <c r="I203" s="334"/>
      <c r="J203" s="100"/>
      <c r="K203" s="101"/>
      <c r="L203" s="17"/>
      <c r="M203" s="102" t="s">
        <v>1</v>
      </c>
      <c r="N203" s="103" t="s">
        <v>34</v>
      </c>
      <c r="O203" s="32"/>
      <c r="P203" s="104">
        <f t="shared" si="18"/>
        <v>0</v>
      </c>
      <c r="Q203" s="104">
        <v>0</v>
      </c>
      <c r="R203" s="104">
        <f t="shared" si="19"/>
        <v>0</v>
      </c>
      <c r="S203" s="104">
        <v>0</v>
      </c>
      <c r="T203" s="105">
        <f t="shared" si="20"/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R203" s="106" t="s">
        <v>150</v>
      </c>
      <c r="AT203" s="106" t="s">
        <v>137</v>
      </c>
      <c r="AU203" s="106" t="s">
        <v>80</v>
      </c>
      <c r="AY203" s="8" t="s">
        <v>132</v>
      </c>
      <c r="BE203" s="107">
        <f t="shared" si="21"/>
        <v>0</v>
      </c>
      <c r="BF203" s="107">
        <f t="shared" si="22"/>
        <v>0</v>
      </c>
      <c r="BG203" s="107">
        <f t="shared" si="23"/>
        <v>0</v>
      </c>
      <c r="BH203" s="107">
        <f t="shared" si="24"/>
        <v>0</v>
      </c>
      <c r="BI203" s="107">
        <f t="shared" si="25"/>
        <v>0</v>
      </c>
      <c r="BJ203" s="8" t="s">
        <v>80</v>
      </c>
      <c r="BK203" s="107">
        <f t="shared" si="26"/>
        <v>0</v>
      </c>
      <c r="BL203" s="8" t="s">
        <v>150</v>
      </c>
      <c r="BM203" s="106" t="s">
        <v>1089</v>
      </c>
    </row>
    <row r="204" spans="1:65" s="2" customFormat="1" ht="37.9" customHeight="1">
      <c r="A204" s="16"/>
      <c r="B204" s="95"/>
      <c r="C204" s="96" t="s">
        <v>358</v>
      </c>
      <c r="D204" s="96" t="s">
        <v>137</v>
      </c>
      <c r="E204" s="97" t="s">
        <v>1090</v>
      </c>
      <c r="F204" s="98" t="s">
        <v>1091</v>
      </c>
      <c r="G204" s="99" t="s">
        <v>592</v>
      </c>
      <c r="H204" s="333">
        <v>4.3999999999999997E-2</v>
      </c>
      <c r="I204" s="334"/>
      <c r="J204" s="100"/>
      <c r="K204" s="101"/>
      <c r="L204" s="17"/>
      <c r="M204" s="102" t="s">
        <v>1</v>
      </c>
      <c r="N204" s="103" t="s">
        <v>34</v>
      </c>
      <c r="O204" s="32"/>
      <c r="P204" s="104">
        <f t="shared" si="18"/>
        <v>0</v>
      </c>
      <c r="Q204" s="104">
        <v>1.0162899999999999</v>
      </c>
      <c r="R204" s="104">
        <f t="shared" si="19"/>
        <v>4.4716759999999994E-2</v>
      </c>
      <c r="S204" s="104">
        <v>0</v>
      </c>
      <c r="T204" s="105">
        <f t="shared" si="20"/>
        <v>0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R204" s="106" t="s">
        <v>150</v>
      </c>
      <c r="AT204" s="106" t="s">
        <v>137</v>
      </c>
      <c r="AU204" s="106" t="s">
        <v>80</v>
      </c>
      <c r="AY204" s="8" t="s">
        <v>132</v>
      </c>
      <c r="BE204" s="107">
        <f t="shared" si="21"/>
        <v>0</v>
      </c>
      <c r="BF204" s="107">
        <f t="shared" si="22"/>
        <v>0</v>
      </c>
      <c r="BG204" s="107">
        <f t="shared" si="23"/>
        <v>0</v>
      </c>
      <c r="BH204" s="107">
        <f t="shared" si="24"/>
        <v>0</v>
      </c>
      <c r="BI204" s="107">
        <f t="shared" si="25"/>
        <v>0</v>
      </c>
      <c r="BJ204" s="8" t="s">
        <v>80</v>
      </c>
      <c r="BK204" s="107">
        <f t="shared" si="26"/>
        <v>0</v>
      </c>
      <c r="BL204" s="8" t="s">
        <v>150</v>
      </c>
      <c r="BM204" s="106" t="s">
        <v>1092</v>
      </c>
    </row>
    <row r="205" spans="1:65" s="2" customFormat="1" ht="21.75" customHeight="1">
      <c r="A205" s="16"/>
      <c r="B205" s="95"/>
      <c r="C205" s="96" t="s">
        <v>362</v>
      </c>
      <c r="D205" s="96" t="s">
        <v>137</v>
      </c>
      <c r="E205" s="97" t="s">
        <v>1093</v>
      </c>
      <c r="F205" s="98" t="s">
        <v>1094</v>
      </c>
      <c r="G205" s="99" t="s">
        <v>938</v>
      </c>
      <c r="H205" s="333">
        <v>0.32200000000000001</v>
      </c>
      <c r="I205" s="334"/>
      <c r="J205" s="100"/>
      <c r="K205" s="101"/>
      <c r="L205" s="17"/>
      <c r="M205" s="102" t="s">
        <v>1</v>
      </c>
      <c r="N205" s="103" t="s">
        <v>34</v>
      </c>
      <c r="O205" s="32"/>
      <c r="P205" s="104">
        <f t="shared" si="18"/>
        <v>0</v>
      </c>
      <c r="Q205" s="104">
        <v>2.31413</v>
      </c>
      <c r="R205" s="104">
        <f t="shared" si="19"/>
        <v>0.74514986000000005</v>
      </c>
      <c r="S205" s="104">
        <v>0</v>
      </c>
      <c r="T205" s="105">
        <f t="shared" si="20"/>
        <v>0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R205" s="106" t="s">
        <v>150</v>
      </c>
      <c r="AT205" s="106" t="s">
        <v>137</v>
      </c>
      <c r="AU205" s="106" t="s">
        <v>80</v>
      </c>
      <c r="AY205" s="8" t="s">
        <v>132</v>
      </c>
      <c r="BE205" s="107">
        <f t="shared" si="21"/>
        <v>0</v>
      </c>
      <c r="BF205" s="107">
        <f t="shared" si="22"/>
        <v>0</v>
      </c>
      <c r="BG205" s="107">
        <f t="shared" si="23"/>
        <v>0</v>
      </c>
      <c r="BH205" s="107">
        <f t="shared" si="24"/>
        <v>0</v>
      </c>
      <c r="BI205" s="107">
        <f t="shared" si="25"/>
        <v>0</v>
      </c>
      <c r="BJ205" s="8" t="s">
        <v>80</v>
      </c>
      <c r="BK205" s="107">
        <f t="shared" si="26"/>
        <v>0</v>
      </c>
      <c r="BL205" s="8" t="s">
        <v>150</v>
      </c>
      <c r="BM205" s="106" t="s">
        <v>1095</v>
      </c>
    </row>
    <row r="206" spans="1:65" s="2" customFormat="1" ht="24.2" customHeight="1">
      <c r="A206" s="16"/>
      <c r="B206" s="95"/>
      <c r="C206" s="96" t="s">
        <v>366</v>
      </c>
      <c r="D206" s="96" t="s">
        <v>137</v>
      </c>
      <c r="E206" s="97" t="s">
        <v>1096</v>
      </c>
      <c r="F206" s="98" t="s">
        <v>1097</v>
      </c>
      <c r="G206" s="99" t="s">
        <v>293</v>
      </c>
      <c r="H206" s="333">
        <v>3.5</v>
      </c>
      <c r="I206" s="334"/>
      <c r="J206" s="100"/>
      <c r="K206" s="101"/>
      <c r="L206" s="17"/>
      <c r="M206" s="102" t="s">
        <v>1</v>
      </c>
      <c r="N206" s="103" t="s">
        <v>34</v>
      </c>
      <c r="O206" s="32"/>
      <c r="P206" s="104">
        <f t="shared" si="18"/>
        <v>0</v>
      </c>
      <c r="Q206" s="104">
        <v>3.4099999999999998E-3</v>
      </c>
      <c r="R206" s="104">
        <f t="shared" si="19"/>
        <v>1.1934999999999999E-2</v>
      </c>
      <c r="S206" s="104">
        <v>0</v>
      </c>
      <c r="T206" s="105">
        <f t="shared" si="20"/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R206" s="106" t="s">
        <v>150</v>
      </c>
      <c r="AT206" s="106" t="s">
        <v>137</v>
      </c>
      <c r="AU206" s="106" t="s">
        <v>80</v>
      </c>
      <c r="AY206" s="8" t="s">
        <v>132</v>
      </c>
      <c r="BE206" s="107">
        <f t="shared" si="21"/>
        <v>0</v>
      </c>
      <c r="BF206" s="107">
        <f t="shared" si="22"/>
        <v>0</v>
      </c>
      <c r="BG206" s="107">
        <f t="shared" si="23"/>
        <v>0</v>
      </c>
      <c r="BH206" s="107">
        <f t="shared" si="24"/>
        <v>0</v>
      </c>
      <c r="BI206" s="107">
        <f t="shared" si="25"/>
        <v>0</v>
      </c>
      <c r="BJ206" s="8" t="s">
        <v>80</v>
      </c>
      <c r="BK206" s="107">
        <f t="shared" si="26"/>
        <v>0</v>
      </c>
      <c r="BL206" s="8" t="s">
        <v>150</v>
      </c>
      <c r="BM206" s="106" t="s">
        <v>1098</v>
      </c>
    </row>
    <row r="207" spans="1:65" s="2" customFormat="1" ht="24.2" customHeight="1">
      <c r="A207" s="16"/>
      <c r="B207" s="95"/>
      <c r="C207" s="96" t="s">
        <v>370</v>
      </c>
      <c r="D207" s="96" t="s">
        <v>137</v>
      </c>
      <c r="E207" s="97" t="s">
        <v>1099</v>
      </c>
      <c r="F207" s="98" t="s">
        <v>1100</v>
      </c>
      <c r="G207" s="99" t="s">
        <v>293</v>
      </c>
      <c r="H207" s="333">
        <v>3.5</v>
      </c>
      <c r="I207" s="334"/>
      <c r="J207" s="100"/>
      <c r="K207" s="101"/>
      <c r="L207" s="17"/>
      <c r="M207" s="102" t="s">
        <v>1</v>
      </c>
      <c r="N207" s="103" t="s">
        <v>34</v>
      </c>
      <c r="O207" s="32"/>
      <c r="P207" s="104">
        <f t="shared" si="18"/>
        <v>0</v>
      </c>
      <c r="Q207" s="104">
        <v>0</v>
      </c>
      <c r="R207" s="104">
        <f t="shared" si="19"/>
        <v>0</v>
      </c>
      <c r="S207" s="104">
        <v>0</v>
      </c>
      <c r="T207" s="105">
        <f t="shared" si="20"/>
        <v>0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R207" s="106" t="s">
        <v>150</v>
      </c>
      <c r="AT207" s="106" t="s">
        <v>137</v>
      </c>
      <c r="AU207" s="106" t="s">
        <v>80</v>
      </c>
      <c r="AY207" s="8" t="s">
        <v>132</v>
      </c>
      <c r="BE207" s="107">
        <f t="shared" si="21"/>
        <v>0</v>
      </c>
      <c r="BF207" s="107">
        <f t="shared" si="22"/>
        <v>0</v>
      </c>
      <c r="BG207" s="107">
        <f t="shared" si="23"/>
        <v>0</v>
      </c>
      <c r="BH207" s="107">
        <f t="shared" si="24"/>
        <v>0</v>
      </c>
      <c r="BI207" s="107">
        <f t="shared" si="25"/>
        <v>0</v>
      </c>
      <c r="BJ207" s="8" t="s">
        <v>80</v>
      </c>
      <c r="BK207" s="107">
        <f t="shared" si="26"/>
        <v>0</v>
      </c>
      <c r="BL207" s="8" t="s">
        <v>150</v>
      </c>
      <c r="BM207" s="106" t="s">
        <v>1101</v>
      </c>
    </row>
    <row r="208" spans="1:65" s="2" customFormat="1" ht="24.2" customHeight="1">
      <c r="A208" s="16"/>
      <c r="B208" s="95"/>
      <c r="C208" s="96" t="s">
        <v>374</v>
      </c>
      <c r="D208" s="96" t="s">
        <v>137</v>
      </c>
      <c r="E208" s="97" t="s">
        <v>1102</v>
      </c>
      <c r="F208" s="98" t="s">
        <v>1103</v>
      </c>
      <c r="G208" s="99" t="s">
        <v>592</v>
      </c>
      <c r="H208" s="333">
        <v>7.8E-2</v>
      </c>
      <c r="I208" s="334"/>
      <c r="J208" s="100"/>
      <c r="K208" s="101"/>
      <c r="L208" s="17"/>
      <c r="M208" s="102" t="s">
        <v>1</v>
      </c>
      <c r="N208" s="103" t="s">
        <v>34</v>
      </c>
      <c r="O208" s="32"/>
      <c r="P208" s="104">
        <f t="shared" si="18"/>
        <v>0</v>
      </c>
      <c r="Q208" s="104">
        <v>1.0165999999999999</v>
      </c>
      <c r="R208" s="104">
        <f t="shared" si="19"/>
        <v>7.9294799999999999E-2</v>
      </c>
      <c r="S208" s="104">
        <v>0</v>
      </c>
      <c r="T208" s="105">
        <f t="shared" si="20"/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R208" s="106" t="s">
        <v>150</v>
      </c>
      <c r="AT208" s="106" t="s">
        <v>137</v>
      </c>
      <c r="AU208" s="106" t="s">
        <v>80</v>
      </c>
      <c r="AY208" s="8" t="s">
        <v>132</v>
      </c>
      <c r="BE208" s="107">
        <f t="shared" si="21"/>
        <v>0</v>
      </c>
      <c r="BF208" s="107">
        <f t="shared" si="22"/>
        <v>0</v>
      </c>
      <c r="BG208" s="107">
        <f t="shared" si="23"/>
        <v>0</v>
      </c>
      <c r="BH208" s="107">
        <f t="shared" si="24"/>
        <v>0</v>
      </c>
      <c r="BI208" s="107">
        <f t="shared" si="25"/>
        <v>0</v>
      </c>
      <c r="BJ208" s="8" t="s">
        <v>80</v>
      </c>
      <c r="BK208" s="107">
        <f t="shared" si="26"/>
        <v>0</v>
      </c>
      <c r="BL208" s="8" t="s">
        <v>150</v>
      </c>
      <c r="BM208" s="106" t="s">
        <v>1104</v>
      </c>
    </row>
    <row r="209" spans="1:65" s="2" customFormat="1" ht="16.5" customHeight="1">
      <c r="A209" s="16"/>
      <c r="B209" s="95"/>
      <c r="C209" s="96" t="s">
        <v>378</v>
      </c>
      <c r="D209" s="96" t="s">
        <v>137</v>
      </c>
      <c r="E209" s="97" t="s">
        <v>1105</v>
      </c>
      <c r="F209" s="98" t="s">
        <v>1106</v>
      </c>
      <c r="G209" s="99" t="s">
        <v>938</v>
      </c>
      <c r="H209" s="333">
        <v>0.05</v>
      </c>
      <c r="I209" s="334"/>
      <c r="J209" s="100"/>
      <c r="K209" s="101"/>
      <c r="L209" s="17"/>
      <c r="M209" s="102" t="s">
        <v>1</v>
      </c>
      <c r="N209" s="103" t="s">
        <v>34</v>
      </c>
      <c r="O209" s="32"/>
      <c r="P209" s="104">
        <f t="shared" si="18"/>
        <v>0</v>
      </c>
      <c r="Q209" s="104">
        <v>2.21292</v>
      </c>
      <c r="R209" s="104">
        <f t="shared" si="19"/>
        <v>0.11064600000000001</v>
      </c>
      <c r="S209" s="104">
        <v>0</v>
      </c>
      <c r="T209" s="105">
        <f t="shared" si="20"/>
        <v>0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R209" s="106" t="s">
        <v>150</v>
      </c>
      <c r="AT209" s="106" t="s">
        <v>137</v>
      </c>
      <c r="AU209" s="106" t="s">
        <v>80</v>
      </c>
      <c r="AY209" s="8" t="s">
        <v>132</v>
      </c>
      <c r="BE209" s="107">
        <f t="shared" si="21"/>
        <v>0</v>
      </c>
      <c r="BF209" s="107">
        <f t="shared" si="22"/>
        <v>0</v>
      </c>
      <c r="BG209" s="107">
        <f t="shared" si="23"/>
        <v>0</v>
      </c>
      <c r="BH209" s="107">
        <f t="shared" si="24"/>
        <v>0</v>
      </c>
      <c r="BI209" s="107">
        <f t="shared" si="25"/>
        <v>0</v>
      </c>
      <c r="BJ209" s="8" t="s">
        <v>80</v>
      </c>
      <c r="BK209" s="107">
        <f t="shared" si="26"/>
        <v>0</v>
      </c>
      <c r="BL209" s="8" t="s">
        <v>150</v>
      </c>
      <c r="BM209" s="106" t="s">
        <v>1107</v>
      </c>
    </row>
    <row r="210" spans="1:65" s="2" customFormat="1" ht="16.5" customHeight="1">
      <c r="A210" s="16"/>
      <c r="B210" s="95"/>
      <c r="C210" s="96" t="s">
        <v>382</v>
      </c>
      <c r="D210" s="96" t="s">
        <v>137</v>
      </c>
      <c r="E210" s="97" t="s">
        <v>1108</v>
      </c>
      <c r="F210" s="98" t="s">
        <v>1109</v>
      </c>
      <c r="G210" s="99" t="s">
        <v>293</v>
      </c>
      <c r="H210" s="333">
        <v>1.32</v>
      </c>
      <c r="I210" s="334"/>
      <c r="J210" s="100"/>
      <c r="K210" s="101"/>
      <c r="L210" s="17"/>
      <c r="M210" s="102" t="s">
        <v>1</v>
      </c>
      <c r="N210" s="103" t="s">
        <v>34</v>
      </c>
      <c r="O210" s="32"/>
      <c r="P210" s="104">
        <f t="shared" si="18"/>
        <v>0</v>
      </c>
      <c r="Q210" s="104">
        <v>3.6900000000000001E-3</v>
      </c>
      <c r="R210" s="104">
        <f t="shared" si="19"/>
        <v>4.8708000000000006E-3</v>
      </c>
      <c r="S210" s="104">
        <v>0</v>
      </c>
      <c r="T210" s="105">
        <f t="shared" si="20"/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R210" s="106" t="s">
        <v>150</v>
      </c>
      <c r="AT210" s="106" t="s">
        <v>137</v>
      </c>
      <c r="AU210" s="106" t="s">
        <v>80</v>
      </c>
      <c r="AY210" s="8" t="s">
        <v>132</v>
      </c>
      <c r="BE210" s="107">
        <f t="shared" si="21"/>
        <v>0</v>
      </c>
      <c r="BF210" s="107">
        <f t="shared" si="22"/>
        <v>0</v>
      </c>
      <c r="BG210" s="107">
        <f t="shared" si="23"/>
        <v>0</v>
      </c>
      <c r="BH210" s="107">
        <f t="shared" si="24"/>
        <v>0</v>
      </c>
      <c r="BI210" s="107">
        <f t="shared" si="25"/>
        <v>0</v>
      </c>
      <c r="BJ210" s="8" t="s">
        <v>80</v>
      </c>
      <c r="BK210" s="107">
        <f t="shared" si="26"/>
        <v>0</v>
      </c>
      <c r="BL210" s="8" t="s">
        <v>150</v>
      </c>
      <c r="BM210" s="106" t="s">
        <v>1110</v>
      </c>
    </row>
    <row r="211" spans="1:65" s="2" customFormat="1" ht="16.5" customHeight="1">
      <c r="A211" s="16"/>
      <c r="B211" s="95"/>
      <c r="C211" s="96" t="s">
        <v>386</v>
      </c>
      <c r="D211" s="96" t="s">
        <v>137</v>
      </c>
      <c r="E211" s="97" t="s">
        <v>1111</v>
      </c>
      <c r="F211" s="98" t="s">
        <v>1112</v>
      </c>
      <c r="G211" s="99" t="s">
        <v>293</v>
      </c>
      <c r="H211" s="333">
        <v>1.32</v>
      </c>
      <c r="I211" s="334"/>
      <c r="J211" s="100"/>
      <c r="K211" s="101"/>
      <c r="L211" s="17"/>
      <c r="M211" s="102" t="s">
        <v>1</v>
      </c>
      <c r="N211" s="103" t="s">
        <v>34</v>
      </c>
      <c r="O211" s="32"/>
      <c r="P211" s="104">
        <f t="shared" si="18"/>
        <v>0</v>
      </c>
      <c r="Q211" s="104">
        <v>0</v>
      </c>
      <c r="R211" s="104">
        <f t="shared" si="19"/>
        <v>0</v>
      </c>
      <c r="S211" s="104">
        <v>0</v>
      </c>
      <c r="T211" s="105">
        <f t="shared" si="20"/>
        <v>0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R211" s="106" t="s">
        <v>150</v>
      </c>
      <c r="AT211" s="106" t="s">
        <v>137</v>
      </c>
      <c r="AU211" s="106" t="s">
        <v>80</v>
      </c>
      <c r="AY211" s="8" t="s">
        <v>132</v>
      </c>
      <c r="BE211" s="107">
        <f t="shared" si="21"/>
        <v>0</v>
      </c>
      <c r="BF211" s="107">
        <f t="shared" si="22"/>
        <v>0</v>
      </c>
      <c r="BG211" s="107">
        <f t="shared" si="23"/>
        <v>0</v>
      </c>
      <c r="BH211" s="107">
        <f t="shared" si="24"/>
        <v>0</v>
      </c>
      <c r="BI211" s="107">
        <f t="shared" si="25"/>
        <v>0</v>
      </c>
      <c r="BJ211" s="8" t="s">
        <v>80</v>
      </c>
      <c r="BK211" s="107">
        <f t="shared" si="26"/>
        <v>0</v>
      </c>
      <c r="BL211" s="8" t="s">
        <v>150</v>
      </c>
      <c r="BM211" s="106" t="s">
        <v>1113</v>
      </c>
    </row>
    <row r="212" spans="1:65" s="2" customFormat="1" ht="24.2" customHeight="1">
      <c r="A212" s="16"/>
      <c r="B212" s="95"/>
      <c r="C212" s="96" t="s">
        <v>390</v>
      </c>
      <c r="D212" s="96" t="s">
        <v>137</v>
      </c>
      <c r="E212" s="97" t="s">
        <v>1114</v>
      </c>
      <c r="F212" s="98" t="s">
        <v>1115</v>
      </c>
      <c r="G212" s="99" t="s">
        <v>293</v>
      </c>
      <c r="H212" s="333">
        <v>2.42</v>
      </c>
      <c r="I212" s="334"/>
      <c r="J212" s="100"/>
      <c r="K212" s="101"/>
      <c r="L212" s="17"/>
      <c r="M212" s="102" t="s">
        <v>1</v>
      </c>
      <c r="N212" s="103" t="s">
        <v>34</v>
      </c>
      <c r="O212" s="32"/>
      <c r="P212" s="104">
        <f t="shared" si="18"/>
        <v>0</v>
      </c>
      <c r="Q212" s="104">
        <v>8.6E-3</v>
      </c>
      <c r="R212" s="104">
        <f t="shared" si="19"/>
        <v>2.0812000000000001E-2</v>
      </c>
      <c r="S212" s="104">
        <v>0</v>
      </c>
      <c r="T212" s="105">
        <f t="shared" si="20"/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R212" s="106" t="s">
        <v>150</v>
      </c>
      <c r="AT212" s="106" t="s">
        <v>137</v>
      </c>
      <c r="AU212" s="106" t="s">
        <v>80</v>
      </c>
      <c r="AY212" s="8" t="s">
        <v>132</v>
      </c>
      <c r="BE212" s="107">
        <f t="shared" si="21"/>
        <v>0</v>
      </c>
      <c r="BF212" s="107">
        <f t="shared" si="22"/>
        <v>0</v>
      </c>
      <c r="BG212" s="107">
        <f t="shared" si="23"/>
        <v>0</v>
      </c>
      <c r="BH212" s="107">
        <f t="shared" si="24"/>
        <v>0</v>
      </c>
      <c r="BI212" s="107">
        <f t="shared" si="25"/>
        <v>0</v>
      </c>
      <c r="BJ212" s="8" t="s">
        <v>80</v>
      </c>
      <c r="BK212" s="107">
        <f t="shared" si="26"/>
        <v>0</v>
      </c>
      <c r="BL212" s="8" t="s">
        <v>150</v>
      </c>
      <c r="BM212" s="106" t="s">
        <v>1116</v>
      </c>
    </row>
    <row r="213" spans="1:65" s="2" customFormat="1" ht="24.2" customHeight="1">
      <c r="A213" s="16"/>
      <c r="B213" s="95"/>
      <c r="C213" s="96" t="s">
        <v>141</v>
      </c>
      <c r="D213" s="96" t="s">
        <v>137</v>
      </c>
      <c r="E213" s="97" t="s">
        <v>1117</v>
      </c>
      <c r="F213" s="98" t="s">
        <v>1118</v>
      </c>
      <c r="G213" s="99" t="s">
        <v>293</v>
      </c>
      <c r="H213" s="333">
        <v>2.42</v>
      </c>
      <c r="I213" s="334"/>
      <c r="J213" s="100"/>
      <c r="K213" s="101"/>
      <c r="L213" s="17"/>
      <c r="M213" s="102" t="s">
        <v>1</v>
      </c>
      <c r="N213" s="103" t="s">
        <v>34</v>
      </c>
      <c r="O213" s="32"/>
      <c r="P213" s="104">
        <f t="shared" si="18"/>
        <v>0</v>
      </c>
      <c r="Q213" s="104">
        <v>0</v>
      </c>
      <c r="R213" s="104">
        <f t="shared" si="19"/>
        <v>0</v>
      </c>
      <c r="S213" s="104">
        <v>0</v>
      </c>
      <c r="T213" s="105">
        <f t="shared" si="20"/>
        <v>0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R213" s="106" t="s">
        <v>150</v>
      </c>
      <c r="AT213" s="106" t="s">
        <v>137</v>
      </c>
      <c r="AU213" s="106" t="s">
        <v>80</v>
      </c>
      <c r="AY213" s="8" t="s">
        <v>132</v>
      </c>
      <c r="BE213" s="107">
        <f t="shared" si="21"/>
        <v>0</v>
      </c>
      <c r="BF213" s="107">
        <f t="shared" si="22"/>
        <v>0</v>
      </c>
      <c r="BG213" s="107">
        <f t="shared" si="23"/>
        <v>0</v>
      </c>
      <c r="BH213" s="107">
        <f t="shared" si="24"/>
        <v>0</v>
      </c>
      <c r="BI213" s="107">
        <f t="shared" si="25"/>
        <v>0</v>
      </c>
      <c r="BJ213" s="8" t="s">
        <v>80</v>
      </c>
      <c r="BK213" s="107">
        <f t="shared" si="26"/>
        <v>0</v>
      </c>
      <c r="BL213" s="8" t="s">
        <v>150</v>
      </c>
      <c r="BM213" s="106" t="s">
        <v>1119</v>
      </c>
    </row>
    <row r="214" spans="1:65" s="2" customFormat="1" ht="24.2" customHeight="1">
      <c r="A214" s="16"/>
      <c r="B214" s="95"/>
      <c r="C214" s="96" t="s">
        <v>397</v>
      </c>
      <c r="D214" s="96" t="s">
        <v>137</v>
      </c>
      <c r="E214" s="97" t="s">
        <v>1120</v>
      </c>
      <c r="F214" s="98" t="s">
        <v>1121</v>
      </c>
      <c r="G214" s="99" t="s">
        <v>592</v>
      </c>
      <c r="H214" s="333">
        <v>0.01</v>
      </c>
      <c r="I214" s="334"/>
      <c r="J214" s="100"/>
      <c r="K214" s="101"/>
      <c r="L214" s="17"/>
      <c r="M214" s="102" t="s">
        <v>1</v>
      </c>
      <c r="N214" s="103" t="s">
        <v>34</v>
      </c>
      <c r="O214" s="32"/>
      <c r="P214" s="104">
        <f t="shared" si="18"/>
        <v>0</v>
      </c>
      <c r="Q214" s="104">
        <v>1.0162899999999999</v>
      </c>
      <c r="R214" s="104">
        <f t="shared" si="19"/>
        <v>1.0162899999999999E-2</v>
      </c>
      <c r="S214" s="104">
        <v>0</v>
      </c>
      <c r="T214" s="105">
        <f t="shared" si="20"/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R214" s="106" t="s">
        <v>150</v>
      </c>
      <c r="AT214" s="106" t="s">
        <v>137</v>
      </c>
      <c r="AU214" s="106" t="s">
        <v>80</v>
      </c>
      <c r="AY214" s="8" t="s">
        <v>132</v>
      </c>
      <c r="BE214" s="107">
        <f t="shared" si="21"/>
        <v>0</v>
      </c>
      <c r="BF214" s="107">
        <f t="shared" si="22"/>
        <v>0</v>
      </c>
      <c r="BG214" s="107">
        <f t="shared" si="23"/>
        <v>0</v>
      </c>
      <c r="BH214" s="107">
        <f t="shared" si="24"/>
        <v>0</v>
      </c>
      <c r="BI214" s="107">
        <f t="shared" si="25"/>
        <v>0</v>
      </c>
      <c r="BJ214" s="8" t="s">
        <v>80</v>
      </c>
      <c r="BK214" s="107">
        <f t="shared" si="26"/>
        <v>0</v>
      </c>
      <c r="BL214" s="8" t="s">
        <v>150</v>
      </c>
      <c r="BM214" s="106" t="s">
        <v>1122</v>
      </c>
    </row>
    <row r="215" spans="1:65" s="7" customFormat="1" ht="22.9" customHeight="1">
      <c r="B215" s="82"/>
      <c r="D215" s="83" t="s">
        <v>67</v>
      </c>
      <c r="E215" s="93" t="s">
        <v>1123</v>
      </c>
      <c r="F215" s="93" t="s">
        <v>1124</v>
      </c>
      <c r="H215" s="314"/>
      <c r="I215" s="318"/>
      <c r="J215" s="94"/>
      <c r="L215" s="82"/>
      <c r="M215" s="87"/>
      <c r="N215" s="88"/>
      <c r="O215" s="88"/>
      <c r="P215" s="89">
        <f>SUM(P216:P220)</f>
        <v>0</v>
      </c>
      <c r="Q215" s="88"/>
      <c r="R215" s="89">
        <f>SUM(R216:R220)</f>
        <v>13.210394830000002</v>
      </c>
      <c r="S215" s="88"/>
      <c r="T215" s="90">
        <f>SUM(T216:T220)</f>
        <v>0</v>
      </c>
      <c r="AR215" s="83" t="s">
        <v>75</v>
      </c>
      <c r="AT215" s="91" t="s">
        <v>67</v>
      </c>
      <c r="AU215" s="91" t="s">
        <v>75</v>
      </c>
      <c r="AY215" s="83" t="s">
        <v>132</v>
      </c>
      <c r="BK215" s="92">
        <f>SUM(BK216:BK220)</f>
        <v>0</v>
      </c>
    </row>
    <row r="216" spans="1:65" s="2" customFormat="1" ht="24.2" customHeight="1">
      <c r="A216" s="16"/>
      <c r="B216" s="95"/>
      <c r="C216" s="96" t="s">
        <v>401</v>
      </c>
      <c r="D216" s="96" t="s">
        <v>137</v>
      </c>
      <c r="E216" s="97" t="s">
        <v>1125</v>
      </c>
      <c r="F216" s="98" t="s">
        <v>1126</v>
      </c>
      <c r="G216" s="99" t="s">
        <v>938</v>
      </c>
      <c r="H216" s="333">
        <v>0.19600000000000001</v>
      </c>
      <c r="I216" s="334"/>
      <c r="J216" s="100"/>
      <c r="K216" s="101"/>
      <c r="L216" s="17"/>
      <c r="M216" s="102" t="s">
        <v>1</v>
      </c>
      <c r="N216" s="103" t="s">
        <v>34</v>
      </c>
      <c r="O216" s="32"/>
      <c r="P216" s="104">
        <f>O216*H216</f>
        <v>0</v>
      </c>
      <c r="Q216" s="104">
        <v>2.2151299999999998</v>
      </c>
      <c r="R216" s="104">
        <f>Q216*H216</f>
        <v>0.43416547999999999</v>
      </c>
      <c r="S216" s="104">
        <v>0</v>
      </c>
      <c r="T216" s="105">
        <f>S216*H216</f>
        <v>0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R216" s="106" t="s">
        <v>150</v>
      </c>
      <c r="AT216" s="106" t="s">
        <v>137</v>
      </c>
      <c r="AU216" s="106" t="s">
        <v>80</v>
      </c>
      <c r="AY216" s="8" t="s">
        <v>132</v>
      </c>
      <c r="BE216" s="107">
        <f>IF(N216="základná",J216,0)</f>
        <v>0</v>
      </c>
      <c r="BF216" s="107">
        <f>IF(N216="znížená",J216,0)</f>
        <v>0</v>
      </c>
      <c r="BG216" s="107">
        <f>IF(N216="zákl. prenesená",J216,0)</f>
        <v>0</v>
      </c>
      <c r="BH216" s="107">
        <f>IF(N216="zníž. prenesená",J216,0)</f>
        <v>0</v>
      </c>
      <c r="BI216" s="107">
        <f>IF(N216="nulová",J216,0)</f>
        <v>0</v>
      </c>
      <c r="BJ216" s="8" t="s">
        <v>80</v>
      </c>
      <c r="BK216" s="107">
        <f>ROUND(I216*H216,2)</f>
        <v>0</v>
      </c>
      <c r="BL216" s="8" t="s">
        <v>150</v>
      </c>
      <c r="BM216" s="106" t="s">
        <v>1127</v>
      </c>
    </row>
    <row r="217" spans="1:65" s="2" customFormat="1" ht="24.2" customHeight="1">
      <c r="A217" s="16"/>
      <c r="B217" s="95"/>
      <c r="C217" s="96" t="s">
        <v>405</v>
      </c>
      <c r="D217" s="96" t="s">
        <v>137</v>
      </c>
      <c r="E217" s="97" t="s">
        <v>1128</v>
      </c>
      <c r="F217" s="98" t="s">
        <v>1129</v>
      </c>
      <c r="G217" s="99" t="s">
        <v>938</v>
      </c>
      <c r="H217" s="333">
        <v>5.1230000000000002</v>
      </c>
      <c r="I217" s="334"/>
      <c r="J217" s="100"/>
      <c r="K217" s="101"/>
      <c r="L217" s="17"/>
      <c r="M217" s="102" t="s">
        <v>1</v>
      </c>
      <c r="N217" s="103" t="s">
        <v>34</v>
      </c>
      <c r="O217" s="32"/>
      <c r="P217" s="104">
        <f>O217*H217</f>
        <v>0</v>
      </c>
      <c r="Q217" s="104">
        <v>2.40645</v>
      </c>
      <c r="R217" s="104">
        <f>Q217*H217</f>
        <v>12.328243350000001</v>
      </c>
      <c r="S217" s="104">
        <v>0</v>
      </c>
      <c r="T217" s="105">
        <f>S217*H217</f>
        <v>0</v>
      </c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R217" s="106" t="s">
        <v>150</v>
      </c>
      <c r="AT217" s="106" t="s">
        <v>137</v>
      </c>
      <c r="AU217" s="106" t="s">
        <v>80</v>
      </c>
      <c r="AY217" s="8" t="s">
        <v>132</v>
      </c>
      <c r="BE217" s="107">
        <f>IF(N217="základná",J217,0)</f>
        <v>0</v>
      </c>
      <c r="BF217" s="107">
        <f>IF(N217="znížená",J217,0)</f>
        <v>0</v>
      </c>
      <c r="BG217" s="107">
        <f>IF(N217="zákl. prenesená",J217,0)</f>
        <v>0</v>
      </c>
      <c r="BH217" s="107">
        <f>IF(N217="zníž. prenesená",J217,0)</f>
        <v>0</v>
      </c>
      <c r="BI217" s="107">
        <f>IF(N217="nulová",J217,0)</f>
        <v>0</v>
      </c>
      <c r="BJ217" s="8" t="s">
        <v>80</v>
      </c>
      <c r="BK217" s="107">
        <f>ROUND(I217*H217,2)</f>
        <v>0</v>
      </c>
      <c r="BL217" s="8" t="s">
        <v>150</v>
      </c>
      <c r="BM217" s="106" t="s">
        <v>1130</v>
      </c>
    </row>
    <row r="218" spans="1:65" s="2" customFormat="1" ht="16.5" customHeight="1">
      <c r="A218" s="16"/>
      <c r="B218" s="95"/>
      <c r="C218" s="96" t="s">
        <v>409</v>
      </c>
      <c r="D218" s="96" t="s">
        <v>137</v>
      </c>
      <c r="E218" s="97" t="s">
        <v>1043</v>
      </c>
      <c r="F218" s="98" t="s">
        <v>1044</v>
      </c>
      <c r="G218" s="99" t="s">
        <v>293</v>
      </c>
      <c r="H218" s="333">
        <v>11.4</v>
      </c>
      <c r="I218" s="334"/>
      <c r="J218" s="100"/>
      <c r="K218" s="101"/>
      <c r="L218" s="17"/>
      <c r="M218" s="102" t="s">
        <v>1</v>
      </c>
      <c r="N218" s="103" t="s">
        <v>34</v>
      </c>
      <c r="O218" s="32"/>
      <c r="P218" s="104">
        <f>O218*H218</f>
        <v>0</v>
      </c>
      <c r="Q218" s="104">
        <v>4.0699999999999998E-3</v>
      </c>
      <c r="R218" s="104">
        <f>Q218*H218</f>
        <v>4.6398000000000002E-2</v>
      </c>
      <c r="S218" s="104">
        <v>0</v>
      </c>
      <c r="T218" s="105">
        <f>S218*H218</f>
        <v>0</v>
      </c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R218" s="106" t="s">
        <v>150</v>
      </c>
      <c r="AT218" s="106" t="s">
        <v>137</v>
      </c>
      <c r="AU218" s="106" t="s">
        <v>80</v>
      </c>
      <c r="AY218" s="8" t="s">
        <v>132</v>
      </c>
      <c r="BE218" s="107">
        <f>IF(N218="základná",J218,0)</f>
        <v>0</v>
      </c>
      <c r="BF218" s="107">
        <f>IF(N218="znížená",J218,0)</f>
        <v>0</v>
      </c>
      <c r="BG218" s="107">
        <f>IF(N218="zákl. prenesená",J218,0)</f>
        <v>0</v>
      </c>
      <c r="BH218" s="107">
        <f>IF(N218="zníž. prenesená",J218,0)</f>
        <v>0</v>
      </c>
      <c r="BI218" s="107">
        <f>IF(N218="nulová",J218,0)</f>
        <v>0</v>
      </c>
      <c r="BJ218" s="8" t="s">
        <v>80</v>
      </c>
      <c r="BK218" s="107">
        <f>ROUND(I218*H218,2)</f>
        <v>0</v>
      </c>
      <c r="BL218" s="8" t="s">
        <v>150</v>
      </c>
      <c r="BM218" s="106" t="s">
        <v>1131</v>
      </c>
    </row>
    <row r="219" spans="1:65" s="2" customFormat="1" ht="16.5" customHeight="1">
      <c r="A219" s="16"/>
      <c r="B219" s="95"/>
      <c r="C219" s="96" t="s">
        <v>413</v>
      </c>
      <c r="D219" s="96" t="s">
        <v>137</v>
      </c>
      <c r="E219" s="97" t="s">
        <v>1046</v>
      </c>
      <c r="F219" s="98" t="s">
        <v>1047</v>
      </c>
      <c r="G219" s="99" t="s">
        <v>293</v>
      </c>
      <c r="H219" s="333">
        <v>11.4</v>
      </c>
      <c r="I219" s="334"/>
      <c r="J219" s="100"/>
      <c r="K219" s="101"/>
      <c r="L219" s="17"/>
      <c r="M219" s="102" t="s">
        <v>1</v>
      </c>
      <c r="N219" s="103" t="s">
        <v>34</v>
      </c>
      <c r="O219" s="32"/>
      <c r="P219" s="104">
        <f>O219*H219</f>
        <v>0</v>
      </c>
      <c r="Q219" s="104">
        <v>0</v>
      </c>
      <c r="R219" s="104">
        <f>Q219*H219</f>
        <v>0</v>
      </c>
      <c r="S219" s="104">
        <v>0</v>
      </c>
      <c r="T219" s="105">
        <f>S219*H219</f>
        <v>0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R219" s="106" t="s">
        <v>150</v>
      </c>
      <c r="AT219" s="106" t="s">
        <v>137</v>
      </c>
      <c r="AU219" s="106" t="s">
        <v>80</v>
      </c>
      <c r="AY219" s="8" t="s">
        <v>132</v>
      </c>
      <c r="BE219" s="107">
        <f>IF(N219="základná",J219,0)</f>
        <v>0</v>
      </c>
      <c r="BF219" s="107">
        <f>IF(N219="znížená",J219,0)</f>
        <v>0</v>
      </c>
      <c r="BG219" s="107">
        <f>IF(N219="zákl. prenesená",J219,0)</f>
        <v>0</v>
      </c>
      <c r="BH219" s="107">
        <f>IF(N219="zníž. prenesená",J219,0)</f>
        <v>0</v>
      </c>
      <c r="BI219" s="107">
        <f>IF(N219="nulová",J219,0)</f>
        <v>0</v>
      </c>
      <c r="BJ219" s="8" t="s">
        <v>80</v>
      </c>
      <c r="BK219" s="107">
        <f>ROUND(I219*H219,2)</f>
        <v>0</v>
      </c>
      <c r="BL219" s="8" t="s">
        <v>150</v>
      </c>
      <c r="BM219" s="106" t="s">
        <v>1132</v>
      </c>
    </row>
    <row r="220" spans="1:65" s="2" customFormat="1" ht="33" customHeight="1">
      <c r="A220" s="16"/>
      <c r="B220" s="95"/>
      <c r="C220" s="96" t="s">
        <v>417</v>
      </c>
      <c r="D220" s="96" t="s">
        <v>137</v>
      </c>
      <c r="E220" s="97" t="s">
        <v>1133</v>
      </c>
      <c r="F220" s="98" t="s">
        <v>1134</v>
      </c>
      <c r="G220" s="99" t="s">
        <v>592</v>
      </c>
      <c r="H220" s="333">
        <v>0.4</v>
      </c>
      <c r="I220" s="334"/>
      <c r="J220" s="100"/>
      <c r="K220" s="101"/>
      <c r="L220" s="17"/>
      <c r="M220" s="102" t="s">
        <v>1</v>
      </c>
      <c r="N220" s="103" t="s">
        <v>34</v>
      </c>
      <c r="O220" s="32"/>
      <c r="P220" s="104">
        <f>O220*H220</f>
        <v>0</v>
      </c>
      <c r="Q220" s="104">
        <v>1.00397</v>
      </c>
      <c r="R220" s="104">
        <f>Q220*H220</f>
        <v>0.40158800000000006</v>
      </c>
      <c r="S220" s="104">
        <v>0</v>
      </c>
      <c r="T220" s="105">
        <f>S220*H220</f>
        <v>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R220" s="106" t="s">
        <v>150</v>
      </c>
      <c r="AT220" s="106" t="s">
        <v>137</v>
      </c>
      <c r="AU220" s="106" t="s">
        <v>80</v>
      </c>
      <c r="AY220" s="8" t="s">
        <v>132</v>
      </c>
      <c r="BE220" s="107">
        <f>IF(N220="základná",J220,0)</f>
        <v>0</v>
      </c>
      <c r="BF220" s="107">
        <f>IF(N220="znížená",J220,0)</f>
        <v>0</v>
      </c>
      <c r="BG220" s="107">
        <f>IF(N220="zákl. prenesená",J220,0)</f>
        <v>0</v>
      </c>
      <c r="BH220" s="107">
        <f>IF(N220="zníž. prenesená",J220,0)</f>
        <v>0</v>
      </c>
      <c r="BI220" s="107">
        <f>IF(N220="nulová",J220,0)</f>
        <v>0</v>
      </c>
      <c r="BJ220" s="8" t="s">
        <v>80</v>
      </c>
      <c r="BK220" s="107">
        <f>ROUND(I220*H220,2)</f>
        <v>0</v>
      </c>
      <c r="BL220" s="8" t="s">
        <v>150</v>
      </c>
      <c r="BM220" s="106" t="s">
        <v>1135</v>
      </c>
    </row>
    <row r="221" spans="1:65" s="7" customFormat="1" ht="22.9" customHeight="1">
      <c r="B221" s="82"/>
      <c r="D221" s="83" t="s">
        <v>67</v>
      </c>
      <c r="E221" s="93" t="s">
        <v>154</v>
      </c>
      <c r="F221" s="93" t="s">
        <v>1136</v>
      </c>
      <c r="H221" s="314"/>
      <c r="I221" s="318"/>
      <c r="J221" s="94"/>
      <c r="L221" s="82"/>
      <c r="M221" s="87"/>
      <c r="N221" s="88"/>
      <c r="O221" s="88"/>
      <c r="P221" s="89">
        <f>SUM(P222:P238)</f>
        <v>0</v>
      </c>
      <c r="Q221" s="88"/>
      <c r="R221" s="89">
        <f>SUM(R222:R238)</f>
        <v>490.50484473</v>
      </c>
      <c r="S221" s="88"/>
      <c r="T221" s="90">
        <f>SUM(T222:T238)</f>
        <v>0</v>
      </c>
      <c r="AR221" s="83" t="s">
        <v>75</v>
      </c>
      <c r="AT221" s="91" t="s">
        <v>67</v>
      </c>
      <c r="AU221" s="91" t="s">
        <v>75</v>
      </c>
      <c r="AY221" s="83" t="s">
        <v>132</v>
      </c>
      <c r="BK221" s="92">
        <f>SUM(BK222:BK238)</f>
        <v>0</v>
      </c>
    </row>
    <row r="222" spans="1:65" s="2" customFormat="1" ht="33" customHeight="1">
      <c r="A222" s="16"/>
      <c r="B222" s="95"/>
      <c r="C222" s="96" t="s">
        <v>421</v>
      </c>
      <c r="D222" s="96" t="s">
        <v>137</v>
      </c>
      <c r="E222" s="97" t="s">
        <v>1137</v>
      </c>
      <c r="F222" s="98" t="s">
        <v>1138</v>
      </c>
      <c r="G222" s="99" t="s">
        <v>145</v>
      </c>
      <c r="H222" s="333">
        <v>24</v>
      </c>
      <c r="I222" s="334"/>
      <c r="J222" s="100"/>
      <c r="K222" s="101"/>
      <c r="L222" s="17"/>
      <c r="M222" s="102" t="s">
        <v>1</v>
      </c>
      <c r="N222" s="103" t="s">
        <v>34</v>
      </c>
      <c r="O222" s="32"/>
      <c r="P222" s="104">
        <f t="shared" ref="P222:P238" si="27">O222*H222</f>
        <v>0</v>
      </c>
      <c r="Q222" s="104">
        <v>0.15112999999999999</v>
      </c>
      <c r="R222" s="104">
        <f t="shared" ref="R222:R238" si="28">Q222*H222</f>
        <v>3.6271199999999997</v>
      </c>
      <c r="S222" s="104">
        <v>0</v>
      </c>
      <c r="T222" s="105">
        <f t="shared" ref="T222:T238" si="29">S222*H222</f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R222" s="106" t="s">
        <v>150</v>
      </c>
      <c r="AT222" s="106" t="s">
        <v>137</v>
      </c>
      <c r="AU222" s="106" t="s">
        <v>80</v>
      </c>
      <c r="AY222" s="8" t="s">
        <v>132</v>
      </c>
      <c r="BE222" s="107">
        <f t="shared" ref="BE222:BE238" si="30">IF(N222="základná",J222,0)</f>
        <v>0</v>
      </c>
      <c r="BF222" s="107">
        <f t="shared" ref="BF222:BF238" si="31">IF(N222="znížená",J222,0)</f>
        <v>0</v>
      </c>
      <c r="BG222" s="107">
        <f t="shared" ref="BG222:BG238" si="32">IF(N222="zákl. prenesená",J222,0)</f>
        <v>0</v>
      </c>
      <c r="BH222" s="107">
        <f t="shared" ref="BH222:BH238" si="33">IF(N222="zníž. prenesená",J222,0)</f>
        <v>0</v>
      </c>
      <c r="BI222" s="107">
        <f t="shared" ref="BI222:BI238" si="34">IF(N222="nulová",J222,0)</f>
        <v>0</v>
      </c>
      <c r="BJ222" s="8" t="s">
        <v>80</v>
      </c>
      <c r="BK222" s="107">
        <f t="shared" ref="BK222:BK238" si="35">ROUND(I222*H222,2)</f>
        <v>0</v>
      </c>
      <c r="BL222" s="8" t="s">
        <v>150</v>
      </c>
      <c r="BM222" s="106" t="s">
        <v>1139</v>
      </c>
    </row>
    <row r="223" spans="1:65" s="2" customFormat="1" ht="24.2" customHeight="1">
      <c r="A223" s="16"/>
      <c r="B223" s="95"/>
      <c r="C223" s="108" t="s">
        <v>425</v>
      </c>
      <c r="D223" s="108" t="s">
        <v>130</v>
      </c>
      <c r="E223" s="109" t="s">
        <v>1140</v>
      </c>
      <c r="F223" s="110" t="s">
        <v>1141</v>
      </c>
      <c r="G223" s="111" t="s">
        <v>169</v>
      </c>
      <c r="H223" s="345">
        <v>24</v>
      </c>
      <c r="I223" s="346"/>
      <c r="J223" s="112"/>
      <c r="K223" s="113"/>
      <c r="L223" s="114"/>
      <c r="M223" s="115" t="s">
        <v>1</v>
      </c>
      <c r="N223" s="116" t="s">
        <v>34</v>
      </c>
      <c r="O223" s="32"/>
      <c r="P223" s="104">
        <f t="shared" si="27"/>
        <v>0</v>
      </c>
      <c r="Q223" s="104">
        <v>0.09</v>
      </c>
      <c r="R223" s="104">
        <f t="shared" si="28"/>
        <v>2.16</v>
      </c>
      <c r="S223" s="104">
        <v>0</v>
      </c>
      <c r="T223" s="105">
        <f t="shared" si="29"/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R223" s="106" t="s">
        <v>166</v>
      </c>
      <c r="AT223" s="106" t="s">
        <v>130</v>
      </c>
      <c r="AU223" s="106" t="s">
        <v>80</v>
      </c>
      <c r="AY223" s="8" t="s">
        <v>132</v>
      </c>
      <c r="BE223" s="107">
        <f t="shared" si="30"/>
        <v>0</v>
      </c>
      <c r="BF223" s="107">
        <f t="shared" si="31"/>
        <v>0</v>
      </c>
      <c r="BG223" s="107">
        <f t="shared" si="32"/>
        <v>0</v>
      </c>
      <c r="BH223" s="107">
        <f t="shared" si="33"/>
        <v>0</v>
      </c>
      <c r="BI223" s="107">
        <f t="shared" si="34"/>
        <v>0</v>
      </c>
      <c r="BJ223" s="8" t="s">
        <v>80</v>
      </c>
      <c r="BK223" s="107">
        <f t="shared" si="35"/>
        <v>0</v>
      </c>
      <c r="BL223" s="8" t="s">
        <v>150</v>
      </c>
      <c r="BM223" s="106" t="s">
        <v>1142</v>
      </c>
    </row>
    <row r="224" spans="1:65" s="2" customFormat="1" ht="37.9" customHeight="1">
      <c r="A224" s="16"/>
      <c r="B224" s="95"/>
      <c r="C224" s="96" t="s">
        <v>429</v>
      </c>
      <c r="D224" s="96" t="s">
        <v>137</v>
      </c>
      <c r="E224" s="97" t="s">
        <v>1143</v>
      </c>
      <c r="F224" s="98" t="s">
        <v>1144</v>
      </c>
      <c r="G224" s="99" t="s">
        <v>145</v>
      </c>
      <c r="H224" s="333">
        <v>11</v>
      </c>
      <c r="I224" s="334"/>
      <c r="J224" s="100"/>
      <c r="K224" s="101"/>
      <c r="L224" s="17"/>
      <c r="M224" s="102" t="s">
        <v>1</v>
      </c>
      <c r="N224" s="103" t="s">
        <v>34</v>
      </c>
      <c r="O224" s="32"/>
      <c r="P224" s="104">
        <f t="shared" si="27"/>
        <v>0</v>
      </c>
      <c r="Q224" s="104">
        <v>9.7930000000000003E-2</v>
      </c>
      <c r="R224" s="104">
        <f t="shared" si="28"/>
        <v>1.0772300000000001</v>
      </c>
      <c r="S224" s="104">
        <v>0</v>
      </c>
      <c r="T224" s="105">
        <f t="shared" si="29"/>
        <v>0</v>
      </c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R224" s="106" t="s">
        <v>150</v>
      </c>
      <c r="AT224" s="106" t="s">
        <v>137</v>
      </c>
      <c r="AU224" s="106" t="s">
        <v>80</v>
      </c>
      <c r="AY224" s="8" t="s">
        <v>132</v>
      </c>
      <c r="BE224" s="107">
        <f t="shared" si="30"/>
        <v>0</v>
      </c>
      <c r="BF224" s="107">
        <f t="shared" si="31"/>
        <v>0</v>
      </c>
      <c r="BG224" s="107">
        <f t="shared" si="32"/>
        <v>0</v>
      </c>
      <c r="BH224" s="107">
        <f t="shared" si="33"/>
        <v>0</v>
      </c>
      <c r="BI224" s="107">
        <f t="shared" si="34"/>
        <v>0</v>
      </c>
      <c r="BJ224" s="8" t="s">
        <v>80</v>
      </c>
      <c r="BK224" s="107">
        <f t="shared" si="35"/>
        <v>0</v>
      </c>
      <c r="BL224" s="8" t="s">
        <v>150</v>
      </c>
      <c r="BM224" s="106" t="s">
        <v>1145</v>
      </c>
    </row>
    <row r="225" spans="1:65" s="2" customFormat="1" ht="21.75" customHeight="1">
      <c r="A225" s="16"/>
      <c r="B225" s="95"/>
      <c r="C225" s="108" t="s">
        <v>433</v>
      </c>
      <c r="D225" s="108" t="s">
        <v>130</v>
      </c>
      <c r="E225" s="109" t="s">
        <v>1146</v>
      </c>
      <c r="F225" s="110" t="s">
        <v>1147</v>
      </c>
      <c r="G225" s="111" t="s">
        <v>169</v>
      </c>
      <c r="H225" s="345">
        <v>11</v>
      </c>
      <c r="I225" s="346"/>
      <c r="J225" s="112"/>
      <c r="K225" s="113"/>
      <c r="L225" s="114"/>
      <c r="M225" s="115" t="s">
        <v>1</v>
      </c>
      <c r="N225" s="116" t="s">
        <v>34</v>
      </c>
      <c r="O225" s="32"/>
      <c r="P225" s="104">
        <f t="shared" si="27"/>
        <v>0</v>
      </c>
      <c r="Q225" s="104">
        <v>2.3E-2</v>
      </c>
      <c r="R225" s="104">
        <f t="shared" si="28"/>
        <v>0.253</v>
      </c>
      <c r="S225" s="104">
        <v>0</v>
      </c>
      <c r="T225" s="105">
        <f t="shared" si="29"/>
        <v>0</v>
      </c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R225" s="106" t="s">
        <v>166</v>
      </c>
      <c r="AT225" s="106" t="s">
        <v>130</v>
      </c>
      <c r="AU225" s="106" t="s">
        <v>80</v>
      </c>
      <c r="AY225" s="8" t="s">
        <v>132</v>
      </c>
      <c r="BE225" s="107">
        <f t="shared" si="30"/>
        <v>0</v>
      </c>
      <c r="BF225" s="107">
        <f t="shared" si="31"/>
        <v>0</v>
      </c>
      <c r="BG225" s="107">
        <f t="shared" si="32"/>
        <v>0</v>
      </c>
      <c r="BH225" s="107">
        <f t="shared" si="33"/>
        <v>0</v>
      </c>
      <c r="BI225" s="107">
        <f t="shared" si="34"/>
        <v>0</v>
      </c>
      <c r="BJ225" s="8" t="s">
        <v>80</v>
      </c>
      <c r="BK225" s="107">
        <f t="shared" si="35"/>
        <v>0</v>
      </c>
      <c r="BL225" s="8" t="s">
        <v>150</v>
      </c>
      <c r="BM225" s="106" t="s">
        <v>1148</v>
      </c>
    </row>
    <row r="226" spans="1:65" s="2" customFormat="1" ht="24.2" customHeight="1">
      <c r="A226" s="16"/>
      <c r="B226" s="95"/>
      <c r="C226" s="96" t="s">
        <v>437</v>
      </c>
      <c r="D226" s="96" t="s">
        <v>137</v>
      </c>
      <c r="E226" s="97" t="s">
        <v>1149</v>
      </c>
      <c r="F226" s="98" t="s">
        <v>1150</v>
      </c>
      <c r="G226" s="99" t="s">
        <v>293</v>
      </c>
      <c r="H226" s="333">
        <v>23.113</v>
      </c>
      <c r="I226" s="334"/>
      <c r="J226" s="100"/>
      <c r="K226" s="101"/>
      <c r="L226" s="17"/>
      <c r="M226" s="102" t="s">
        <v>1</v>
      </c>
      <c r="N226" s="103" t="s">
        <v>34</v>
      </c>
      <c r="O226" s="32"/>
      <c r="P226" s="104">
        <f t="shared" si="27"/>
        <v>0</v>
      </c>
      <c r="Q226" s="104">
        <v>0.18906999999999999</v>
      </c>
      <c r="R226" s="104">
        <f t="shared" si="28"/>
        <v>4.3699749099999998</v>
      </c>
      <c r="S226" s="104">
        <v>0</v>
      </c>
      <c r="T226" s="105">
        <f t="shared" si="29"/>
        <v>0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R226" s="106" t="s">
        <v>150</v>
      </c>
      <c r="AT226" s="106" t="s">
        <v>137</v>
      </c>
      <c r="AU226" s="106" t="s">
        <v>80</v>
      </c>
      <c r="AY226" s="8" t="s">
        <v>132</v>
      </c>
      <c r="BE226" s="107">
        <f t="shared" si="30"/>
        <v>0</v>
      </c>
      <c r="BF226" s="107">
        <f t="shared" si="31"/>
        <v>0</v>
      </c>
      <c r="BG226" s="107">
        <f t="shared" si="32"/>
        <v>0</v>
      </c>
      <c r="BH226" s="107">
        <f t="shared" si="33"/>
        <v>0</v>
      </c>
      <c r="BI226" s="107">
        <f t="shared" si="34"/>
        <v>0</v>
      </c>
      <c r="BJ226" s="8" t="s">
        <v>80</v>
      </c>
      <c r="BK226" s="107">
        <f t="shared" si="35"/>
        <v>0</v>
      </c>
      <c r="BL226" s="8" t="s">
        <v>150</v>
      </c>
      <c r="BM226" s="106" t="s">
        <v>1151</v>
      </c>
    </row>
    <row r="227" spans="1:65" s="2" customFormat="1" ht="24.2" customHeight="1">
      <c r="A227" s="16"/>
      <c r="B227" s="95"/>
      <c r="C227" s="96" t="s">
        <v>441</v>
      </c>
      <c r="D227" s="96" t="s">
        <v>137</v>
      </c>
      <c r="E227" s="97" t="s">
        <v>1152</v>
      </c>
      <c r="F227" s="98" t="s">
        <v>1153</v>
      </c>
      <c r="G227" s="99" t="s">
        <v>293</v>
      </c>
      <c r="H227" s="333">
        <v>309.84399999999999</v>
      </c>
      <c r="I227" s="334"/>
      <c r="J227" s="100"/>
      <c r="K227" s="101"/>
      <c r="L227" s="17"/>
      <c r="M227" s="102" t="s">
        <v>1</v>
      </c>
      <c r="N227" s="103" t="s">
        <v>34</v>
      </c>
      <c r="O227" s="32"/>
      <c r="P227" s="104">
        <f t="shared" si="27"/>
        <v>0</v>
      </c>
      <c r="Q227" s="104">
        <v>0.33445999999999998</v>
      </c>
      <c r="R227" s="104">
        <f t="shared" si="28"/>
        <v>103.63042424</v>
      </c>
      <c r="S227" s="104">
        <v>0</v>
      </c>
      <c r="T227" s="105">
        <f t="shared" si="29"/>
        <v>0</v>
      </c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R227" s="106" t="s">
        <v>150</v>
      </c>
      <c r="AT227" s="106" t="s">
        <v>137</v>
      </c>
      <c r="AU227" s="106" t="s">
        <v>80</v>
      </c>
      <c r="AY227" s="8" t="s">
        <v>132</v>
      </c>
      <c r="BE227" s="107">
        <f t="shared" si="30"/>
        <v>0</v>
      </c>
      <c r="BF227" s="107">
        <f t="shared" si="31"/>
        <v>0</v>
      </c>
      <c r="BG227" s="107">
        <f t="shared" si="32"/>
        <v>0</v>
      </c>
      <c r="BH227" s="107">
        <f t="shared" si="33"/>
        <v>0</v>
      </c>
      <c r="BI227" s="107">
        <f t="shared" si="34"/>
        <v>0</v>
      </c>
      <c r="BJ227" s="8" t="s">
        <v>80</v>
      </c>
      <c r="BK227" s="107">
        <f t="shared" si="35"/>
        <v>0</v>
      </c>
      <c r="BL227" s="8" t="s">
        <v>150</v>
      </c>
      <c r="BM227" s="106" t="s">
        <v>1154</v>
      </c>
    </row>
    <row r="228" spans="1:65" s="2" customFormat="1" ht="33" customHeight="1">
      <c r="A228" s="16"/>
      <c r="B228" s="95"/>
      <c r="C228" s="96" t="s">
        <v>445</v>
      </c>
      <c r="D228" s="96" t="s">
        <v>137</v>
      </c>
      <c r="E228" s="97" t="s">
        <v>1155</v>
      </c>
      <c r="F228" s="98" t="s">
        <v>1156</v>
      </c>
      <c r="G228" s="99" t="s">
        <v>293</v>
      </c>
      <c r="H228" s="333">
        <v>359.96600000000001</v>
      </c>
      <c r="I228" s="334"/>
      <c r="J228" s="100"/>
      <c r="K228" s="101"/>
      <c r="L228" s="17"/>
      <c r="M228" s="102" t="s">
        <v>1</v>
      </c>
      <c r="N228" s="103" t="s">
        <v>34</v>
      </c>
      <c r="O228" s="32"/>
      <c r="P228" s="104">
        <f t="shared" si="27"/>
        <v>0</v>
      </c>
      <c r="Q228" s="104">
        <v>0.13188</v>
      </c>
      <c r="R228" s="104">
        <f t="shared" si="28"/>
        <v>47.472316079999999</v>
      </c>
      <c r="S228" s="104">
        <v>0</v>
      </c>
      <c r="T228" s="105">
        <f t="shared" si="29"/>
        <v>0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R228" s="106" t="s">
        <v>150</v>
      </c>
      <c r="AT228" s="106" t="s">
        <v>137</v>
      </c>
      <c r="AU228" s="106" t="s">
        <v>80</v>
      </c>
      <c r="AY228" s="8" t="s">
        <v>132</v>
      </c>
      <c r="BE228" s="107">
        <f t="shared" si="30"/>
        <v>0</v>
      </c>
      <c r="BF228" s="107">
        <f t="shared" si="31"/>
        <v>0</v>
      </c>
      <c r="BG228" s="107">
        <f t="shared" si="32"/>
        <v>0</v>
      </c>
      <c r="BH228" s="107">
        <f t="shared" si="33"/>
        <v>0</v>
      </c>
      <c r="BI228" s="107">
        <f t="shared" si="34"/>
        <v>0</v>
      </c>
      <c r="BJ228" s="8" t="s">
        <v>80</v>
      </c>
      <c r="BK228" s="107">
        <f t="shared" si="35"/>
        <v>0</v>
      </c>
      <c r="BL228" s="8" t="s">
        <v>150</v>
      </c>
      <c r="BM228" s="106" t="s">
        <v>1157</v>
      </c>
    </row>
    <row r="229" spans="1:65" s="2" customFormat="1" ht="33" customHeight="1">
      <c r="A229" s="16"/>
      <c r="B229" s="95"/>
      <c r="C229" s="96" t="s">
        <v>449</v>
      </c>
      <c r="D229" s="96" t="s">
        <v>137</v>
      </c>
      <c r="E229" s="97" t="s">
        <v>1158</v>
      </c>
      <c r="F229" s="98" t="s">
        <v>1159</v>
      </c>
      <c r="G229" s="99" t="s">
        <v>293</v>
      </c>
      <c r="H229" s="333">
        <v>20.295999999999999</v>
      </c>
      <c r="I229" s="334"/>
      <c r="J229" s="100"/>
      <c r="K229" s="101"/>
      <c r="L229" s="17"/>
      <c r="M229" s="102" t="s">
        <v>1</v>
      </c>
      <c r="N229" s="103" t="s">
        <v>34</v>
      </c>
      <c r="O229" s="32"/>
      <c r="P229" s="104">
        <f t="shared" si="27"/>
        <v>0</v>
      </c>
      <c r="Q229" s="104">
        <v>0.15826000000000001</v>
      </c>
      <c r="R229" s="104">
        <f t="shared" si="28"/>
        <v>3.2120449600000001</v>
      </c>
      <c r="S229" s="104">
        <v>0</v>
      </c>
      <c r="T229" s="105">
        <f t="shared" si="29"/>
        <v>0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R229" s="106" t="s">
        <v>150</v>
      </c>
      <c r="AT229" s="106" t="s">
        <v>137</v>
      </c>
      <c r="AU229" s="106" t="s">
        <v>80</v>
      </c>
      <c r="AY229" s="8" t="s">
        <v>132</v>
      </c>
      <c r="BE229" s="107">
        <f t="shared" si="30"/>
        <v>0</v>
      </c>
      <c r="BF229" s="107">
        <f t="shared" si="31"/>
        <v>0</v>
      </c>
      <c r="BG229" s="107">
        <f t="shared" si="32"/>
        <v>0</v>
      </c>
      <c r="BH229" s="107">
        <f t="shared" si="33"/>
        <v>0</v>
      </c>
      <c r="BI229" s="107">
        <f t="shared" si="34"/>
        <v>0</v>
      </c>
      <c r="BJ229" s="8" t="s">
        <v>80</v>
      </c>
      <c r="BK229" s="107">
        <f t="shared" si="35"/>
        <v>0</v>
      </c>
      <c r="BL229" s="8" t="s">
        <v>150</v>
      </c>
      <c r="BM229" s="106" t="s">
        <v>1160</v>
      </c>
    </row>
    <row r="230" spans="1:65" s="2" customFormat="1" ht="33" customHeight="1">
      <c r="A230" s="16"/>
      <c r="B230" s="95"/>
      <c r="C230" s="96" t="s">
        <v>453</v>
      </c>
      <c r="D230" s="96" t="s">
        <v>137</v>
      </c>
      <c r="E230" s="97" t="s">
        <v>1161</v>
      </c>
      <c r="F230" s="98" t="s">
        <v>1162</v>
      </c>
      <c r="G230" s="99" t="s">
        <v>293</v>
      </c>
      <c r="H230" s="333">
        <v>313.88600000000002</v>
      </c>
      <c r="I230" s="334"/>
      <c r="J230" s="100"/>
      <c r="K230" s="101"/>
      <c r="L230" s="17"/>
      <c r="M230" s="102" t="s">
        <v>1</v>
      </c>
      <c r="N230" s="103" t="s">
        <v>34</v>
      </c>
      <c r="O230" s="32"/>
      <c r="P230" s="104">
        <f t="shared" si="27"/>
        <v>0</v>
      </c>
      <c r="Q230" s="104">
        <v>0.29010999999999998</v>
      </c>
      <c r="R230" s="104">
        <f t="shared" si="28"/>
        <v>91.061467460000003</v>
      </c>
      <c r="S230" s="104">
        <v>0</v>
      </c>
      <c r="T230" s="105">
        <f t="shared" si="29"/>
        <v>0</v>
      </c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R230" s="106" t="s">
        <v>150</v>
      </c>
      <c r="AT230" s="106" t="s">
        <v>137</v>
      </c>
      <c r="AU230" s="106" t="s">
        <v>80</v>
      </c>
      <c r="AY230" s="8" t="s">
        <v>132</v>
      </c>
      <c r="BE230" s="107">
        <f t="shared" si="30"/>
        <v>0</v>
      </c>
      <c r="BF230" s="107">
        <f t="shared" si="31"/>
        <v>0</v>
      </c>
      <c r="BG230" s="107">
        <f t="shared" si="32"/>
        <v>0</v>
      </c>
      <c r="BH230" s="107">
        <f t="shared" si="33"/>
        <v>0</v>
      </c>
      <c r="BI230" s="107">
        <f t="shared" si="34"/>
        <v>0</v>
      </c>
      <c r="BJ230" s="8" t="s">
        <v>80</v>
      </c>
      <c r="BK230" s="107">
        <f t="shared" si="35"/>
        <v>0</v>
      </c>
      <c r="BL230" s="8" t="s">
        <v>150</v>
      </c>
      <c r="BM230" s="106" t="s">
        <v>1163</v>
      </c>
    </row>
    <row r="231" spans="1:65" s="2" customFormat="1" ht="37.9" customHeight="1">
      <c r="A231" s="16"/>
      <c r="B231" s="95"/>
      <c r="C231" s="96" t="s">
        <v>457</v>
      </c>
      <c r="D231" s="96" t="s">
        <v>137</v>
      </c>
      <c r="E231" s="97" t="s">
        <v>1164</v>
      </c>
      <c r="F231" s="98" t="s">
        <v>1165</v>
      </c>
      <c r="G231" s="99" t="s">
        <v>293</v>
      </c>
      <c r="H231" s="333">
        <v>267.80599999999998</v>
      </c>
      <c r="I231" s="334"/>
      <c r="J231" s="100"/>
      <c r="K231" s="101"/>
      <c r="L231" s="17"/>
      <c r="M231" s="102" t="s">
        <v>1</v>
      </c>
      <c r="N231" s="103" t="s">
        <v>34</v>
      </c>
      <c r="O231" s="32"/>
      <c r="P231" s="104">
        <f t="shared" si="27"/>
        <v>0</v>
      </c>
      <c r="Q231" s="104">
        <v>0.47885</v>
      </c>
      <c r="R231" s="104">
        <f t="shared" si="28"/>
        <v>128.23890309999999</v>
      </c>
      <c r="S231" s="104">
        <v>0</v>
      </c>
      <c r="T231" s="105">
        <f t="shared" si="29"/>
        <v>0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R231" s="106" t="s">
        <v>150</v>
      </c>
      <c r="AT231" s="106" t="s">
        <v>137</v>
      </c>
      <c r="AU231" s="106" t="s">
        <v>80</v>
      </c>
      <c r="AY231" s="8" t="s">
        <v>132</v>
      </c>
      <c r="BE231" s="107">
        <f t="shared" si="30"/>
        <v>0</v>
      </c>
      <c r="BF231" s="107">
        <f t="shared" si="31"/>
        <v>0</v>
      </c>
      <c r="BG231" s="107">
        <f t="shared" si="32"/>
        <v>0</v>
      </c>
      <c r="BH231" s="107">
        <f t="shared" si="33"/>
        <v>0</v>
      </c>
      <c r="BI231" s="107">
        <f t="shared" si="34"/>
        <v>0</v>
      </c>
      <c r="BJ231" s="8" t="s">
        <v>80</v>
      </c>
      <c r="BK231" s="107">
        <f t="shared" si="35"/>
        <v>0</v>
      </c>
      <c r="BL231" s="8" t="s">
        <v>150</v>
      </c>
      <c r="BM231" s="106" t="s">
        <v>1166</v>
      </c>
    </row>
    <row r="232" spans="1:65" s="2" customFormat="1" ht="33" customHeight="1">
      <c r="A232" s="16"/>
      <c r="B232" s="95"/>
      <c r="C232" s="96" t="s">
        <v>462</v>
      </c>
      <c r="D232" s="96" t="s">
        <v>137</v>
      </c>
      <c r="E232" s="97" t="s">
        <v>1167</v>
      </c>
      <c r="F232" s="98" t="s">
        <v>1168</v>
      </c>
      <c r="G232" s="99" t="s">
        <v>293</v>
      </c>
      <c r="H232" s="333">
        <v>1107.194</v>
      </c>
      <c r="I232" s="334"/>
      <c r="J232" s="100"/>
      <c r="K232" s="101"/>
      <c r="L232" s="17"/>
      <c r="M232" s="102" t="s">
        <v>1</v>
      </c>
      <c r="N232" s="103" t="s">
        <v>34</v>
      </c>
      <c r="O232" s="32"/>
      <c r="P232" s="104">
        <f t="shared" si="27"/>
        <v>0</v>
      </c>
      <c r="Q232" s="104">
        <v>5.6100000000000004E-3</v>
      </c>
      <c r="R232" s="104">
        <f t="shared" si="28"/>
        <v>6.2113583400000003</v>
      </c>
      <c r="S232" s="104">
        <v>0</v>
      </c>
      <c r="T232" s="105">
        <f t="shared" si="29"/>
        <v>0</v>
      </c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R232" s="106" t="s">
        <v>150</v>
      </c>
      <c r="AT232" s="106" t="s">
        <v>137</v>
      </c>
      <c r="AU232" s="106" t="s">
        <v>80</v>
      </c>
      <c r="AY232" s="8" t="s">
        <v>132</v>
      </c>
      <c r="BE232" s="107">
        <f t="shared" si="30"/>
        <v>0</v>
      </c>
      <c r="BF232" s="107">
        <f t="shared" si="31"/>
        <v>0</v>
      </c>
      <c r="BG232" s="107">
        <f t="shared" si="32"/>
        <v>0</v>
      </c>
      <c r="BH232" s="107">
        <f t="shared" si="33"/>
        <v>0</v>
      </c>
      <c r="BI232" s="107">
        <f t="shared" si="34"/>
        <v>0</v>
      </c>
      <c r="BJ232" s="8" t="s">
        <v>80</v>
      </c>
      <c r="BK232" s="107">
        <f t="shared" si="35"/>
        <v>0</v>
      </c>
      <c r="BL232" s="8" t="s">
        <v>150</v>
      </c>
      <c r="BM232" s="106" t="s">
        <v>1169</v>
      </c>
    </row>
    <row r="233" spans="1:65" s="2" customFormat="1" ht="33" customHeight="1">
      <c r="A233" s="16"/>
      <c r="B233" s="95"/>
      <c r="C233" s="96" t="s">
        <v>466</v>
      </c>
      <c r="D233" s="96" t="s">
        <v>137</v>
      </c>
      <c r="E233" s="97" t="s">
        <v>1170</v>
      </c>
      <c r="F233" s="98" t="s">
        <v>1171</v>
      </c>
      <c r="G233" s="99" t="s">
        <v>293</v>
      </c>
      <c r="H233" s="333">
        <v>433.34199999999998</v>
      </c>
      <c r="I233" s="334"/>
      <c r="J233" s="100"/>
      <c r="K233" s="101"/>
      <c r="L233" s="17"/>
      <c r="M233" s="102" t="s">
        <v>1</v>
      </c>
      <c r="N233" s="103" t="s">
        <v>34</v>
      </c>
      <c r="O233" s="32"/>
      <c r="P233" s="104">
        <f t="shared" si="27"/>
        <v>0</v>
      </c>
      <c r="Q233" s="104">
        <v>0.10373</v>
      </c>
      <c r="R233" s="104">
        <f t="shared" si="28"/>
        <v>44.950565660000002</v>
      </c>
      <c r="S233" s="104">
        <v>0</v>
      </c>
      <c r="T233" s="105">
        <f t="shared" si="29"/>
        <v>0</v>
      </c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R233" s="106" t="s">
        <v>150</v>
      </c>
      <c r="AT233" s="106" t="s">
        <v>137</v>
      </c>
      <c r="AU233" s="106" t="s">
        <v>80</v>
      </c>
      <c r="AY233" s="8" t="s">
        <v>132</v>
      </c>
      <c r="BE233" s="107">
        <f t="shared" si="30"/>
        <v>0</v>
      </c>
      <c r="BF233" s="107">
        <f t="shared" si="31"/>
        <v>0</v>
      </c>
      <c r="BG233" s="107">
        <f t="shared" si="32"/>
        <v>0</v>
      </c>
      <c r="BH233" s="107">
        <f t="shared" si="33"/>
        <v>0</v>
      </c>
      <c r="BI233" s="107">
        <f t="shared" si="34"/>
        <v>0</v>
      </c>
      <c r="BJ233" s="8" t="s">
        <v>80</v>
      </c>
      <c r="BK233" s="107">
        <f t="shared" si="35"/>
        <v>0</v>
      </c>
      <c r="BL233" s="8" t="s">
        <v>150</v>
      </c>
      <c r="BM233" s="106" t="s">
        <v>1172</v>
      </c>
    </row>
    <row r="234" spans="1:65" s="2" customFormat="1" ht="24.2" customHeight="1">
      <c r="A234" s="16"/>
      <c r="B234" s="95"/>
      <c r="C234" s="96" t="s">
        <v>470</v>
      </c>
      <c r="D234" s="96" t="s">
        <v>137</v>
      </c>
      <c r="E234" s="97" t="s">
        <v>1173</v>
      </c>
      <c r="F234" s="98" t="s">
        <v>1174</v>
      </c>
      <c r="G234" s="99" t="s">
        <v>145</v>
      </c>
      <c r="H234" s="333">
        <v>244.4</v>
      </c>
      <c r="I234" s="334"/>
      <c r="J234" s="100"/>
      <c r="K234" s="101"/>
      <c r="L234" s="17"/>
      <c r="M234" s="102" t="s">
        <v>1</v>
      </c>
      <c r="N234" s="103" t="s">
        <v>34</v>
      </c>
      <c r="O234" s="32"/>
      <c r="P234" s="104">
        <f t="shared" si="27"/>
        <v>0</v>
      </c>
      <c r="Q234" s="104">
        <v>0</v>
      </c>
      <c r="R234" s="104">
        <f t="shared" si="28"/>
        <v>0</v>
      </c>
      <c r="S234" s="104">
        <v>0</v>
      </c>
      <c r="T234" s="105">
        <f t="shared" si="29"/>
        <v>0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R234" s="106" t="s">
        <v>150</v>
      </c>
      <c r="AT234" s="106" t="s">
        <v>137</v>
      </c>
      <c r="AU234" s="106" t="s">
        <v>80</v>
      </c>
      <c r="AY234" s="8" t="s">
        <v>132</v>
      </c>
      <c r="BE234" s="107">
        <f t="shared" si="30"/>
        <v>0</v>
      </c>
      <c r="BF234" s="107">
        <f t="shared" si="31"/>
        <v>0</v>
      </c>
      <c r="BG234" s="107">
        <f t="shared" si="32"/>
        <v>0</v>
      </c>
      <c r="BH234" s="107">
        <f t="shared" si="33"/>
        <v>0</v>
      </c>
      <c r="BI234" s="107">
        <f t="shared" si="34"/>
        <v>0</v>
      </c>
      <c r="BJ234" s="8" t="s">
        <v>80</v>
      </c>
      <c r="BK234" s="107">
        <f t="shared" si="35"/>
        <v>0</v>
      </c>
      <c r="BL234" s="8" t="s">
        <v>150</v>
      </c>
      <c r="BM234" s="106" t="s">
        <v>1175</v>
      </c>
    </row>
    <row r="235" spans="1:65" s="2" customFormat="1" ht="24.2" customHeight="1">
      <c r="A235" s="16"/>
      <c r="B235" s="95"/>
      <c r="C235" s="108" t="s">
        <v>474</v>
      </c>
      <c r="D235" s="108" t="s">
        <v>130</v>
      </c>
      <c r="E235" s="109" t="s">
        <v>1176</v>
      </c>
      <c r="F235" s="110" t="s">
        <v>1177</v>
      </c>
      <c r="G235" s="111" t="s">
        <v>145</v>
      </c>
      <c r="H235" s="345">
        <v>268.83999999999997</v>
      </c>
      <c r="I235" s="346"/>
      <c r="J235" s="112"/>
      <c r="K235" s="113"/>
      <c r="L235" s="114"/>
      <c r="M235" s="115" t="s">
        <v>1</v>
      </c>
      <c r="N235" s="116" t="s">
        <v>34</v>
      </c>
      <c r="O235" s="32"/>
      <c r="P235" s="104">
        <f t="shared" si="27"/>
        <v>0</v>
      </c>
      <c r="Q235" s="104">
        <v>5.9999999999999995E-4</v>
      </c>
      <c r="R235" s="104">
        <f t="shared" si="28"/>
        <v>0.16130399999999998</v>
      </c>
      <c r="S235" s="104">
        <v>0</v>
      </c>
      <c r="T235" s="105">
        <f t="shared" si="29"/>
        <v>0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R235" s="106" t="s">
        <v>166</v>
      </c>
      <c r="AT235" s="106" t="s">
        <v>130</v>
      </c>
      <c r="AU235" s="106" t="s">
        <v>80</v>
      </c>
      <c r="AY235" s="8" t="s">
        <v>132</v>
      </c>
      <c r="BE235" s="107">
        <f t="shared" si="30"/>
        <v>0</v>
      </c>
      <c r="BF235" s="107">
        <f t="shared" si="31"/>
        <v>0</v>
      </c>
      <c r="BG235" s="107">
        <f t="shared" si="32"/>
        <v>0</v>
      </c>
      <c r="BH235" s="107">
        <f t="shared" si="33"/>
        <v>0</v>
      </c>
      <c r="BI235" s="107">
        <f t="shared" si="34"/>
        <v>0</v>
      </c>
      <c r="BJ235" s="8" t="s">
        <v>80</v>
      </c>
      <c r="BK235" s="107">
        <f t="shared" si="35"/>
        <v>0</v>
      </c>
      <c r="BL235" s="8" t="s">
        <v>150</v>
      </c>
      <c r="BM235" s="106" t="s">
        <v>1178</v>
      </c>
    </row>
    <row r="236" spans="1:65" s="2" customFormat="1" ht="16.5" customHeight="1">
      <c r="A236" s="16"/>
      <c r="B236" s="95"/>
      <c r="C236" s="96" t="s">
        <v>478</v>
      </c>
      <c r="D236" s="96" t="s">
        <v>137</v>
      </c>
      <c r="E236" s="97" t="s">
        <v>1179</v>
      </c>
      <c r="F236" s="98" t="s">
        <v>1180</v>
      </c>
      <c r="G236" s="99" t="s">
        <v>293</v>
      </c>
      <c r="H236" s="333">
        <v>107.562</v>
      </c>
      <c r="I236" s="334"/>
      <c r="J236" s="100"/>
      <c r="K236" s="101"/>
      <c r="L236" s="17"/>
      <c r="M236" s="102" t="s">
        <v>1</v>
      </c>
      <c r="N236" s="103" t="s">
        <v>34</v>
      </c>
      <c r="O236" s="32"/>
      <c r="P236" s="104">
        <f t="shared" si="27"/>
        <v>0</v>
      </c>
      <c r="Q236" s="104">
        <v>0.49553999999999998</v>
      </c>
      <c r="R236" s="104">
        <f t="shared" si="28"/>
        <v>53.301273479999999</v>
      </c>
      <c r="S236" s="104">
        <v>0</v>
      </c>
      <c r="T236" s="105">
        <f t="shared" si="29"/>
        <v>0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R236" s="106" t="s">
        <v>150</v>
      </c>
      <c r="AT236" s="106" t="s">
        <v>137</v>
      </c>
      <c r="AU236" s="106" t="s">
        <v>80</v>
      </c>
      <c r="AY236" s="8" t="s">
        <v>132</v>
      </c>
      <c r="BE236" s="107">
        <f t="shared" si="30"/>
        <v>0</v>
      </c>
      <c r="BF236" s="107">
        <f t="shared" si="31"/>
        <v>0</v>
      </c>
      <c r="BG236" s="107">
        <f t="shared" si="32"/>
        <v>0</v>
      </c>
      <c r="BH236" s="107">
        <f t="shared" si="33"/>
        <v>0</v>
      </c>
      <c r="BI236" s="107">
        <f t="shared" si="34"/>
        <v>0</v>
      </c>
      <c r="BJ236" s="8" t="s">
        <v>80</v>
      </c>
      <c r="BK236" s="107">
        <f t="shared" si="35"/>
        <v>0</v>
      </c>
      <c r="BL236" s="8" t="s">
        <v>150</v>
      </c>
      <c r="BM236" s="106" t="s">
        <v>1181</v>
      </c>
    </row>
    <row r="237" spans="1:65" s="2" customFormat="1" ht="33" customHeight="1">
      <c r="A237" s="16"/>
      <c r="B237" s="95"/>
      <c r="C237" s="96" t="s">
        <v>482</v>
      </c>
      <c r="D237" s="96" t="s">
        <v>137</v>
      </c>
      <c r="E237" s="97" t="s">
        <v>1182</v>
      </c>
      <c r="F237" s="98" t="s">
        <v>1183</v>
      </c>
      <c r="G237" s="99" t="s">
        <v>293</v>
      </c>
      <c r="H237" s="333">
        <v>5.617</v>
      </c>
      <c r="I237" s="334"/>
      <c r="J237" s="100"/>
      <c r="K237" s="101"/>
      <c r="L237" s="17"/>
      <c r="M237" s="102" t="s">
        <v>1</v>
      </c>
      <c r="N237" s="103" t="s">
        <v>34</v>
      </c>
      <c r="O237" s="32"/>
      <c r="P237" s="104">
        <f t="shared" si="27"/>
        <v>0</v>
      </c>
      <c r="Q237" s="104">
        <v>9.2499999999999999E-2</v>
      </c>
      <c r="R237" s="104">
        <f t="shared" si="28"/>
        <v>0.51957249999999999</v>
      </c>
      <c r="S237" s="104">
        <v>0</v>
      </c>
      <c r="T237" s="105">
        <f t="shared" si="29"/>
        <v>0</v>
      </c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R237" s="106" t="s">
        <v>150</v>
      </c>
      <c r="AT237" s="106" t="s">
        <v>137</v>
      </c>
      <c r="AU237" s="106" t="s">
        <v>80</v>
      </c>
      <c r="AY237" s="8" t="s">
        <v>132</v>
      </c>
      <c r="BE237" s="107">
        <f t="shared" si="30"/>
        <v>0</v>
      </c>
      <c r="BF237" s="107">
        <f t="shared" si="31"/>
        <v>0</v>
      </c>
      <c r="BG237" s="107">
        <f t="shared" si="32"/>
        <v>0</v>
      </c>
      <c r="BH237" s="107">
        <f t="shared" si="33"/>
        <v>0</v>
      </c>
      <c r="BI237" s="107">
        <f t="shared" si="34"/>
        <v>0</v>
      </c>
      <c r="BJ237" s="8" t="s">
        <v>80</v>
      </c>
      <c r="BK237" s="107">
        <f t="shared" si="35"/>
        <v>0</v>
      </c>
      <c r="BL237" s="8" t="s">
        <v>150</v>
      </c>
      <c r="BM237" s="106" t="s">
        <v>1184</v>
      </c>
    </row>
    <row r="238" spans="1:65" s="2" customFormat="1" ht="24.2" customHeight="1">
      <c r="A238" s="16"/>
      <c r="B238" s="95"/>
      <c r="C238" s="108" t="s">
        <v>486</v>
      </c>
      <c r="D238" s="108" t="s">
        <v>130</v>
      </c>
      <c r="E238" s="109" t="s">
        <v>1185</v>
      </c>
      <c r="F238" s="110" t="s">
        <v>1186</v>
      </c>
      <c r="G238" s="111" t="s">
        <v>293</v>
      </c>
      <c r="H238" s="345">
        <v>1.123</v>
      </c>
      <c r="I238" s="346"/>
      <c r="J238" s="112"/>
      <c r="K238" s="113"/>
      <c r="L238" s="114"/>
      <c r="M238" s="115" t="s">
        <v>1</v>
      </c>
      <c r="N238" s="116" t="s">
        <v>34</v>
      </c>
      <c r="O238" s="32"/>
      <c r="P238" s="104">
        <f t="shared" si="27"/>
        <v>0</v>
      </c>
      <c r="Q238" s="104">
        <v>0.23</v>
      </c>
      <c r="R238" s="104">
        <f t="shared" si="28"/>
        <v>0.25829000000000002</v>
      </c>
      <c r="S238" s="104">
        <v>0</v>
      </c>
      <c r="T238" s="105">
        <f t="shared" si="29"/>
        <v>0</v>
      </c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R238" s="106" t="s">
        <v>166</v>
      </c>
      <c r="AT238" s="106" t="s">
        <v>130</v>
      </c>
      <c r="AU238" s="106" t="s">
        <v>80</v>
      </c>
      <c r="AY238" s="8" t="s">
        <v>132</v>
      </c>
      <c r="BE238" s="107">
        <f t="shared" si="30"/>
        <v>0</v>
      </c>
      <c r="BF238" s="107">
        <f t="shared" si="31"/>
        <v>0</v>
      </c>
      <c r="BG238" s="107">
        <f t="shared" si="32"/>
        <v>0</v>
      </c>
      <c r="BH238" s="107">
        <f t="shared" si="33"/>
        <v>0</v>
      </c>
      <c r="BI238" s="107">
        <f t="shared" si="34"/>
        <v>0</v>
      </c>
      <c r="BJ238" s="8" t="s">
        <v>80</v>
      </c>
      <c r="BK238" s="107">
        <f t="shared" si="35"/>
        <v>0</v>
      </c>
      <c r="BL238" s="8" t="s">
        <v>150</v>
      </c>
      <c r="BM238" s="106" t="s">
        <v>1187</v>
      </c>
    </row>
    <row r="239" spans="1:65" s="7" customFormat="1" ht="22.9" customHeight="1">
      <c r="B239" s="82"/>
      <c r="D239" s="83" t="s">
        <v>67</v>
      </c>
      <c r="E239" s="93" t="s">
        <v>1188</v>
      </c>
      <c r="F239" s="93" t="s">
        <v>1189</v>
      </c>
      <c r="H239" s="314"/>
      <c r="I239" s="318"/>
      <c r="J239" s="94"/>
      <c r="L239" s="82"/>
      <c r="M239" s="87"/>
      <c r="N239" s="88"/>
      <c r="O239" s="88"/>
      <c r="P239" s="89">
        <f>SUM(P240:P242)</f>
        <v>0</v>
      </c>
      <c r="Q239" s="88"/>
      <c r="R239" s="89">
        <f>SUM(R240:R242)</f>
        <v>1.8703297999999999</v>
      </c>
      <c r="S239" s="88"/>
      <c r="T239" s="90">
        <f>SUM(T240:T242)</f>
        <v>0</v>
      </c>
      <c r="AR239" s="83" t="s">
        <v>75</v>
      </c>
      <c r="AT239" s="91" t="s">
        <v>67</v>
      </c>
      <c r="AU239" s="91" t="s">
        <v>75</v>
      </c>
      <c r="AY239" s="83" t="s">
        <v>132</v>
      </c>
      <c r="BK239" s="92">
        <f>SUM(BK240:BK242)</f>
        <v>0</v>
      </c>
    </row>
    <row r="240" spans="1:65" s="2" customFormat="1" ht="33" customHeight="1">
      <c r="A240" s="16"/>
      <c r="B240" s="95"/>
      <c r="C240" s="96" t="s">
        <v>490</v>
      </c>
      <c r="D240" s="96" t="s">
        <v>137</v>
      </c>
      <c r="E240" s="97" t="s">
        <v>1190</v>
      </c>
      <c r="F240" s="98" t="s">
        <v>1191</v>
      </c>
      <c r="G240" s="99" t="s">
        <v>293</v>
      </c>
      <c r="H240" s="333">
        <v>6.77</v>
      </c>
      <c r="I240" s="334"/>
      <c r="J240" s="100"/>
      <c r="K240" s="101"/>
      <c r="L240" s="17"/>
      <c r="M240" s="102" t="s">
        <v>1</v>
      </c>
      <c r="N240" s="103" t="s">
        <v>34</v>
      </c>
      <c r="O240" s="32"/>
      <c r="P240" s="104">
        <f>O240*H240</f>
        <v>0</v>
      </c>
      <c r="Q240" s="104">
        <v>1.312E-2</v>
      </c>
      <c r="R240" s="104">
        <f>Q240*H240</f>
        <v>8.8822399999999996E-2</v>
      </c>
      <c r="S240" s="104">
        <v>0</v>
      </c>
      <c r="T240" s="105">
        <f>S240*H240</f>
        <v>0</v>
      </c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R240" s="106" t="s">
        <v>150</v>
      </c>
      <c r="AT240" s="106" t="s">
        <v>137</v>
      </c>
      <c r="AU240" s="106" t="s">
        <v>80</v>
      </c>
      <c r="AY240" s="8" t="s">
        <v>132</v>
      </c>
      <c r="BE240" s="107">
        <f>IF(N240="základná",J240,0)</f>
        <v>0</v>
      </c>
      <c r="BF240" s="107">
        <f>IF(N240="znížená",J240,0)</f>
        <v>0</v>
      </c>
      <c r="BG240" s="107">
        <f>IF(N240="zákl. prenesená",J240,0)</f>
        <v>0</v>
      </c>
      <c r="BH240" s="107">
        <f>IF(N240="zníž. prenesená",J240,0)</f>
        <v>0</v>
      </c>
      <c r="BI240" s="107">
        <f>IF(N240="nulová",J240,0)</f>
        <v>0</v>
      </c>
      <c r="BJ240" s="8" t="s">
        <v>80</v>
      </c>
      <c r="BK240" s="107">
        <f>ROUND(I240*H240,2)</f>
        <v>0</v>
      </c>
      <c r="BL240" s="8" t="s">
        <v>150</v>
      </c>
      <c r="BM240" s="106" t="s">
        <v>1192</v>
      </c>
    </row>
    <row r="241" spans="1:65" s="2" customFormat="1" ht="24.2" customHeight="1">
      <c r="A241" s="16"/>
      <c r="B241" s="95"/>
      <c r="C241" s="96" t="s">
        <v>494</v>
      </c>
      <c r="D241" s="96" t="s">
        <v>137</v>
      </c>
      <c r="E241" s="97" t="s">
        <v>1193</v>
      </c>
      <c r="F241" s="98" t="s">
        <v>1194</v>
      </c>
      <c r="G241" s="99" t="s">
        <v>293</v>
      </c>
      <c r="H241" s="333">
        <v>11.286</v>
      </c>
      <c r="I241" s="334"/>
      <c r="J241" s="100"/>
      <c r="K241" s="101"/>
      <c r="L241" s="17"/>
      <c r="M241" s="102" t="s">
        <v>1</v>
      </c>
      <c r="N241" s="103" t="s">
        <v>34</v>
      </c>
      <c r="O241" s="32"/>
      <c r="P241" s="104">
        <f>O241*H241</f>
        <v>0</v>
      </c>
      <c r="Q241" s="104">
        <v>1.23E-2</v>
      </c>
      <c r="R241" s="104">
        <f>Q241*H241</f>
        <v>0.13881779999999999</v>
      </c>
      <c r="S241" s="104">
        <v>0</v>
      </c>
      <c r="T241" s="105">
        <f>S241*H241</f>
        <v>0</v>
      </c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R241" s="106" t="s">
        <v>150</v>
      </c>
      <c r="AT241" s="106" t="s">
        <v>137</v>
      </c>
      <c r="AU241" s="106" t="s">
        <v>80</v>
      </c>
      <c r="AY241" s="8" t="s">
        <v>132</v>
      </c>
      <c r="BE241" s="107">
        <f>IF(N241="základná",J241,0)</f>
        <v>0</v>
      </c>
      <c r="BF241" s="107">
        <f>IF(N241="znížená",J241,0)</f>
        <v>0</v>
      </c>
      <c r="BG241" s="107">
        <f>IF(N241="zákl. prenesená",J241,0)</f>
        <v>0</v>
      </c>
      <c r="BH241" s="107">
        <f>IF(N241="zníž. prenesená",J241,0)</f>
        <v>0</v>
      </c>
      <c r="BI241" s="107">
        <f>IF(N241="nulová",J241,0)</f>
        <v>0</v>
      </c>
      <c r="BJ241" s="8" t="s">
        <v>80</v>
      </c>
      <c r="BK241" s="107">
        <f>ROUND(I241*H241,2)</f>
        <v>0</v>
      </c>
      <c r="BL241" s="8" t="s">
        <v>150</v>
      </c>
      <c r="BM241" s="106" t="s">
        <v>1195</v>
      </c>
    </row>
    <row r="242" spans="1:65" s="2" customFormat="1" ht="24.2" customHeight="1">
      <c r="A242" s="16"/>
      <c r="B242" s="95"/>
      <c r="C242" s="96" t="s">
        <v>498</v>
      </c>
      <c r="D242" s="96" t="s">
        <v>137</v>
      </c>
      <c r="E242" s="97" t="s">
        <v>1196</v>
      </c>
      <c r="F242" s="98" t="s">
        <v>1197</v>
      </c>
      <c r="G242" s="99" t="s">
        <v>938</v>
      </c>
      <c r="H242" s="333">
        <v>0.68</v>
      </c>
      <c r="I242" s="334"/>
      <c r="J242" s="100"/>
      <c r="K242" s="101"/>
      <c r="L242" s="17"/>
      <c r="M242" s="102" t="s">
        <v>1</v>
      </c>
      <c r="N242" s="103" t="s">
        <v>34</v>
      </c>
      <c r="O242" s="32"/>
      <c r="P242" s="104">
        <f>O242*H242</f>
        <v>0</v>
      </c>
      <c r="Q242" s="104">
        <v>2.4157199999999999</v>
      </c>
      <c r="R242" s="104">
        <f>Q242*H242</f>
        <v>1.6426896</v>
      </c>
      <c r="S242" s="104">
        <v>0</v>
      </c>
      <c r="T242" s="105">
        <f>S242*H242</f>
        <v>0</v>
      </c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R242" s="106" t="s">
        <v>150</v>
      </c>
      <c r="AT242" s="106" t="s">
        <v>137</v>
      </c>
      <c r="AU242" s="106" t="s">
        <v>80</v>
      </c>
      <c r="AY242" s="8" t="s">
        <v>132</v>
      </c>
      <c r="BE242" s="107">
        <f>IF(N242="základná",J242,0)</f>
        <v>0</v>
      </c>
      <c r="BF242" s="107">
        <f>IF(N242="znížená",J242,0)</f>
        <v>0</v>
      </c>
      <c r="BG242" s="107">
        <f>IF(N242="zákl. prenesená",J242,0)</f>
        <v>0</v>
      </c>
      <c r="BH242" s="107">
        <f>IF(N242="zníž. prenesená",J242,0)</f>
        <v>0</v>
      </c>
      <c r="BI242" s="107">
        <f>IF(N242="nulová",J242,0)</f>
        <v>0</v>
      </c>
      <c r="BJ242" s="8" t="s">
        <v>80</v>
      </c>
      <c r="BK242" s="107">
        <f>ROUND(I242*H242,2)</f>
        <v>0</v>
      </c>
      <c r="BL242" s="8" t="s">
        <v>150</v>
      </c>
      <c r="BM242" s="106" t="s">
        <v>1198</v>
      </c>
    </row>
    <row r="243" spans="1:65" s="7" customFormat="1" ht="22.9" customHeight="1">
      <c r="B243" s="82"/>
      <c r="D243" s="83" t="s">
        <v>67</v>
      </c>
      <c r="E243" s="93" t="s">
        <v>166</v>
      </c>
      <c r="F243" s="93" t="s">
        <v>1199</v>
      </c>
      <c r="H243" s="314"/>
      <c r="I243" s="318"/>
      <c r="J243" s="94"/>
      <c r="L243" s="82"/>
      <c r="M243" s="87"/>
      <c r="N243" s="88"/>
      <c r="O243" s="88"/>
      <c r="P243" s="89">
        <f>SUM(P244:P259)</f>
        <v>0</v>
      </c>
      <c r="Q243" s="88"/>
      <c r="R243" s="89">
        <f>SUM(R244:R259)</f>
        <v>23.285923749999998</v>
      </c>
      <c r="S243" s="88"/>
      <c r="T243" s="90">
        <f>SUM(T244:T259)</f>
        <v>0</v>
      </c>
      <c r="AR243" s="83" t="s">
        <v>75</v>
      </c>
      <c r="AT243" s="91" t="s">
        <v>67</v>
      </c>
      <c r="AU243" s="91" t="s">
        <v>75</v>
      </c>
      <c r="AY243" s="83" t="s">
        <v>132</v>
      </c>
      <c r="BK243" s="92">
        <f>SUM(BK244:BK259)</f>
        <v>0</v>
      </c>
    </row>
    <row r="244" spans="1:65" s="2" customFormat="1" ht="16.5" customHeight="1">
      <c r="A244" s="16"/>
      <c r="B244" s="95"/>
      <c r="C244" s="96" t="s">
        <v>502</v>
      </c>
      <c r="D244" s="96" t="s">
        <v>137</v>
      </c>
      <c r="E244" s="97" t="s">
        <v>1037</v>
      </c>
      <c r="F244" s="98" t="s">
        <v>1038</v>
      </c>
      <c r="G244" s="99" t="s">
        <v>938</v>
      </c>
      <c r="H244" s="333">
        <v>0.56699999999999995</v>
      </c>
      <c r="I244" s="334"/>
      <c r="J244" s="100"/>
      <c r="K244" s="101"/>
      <c r="L244" s="17"/>
      <c r="M244" s="102" t="s">
        <v>1</v>
      </c>
      <c r="N244" s="103" t="s">
        <v>34</v>
      </c>
      <c r="O244" s="32"/>
      <c r="P244" s="104">
        <f t="shared" ref="P244:P259" si="36">O244*H244</f>
        <v>0</v>
      </c>
      <c r="Q244" s="104">
        <v>2.0663999999999998</v>
      </c>
      <c r="R244" s="104">
        <f t="shared" ref="R244:R259" si="37">Q244*H244</f>
        <v>1.1716487999999998</v>
      </c>
      <c r="S244" s="104">
        <v>0</v>
      </c>
      <c r="T244" s="105">
        <f t="shared" ref="T244:T259" si="38">S244*H244</f>
        <v>0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R244" s="106" t="s">
        <v>150</v>
      </c>
      <c r="AT244" s="106" t="s">
        <v>137</v>
      </c>
      <c r="AU244" s="106" t="s">
        <v>80</v>
      </c>
      <c r="AY244" s="8" t="s">
        <v>132</v>
      </c>
      <c r="BE244" s="107">
        <f t="shared" ref="BE244:BE259" si="39">IF(N244="základná",J244,0)</f>
        <v>0</v>
      </c>
      <c r="BF244" s="107">
        <f t="shared" ref="BF244:BF259" si="40">IF(N244="znížená",J244,0)</f>
        <v>0</v>
      </c>
      <c r="BG244" s="107">
        <f t="shared" ref="BG244:BG259" si="41">IF(N244="zákl. prenesená",J244,0)</f>
        <v>0</v>
      </c>
      <c r="BH244" s="107">
        <f t="shared" ref="BH244:BH259" si="42">IF(N244="zníž. prenesená",J244,0)</f>
        <v>0</v>
      </c>
      <c r="BI244" s="107">
        <f t="shared" ref="BI244:BI259" si="43">IF(N244="nulová",J244,0)</f>
        <v>0</v>
      </c>
      <c r="BJ244" s="8" t="s">
        <v>80</v>
      </c>
      <c r="BK244" s="107">
        <f t="shared" ref="BK244:BK259" si="44">ROUND(I244*H244,2)</f>
        <v>0</v>
      </c>
      <c r="BL244" s="8" t="s">
        <v>150</v>
      </c>
      <c r="BM244" s="106" t="s">
        <v>1200</v>
      </c>
    </row>
    <row r="245" spans="1:65" s="2" customFormat="1" ht="24.2" customHeight="1">
      <c r="A245" s="16"/>
      <c r="B245" s="95"/>
      <c r="C245" s="96" t="s">
        <v>506</v>
      </c>
      <c r="D245" s="96" t="s">
        <v>137</v>
      </c>
      <c r="E245" s="97" t="s">
        <v>1125</v>
      </c>
      <c r="F245" s="98" t="s">
        <v>1126</v>
      </c>
      <c r="G245" s="99" t="s">
        <v>938</v>
      </c>
      <c r="H245" s="333">
        <v>0.56699999999999995</v>
      </c>
      <c r="I245" s="334"/>
      <c r="J245" s="100"/>
      <c r="K245" s="101"/>
      <c r="L245" s="17"/>
      <c r="M245" s="102" t="s">
        <v>1</v>
      </c>
      <c r="N245" s="103" t="s">
        <v>34</v>
      </c>
      <c r="O245" s="32"/>
      <c r="P245" s="104">
        <f t="shared" si="36"/>
        <v>0</v>
      </c>
      <c r="Q245" s="104">
        <v>2.2151299999999998</v>
      </c>
      <c r="R245" s="104">
        <f t="shared" si="37"/>
        <v>1.2559787099999997</v>
      </c>
      <c r="S245" s="104">
        <v>0</v>
      </c>
      <c r="T245" s="105">
        <f t="shared" si="38"/>
        <v>0</v>
      </c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R245" s="106" t="s">
        <v>150</v>
      </c>
      <c r="AT245" s="106" t="s">
        <v>137</v>
      </c>
      <c r="AU245" s="106" t="s">
        <v>80</v>
      </c>
      <c r="AY245" s="8" t="s">
        <v>132</v>
      </c>
      <c r="BE245" s="107">
        <f t="shared" si="39"/>
        <v>0</v>
      </c>
      <c r="BF245" s="107">
        <f t="shared" si="40"/>
        <v>0</v>
      </c>
      <c r="BG245" s="107">
        <f t="shared" si="41"/>
        <v>0</v>
      </c>
      <c r="BH245" s="107">
        <f t="shared" si="42"/>
        <v>0</v>
      </c>
      <c r="BI245" s="107">
        <f t="shared" si="43"/>
        <v>0</v>
      </c>
      <c r="BJ245" s="8" t="s">
        <v>80</v>
      </c>
      <c r="BK245" s="107">
        <f t="shared" si="44"/>
        <v>0</v>
      </c>
      <c r="BL245" s="8" t="s">
        <v>150</v>
      </c>
      <c r="BM245" s="106" t="s">
        <v>1201</v>
      </c>
    </row>
    <row r="246" spans="1:65" s="2" customFormat="1" ht="16.5" customHeight="1">
      <c r="A246" s="16"/>
      <c r="B246" s="95"/>
      <c r="C246" s="96" t="s">
        <v>510</v>
      </c>
      <c r="D246" s="96" t="s">
        <v>137</v>
      </c>
      <c r="E246" s="97" t="s">
        <v>1202</v>
      </c>
      <c r="F246" s="98" t="s">
        <v>1203</v>
      </c>
      <c r="G246" s="99" t="s">
        <v>293</v>
      </c>
      <c r="H246" s="333">
        <v>4.75</v>
      </c>
      <c r="I246" s="334"/>
      <c r="J246" s="100"/>
      <c r="K246" s="101"/>
      <c r="L246" s="17"/>
      <c r="M246" s="102" t="s">
        <v>1</v>
      </c>
      <c r="N246" s="103" t="s">
        <v>34</v>
      </c>
      <c r="O246" s="32"/>
      <c r="P246" s="104">
        <f t="shared" si="36"/>
        <v>0</v>
      </c>
      <c r="Q246" s="104">
        <v>0.10299999999999999</v>
      </c>
      <c r="R246" s="104">
        <f t="shared" si="37"/>
        <v>0.48924999999999996</v>
      </c>
      <c r="S246" s="104">
        <v>0</v>
      </c>
      <c r="T246" s="105">
        <f t="shared" si="38"/>
        <v>0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R246" s="106" t="s">
        <v>150</v>
      </c>
      <c r="AT246" s="106" t="s">
        <v>137</v>
      </c>
      <c r="AU246" s="106" t="s">
        <v>80</v>
      </c>
      <c r="AY246" s="8" t="s">
        <v>132</v>
      </c>
      <c r="BE246" s="107">
        <f t="shared" si="39"/>
        <v>0</v>
      </c>
      <c r="BF246" s="107">
        <f t="shared" si="40"/>
        <v>0</v>
      </c>
      <c r="BG246" s="107">
        <f t="shared" si="41"/>
        <v>0</v>
      </c>
      <c r="BH246" s="107">
        <f t="shared" si="42"/>
        <v>0</v>
      </c>
      <c r="BI246" s="107">
        <f t="shared" si="43"/>
        <v>0</v>
      </c>
      <c r="BJ246" s="8" t="s">
        <v>80</v>
      </c>
      <c r="BK246" s="107">
        <f t="shared" si="44"/>
        <v>0</v>
      </c>
      <c r="BL246" s="8" t="s">
        <v>150</v>
      </c>
      <c r="BM246" s="106" t="s">
        <v>1204</v>
      </c>
    </row>
    <row r="247" spans="1:65" s="2" customFormat="1" ht="24.2" customHeight="1">
      <c r="A247" s="16"/>
      <c r="B247" s="95"/>
      <c r="C247" s="96" t="s">
        <v>514</v>
      </c>
      <c r="D247" s="96" t="s">
        <v>137</v>
      </c>
      <c r="E247" s="97" t="s">
        <v>1205</v>
      </c>
      <c r="F247" s="98" t="s">
        <v>1206</v>
      </c>
      <c r="G247" s="99" t="s">
        <v>938</v>
      </c>
      <c r="H247" s="333">
        <v>0.81</v>
      </c>
      <c r="I247" s="334"/>
      <c r="J247" s="100"/>
      <c r="K247" s="101"/>
      <c r="L247" s="17"/>
      <c r="M247" s="102" t="s">
        <v>1</v>
      </c>
      <c r="N247" s="103" t="s">
        <v>34</v>
      </c>
      <c r="O247" s="32"/>
      <c r="P247" s="104">
        <f t="shared" si="36"/>
        <v>0</v>
      </c>
      <c r="Q247" s="104">
        <v>2.3281000000000001</v>
      </c>
      <c r="R247" s="104">
        <f t="shared" si="37"/>
        <v>1.8857610000000002</v>
      </c>
      <c r="S247" s="104">
        <v>0</v>
      </c>
      <c r="T247" s="105">
        <f t="shared" si="38"/>
        <v>0</v>
      </c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R247" s="106" t="s">
        <v>150</v>
      </c>
      <c r="AT247" s="106" t="s">
        <v>137</v>
      </c>
      <c r="AU247" s="106" t="s">
        <v>80</v>
      </c>
      <c r="AY247" s="8" t="s">
        <v>132</v>
      </c>
      <c r="BE247" s="107">
        <f t="shared" si="39"/>
        <v>0</v>
      </c>
      <c r="BF247" s="107">
        <f t="shared" si="40"/>
        <v>0</v>
      </c>
      <c r="BG247" s="107">
        <f t="shared" si="41"/>
        <v>0</v>
      </c>
      <c r="BH247" s="107">
        <f t="shared" si="42"/>
        <v>0</v>
      </c>
      <c r="BI247" s="107">
        <f t="shared" si="43"/>
        <v>0</v>
      </c>
      <c r="BJ247" s="8" t="s">
        <v>80</v>
      </c>
      <c r="BK247" s="107">
        <f t="shared" si="44"/>
        <v>0</v>
      </c>
      <c r="BL247" s="8" t="s">
        <v>150</v>
      </c>
      <c r="BM247" s="106" t="s">
        <v>1207</v>
      </c>
    </row>
    <row r="248" spans="1:65" s="2" customFormat="1" ht="24.2" customHeight="1">
      <c r="A248" s="16"/>
      <c r="B248" s="95"/>
      <c r="C248" s="96" t="s">
        <v>518</v>
      </c>
      <c r="D248" s="96" t="s">
        <v>137</v>
      </c>
      <c r="E248" s="97" t="s">
        <v>1208</v>
      </c>
      <c r="F248" s="98" t="s">
        <v>1209</v>
      </c>
      <c r="G248" s="99" t="s">
        <v>938</v>
      </c>
      <c r="H248" s="333">
        <v>2.4780000000000002</v>
      </c>
      <c r="I248" s="334"/>
      <c r="J248" s="100"/>
      <c r="K248" s="101"/>
      <c r="L248" s="17"/>
      <c r="M248" s="102" t="s">
        <v>1</v>
      </c>
      <c r="N248" s="103" t="s">
        <v>34</v>
      </c>
      <c r="O248" s="32"/>
      <c r="P248" s="104">
        <f t="shared" si="36"/>
        <v>0</v>
      </c>
      <c r="Q248" s="104">
        <v>2.3453400000000002</v>
      </c>
      <c r="R248" s="104">
        <f t="shared" si="37"/>
        <v>5.8117525200000006</v>
      </c>
      <c r="S248" s="104">
        <v>0</v>
      </c>
      <c r="T248" s="105">
        <f t="shared" si="38"/>
        <v>0</v>
      </c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R248" s="106" t="s">
        <v>150</v>
      </c>
      <c r="AT248" s="106" t="s">
        <v>137</v>
      </c>
      <c r="AU248" s="106" t="s">
        <v>80</v>
      </c>
      <c r="AY248" s="8" t="s">
        <v>132</v>
      </c>
      <c r="BE248" s="107">
        <f t="shared" si="39"/>
        <v>0</v>
      </c>
      <c r="BF248" s="107">
        <f t="shared" si="40"/>
        <v>0</v>
      </c>
      <c r="BG248" s="107">
        <f t="shared" si="41"/>
        <v>0</v>
      </c>
      <c r="BH248" s="107">
        <f t="shared" si="42"/>
        <v>0</v>
      </c>
      <c r="BI248" s="107">
        <f t="shared" si="43"/>
        <v>0</v>
      </c>
      <c r="BJ248" s="8" t="s">
        <v>80</v>
      </c>
      <c r="BK248" s="107">
        <f t="shared" si="44"/>
        <v>0</v>
      </c>
      <c r="BL248" s="8" t="s">
        <v>150</v>
      </c>
      <c r="BM248" s="106" t="s">
        <v>1210</v>
      </c>
    </row>
    <row r="249" spans="1:65" s="2" customFormat="1" ht="24.2" customHeight="1">
      <c r="A249" s="16"/>
      <c r="B249" s="95"/>
      <c r="C249" s="96" t="s">
        <v>522</v>
      </c>
      <c r="D249" s="96" t="s">
        <v>137</v>
      </c>
      <c r="E249" s="97" t="s">
        <v>1211</v>
      </c>
      <c r="F249" s="98" t="s">
        <v>1212</v>
      </c>
      <c r="G249" s="99" t="s">
        <v>938</v>
      </c>
      <c r="H249" s="333">
        <v>0.57799999999999996</v>
      </c>
      <c r="I249" s="334"/>
      <c r="J249" s="100"/>
      <c r="K249" s="101"/>
      <c r="L249" s="17"/>
      <c r="M249" s="102" t="s">
        <v>1</v>
      </c>
      <c r="N249" s="103" t="s">
        <v>34</v>
      </c>
      <c r="O249" s="32"/>
      <c r="P249" s="104">
        <f t="shared" si="36"/>
        <v>0</v>
      </c>
      <c r="Q249" s="104">
        <v>2.3453400000000002</v>
      </c>
      <c r="R249" s="104">
        <f t="shared" si="37"/>
        <v>1.35560652</v>
      </c>
      <c r="S249" s="104">
        <v>0</v>
      </c>
      <c r="T249" s="105">
        <f t="shared" si="38"/>
        <v>0</v>
      </c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R249" s="106" t="s">
        <v>150</v>
      </c>
      <c r="AT249" s="106" t="s">
        <v>137</v>
      </c>
      <c r="AU249" s="106" t="s">
        <v>80</v>
      </c>
      <c r="AY249" s="8" t="s">
        <v>132</v>
      </c>
      <c r="BE249" s="107">
        <f t="shared" si="39"/>
        <v>0</v>
      </c>
      <c r="BF249" s="107">
        <f t="shared" si="40"/>
        <v>0</v>
      </c>
      <c r="BG249" s="107">
        <f t="shared" si="41"/>
        <v>0</v>
      </c>
      <c r="BH249" s="107">
        <f t="shared" si="42"/>
        <v>0</v>
      </c>
      <c r="BI249" s="107">
        <f t="shared" si="43"/>
        <v>0</v>
      </c>
      <c r="BJ249" s="8" t="s">
        <v>80</v>
      </c>
      <c r="BK249" s="107">
        <f t="shared" si="44"/>
        <v>0</v>
      </c>
      <c r="BL249" s="8" t="s">
        <v>150</v>
      </c>
      <c r="BM249" s="106" t="s">
        <v>1213</v>
      </c>
    </row>
    <row r="250" spans="1:65" s="2" customFormat="1" ht="24.2" customHeight="1">
      <c r="A250" s="16"/>
      <c r="B250" s="95"/>
      <c r="C250" s="96" t="s">
        <v>526</v>
      </c>
      <c r="D250" s="96" t="s">
        <v>137</v>
      </c>
      <c r="E250" s="97" t="s">
        <v>1214</v>
      </c>
      <c r="F250" s="98" t="s">
        <v>1215</v>
      </c>
      <c r="G250" s="99" t="s">
        <v>293</v>
      </c>
      <c r="H250" s="333">
        <v>36.479999999999997</v>
      </c>
      <c r="I250" s="334"/>
      <c r="J250" s="100"/>
      <c r="K250" s="101"/>
      <c r="L250" s="17"/>
      <c r="M250" s="102" t="s">
        <v>1</v>
      </c>
      <c r="N250" s="103" t="s">
        <v>34</v>
      </c>
      <c r="O250" s="32"/>
      <c r="P250" s="104">
        <f t="shared" si="36"/>
        <v>0</v>
      </c>
      <c r="Q250" s="104">
        <v>3.96E-3</v>
      </c>
      <c r="R250" s="104">
        <f t="shared" si="37"/>
        <v>0.1444608</v>
      </c>
      <c r="S250" s="104">
        <v>0</v>
      </c>
      <c r="T250" s="105">
        <f t="shared" si="38"/>
        <v>0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R250" s="106" t="s">
        <v>150</v>
      </c>
      <c r="AT250" s="106" t="s">
        <v>137</v>
      </c>
      <c r="AU250" s="106" t="s">
        <v>80</v>
      </c>
      <c r="AY250" s="8" t="s">
        <v>132</v>
      </c>
      <c r="BE250" s="107">
        <f t="shared" si="39"/>
        <v>0</v>
      </c>
      <c r="BF250" s="107">
        <f t="shared" si="40"/>
        <v>0</v>
      </c>
      <c r="BG250" s="107">
        <f t="shared" si="41"/>
        <v>0</v>
      </c>
      <c r="BH250" s="107">
        <f t="shared" si="42"/>
        <v>0</v>
      </c>
      <c r="BI250" s="107">
        <f t="shared" si="43"/>
        <v>0</v>
      </c>
      <c r="BJ250" s="8" t="s">
        <v>80</v>
      </c>
      <c r="BK250" s="107">
        <f t="shared" si="44"/>
        <v>0</v>
      </c>
      <c r="BL250" s="8" t="s">
        <v>150</v>
      </c>
      <c r="BM250" s="106" t="s">
        <v>1216</v>
      </c>
    </row>
    <row r="251" spans="1:65" s="2" customFormat="1" ht="33" customHeight="1">
      <c r="A251" s="16"/>
      <c r="B251" s="95"/>
      <c r="C251" s="96" t="s">
        <v>530</v>
      </c>
      <c r="D251" s="96" t="s">
        <v>137</v>
      </c>
      <c r="E251" s="97" t="s">
        <v>1217</v>
      </c>
      <c r="F251" s="98" t="s">
        <v>1218</v>
      </c>
      <c r="G251" s="99" t="s">
        <v>938</v>
      </c>
      <c r="H251" s="333">
        <v>6.2E-2</v>
      </c>
      <c r="I251" s="334"/>
      <c r="J251" s="100"/>
      <c r="K251" s="101"/>
      <c r="L251" s="17"/>
      <c r="M251" s="102" t="s">
        <v>1</v>
      </c>
      <c r="N251" s="103" t="s">
        <v>34</v>
      </c>
      <c r="O251" s="32"/>
      <c r="P251" s="104">
        <f t="shared" si="36"/>
        <v>0</v>
      </c>
      <c r="Q251" s="104">
        <v>1.69598</v>
      </c>
      <c r="R251" s="104">
        <f t="shared" si="37"/>
        <v>0.10515076</v>
      </c>
      <c r="S251" s="104">
        <v>0</v>
      </c>
      <c r="T251" s="105">
        <f t="shared" si="38"/>
        <v>0</v>
      </c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R251" s="106" t="s">
        <v>150</v>
      </c>
      <c r="AT251" s="106" t="s">
        <v>137</v>
      </c>
      <c r="AU251" s="106" t="s">
        <v>80</v>
      </c>
      <c r="AY251" s="8" t="s">
        <v>132</v>
      </c>
      <c r="BE251" s="107">
        <f t="shared" si="39"/>
        <v>0</v>
      </c>
      <c r="BF251" s="107">
        <f t="shared" si="40"/>
        <v>0</v>
      </c>
      <c r="BG251" s="107">
        <f t="shared" si="41"/>
        <v>0</v>
      </c>
      <c r="BH251" s="107">
        <f t="shared" si="42"/>
        <v>0</v>
      </c>
      <c r="BI251" s="107">
        <f t="shared" si="43"/>
        <v>0</v>
      </c>
      <c r="BJ251" s="8" t="s">
        <v>80</v>
      </c>
      <c r="BK251" s="107">
        <f t="shared" si="44"/>
        <v>0</v>
      </c>
      <c r="BL251" s="8" t="s">
        <v>150</v>
      </c>
      <c r="BM251" s="106" t="s">
        <v>1219</v>
      </c>
    </row>
    <row r="252" spans="1:65" s="2" customFormat="1" ht="24.2" customHeight="1">
      <c r="A252" s="16"/>
      <c r="B252" s="95"/>
      <c r="C252" s="96" t="s">
        <v>534</v>
      </c>
      <c r="D252" s="96" t="s">
        <v>137</v>
      </c>
      <c r="E252" s="97" t="s">
        <v>1220</v>
      </c>
      <c r="F252" s="98" t="s">
        <v>1221</v>
      </c>
      <c r="G252" s="99" t="s">
        <v>938</v>
      </c>
      <c r="H252" s="333">
        <v>1.5940000000000001</v>
      </c>
      <c r="I252" s="334"/>
      <c r="J252" s="100"/>
      <c r="K252" s="101"/>
      <c r="L252" s="17"/>
      <c r="M252" s="102" t="s">
        <v>1</v>
      </c>
      <c r="N252" s="103" t="s">
        <v>34</v>
      </c>
      <c r="O252" s="32"/>
      <c r="P252" s="104">
        <f t="shared" si="36"/>
        <v>0</v>
      </c>
      <c r="Q252" s="104">
        <v>2.4396399999999998</v>
      </c>
      <c r="R252" s="104">
        <f t="shared" si="37"/>
        <v>3.88878616</v>
      </c>
      <c r="S252" s="104">
        <v>0</v>
      </c>
      <c r="T252" s="105">
        <f t="shared" si="38"/>
        <v>0</v>
      </c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R252" s="106" t="s">
        <v>150</v>
      </c>
      <c r="AT252" s="106" t="s">
        <v>137</v>
      </c>
      <c r="AU252" s="106" t="s">
        <v>80</v>
      </c>
      <c r="AY252" s="8" t="s">
        <v>132</v>
      </c>
      <c r="BE252" s="107">
        <f t="shared" si="39"/>
        <v>0</v>
      </c>
      <c r="BF252" s="107">
        <f t="shared" si="40"/>
        <v>0</v>
      </c>
      <c r="BG252" s="107">
        <f t="shared" si="41"/>
        <v>0</v>
      </c>
      <c r="BH252" s="107">
        <f t="shared" si="42"/>
        <v>0</v>
      </c>
      <c r="BI252" s="107">
        <f t="shared" si="43"/>
        <v>0</v>
      </c>
      <c r="BJ252" s="8" t="s">
        <v>80</v>
      </c>
      <c r="BK252" s="107">
        <f t="shared" si="44"/>
        <v>0</v>
      </c>
      <c r="BL252" s="8" t="s">
        <v>150</v>
      </c>
      <c r="BM252" s="106" t="s">
        <v>1222</v>
      </c>
    </row>
    <row r="253" spans="1:65" s="2" customFormat="1" ht="24.2" customHeight="1">
      <c r="A253" s="16"/>
      <c r="B253" s="95"/>
      <c r="C253" s="96" t="s">
        <v>538</v>
      </c>
      <c r="D253" s="96" t="s">
        <v>137</v>
      </c>
      <c r="E253" s="97" t="s">
        <v>1223</v>
      </c>
      <c r="F253" s="98" t="s">
        <v>1224</v>
      </c>
      <c r="G253" s="99" t="s">
        <v>592</v>
      </c>
      <c r="H253" s="333">
        <v>0.72199999999999998</v>
      </c>
      <c r="I253" s="334"/>
      <c r="J253" s="100"/>
      <c r="K253" s="101"/>
      <c r="L253" s="17"/>
      <c r="M253" s="102" t="s">
        <v>1</v>
      </c>
      <c r="N253" s="103" t="s">
        <v>34</v>
      </c>
      <c r="O253" s="32"/>
      <c r="P253" s="104">
        <f t="shared" si="36"/>
        <v>0</v>
      </c>
      <c r="Q253" s="104">
        <v>1.0059400000000001</v>
      </c>
      <c r="R253" s="104">
        <f t="shared" si="37"/>
        <v>0.72628868000000002</v>
      </c>
      <c r="S253" s="104">
        <v>0</v>
      </c>
      <c r="T253" s="105">
        <f t="shared" si="38"/>
        <v>0</v>
      </c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R253" s="106" t="s">
        <v>150</v>
      </c>
      <c r="AT253" s="106" t="s">
        <v>137</v>
      </c>
      <c r="AU253" s="106" t="s">
        <v>80</v>
      </c>
      <c r="AY253" s="8" t="s">
        <v>132</v>
      </c>
      <c r="BE253" s="107">
        <f t="shared" si="39"/>
        <v>0</v>
      </c>
      <c r="BF253" s="107">
        <f t="shared" si="40"/>
        <v>0</v>
      </c>
      <c r="BG253" s="107">
        <f t="shared" si="41"/>
        <v>0</v>
      </c>
      <c r="BH253" s="107">
        <f t="shared" si="42"/>
        <v>0</v>
      </c>
      <c r="BI253" s="107">
        <f t="shared" si="43"/>
        <v>0</v>
      </c>
      <c r="BJ253" s="8" t="s">
        <v>80</v>
      </c>
      <c r="BK253" s="107">
        <f t="shared" si="44"/>
        <v>0</v>
      </c>
      <c r="BL253" s="8" t="s">
        <v>150</v>
      </c>
      <c r="BM253" s="106" t="s">
        <v>1225</v>
      </c>
    </row>
    <row r="254" spans="1:65" s="2" customFormat="1" ht="24.2" customHeight="1">
      <c r="A254" s="16"/>
      <c r="B254" s="95"/>
      <c r="C254" s="96" t="s">
        <v>542</v>
      </c>
      <c r="D254" s="96" t="s">
        <v>137</v>
      </c>
      <c r="E254" s="97" t="s">
        <v>1226</v>
      </c>
      <c r="F254" s="98" t="s">
        <v>1227</v>
      </c>
      <c r="G254" s="99" t="s">
        <v>169</v>
      </c>
      <c r="H254" s="333">
        <v>3</v>
      </c>
      <c r="I254" s="334"/>
      <c r="J254" s="100"/>
      <c r="K254" s="101"/>
      <c r="L254" s="17"/>
      <c r="M254" s="102" t="s">
        <v>1</v>
      </c>
      <c r="N254" s="103" t="s">
        <v>34</v>
      </c>
      <c r="O254" s="32"/>
      <c r="P254" s="104">
        <f t="shared" si="36"/>
        <v>0</v>
      </c>
      <c r="Q254" s="104">
        <v>6.3E-3</v>
      </c>
      <c r="R254" s="104">
        <f t="shared" si="37"/>
        <v>1.89E-2</v>
      </c>
      <c r="S254" s="104">
        <v>0</v>
      </c>
      <c r="T254" s="105">
        <f t="shared" si="38"/>
        <v>0</v>
      </c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R254" s="106" t="s">
        <v>150</v>
      </c>
      <c r="AT254" s="106" t="s">
        <v>137</v>
      </c>
      <c r="AU254" s="106" t="s">
        <v>80</v>
      </c>
      <c r="AY254" s="8" t="s">
        <v>132</v>
      </c>
      <c r="BE254" s="107">
        <f t="shared" si="39"/>
        <v>0</v>
      </c>
      <c r="BF254" s="107">
        <f t="shared" si="40"/>
        <v>0</v>
      </c>
      <c r="BG254" s="107">
        <f t="shared" si="41"/>
        <v>0</v>
      </c>
      <c r="BH254" s="107">
        <f t="shared" si="42"/>
        <v>0</v>
      </c>
      <c r="BI254" s="107">
        <f t="shared" si="43"/>
        <v>0</v>
      </c>
      <c r="BJ254" s="8" t="s">
        <v>80</v>
      </c>
      <c r="BK254" s="107">
        <f t="shared" si="44"/>
        <v>0</v>
      </c>
      <c r="BL254" s="8" t="s">
        <v>150</v>
      </c>
      <c r="BM254" s="106" t="s">
        <v>1228</v>
      </c>
    </row>
    <row r="255" spans="1:65" s="2" customFormat="1" ht="24.2" customHeight="1">
      <c r="A255" s="16"/>
      <c r="B255" s="95"/>
      <c r="C255" s="108" t="s">
        <v>546</v>
      </c>
      <c r="D255" s="108" t="s">
        <v>130</v>
      </c>
      <c r="E255" s="109" t="s">
        <v>1229</v>
      </c>
      <c r="F255" s="110" t="s">
        <v>1230</v>
      </c>
      <c r="G255" s="111" t="s">
        <v>169</v>
      </c>
      <c r="H255" s="345">
        <v>1</v>
      </c>
      <c r="I255" s="346"/>
      <c r="J255" s="112"/>
      <c r="K255" s="113"/>
      <c r="L255" s="114"/>
      <c r="M255" s="115" t="s">
        <v>1</v>
      </c>
      <c r="N255" s="116" t="s">
        <v>34</v>
      </c>
      <c r="O255" s="32"/>
      <c r="P255" s="104">
        <f t="shared" si="36"/>
        <v>0</v>
      </c>
      <c r="Q255" s="104">
        <v>5.8000000000000003E-2</v>
      </c>
      <c r="R255" s="104">
        <f t="shared" si="37"/>
        <v>5.8000000000000003E-2</v>
      </c>
      <c r="S255" s="104">
        <v>0</v>
      </c>
      <c r="T255" s="105">
        <f t="shared" si="38"/>
        <v>0</v>
      </c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R255" s="106" t="s">
        <v>166</v>
      </c>
      <c r="AT255" s="106" t="s">
        <v>130</v>
      </c>
      <c r="AU255" s="106" t="s">
        <v>80</v>
      </c>
      <c r="AY255" s="8" t="s">
        <v>132</v>
      </c>
      <c r="BE255" s="107">
        <f t="shared" si="39"/>
        <v>0</v>
      </c>
      <c r="BF255" s="107">
        <f t="shared" si="40"/>
        <v>0</v>
      </c>
      <c r="BG255" s="107">
        <f t="shared" si="41"/>
        <v>0</v>
      </c>
      <c r="BH255" s="107">
        <f t="shared" si="42"/>
        <v>0</v>
      </c>
      <c r="BI255" s="107">
        <f t="shared" si="43"/>
        <v>0</v>
      </c>
      <c r="BJ255" s="8" t="s">
        <v>80</v>
      </c>
      <c r="BK255" s="107">
        <f t="shared" si="44"/>
        <v>0</v>
      </c>
      <c r="BL255" s="8" t="s">
        <v>150</v>
      </c>
      <c r="BM255" s="106" t="s">
        <v>1231</v>
      </c>
    </row>
    <row r="256" spans="1:65" s="2" customFormat="1" ht="24.2" customHeight="1">
      <c r="A256" s="16"/>
      <c r="B256" s="95"/>
      <c r="C256" s="108" t="s">
        <v>550</v>
      </c>
      <c r="D256" s="108" t="s">
        <v>130</v>
      </c>
      <c r="E256" s="109" t="s">
        <v>1232</v>
      </c>
      <c r="F256" s="110" t="s">
        <v>1233</v>
      </c>
      <c r="G256" s="111" t="s">
        <v>169</v>
      </c>
      <c r="H256" s="345">
        <v>2</v>
      </c>
      <c r="I256" s="346"/>
      <c r="J256" s="112"/>
      <c r="K256" s="113"/>
      <c r="L256" s="114"/>
      <c r="M256" s="115" t="s">
        <v>1</v>
      </c>
      <c r="N256" s="116" t="s">
        <v>34</v>
      </c>
      <c r="O256" s="32"/>
      <c r="P256" s="104">
        <f t="shared" si="36"/>
        <v>0</v>
      </c>
      <c r="Q256" s="104">
        <v>9.1499999999999998E-2</v>
      </c>
      <c r="R256" s="104">
        <f t="shared" si="37"/>
        <v>0.183</v>
      </c>
      <c r="S256" s="104">
        <v>0</v>
      </c>
      <c r="T256" s="105">
        <f t="shared" si="38"/>
        <v>0</v>
      </c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R256" s="106" t="s">
        <v>166</v>
      </c>
      <c r="AT256" s="106" t="s">
        <v>130</v>
      </c>
      <c r="AU256" s="106" t="s">
        <v>80</v>
      </c>
      <c r="AY256" s="8" t="s">
        <v>132</v>
      </c>
      <c r="BE256" s="107">
        <f t="shared" si="39"/>
        <v>0</v>
      </c>
      <c r="BF256" s="107">
        <f t="shared" si="40"/>
        <v>0</v>
      </c>
      <c r="BG256" s="107">
        <f t="shared" si="41"/>
        <v>0</v>
      </c>
      <c r="BH256" s="107">
        <f t="shared" si="42"/>
        <v>0</v>
      </c>
      <c r="BI256" s="107">
        <f t="shared" si="43"/>
        <v>0</v>
      </c>
      <c r="BJ256" s="8" t="s">
        <v>80</v>
      </c>
      <c r="BK256" s="107">
        <f t="shared" si="44"/>
        <v>0</v>
      </c>
      <c r="BL256" s="8" t="s">
        <v>150</v>
      </c>
      <c r="BM256" s="106" t="s">
        <v>1234</v>
      </c>
    </row>
    <row r="257" spans="1:65" s="2" customFormat="1" ht="16.5" customHeight="1">
      <c r="A257" s="16"/>
      <c r="B257" s="95"/>
      <c r="C257" s="96" t="s">
        <v>554</v>
      </c>
      <c r="D257" s="96" t="s">
        <v>137</v>
      </c>
      <c r="E257" s="97" t="s">
        <v>1235</v>
      </c>
      <c r="F257" s="98" t="s">
        <v>1236</v>
      </c>
      <c r="G257" s="99" t="s">
        <v>293</v>
      </c>
      <c r="H257" s="333">
        <v>3.52</v>
      </c>
      <c r="I257" s="334"/>
      <c r="J257" s="100"/>
      <c r="K257" s="101"/>
      <c r="L257" s="17"/>
      <c r="M257" s="102" t="s">
        <v>1</v>
      </c>
      <c r="N257" s="103" t="s">
        <v>34</v>
      </c>
      <c r="O257" s="32"/>
      <c r="P257" s="104">
        <f t="shared" si="36"/>
        <v>0</v>
      </c>
      <c r="Q257" s="104">
        <v>0.12051000000000001</v>
      </c>
      <c r="R257" s="104">
        <f t="shared" si="37"/>
        <v>0.42419520000000005</v>
      </c>
      <c r="S257" s="104">
        <v>0</v>
      </c>
      <c r="T257" s="105">
        <f t="shared" si="38"/>
        <v>0</v>
      </c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R257" s="106" t="s">
        <v>150</v>
      </c>
      <c r="AT257" s="106" t="s">
        <v>137</v>
      </c>
      <c r="AU257" s="106" t="s">
        <v>80</v>
      </c>
      <c r="AY257" s="8" t="s">
        <v>132</v>
      </c>
      <c r="BE257" s="107">
        <f t="shared" si="39"/>
        <v>0</v>
      </c>
      <c r="BF257" s="107">
        <f t="shared" si="40"/>
        <v>0</v>
      </c>
      <c r="BG257" s="107">
        <f t="shared" si="41"/>
        <v>0</v>
      </c>
      <c r="BH257" s="107">
        <f t="shared" si="42"/>
        <v>0</v>
      </c>
      <c r="BI257" s="107">
        <f t="shared" si="43"/>
        <v>0</v>
      </c>
      <c r="BJ257" s="8" t="s">
        <v>80</v>
      </c>
      <c r="BK257" s="107">
        <f t="shared" si="44"/>
        <v>0</v>
      </c>
      <c r="BL257" s="8" t="s">
        <v>150</v>
      </c>
      <c r="BM257" s="106" t="s">
        <v>1237</v>
      </c>
    </row>
    <row r="258" spans="1:65" s="2" customFormat="1" ht="24.2" customHeight="1">
      <c r="A258" s="16"/>
      <c r="B258" s="95"/>
      <c r="C258" s="96" t="s">
        <v>560</v>
      </c>
      <c r="D258" s="96" t="s">
        <v>137</v>
      </c>
      <c r="E258" s="97" t="s">
        <v>1238</v>
      </c>
      <c r="F258" s="98" t="s">
        <v>1239</v>
      </c>
      <c r="G258" s="99" t="s">
        <v>293</v>
      </c>
      <c r="H258" s="333">
        <v>22.54</v>
      </c>
      <c r="I258" s="334"/>
      <c r="J258" s="100"/>
      <c r="K258" s="101"/>
      <c r="L258" s="17"/>
      <c r="M258" s="102" t="s">
        <v>1</v>
      </c>
      <c r="N258" s="103" t="s">
        <v>34</v>
      </c>
      <c r="O258" s="32"/>
      <c r="P258" s="104">
        <f t="shared" si="36"/>
        <v>0</v>
      </c>
      <c r="Q258" s="104">
        <v>0.25548999999999999</v>
      </c>
      <c r="R258" s="104">
        <f t="shared" si="37"/>
        <v>5.7587446</v>
      </c>
      <c r="S258" s="104">
        <v>0</v>
      </c>
      <c r="T258" s="105">
        <f t="shared" si="38"/>
        <v>0</v>
      </c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R258" s="106" t="s">
        <v>150</v>
      </c>
      <c r="AT258" s="106" t="s">
        <v>137</v>
      </c>
      <c r="AU258" s="106" t="s">
        <v>80</v>
      </c>
      <c r="AY258" s="8" t="s">
        <v>132</v>
      </c>
      <c r="BE258" s="107">
        <f t="shared" si="39"/>
        <v>0</v>
      </c>
      <c r="BF258" s="107">
        <f t="shared" si="40"/>
        <v>0</v>
      </c>
      <c r="BG258" s="107">
        <f t="shared" si="41"/>
        <v>0</v>
      </c>
      <c r="BH258" s="107">
        <f t="shared" si="42"/>
        <v>0</v>
      </c>
      <c r="BI258" s="107">
        <f t="shared" si="43"/>
        <v>0</v>
      </c>
      <c r="BJ258" s="8" t="s">
        <v>80</v>
      </c>
      <c r="BK258" s="107">
        <f t="shared" si="44"/>
        <v>0</v>
      </c>
      <c r="BL258" s="8" t="s">
        <v>150</v>
      </c>
      <c r="BM258" s="106" t="s">
        <v>1240</v>
      </c>
    </row>
    <row r="259" spans="1:65" s="2" customFormat="1" ht="16.5" customHeight="1">
      <c r="A259" s="16"/>
      <c r="B259" s="95"/>
      <c r="C259" s="96" t="s">
        <v>565</v>
      </c>
      <c r="D259" s="96" t="s">
        <v>137</v>
      </c>
      <c r="E259" s="97" t="s">
        <v>1241</v>
      </c>
      <c r="F259" s="98" t="s">
        <v>1242</v>
      </c>
      <c r="G259" s="99" t="s">
        <v>169</v>
      </c>
      <c r="H259" s="333">
        <v>1</v>
      </c>
      <c r="I259" s="334"/>
      <c r="J259" s="100"/>
      <c r="K259" s="101"/>
      <c r="L259" s="17"/>
      <c r="M259" s="102" t="s">
        <v>1</v>
      </c>
      <c r="N259" s="103" t="s">
        <v>34</v>
      </c>
      <c r="O259" s="32"/>
      <c r="P259" s="104">
        <f t="shared" si="36"/>
        <v>0</v>
      </c>
      <c r="Q259" s="104">
        <v>8.3999999999999995E-3</v>
      </c>
      <c r="R259" s="104">
        <f t="shared" si="37"/>
        <v>8.3999999999999995E-3</v>
      </c>
      <c r="S259" s="104">
        <v>0</v>
      </c>
      <c r="T259" s="105">
        <f t="shared" si="38"/>
        <v>0</v>
      </c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R259" s="106" t="s">
        <v>150</v>
      </c>
      <c r="AT259" s="106" t="s">
        <v>137</v>
      </c>
      <c r="AU259" s="106" t="s">
        <v>80</v>
      </c>
      <c r="AY259" s="8" t="s">
        <v>132</v>
      </c>
      <c r="BE259" s="107">
        <f t="shared" si="39"/>
        <v>0</v>
      </c>
      <c r="BF259" s="107">
        <f t="shared" si="40"/>
        <v>0</v>
      </c>
      <c r="BG259" s="107">
        <f t="shared" si="41"/>
        <v>0</v>
      </c>
      <c r="BH259" s="107">
        <f t="shared" si="42"/>
        <v>0</v>
      </c>
      <c r="BI259" s="107">
        <f t="shared" si="43"/>
        <v>0</v>
      </c>
      <c r="BJ259" s="8" t="s">
        <v>80</v>
      </c>
      <c r="BK259" s="107">
        <f t="shared" si="44"/>
        <v>0</v>
      </c>
      <c r="BL259" s="8" t="s">
        <v>150</v>
      </c>
      <c r="BM259" s="106" t="s">
        <v>1243</v>
      </c>
    </row>
    <row r="260" spans="1:65" s="7" customFormat="1" ht="22.9" customHeight="1">
      <c r="B260" s="82"/>
      <c r="D260" s="83" t="s">
        <v>67</v>
      </c>
      <c r="E260" s="93" t="s">
        <v>171</v>
      </c>
      <c r="F260" s="93" t="s">
        <v>1244</v>
      </c>
      <c r="H260" s="314"/>
      <c r="I260" s="318"/>
      <c r="J260" s="94"/>
      <c r="L260" s="82"/>
      <c r="M260" s="87"/>
      <c r="N260" s="88"/>
      <c r="O260" s="88"/>
      <c r="P260" s="89">
        <f>P261+SUM(P262:P283)</f>
        <v>0</v>
      </c>
      <c r="Q260" s="88"/>
      <c r="R260" s="89">
        <f>R261+SUM(R262:R283)</f>
        <v>9.722000000000001E-4</v>
      </c>
      <c r="S260" s="88"/>
      <c r="T260" s="90">
        <f>T261+SUM(T262:T283)</f>
        <v>290.31255599999997</v>
      </c>
      <c r="AR260" s="83" t="s">
        <v>75</v>
      </c>
      <c r="AT260" s="91" t="s">
        <v>67</v>
      </c>
      <c r="AU260" s="91" t="s">
        <v>75</v>
      </c>
      <c r="AY260" s="83" t="s">
        <v>132</v>
      </c>
      <c r="BK260" s="92">
        <f>BK261+SUM(BK262:BK283)</f>
        <v>0</v>
      </c>
    </row>
    <row r="261" spans="1:65" s="2" customFormat="1" ht="24.2" customHeight="1">
      <c r="A261" s="16"/>
      <c r="B261" s="95"/>
      <c r="C261" s="96" t="s">
        <v>570</v>
      </c>
      <c r="D261" s="96" t="s">
        <v>137</v>
      </c>
      <c r="E261" s="97" t="s">
        <v>1245</v>
      </c>
      <c r="F261" s="98" t="s">
        <v>1246</v>
      </c>
      <c r="G261" s="99" t="s">
        <v>145</v>
      </c>
      <c r="H261" s="333">
        <v>244.4</v>
      </c>
      <c r="I261" s="334"/>
      <c r="J261" s="100"/>
      <c r="K261" s="101"/>
      <c r="L261" s="17"/>
      <c r="M261" s="102" t="s">
        <v>1</v>
      </c>
      <c r="N261" s="103" t="s">
        <v>34</v>
      </c>
      <c r="O261" s="32"/>
      <c r="P261" s="104">
        <f t="shared" ref="P261:P282" si="45">O261*H261</f>
        <v>0</v>
      </c>
      <c r="Q261" s="104">
        <v>0</v>
      </c>
      <c r="R261" s="104">
        <f t="shared" ref="R261:R282" si="46">Q261*H261</f>
        <v>0</v>
      </c>
      <c r="S261" s="104">
        <v>0</v>
      </c>
      <c r="T261" s="105">
        <f t="shared" ref="T261:T282" si="47">S261*H261</f>
        <v>0</v>
      </c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R261" s="106" t="s">
        <v>150</v>
      </c>
      <c r="AT261" s="106" t="s">
        <v>137</v>
      </c>
      <c r="AU261" s="106" t="s">
        <v>80</v>
      </c>
      <c r="AY261" s="8" t="s">
        <v>132</v>
      </c>
      <c r="BE261" s="107">
        <f t="shared" ref="BE261:BE282" si="48">IF(N261="základná",J261,0)</f>
        <v>0</v>
      </c>
      <c r="BF261" s="107">
        <f t="shared" ref="BF261:BF282" si="49">IF(N261="znížená",J261,0)</f>
        <v>0</v>
      </c>
      <c r="BG261" s="107">
        <f t="shared" ref="BG261:BG282" si="50">IF(N261="zákl. prenesená",J261,0)</f>
        <v>0</v>
      </c>
      <c r="BH261" s="107">
        <f t="shared" ref="BH261:BH282" si="51">IF(N261="zníž. prenesená",J261,0)</f>
        <v>0</v>
      </c>
      <c r="BI261" s="107">
        <f t="shared" ref="BI261:BI282" si="52">IF(N261="nulová",J261,0)</f>
        <v>0</v>
      </c>
      <c r="BJ261" s="8" t="s">
        <v>80</v>
      </c>
      <c r="BK261" s="107">
        <f t="shared" ref="BK261:BK282" si="53">ROUND(I261*H261,2)</f>
        <v>0</v>
      </c>
      <c r="BL261" s="8" t="s">
        <v>150</v>
      </c>
      <c r="BM261" s="106" t="s">
        <v>1247</v>
      </c>
    </row>
    <row r="262" spans="1:65" s="2" customFormat="1" ht="24.2" customHeight="1">
      <c r="A262" s="16"/>
      <c r="B262" s="95"/>
      <c r="C262" s="96" t="s">
        <v>577</v>
      </c>
      <c r="D262" s="96" t="s">
        <v>137</v>
      </c>
      <c r="E262" s="97" t="s">
        <v>1248</v>
      </c>
      <c r="F262" s="98" t="s">
        <v>1249</v>
      </c>
      <c r="G262" s="99" t="s">
        <v>145</v>
      </c>
      <c r="H262" s="333">
        <v>244.4</v>
      </c>
      <c r="I262" s="334"/>
      <c r="J262" s="100"/>
      <c r="K262" s="101"/>
      <c r="L262" s="17"/>
      <c r="M262" s="102" t="s">
        <v>1</v>
      </c>
      <c r="N262" s="103" t="s">
        <v>34</v>
      </c>
      <c r="O262" s="32"/>
      <c r="P262" s="104">
        <f t="shared" si="45"/>
        <v>0</v>
      </c>
      <c r="Q262" s="104">
        <v>0</v>
      </c>
      <c r="R262" s="104">
        <f t="shared" si="46"/>
        <v>0</v>
      </c>
      <c r="S262" s="104">
        <v>0</v>
      </c>
      <c r="T262" s="105">
        <f t="shared" si="47"/>
        <v>0</v>
      </c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R262" s="106" t="s">
        <v>150</v>
      </c>
      <c r="AT262" s="106" t="s">
        <v>137</v>
      </c>
      <c r="AU262" s="106" t="s">
        <v>80</v>
      </c>
      <c r="AY262" s="8" t="s">
        <v>132</v>
      </c>
      <c r="BE262" s="107">
        <f t="shared" si="48"/>
        <v>0</v>
      </c>
      <c r="BF262" s="107">
        <f t="shared" si="49"/>
        <v>0</v>
      </c>
      <c r="BG262" s="107">
        <f t="shared" si="50"/>
        <v>0</v>
      </c>
      <c r="BH262" s="107">
        <f t="shared" si="51"/>
        <v>0</v>
      </c>
      <c r="BI262" s="107">
        <f t="shared" si="52"/>
        <v>0</v>
      </c>
      <c r="BJ262" s="8" t="s">
        <v>80</v>
      </c>
      <c r="BK262" s="107">
        <f t="shared" si="53"/>
        <v>0</v>
      </c>
      <c r="BL262" s="8" t="s">
        <v>150</v>
      </c>
      <c r="BM262" s="106" t="s">
        <v>1250</v>
      </c>
    </row>
    <row r="263" spans="1:65" s="2" customFormat="1" ht="24.2" customHeight="1">
      <c r="A263" s="16"/>
      <c r="B263" s="95"/>
      <c r="C263" s="96" t="s">
        <v>581</v>
      </c>
      <c r="D263" s="96" t="s">
        <v>137</v>
      </c>
      <c r="E263" s="97" t="s">
        <v>1251</v>
      </c>
      <c r="F263" s="98" t="s">
        <v>1252</v>
      </c>
      <c r="G263" s="99" t="s">
        <v>145</v>
      </c>
      <c r="H263" s="333">
        <v>97.22</v>
      </c>
      <c r="I263" s="334"/>
      <c r="J263" s="100"/>
      <c r="K263" s="101"/>
      <c r="L263" s="17"/>
      <c r="M263" s="102" t="s">
        <v>1</v>
      </c>
      <c r="N263" s="103" t="s">
        <v>34</v>
      </c>
      <c r="O263" s="32"/>
      <c r="P263" s="104">
        <f t="shared" si="45"/>
        <v>0</v>
      </c>
      <c r="Q263" s="104">
        <v>1.0000000000000001E-5</v>
      </c>
      <c r="R263" s="104">
        <f t="shared" si="46"/>
        <v>9.722000000000001E-4</v>
      </c>
      <c r="S263" s="104">
        <v>0</v>
      </c>
      <c r="T263" s="105">
        <f t="shared" si="47"/>
        <v>0</v>
      </c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R263" s="106" t="s">
        <v>150</v>
      </c>
      <c r="AT263" s="106" t="s">
        <v>137</v>
      </c>
      <c r="AU263" s="106" t="s">
        <v>80</v>
      </c>
      <c r="AY263" s="8" t="s">
        <v>132</v>
      </c>
      <c r="BE263" s="107">
        <f t="shared" si="48"/>
        <v>0</v>
      </c>
      <c r="BF263" s="107">
        <f t="shared" si="49"/>
        <v>0</v>
      </c>
      <c r="BG263" s="107">
        <f t="shared" si="50"/>
        <v>0</v>
      </c>
      <c r="BH263" s="107">
        <f t="shared" si="51"/>
        <v>0</v>
      </c>
      <c r="BI263" s="107">
        <f t="shared" si="52"/>
        <v>0</v>
      </c>
      <c r="BJ263" s="8" t="s">
        <v>80</v>
      </c>
      <c r="BK263" s="107">
        <f t="shared" si="53"/>
        <v>0</v>
      </c>
      <c r="BL263" s="8" t="s">
        <v>150</v>
      </c>
      <c r="BM263" s="106" t="s">
        <v>1253</v>
      </c>
    </row>
    <row r="264" spans="1:65" s="2" customFormat="1" ht="37.9" customHeight="1">
      <c r="A264" s="16"/>
      <c r="B264" s="95"/>
      <c r="C264" s="96" t="s">
        <v>585</v>
      </c>
      <c r="D264" s="96" t="s">
        <v>137</v>
      </c>
      <c r="E264" s="97" t="s">
        <v>1254</v>
      </c>
      <c r="F264" s="98" t="s">
        <v>1255</v>
      </c>
      <c r="G264" s="99" t="s">
        <v>938</v>
      </c>
      <c r="H264" s="333">
        <v>0.45300000000000001</v>
      </c>
      <c r="I264" s="334"/>
      <c r="J264" s="100"/>
      <c r="K264" s="101"/>
      <c r="L264" s="17"/>
      <c r="M264" s="102" t="s">
        <v>1</v>
      </c>
      <c r="N264" s="103" t="s">
        <v>34</v>
      </c>
      <c r="O264" s="32"/>
      <c r="P264" s="104">
        <f t="shared" si="45"/>
        <v>0</v>
      </c>
      <c r="Q264" s="104">
        <v>0</v>
      </c>
      <c r="R264" s="104">
        <f t="shared" si="46"/>
        <v>0</v>
      </c>
      <c r="S264" s="104">
        <v>2.2000000000000002</v>
      </c>
      <c r="T264" s="105">
        <f t="shared" si="47"/>
        <v>0.99660000000000015</v>
      </c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R264" s="106" t="s">
        <v>150</v>
      </c>
      <c r="AT264" s="106" t="s">
        <v>137</v>
      </c>
      <c r="AU264" s="106" t="s">
        <v>80</v>
      </c>
      <c r="AY264" s="8" t="s">
        <v>132</v>
      </c>
      <c r="BE264" s="107">
        <f t="shared" si="48"/>
        <v>0</v>
      </c>
      <c r="BF264" s="107">
        <f t="shared" si="49"/>
        <v>0</v>
      </c>
      <c r="BG264" s="107">
        <f t="shared" si="50"/>
        <v>0</v>
      </c>
      <c r="BH264" s="107">
        <f t="shared" si="51"/>
        <v>0</v>
      </c>
      <c r="BI264" s="107">
        <f t="shared" si="52"/>
        <v>0</v>
      </c>
      <c r="BJ264" s="8" t="s">
        <v>80</v>
      </c>
      <c r="BK264" s="107">
        <f t="shared" si="53"/>
        <v>0</v>
      </c>
      <c r="BL264" s="8" t="s">
        <v>150</v>
      </c>
      <c r="BM264" s="106" t="s">
        <v>1256</v>
      </c>
    </row>
    <row r="265" spans="1:65" s="2" customFormat="1" ht="24.2" customHeight="1">
      <c r="A265" s="16"/>
      <c r="B265" s="95"/>
      <c r="C265" s="96" t="s">
        <v>589</v>
      </c>
      <c r="D265" s="96" t="s">
        <v>137</v>
      </c>
      <c r="E265" s="97" t="s">
        <v>1257</v>
      </c>
      <c r="F265" s="98" t="s">
        <v>1258</v>
      </c>
      <c r="G265" s="99" t="s">
        <v>293</v>
      </c>
      <c r="H265" s="333">
        <v>302.16899999999998</v>
      </c>
      <c r="I265" s="334"/>
      <c r="J265" s="100"/>
      <c r="K265" s="101"/>
      <c r="L265" s="17"/>
      <c r="M265" s="102" t="s">
        <v>1</v>
      </c>
      <c r="N265" s="103" t="s">
        <v>34</v>
      </c>
      <c r="O265" s="32"/>
      <c r="P265" s="104">
        <f t="shared" si="45"/>
        <v>0</v>
      </c>
      <c r="Q265" s="104">
        <v>0</v>
      </c>
      <c r="R265" s="104">
        <f t="shared" si="46"/>
        <v>0</v>
      </c>
      <c r="S265" s="104">
        <v>0.19600000000000001</v>
      </c>
      <c r="T265" s="105">
        <f t="shared" si="47"/>
        <v>59.225124000000001</v>
      </c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R265" s="106" t="s">
        <v>150</v>
      </c>
      <c r="AT265" s="106" t="s">
        <v>137</v>
      </c>
      <c r="AU265" s="106" t="s">
        <v>80</v>
      </c>
      <c r="AY265" s="8" t="s">
        <v>132</v>
      </c>
      <c r="BE265" s="107">
        <f t="shared" si="48"/>
        <v>0</v>
      </c>
      <c r="BF265" s="107">
        <f t="shared" si="49"/>
        <v>0</v>
      </c>
      <c r="BG265" s="107">
        <f t="shared" si="50"/>
        <v>0</v>
      </c>
      <c r="BH265" s="107">
        <f t="shared" si="51"/>
        <v>0</v>
      </c>
      <c r="BI265" s="107">
        <f t="shared" si="52"/>
        <v>0</v>
      </c>
      <c r="BJ265" s="8" t="s">
        <v>80</v>
      </c>
      <c r="BK265" s="107">
        <f t="shared" si="53"/>
        <v>0</v>
      </c>
      <c r="BL265" s="8" t="s">
        <v>150</v>
      </c>
      <c r="BM265" s="106" t="s">
        <v>1259</v>
      </c>
    </row>
    <row r="266" spans="1:65" s="2" customFormat="1" ht="24.2" customHeight="1">
      <c r="A266" s="16"/>
      <c r="B266" s="95"/>
      <c r="C266" s="96" t="s">
        <v>594</v>
      </c>
      <c r="D266" s="96" t="s">
        <v>137</v>
      </c>
      <c r="E266" s="97" t="s">
        <v>1260</v>
      </c>
      <c r="F266" s="98" t="s">
        <v>1261</v>
      </c>
      <c r="G266" s="99" t="s">
        <v>293</v>
      </c>
      <c r="H266" s="333">
        <v>9.532</v>
      </c>
      <c r="I266" s="334"/>
      <c r="J266" s="100"/>
      <c r="K266" s="101"/>
      <c r="L266" s="17"/>
      <c r="M266" s="102" t="s">
        <v>1</v>
      </c>
      <c r="N266" s="103" t="s">
        <v>34</v>
      </c>
      <c r="O266" s="32"/>
      <c r="P266" s="104">
        <f t="shared" si="45"/>
        <v>0</v>
      </c>
      <c r="Q266" s="104">
        <v>0</v>
      </c>
      <c r="R266" s="104">
        <f t="shared" si="46"/>
        <v>0</v>
      </c>
      <c r="S266" s="104">
        <v>0.19600000000000001</v>
      </c>
      <c r="T266" s="105">
        <f t="shared" si="47"/>
        <v>1.8682720000000002</v>
      </c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R266" s="106" t="s">
        <v>150</v>
      </c>
      <c r="AT266" s="106" t="s">
        <v>137</v>
      </c>
      <c r="AU266" s="106" t="s">
        <v>80</v>
      </c>
      <c r="AY266" s="8" t="s">
        <v>132</v>
      </c>
      <c r="BE266" s="107">
        <f t="shared" si="48"/>
        <v>0</v>
      </c>
      <c r="BF266" s="107">
        <f t="shared" si="49"/>
        <v>0</v>
      </c>
      <c r="BG266" s="107">
        <f t="shared" si="50"/>
        <v>0</v>
      </c>
      <c r="BH266" s="107">
        <f t="shared" si="51"/>
        <v>0</v>
      </c>
      <c r="BI266" s="107">
        <f t="shared" si="52"/>
        <v>0</v>
      </c>
      <c r="BJ266" s="8" t="s">
        <v>80</v>
      </c>
      <c r="BK266" s="107">
        <f t="shared" si="53"/>
        <v>0</v>
      </c>
      <c r="BL266" s="8" t="s">
        <v>150</v>
      </c>
      <c r="BM266" s="106" t="s">
        <v>1262</v>
      </c>
    </row>
    <row r="267" spans="1:65" s="2" customFormat="1" ht="37.9" customHeight="1">
      <c r="A267" s="16"/>
      <c r="B267" s="95"/>
      <c r="C267" s="96" t="s">
        <v>600</v>
      </c>
      <c r="D267" s="96" t="s">
        <v>137</v>
      </c>
      <c r="E267" s="97" t="s">
        <v>1263</v>
      </c>
      <c r="F267" s="98" t="s">
        <v>1264</v>
      </c>
      <c r="G267" s="99" t="s">
        <v>293</v>
      </c>
      <c r="H267" s="333">
        <v>194.11199999999999</v>
      </c>
      <c r="I267" s="334"/>
      <c r="J267" s="100"/>
      <c r="K267" s="101"/>
      <c r="L267" s="17"/>
      <c r="M267" s="102" t="s">
        <v>1</v>
      </c>
      <c r="N267" s="103" t="s">
        <v>34</v>
      </c>
      <c r="O267" s="32"/>
      <c r="P267" s="104">
        <f t="shared" si="45"/>
        <v>0</v>
      </c>
      <c r="Q267" s="104">
        <v>0</v>
      </c>
      <c r="R267" s="104">
        <f t="shared" si="46"/>
        <v>0</v>
      </c>
      <c r="S267" s="104">
        <v>0.2</v>
      </c>
      <c r="T267" s="105">
        <f t="shared" si="47"/>
        <v>38.822400000000002</v>
      </c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R267" s="106" t="s">
        <v>150</v>
      </c>
      <c r="AT267" s="106" t="s">
        <v>137</v>
      </c>
      <c r="AU267" s="106" t="s">
        <v>80</v>
      </c>
      <c r="AY267" s="8" t="s">
        <v>132</v>
      </c>
      <c r="BE267" s="107">
        <f t="shared" si="48"/>
        <v>0</v>
      </c>
      <c r="BF267" s="107">
        <f t="shared" si="49"/>
        <v>0</v>
      </c>
      <c r="BG267" s="107">
        <f t="shared" si="50"/>
        <v>0</v>
      </c>
      <c r="BH267" s="107">
        <f t="shared" si="51"/>
        <v>0</v>
      </c>
      <c r="BI267" s="107">
        <f t="shared" si="52"/>
        <v>0</v>
      </c>
      <c r="BJ267" s="8" t="s">
        <v>80</v>
      </c>
      <c r="BK267" s="107">
        <f t="shared" si="53"/>
        <v>0</v>
      </c>
      <c r="BL267" s="8" t="s">
        <v>150</v>
      </c>
      <c r="BM267" s="106" t="s">
        <v>1265</v>
      </c>
    </row>
    <row r="268" spans="1:65" s="2" customFormat="1" ht="33" customHeight="1">
      <c r="A268" s="16"/>
      <c r="B268" s="95"/>
      <c r="C268" s="96" t="s">
        <v>604</v>
      </c>
      <c r="D268" s="96" t="s">
        <v>137</v>
      </c>
      <c r="E268" s="97" t="s">
        <v>1266</v>
      </c>
      <c r="F268" s="98" t="s">
        <v>1267</v>
      </c>
      <c r="G268" s="99" t="s">
        <v>938</v>
      </c>
      <c r="H268" s="333">
        <v>5.6509999999999998</v>
      </c>
      <c r="I268" s="334"/>
      <c r="J268" s="100"/>
      <c r="K268" s="101"/>
      <c r="L268" s="17"/>
      <c r="M268" s="102" t="s">
        <v>1</v>
      </c>
      <c r="N268" s="103" t="s">
        <v>34</v>
      </c>
      <c r="O268" s="32"/>
      <c r="P268" s="104">
        <f t="shared" si="45"/>
        <v>0</v>
      </c>
      <c r="Q268" s="104">
        <v>0</v>
      </c>
      <c r="R268" s="104">
        <f t="shared" si="46"/>
        <v>0</v>
      </c>
      <c r="S268" s="104">
        <v>2.1</v>
      </c>
      <c r="T268" s="105">
        <f t="shared" si="47"/>
        <v>11.867100000000001</v>
      </c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R268" s="106" t="s">
        <v>150</v>
      </c>
      <c r="AT268" s="106" t="s">
        <v>137</v>
      </c>
      <c r="AU268" s="106" t="s">
        <v>80</v>
      </c>
      <c r="AY268" s="8" t="s">
        <v>132</v>
      </c>
      <c r="BE268" s="107">
        <f t="shared" si="48"/>
        <v>0</v>
      </c>
      <c r="BF268" s="107">
        <f t="shared" si="49"/>
        <v>0</v>
      </c>
      <c r="BG268" s="107">
        <f t="shared" si="50"/>
        <v>0</v>
      </c>
      <c r="BH268" s="107">
        <f t="shared" si="51"/>
        <v>0</v>
      </c>
      <c r="BI268" s="107">
        <f t="shared" si="52"/>
        <v>0</v>
      </c>
      <c r="BJ268" s="8" t="s">
        <v>80</v>
      </c>
      <c r="BK268" s="107">
        <f t="shared" si="53"/>
        <v>0</v>
      </c>
      <c r="BL268" s="8" t="s">
        <v>150</v>
      </c>
      <c r="BM268" s="106" t="s">
        <v>1268</v>
      </c>
    </row>
    <row r="269" spans="1:65" s="2" customFormat="1" ht="24.2" customHeight="1">
      <c r="A269" s="16"/>
      <c r="B269" s="95"/>
      <c r="C269" s="96" t="s">
        <v>608</v>
      </c>
      <c r="D269" s="96" t="s">
        <v>137</v>
      </c>
      <c r="E269" s="97" t="s">
        <v>1269</v>
      </c>
      <c r="F269" s="98" t="s">
        <v>1270</v>
      </c>
      <c r="G269" s="99" t="s">
        <v>169</v>
      </c>
      <c r="H269" s="333">
        <v>516</v>
      </c>
      <c r="I269" s="334"/>
      <c r="J269" s="100"/>
      <c r="K269" s="101"/>
      <c r="L269" s="17"/>
      <c r="M269" s="102" t="s">
        <v>1</v>
      </c>
      <c r="N269" s="103" t="s">
        <v>34</v>
      </c>
      <c r="O269" s="32"/>
      <c r="P269" s="104">
        <f t="shared" si="45"/>
        <v>0</v>
      </c>
      <c r="Q269" s="104">
        <v>0</v>
      </c>
      <c r="R269" s="104">
        <f t="shared" si="46"/>
        <v>0</v>
      </c>
      <c r="S269" s="104">
        <v>5.8000000000000003E-2</v>
      </c>
      <c r="T269" s="105">
        <f t="shared" si="47"/>
        <v>29.928000000000001</v>
      </c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R269" s="106" t="s">
        <v>150</v>
      </c>
      <c r="AT269" s="106" t="s">
        <v>137</v>
      </c>
      <c r="AU269" s="106" t="s">
        <v>80</v>
      </c>
      <c r="AY269" s="8" t="s">
        <v>132</v>
      </c>
      <c r="BE269" s="107">
        <f t="shared" si="48"/>
        <v>0</v>
      </c>
      <c r="BF269" s="107">
        <f t="shared" si="49"/>
        <v>0</v>
      </c>
      <c r="BG269" s="107">
        <f t="shared" si="50"/>
        <v>0</v>
      </c>
      <c r="BH269" s="107">
        <f t="shared" si="51"/>
        <v>0</v>
      </c>
      <c r="BI269" s="107">
        <f t="shared" si="52"/>
        <v>0</v>
      </c>
      <c r="BJ269" s="8" t="s">
        <v>80</v>
      </c>
      <c r="BK269" s="107">
        <f t="shared" si="53"/>
        <v>0</v>
      </c>
      <c r="BL269" s="8" t="s">
        <v>150</v>
      </c>
      <c r="BM269" s="106" t="s">
        <v>1271</v>
      </c>
    </row>
    <row r="270" spans="1:65" s="2" customFormat="1" ht="16.5" customHeight="1">
      <c r="A270" s="16"/>
      <c r="B270" s="95"/>
      <c r="C270" s="96" t="s">
        <v>612</v>
      </c>
      <c r="D270" s="96" t="s">
        <v>137</v>
      </c>
      <c r="E270" s="97" t="s">
        <v>1272</v>
      </c>
      <c r="F270" s="98" t="s">
        <v>1273</v>
      </c>
      <c r="G270" s="99" t="s">
        <v>293</v>
      </c>
      <c r="H270" s="333">
        <v>3</v>
      </c>
      <c r="I270" s="334"/>
      <c r="J270" s="100"/>
      <c r="K270" s="101"/>
      <c r="L270" s="17"/>
      <c r="M270" s="102" t="s">
        <v>1</v>
      </c>
      <c r="N270" s="103" t="s">
        <v>34</v>
      </c>
      <c r="O270" s="32"/>
      <c r="P270" s="104">
        <f t="shared" si="45"/>
        <v>0</v>
      </c>
      <c r="Q270" s="104">
        <v>0</v>
      </c>
      <c r="R270" s="104">
        <f t="shared" si="46"/>
        <v>0</v>
      </c>
      <c r="S270" s="104">
        <v>0</v>
      </c>
      <c r="T270" s="105">
        <f t="shared" si="47"/>
        <v>0</v>
      </c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R270" s="106" t="s">
        <v>141</v>
      </c>
      <c r="AT270" s="106" t="s">
        <v>137</v>
      </c>
      <c r="AU270" s="106" t="s">
        <v>80</v>
      </c>
      <c r="AY270" s="8" t="s">
        <v>132</v>
      </c>
      <c r="BE270" s="107">
        <f t="shared" si="48"/>
        <v>0</v>
      </c>
      <c r="BF270" s="107">
        <f t="shared" si="49"/>
        <v>0</v>
      </c>
      <c r="BG270" s="107">
        <f t="shared" si="50"/>
        <v>0</v>
      </c>
      <c r="BH270" s="107">
        <f t="shared" si="51"/>
        <v>0</v>
      </c>
      <c r="BI270" s="107">
        <f t="shared" si="52"/>
        <v>0</v>
      </c>
      <c r="BJ270" s="8" t="s">
        <v>80</v>
      </c>
      <c r="BK270" s="107">
        <f t="shared" si="53"/>
        <v>0</v>
      </c>
      <c r="BL270" s="8" t="s">
        <v>141</v>
      </c>
      <c r="BM270" s="106" t="s">
        <v>1274</v>
      </c>
    </row>
    <row r="271" spans="1:65" s="2" customFormat="1" ht="37.9" customHeight="1">
      <c r="A271" s="16"/>
      <c r="B271" s="95"/>
      <c r="C271" s="96" t="s">
        <v>616</v>
      </c>
      <c r="D271" s="96" t="s">
        <v>137</v>
      </c>
      <c r="E271" s="97" t="s">
        <v>1275</v>
      </c>
      <c r="F271" s="98" t="s">
        <v>1276</v>
      </c>
      <c r="G271" s="99" t="s">
        <v>938</v>
      </c>
      <c r="H271" s="333">
        <v>0.68</v>
      </c>
      <c r="I271" s="334"/>
      <c r="J271" s="100"/>
      <c r="K271" s="101"/>
      <c r="L271" s="17"/>
      <c r="M271" s="102" t="s">
        <v>1</v>
      </c>
      <c r="N271" s="103" t="s">
        <v>34</v>
      </c>
      <c r="O271" s="32"/>
      <c r="P271" s="104">
        <f t="shared" si="45"/>
        <v>0</v>
      </c>
      <c r="Q271" s="104">
        <v>0</v>
      </c>
      <c r="R271" s="104">
        <f t="shared" si="46"/>
        <v>0</v>
      </c>
      <c r="S271" s="104">
        <v>2.2000000000000002</v>
      </c>
      <c r="T271" s="105">
        <f t="shared" si="47"/>
        <v>1.4960000000000002</v>
      </c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R271" s="106" t="s">
        <v>150</v>
      </c>
      <c r="AT271" s="106" t="s">
        <v>137</v>
      </c>
      <c r="AU271" s="106" t="s">
        <v>80</v>
      </c>
      <c r="AY271" s="8" t="s">
        <v>132</v>
      </c>
      <c r="BE271" s="107">
        <f t="shared" si="48"/>
        <v>0</v>
      </c>
      <c r="BF271" s="107">
        <f t="shared" si="49"/>
        <v>0</v>
      </c>
      <c r="BG271" s="107">
        <f t="shared" si="50"/>
        <v>0</v>
      </c>
      <c r="BH271" s="107">
        <f t="shared" si="51"/>
        <v>0</v>
      </c>
      <c r="BI271" s="107">
        <f t="shared" si="52"/>
        <v>0</v>
      </c>
      <c r="BJ271" s="8" t="s">
        <v>80</v>
      </c>
      <c r="BK271" s="107">
        <f t="shared" si="53"/>
        <v>0</v>
      </c>
      <c r="BL271" s="8" t="s">
        <v>150</v>
      </c>
      <c r="BM271" s="106" t="s">
        <v>1277</v>
      </c>
    </row>
    <row r="272" spans="1:65" s="2" customFormat="1" ht="33" customHeight="1">
      <c r="A272" s="16"/>
      <c r="B272" s="95"/>
      <c r="C272" s="96" t="s">
        <v>620</v>
      </c>
      <c r="D272" s="96" t="s">
        <v>137</v>
      </c>
      <c r="E272" s="97" t="s">
        <v>1278</v>
      </c>
      <c r="F272" s="98" t="s">
        <v>1279</v>
      </c>
      <c r="G272" s="99" t="s">
        <v>938</v>
      </c>
      <c r="H272" s="333">
        <v>51.250999999999998</v>
      </c>
      <c r="I272" s="334"/>
      <c r="J272" s="100"/>
      <c r="K272" s="101"/>
      <c r="L272" s="17"/>
      <c r="M272" s="102" t="s">
        <v>1</v>
      </c>
      <c r="N272" s="103" t="s">
        <v>34</v>
      </c>
      <c r="O272" s="32"/>
      <c r="P272" s="104">
        <f t="shared" si="45"/>
        <v>0</v>
      </c>
      <c r="Q272" s="104">
        <v>0</v>
      </c>
      <c r="R272" s="104">
        <f t="shared" si="46"/>
        <v>0</v>
      </c>
      <c r="S272" s="104">
        <v>2.2000000000000002</v>
      </c>
      <c r="T272" s="105">
        <f t="shared" si="47"/>
        <v>112.7522</v>
      </c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R272" s="106" t="s">
        <v>150</v>
      </c>
      <c r="AT272" s="106" t="s">
        <v>137</v>
      </c>
      <c r="AU272" s="106" t="s">
        <v>80</v>
      </c>
      <c r="AY272" s="8" t="s">
        <v>132</v>
      </c>
      <c r="BE272" s="107">
        <f t="shared" si="48"/>
        <v>0</v>
      </c>
      <c r="BF272" s="107">
        <f t="shared" si="49"/>
        <v>0</v>
      </c>
      <c r="BG272" s="107">
        <f t="shared" si="50"/>
        <v>0</v>
      </c>
      <c r="BH272" s="107">
        <f t="shared" si="51"/>
        <v>0</v>
      </c>
      <c r="BI272" s="107">
        <f t="shared" si="52"/>
        <v>0</v>
      </c>
      <c r="BJ272" s="8" t="s">
        <v>80</v>
      </c>
      <c r="BK272" s="107">
        <f t="shared" si="53"/>
        <v>0</v>
      </c>
      <c r="BL272" s="8" t="s">
        <v>150</v>
      </c>
      <c r="BM272" s="106" t="s">
        <v>1280</v>
      </c>
    </row>
    <row r="273" spans="1:65" s="2" customFormat="1" ht="24.2" customHeight="1">
      <c r="A273" s="16"/>
      <c r="B273" s="95"/>
      <c r="C273" s="96" t="s">
        <v>624</v>
      </c>
      <c r="D273" s="96" t="s">
        <v>137</v>
      </c>
      <c r="E273" s="97" t="s">
        <v>1281</v>
      </c>
      <c r="F273" s="98" t="s">
        <v>1282</v>
      </c>
      <c r="G273" s="99" t="s">
        <v>938</v>
      </c>
      <c r="H273" s="333">
        <v>10.066000000000001</v>
      </c>
      <c r="I273" s="334"/>
      <c r="J273" s="100"/>
      <c r="K273" s="101"/>
      <c r="L273" s="17"/>
      <c r="M273" s="102" t="s">
        <v>1</v>
      </c>
      <c r="N273" s="103" t="s">
        <v>34</v>
      </c>
      <c r="O273" s="32"/>
      <c r="P273" s="104">
        <f t="shared" si="45"/>
        <v>0</v>
      </c>
      <c r="Q273" s="104">
        <v>0</v>
      </c>
      <c r="R273" s="104">
        <f t="shared" si="46"/>
        <v>0</v>
      </c>
      <c r="S273" s="104">
        <v>2.2000000000000002</v>
      </c>
      <c r="T273" s="105">
        <f t="shared" si="47"/>
        <v>22.145200000000003</v>
      </c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R273" s="106" t="s">
        <v>150</v>
      </c>
      <c r="AT273" s="106" t="s">
        <v>137</v>
      </c>
      <c r="AU273" s="106" t="s">
        <v>80</v>
      </c>
      <c r="AY273" s="8" t="s">
        <v>132</v>
      </c>
      <c r="BE273" s="107">
        <f t="shared" si="48"/>
        <v>0</v>
      </c>
      <c r="BF273" s="107">
        <f t="shared" si="49"/>
        <v>0</v>
      </c>
      <c r="BG273" s="107">
        <f t="shared" si="50"/>
        <v>0</v>
      </c>
      <c r="BH273" s="107">
        <f t="shared" si="51"/>
        <v>0</v>
      </c>
      <c r="BI273" s="107">
        <f t="shared" si="52"/>
        <v>0</v>
      </c>
      <c r="BJ273" s="8" t="s">
        <v>80</v>
      </c>
      <c r="BK273" s="107">
        <f t="shared" si="53"/>
        <v>0</v>
      </c>
      <c r="BL273" s="8" t="s">
        <v>150</v>
      </c>
      <c r="BM273" s="106" t="s">
        <v>1283</v>
      </c>
    </row>
    <row r="274" spans="1:65" s="2" customFormat="1" ht="24.2" customHeight="1">
      <c r="A274" s="16"/>
      <c r="B274" s="95"/>
      <c r="C274" s="96" t="s">
        <v>628</v>
      </c>
      <c r="D274" s="96" t="s">
        <v>137</v>
      </c>
      <c r="E274" s="97" t="s">
        <v>1284</v>
      </c>
      <c r="F274" s="98" t="s">
        <v>1285</v>
      </c>
      <c r="G274" s="99" t="s">
        <v>169</v>
      </c>
      <c r="H274" s="333">
        <v>2</v>
      </c>
      <c r="I274" s="334"/>
      <c r="J274" s="100"/>
      <c r="K274" s="101"/>
      <c r="L274" s="17"/>
      <c r="M274" s="102" t="s">
        <v>1</v>
      </c>
      <c r="N274" s="103" t="s">
        <v>34</v>
      </c>
      <c r="O274" s="32"/>
      <c r="P274" s="104">
        <f t="shared" si="45"/>
        <v>0</v>
      </c>
      <c r="Q274" s="104">
        <v>0</v>
      </c>
      <c r="R274" s="104">
        <f t="shared" si="46"/>
        <v>0</v>
      </c>
      <c r="S274" s="104">
        <v>7.2999999999999995E-2</v>
      </c>
      <c r="T274" s="105">
        <f t="shared" si="47"/>
        <v>0.14599999999999999</v>
      </c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R274" s="106" t="s">
        <v>150</v>
      </c>
      <c r="AT274" s="106" t="s">
        <v>137</v>
      </c>
      <c r="AU274" s="106" t="s">
        <v>80</v>
      </c>
      <c r="AY274" s="8" t="s">
        <v>132</v>
      </c>
      <c r="BE274" s="107">
        <f t="shared" si="48"/>
        <v>0</v>
      </c>
      <c r="BF274" s="107">
        <f t="shared" si="49"/>
        <v>0</v>
      </c>
      <c r="BG274" s="107">
        <f t="shared" si="50"/>
        <v>0</v>
      </c>
      <c r="BH274" s="107">
        <f t="shared" si="51"/>
        <v>0</v>
      </c>
      <c r="BI274" s="107">
        <f t="shared" si="52"/>
        <v>0</v>
      </c>
      <c r="BJ274" s="8" t="s">
        <v>80</v>
      </c>
      <c r="BK274" s="107">
        <f t="shared" si="53"/>
        <v>0</v>
      </c>
      <c r="BL274" s="8" t="s">
        <v>150</v>
      </c>
      <c r="BM274" s="106" t="s">
        <v>1286</v>
      </c>
    </row>
    <row r="275" spans="1:65" s="2" customFormat="1" ht="33" customHeight="1">
      <c r="A275" s="16"/>
      <c r="B275" s="95"/>
      <c r="C275" s="96" t="s">
        <v>632</v>
      </c>
      <c r="D275" s="96" t="s">
        <v>137</v>
      </c>
      <c r="E275" s="97" t="s">
        <v>1287</v>
      </c>
      <c r="F275" s="98" t="s">
        <v>1288</v>
      </c>
      <c r="G275" s="99" t="s">
        <v>938</v>
      </c>
      <c r="H275" s="333">
        <v>1.704</v>
      </c>
      <c r="I275" s="334"/>
      <c r="J275" s="100"/>
      <c r="K275" s="101"/>
      <c r="L275" s="17"/>
      <c r="M275" s="102" t="s">
        <v>1</v>
      </c>
      <c r="N275" s="103" t="s">
        <v>34</v>
      </c>
      <c r="O275" s="32"/>
      <c r="P275" s="104">
        <f t="shared" si="45"/>
        <v>0</v>
      </c>
      <c r="Q275" s="104">
        <v>0</v>
      </c>
      <c r="R275" s="104">
        <f t="shared" si="46"/>
        <v>0</v>
      </c>
      <c r="S275" s="104">
        <v>1.875</v>
      </c>
      <c r="T275" s="105">
        <f t="shared" si="47"/>
        <v>3.1949999999999998</v>
      </c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R275" s="106" t="s">
        <v>150</v>
      </c>
      <c r="AT275" s="106" t="s">
        <v>137</v>
      </c>
      <c r="AU275" s="106" t="s">
        <v>80</v>
      </c>
      <c r="AY275" s="8" t="s">
        <v>132</v>
      </c>
      <c r="BE275" s="107">
        <f t="shared" si="48"/>
        <v>0</v>
      </c>
      <c r="BF275" s="107">
        <f t="shared" si="49"/>
        <v>0</v>
      </c>
      <c r="BG275" s="107">
        <f t="shared" si="50"/>
        <v>0</v>
      </c>
      <c r="BH275" s="107">
        <f t="shared" si="51"/>
        <v>0</v>
      </c>
      <c r="BI275" s="107">
        <f t="shared" si="52"/>
        <v>0</v>
      </c>
      <c r="BJ275" s="8" t="s">
        <v>80</v>
      </c>
      <c r="BK275" s="107">
        <f t="shared" si="53"/>
        <v>0</v>
      </c>
      <c r="BL275" s="8" t="s">
        <v>150</v>
      </c>
      <c r="BM275" s="106" t="s">
        <v>1289</v>
      </c>
    </row>
    <row r="276" spans="1:65" s="2" customFormat="1" ht="16.5" customHeight="1">
      <c r="A276" s="16"/>
      <c r="B276" s="95"/>
      <c r="C276" s="96" t="s">
        <v>636</v>
      </c>
      <c r="D276" s="96" t="s">
        <v>137</v>
      </c>
      <c r="E276" s="97" t="s">
        <v>1290</v>
      </c>
      <c r="F276" s="98" t="s">
        <v>1291</v>
      </c>
      <c r="G276" s="99" t="s">
        <v>145</v>
      </c>
      <c r="H276" s="333">
        <v>10.35</v>
      </c>
      <c r="I276" s="334"/>
      <c r="J276" s="100"/>
      <c r="K276" s="101"/>
      <c r="L276" s="17"/>
      <c r="M276" s="102" t="s">
        <v>1</v>
      </c>
      <c r="N276" s="103" t="s">
        <v>34</v>
      </c>
      <c r="O276" s="32"/>
      <c r="P276" s="104">
        <f t="shared" si="45"/>
        <v>0</v>
      </c>
      <c r="Q276" s="104">
        <v>0</v>
      </c>
      <c r="R276" s="104">
        <f t="shared" si="46"/>
        <v>0</v>
      </c>
      <c r="S276" s="104">
        <v>3.0000000000000001E-3</v>
      </c>
      <c r="T276" s="105">
        <f t="shared" si="47"/>
        <v>3.1050000000000001E-2</v>
      </c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R276" s="106" t="s">
        <v>150</v>
      </c>
      <c r="AT276" s="106" t="s">
        <v>137</v>
      </c>
      <c r="AU276" s="106" t="s">
        <v>80</v>
      </c>
      <c r="AY276" s="8" t="s">
        <v>132</v>
      </c>
      <c r="BE276" s="107">
        <f t="shared" si="48"/>
        <v>0</v>
      </c>
      <c r="BF276" s="107">
        <f t="shared" si="49"/>
        <v>0</v>
      </c>
      <c r="BG276" s="107">
        <f t="shared" si="50"/>
        <v>0</v>
      </c>
      <c r="BH276" s="107">
        <f t="shared" si="51"/>
        <v>0</v>
      </c>
      <c r="BI276" s="107">
        <f t="shared" si="52"/>
        <v>0</v>
      </c>
      <c r="BJ276" s="8" t="s">
        <v>80</v>
      </c>
      <c r="BK276" s="107">
        <f t="shared" si="53"/>
        <v>0</v>
      </c>
      <c r="BL276" s="8" t="s">
        <v>150</v>
      </c>
      <c r="BM276" s="106" t="s">
        <v>1292</v>
      </c>
    </row>
    <row r="277" spans="1:65" s="2" customFormat="1" ht="24.2" customHeight="1">
      <c r="A277" s="16"/>
      <c r="B277" s="95"/>
      <c r="C277" s="96" t="s">
        <v>640</v>
      </c>
      <c r="D277" s="96" t="s">
        <v>137</v>
      </c>
      <c r="E277" s="97" t="s">
        <v>1293</v>
      </c>
      <c r="F277" s="98" t="s">
        <v>1294</v>
      </c>
      <c r="G277" s="99" t="s">
        <v>169</v>
      </c>
      <c r="H277" s="333">
        <v>5</v>
      </c>
      <c r="I277" s="334"/>
      <c r="J277" s="100"/>
      <c r="K277" s="101"/>
      <c r="L277" s="17"/>
      <c r="M277" s="102" t="s">
        <v>1</v>
      </c>
      <c r="N277" s="103" t="s">
        <v>34</v>
      </c>
      <c r="O277" s="32"/>
      <c r="P277" s="104">
        <f t="shared" si="45"/>
        <v>0</v>
      </c>
      <c r="Q277" s="104">
        <v>0</v>
      </c>
      <c r="R277" s="104">
        <f t="shared" si="46"/>
        <v>0</v>
      </c>
      <c r="S277" s="104">
        <v>4.3999999999999997E-2</v>
      </c>
      <c r="T277" s="105">
        <f t="shared" si="47"/>
        <v>0.21999999999999997</v>
      </c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R277" s="106" t="s">
        <v>150</v>
      </c>
      <c r="AT277" s="106" t="s">
        <v>137</v>
      </c>
      <c r="AU277" s="106" t="s">
        <v>80</v>
      </c>
      <c r="AY277" s="8" t="s">
        <v>132</v>
      </c>
      <c r="BE277" s="107">
        <f t="shared" si="48"/>
        <v>0</v>
      </c>
      <c r="BF277" s="107">
        <f t="shared" si="49"/>
        <v>0</v>
      </c>
      <c r="BG277" s="107">
        <f t="shared" si="50"/>
        <v>0</v>
      </c>
      <c r="BH277" s="107">
        <f t="shared" si="51"/>
        <v>0</v>
      </c>
      <c r="BI277" s="107">
        <f t="shared" si="52"/>
        <v>0</v>
      </c>
      <c r="BJ277" s="8" t="s">
        <v>80</v>
      </c>
      <c r="BK277" s="107">
        <f t="shared" si="53"/>
        <v>0</v>
      </c>
      <c r="BL277" s="8" t="s">
        <v>150</v>
      </c>
      <c r="BM277" s="106" t="s">
        <v>1295</v>
      </c>
    </row>
    <row r="278" spans="1:65" s="2" customFormat="1" ht="24.2" customHeight="1">
      <c r="A278" s="16"/>
      <c r="B278" s="95"/>
      <c r="C278" s="96" t="s">
        <v>644</v>
      </c>
      <c r="D278" s="96" t="s">
        <v>137</v>
      </c>
      <c r="E278" s="97" t="s">
        <v>1296</v>
      </c>
      <c r="F278" s="98" t="s">
        <v>1297</v>
      </c>
      <c r="G278" s="99" t="s">
        <v>145</v>
      </c>
      <c r="H278" s="333">
        <v>35</v>
      </c>
      <c r="I278" s="334"/>
      <c r="J278" s="100"/>
      <c r="K278" s="101"/>
      <c r="L278" s="17"/>
      <c r="M278" s="102" t="s">
        <v>1</v>
      </c>
      <c r="N278" s="103" t="s">
        <v>34</v>
      </c>
      <c r="O278" s="32"/>
      <c r="P278" s="104">
        <f t="shared" si="45"/>
        <v>0</v>
      </c>
      <c r="Q278" s="104">
        <v>0</v>
      </c>
      <c r="R278" s="104">
        <f t="shared" si="46"/>
        <v>0</v>
      </c>
      <c r="S278" s="104">
        <v>0</v>
      </c>
      <c r="T278" s="105">
        <f t="shared" si="47"/>
        <v>0</v>
      </c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R278" s="106" t="s">
        <v>150</v>
      </c>
      <c r="AT278" s="106" t="s">
        <v>137</v>
      </c>
      <c r="AU278" s="106" t="s">
        <v>80</v>
      </c>
      <c r="AY278" s="8" t="s">
        <v>132</v>
      </c>
      <c r="BE278" s="107">
        <f t="shared" si="48"/>
        <v>0</v>
      </c>
      <c r="BF278" s="107">
        <f t="shared" si="49"/>
        <v>0</v>
      </c>
      <c r="BG278" s="107">
        <f t="shared" si="50"/>
        <v>0</v>
      </c>
      <c r="BH278" s="107">
        <f t="shared" si="51"/>
        <v>0</v>
      </c>
      <c r="BI278" s="107">
        <f t="shared" si="52"/>
        <v>0</v>
      </c>
      <c r="BJ278" s="8" t="s">
        <v>80</v>
      </c>
      <c r="BK278" s="107">
        <f t="shared" si="53"/>
        <v>0</v>
      </c>
      <c r="BL278" s="8" t="s">
        <v>150</v>
      </c>
      <c r="BM278" s="106" t="s">
        <v>1298</v>
      </c>
    </row>
    <row r="279" spans="1:65" s="2" customFormat="1" ht="16.5" customHeight="1">
      <c r="A279" s="16"/>
      <c r="B279" s="95"/>
      <c r="C279" s="96" t="s">
        <v>650</v>
      </c>
      <c r="D279" s="96" t="s">
        <v>137</v>
      </c>
      <c r="E279" s="97" t="s">
        <v>1299</v>
      </c>
      <c r="F279" s="98" t="s">
        <v>1300</v>
      </c>
      <c r="G279" s="99" t="s">
        <v>293</v>
      </c>
      <c r="H279" s="333">
        <v>5.617</v>
      </c>
      <c r="I279" s="334"/>
      <c r="J279" s="100"/>
      <c r="K279" s="101"/>
      <c r="L279" s="17"/>
      <c r="M279" s="102" t="s">
        <v>1</v>
      </c>
      <c r="N279" s="103" t="s">
        <v>34</v>
      </c>
      <c r="O279" s="32"/>
      <c r="P279" s="104">
        <f t="shared" si="45"/>
        <v>0</v>
      </c>
      <c r="Q279" s="104">
        <v>0</v>
      </c>
      <c r="R279" s="104">
        <f t="shared" si="46"/>
        <v>0</v>
      </c>
      <c r="S279" s="104">
        <v>0</v>
      </c>
      <c r="T279" s="105">
        <f t="shared" si="47"/>
        <v>0</v>
      </c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R279" s="106" t="s">
        <v>150</v>
      </c>
      <c r="AT279" s="106" t="s">
        <v>137</v>
      </c>
      <c r="AU279" s="106" t="s">
        <v>80</v>
      </c>
      <c r="AY279" s="8" t="s">
        <v>132</v>
      </c>
      <c r="BE279" s="107">
        <f t="shared" si="48"/>
        <v>0</v>
      </c>
      <c r="BF279" s="107">
        <f t="shared" si="49"/>
        <v>0</v>
      </c>
      <c r="BG279" s="107">
        <f t="shared" si="50"/>
        <v>0</v>
      </c>
      <c r="BH279" s="107">
        <f t="shared" si="51"/>
        <v>0</v>
      </c>
      <c r="BI279" s="107">
        <f t="shared" si="52"/>
        <v>0</v>
      </c>
      <c r="BJ279" s="8" t="s">
        <v>80</v>
      </c>
      <c r="BK279" s="107">
        <f t="shared" si="53"/>
        <v>0</v>
      </c>
      <c r="BL279" s="8" t="s">
        <v>150</v>
      </c>
      <c r="BM279" s="106" t="s">
        <v>1301</v>
      </c>
    </row>
    <row r="280" spans="1:65" s="2" customFormat="1" ht="24.2" customHeight="1">
      <c r="A280" s="16"/>
      <c r="B280" s="95"/>
      <c r="C280" s="96" t="s">
        <v>654</v>
      </c>
      <c r="D280" s="96" t="s">
        <v>137</v>
      </c>
      <c r="E280" s="97" t="s">
        <v>1302</v>
      </c>
      <c r="F280" s="98" t="s">
        <v>1303</v>
      </c>
      <c r="G280" s="99" t="s">
        <v>293</v>
      </c>
      <c r="H280" s="333">
        <v>6.5279999999999996</v>
      </c>
      <c r="I280" s="334"/>
      <c r="J280" s="100"/>
      <c r="K280" s="101"/>
      <c r="L280" s="17"/>
      <c r="M280" s="102" t="s">
        <v>1</v>
      </c>
      <c r="N280" s="103" t="s">
        <v>34</v>
      </c>
      <c r="O280" s="32"/>
      <c r="P280" s="104">
        <f t="shared" si="45"/>
        <v>0</v>
      </c>
      <c r="Q280" s="104">
        <v>0</v>
      </c>
      <c r="R280" s="104">
        <f t="shared" si="46"/>
        <v>0</v>
      </c>
      <c r="S280" s="104">
        <v>0.01</v>
      </c>
      <c r="T280" s="105">
        <f t="shared" si="47"/>
        <v>6.5279999999999991E-2</v>
      </c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R280" s="106" t="s">
        <v>199</v>
      </c>
      <c r="AT280" s="106" t="s">
        <v>137</v>
      </c>
      <c r="AU280" s="106" t="s">
        <v>80</v>
      </c>
      <c r="AY280" s="8" t="s">
        <v>132</v>
      </c>
      <c r="BE280" s="107">
        <f t="shared" si="48"/>
        <v>0</v>
      </c>
      <c r="BF280" s="107">
        <f t="shared" si="49"/>
        <v>0</v>
      </c>
      <c r="BG280" s="107">
        <f t="shared" si="50"/>
        <v>0</v>
      </c>
      <c r="BH280" s="107">
        <f t="shared" si="51"/>
        <v>0</v>
      </c>
      <c r="BI280" s="107">
        <f t="shared" si="52"/>
        <v>0</v>
      </c>
      <c r="BJ280" s="8" t="s">
        <v>80</v>
      </c>
      <c r="BK280" s="107">
        <f t="shared" si="53"/>
        <v>0</v>
      </c>
      <c r="BL280" s="8" t="s">
        <v>199</v>
      </c>
      <c r="BM280" s="106" t="s">
        <v>1304</v>
      </c>
    </row>
    <row r="281" spans="1:65" s="2" customFormat="1" ht="24.2" customHeight="1">
      <c r="A281" s="16"/>
      <c r="B281" s="95"/>
      <c r="C281" s="96" t="s">
        <v>658</v>
      </c>
      <c r="D281" s="96" t="s">
        <v>137</v>
      </c>
      <c r="E281" s="97" t="s">
        <v>1305</v>
      </c>
      <c r="F281" s="98" t="s">
        <v>1306</v>
      </c>
      <c r="G281" s="99" t="s">
        <v>293</v>
      </c>
      <c r="H281" s="333">
        <v>728.61500000000001</v>
      </c>
      <c r="I281" s="334"/>
      <c r="J281" s="100"/>
      <c r="K281" s="101"/>
      <c r="L281" s="17"/>
      <c r="M281" s="102" t="s">
        <v>1</v>
      </c>
      <c r="N281" s="103" t="s">
        <v>34</v>
      </c>
      <c r="O281" s="32"/>
      <c r="P281" s="104">
        <f t="shared" si="45"/>
        <v>0</v>
      </c>
      <c r="Q281" s="104">
        <v>0</v>
      </c>
      <c r="R281" s="104">
        <f t="shared" si="46"/>
        <v>0</v>
      </c>
      <c r="S281" s="104">
        <v>0.01</v>
      </c>
      <c r="T281" s="105">
        <f t="shared" si="47"/>
        <v>7.2861500000000001</v>
      </c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R281" s="106" t="s">
        <v>199</v>
      </c>
      <c r="AT281" s="106" t="s">
        <v>137</v>
      </c>
      <c r="AU281" s="106" t="s">
        <v>80</v>
      </c>
      <c r="AY281" s="8" t="s">
        <v>132</v>
      </c>
      <c r="BE281" s="107">
        <f t="shared" si="48"/>
        <v>0</v>
      </c>
      <c r="BF281" s="107">
        <f t="shared" si="49"/>
        <v>0</v>
      </c>
      <c r="BG281" s="107">
        <f t="shared" si="50"/>
        <v>0</v>
      </c>
      <c r="BH281" s="107">
        <f t="shared" si="51"/>
        <v>0</v>
      </c>
      <c r="BI281" s="107">
        <f t="shared" si="52"/>
        <v>0</v>
      </c>
      <c r="BJ281" s="8" t="s">
        <v>80</v>
      </c>
      <c r="BK281" s="107">
        <f t="shared" si="53"/>
        <v>0</v>
      </c>
      <c r="BL281" s="8" t="s">
        <v>199</v>
      </c>
      <c r="BM281" s="106" t="s">
        <v>1307</v>
      </c>
    </row>
    <row r="282" spans="1:65" s="2" customFormat="1" ht="24.2" customHeight="1">
      <c r="A282" s="16"/>
      <c r="B282" s="95"/>
      <c r="C282" s="96" t="s">
        <v>664</v>
      </c>
      <c r="D282" s="96" t="s">
        <v>137</v>
      </c>
      <c r="E282" s="97" t="s">
        <v>1308</v>
      </c>
      <c r="F282" s="98" t="s">
        <v>1309</v>
      </c>
      <c r="G282" s="99" t="s">
        <v>293</v>
      </c>
      <c r="H282" s="333">
        <v>26.818000000000001</v>
      </c>
      <c r="I282" s="334"/>
      <c r="J282" s="100"/>
      <c r="K282" s="101"/>
      <c r="L282" s="17"/>
      <c r="M282" s="102" t="s">
        <v>1</v>
      </c>
      <c r="N282" s="103" t="s">
        <v>34</v>
      </c>
      <c r="O282" s="32"/>
      <c r="P282" s="104">
        <f t="shared" si="45"/>
        <v>0</v>
      </c>
      <c r="Q282" s="104">
        <v>0</v>
      </c>
      <c r="R282" s="104">
        <f t="shared" si="46"/>
        <v>0</v>
      </c>
      <c r="S282" s="104">
        <v>0.01</v>
      </c>
      <c r="T282" s="105">
        <f t="shared" si="47"/>
        <v>0.26818000000000003</v>
      </c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R282" s="106" t="s">
        <v>199</v>
      </c>
      <c r="AT282" s="106" t="s">
        <v>137</v>
      </c>
      <c r="AU282" s="106" t="s">
        <v>80</v>
      </c>
      <c r="AY282" s="8" t="s">
        <v>132</v>
      </c>
      <c r="BE282" s="107">
        <f t="shared" si="48"/>
        <v>0</v>
      </c>
      <c r="BF282" s="107">
        <f t="shared" si="49"/>
        <v>0</v>
      </c>
      <c r="BG282" s="107">
        <f t="shared" si="50"/>
        <v>0</v>
      </c>
      <c r="BH282" s="107">
        <f t="shared" si="51"/>
        <v>0</v>
      </c>
      <c r="BI282" s="107">
        <f t="shared" si="52"/>
        <v>0</v>
      </c>
      <c r="BJ282" s="8" t="s">
        <v>80</v>
      </c>
      <c r="BK282" s="107">
        <f t="shared" si="53"/>
        <v>0</v>
      </c>
      <c r="BL282" s="8" t="s">
        <v>199</v>
      </c>
      <c r="BM282" s="106" t="s">
        <v>1310</v>
      </c>
    </row>
    <row r="283" spans="1:65" s="7" customFormat="1" ht="20.85" customHeight="1">
      <c r="B283" s="82"/>
      <c r="D283" s="83" t="s">
        <v>67</v>
      </c>
      <c r="E283" s="93" t="s">
        <v>1311</v>
      </c>
      <c r="F283" s="93" t="s">
        <v>1312</v>
      </c>
      <c r="H283" s="314"/>
      <c r="I283" s="318"/>
      <c r="J283" s="94"/>
      <c r="L283" s="82"/>
      <c r="M283" s="87"/>
      <c r="N283" s="88"/>
      <c r="O283" s="88"/>
      <c r="P283" s="89">
        <f>SUM(P284:P288)</f>
        <v>0</v>
      </c>
      <c r="Q283" s="88"/>
      <c r="R283" s="89">
        <f>SUM(R284:R288)</f>
        <v>0</v>
      </c>
      <c r="S283" s="88"/>
      <c r="T283" s="90">
        <f>SUM(T284:T288)</f>
        <v>0</v>
      </c>
      <c r="AR283" s="83" t="s">
        <v>75</v>
      </c>
      <c r="AT283" s="91" t="s">
        <v>67</v>
      </c>
      <c r="AU283" s="91" t="s">
        <v>80</v>
      </c>
      <c r="AY283" s="83" t="s">
        <v>132</v>
      </c>
      <c r="BK283" s="92">
        <f>SUM(BK284:BK288)</f>
        <v>0</v>
      </c>
    </row>
    <row r="284" spans="1:65" s="2" customFormat="1" ht="21.75" customHeight="1">
      <c r="A284" s="16"/>
      <c r="B284" s="95"/>
      <c r="C284" s="96" t="s">
        <v>668</v>
      </c>
      <c r="D284" s="96" t="s">
        <v>137</v>
      </c>
      <c r="E284" s="97" t="s">
        <v>1313</v>
      </c>
      <c r="F284" s="98" t="s">
        <v>1314</v>
      </c>
      <c r="G284" s="99" t="s">
        <v>592</v>
      </c>
      <c r="H284" s="333">
        <v>777.67499999999995</v>
      </c>
      <c r="I284" s="334"/>
      <c r="J284" s="100"/>
      <c r="K284" s="101"/>
      <c r="L284" s="17"/>
      <c r="M284" s="102" t="s">
        <v>1</v>
      </c>
      <c r="N284" s="103" t="s">
        <v>34</v>
      </c>
      <c r="O284" s="32"/>
      <c r="P284" s="104">
        <f>O284*H284</f>
        <v>0</v>
      </c>
      <c r="Q284" s="104">
        <v>0</v>
      </c>
      <c r="R284" s="104">
        <f>Q284*H284</f>
        <v>0</v>
      </c>
      <c r="S284" s="104">
        <v>0</v>
      </c>
      <c r="T284" s="105">
        <f>S284*H284</f>
        <v>0</v>
      </c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R284" s="106" t="s">
        <v>150</v>
      </c>
      <c r="AT284" s="106" t="s">
        <v>137</v>
      </c>
      <c r="AU284" s="106" t="s">
        <v>84</v>
      </c>
      <c r="AY284" s="8" t="s">
        <v>132</v>
      </c>
      <c r="BE284" s="107">
        <f>IF(N284="základná",J284,0)</f>
        <v>0</v>
      </c>
      <c r="BF284" s="107">
        <f>IF(N284="znížená",J284,0)</f>
        <v>0</v>
      </c>
      <c r="BG284" s="107">
        <f>IF(N284="zákl. prenesená",J284,0)</f>
        <v>0</v>
      </c>
      <c r="BH284" s="107">
        <f>IF(N284="zníž. prenesená",J284,0)</f>
        <v>0</v>
      </c>
      <c r="BI284" s="107">
        <f>IF(N284="nulová",J284,0)</f>
        <v>0</v>
      </c>
      <c r="BJ284" s="8" t="s">
        <v>80</v>
      </c>
      <c r="BK284" s="107">
        <f>ROUND(I284*H284,2)</f>
        <v>0</v>
      </c>
      <c r="BL284" s="8" t="s">
        <v>150</v>
      </c>
      <c r="BM284" s="106" t="s">
        <v>1315</v>
      </c>
    </row>
    <row r="285" spans="1:65" s="2" customFormat="1" ht="24.2" customHeight="1">
      <c r="A285" s="16"/>
      <c r="B285" s="95"/>
      <c r="C285" s="96" t="s">
        <v>672</v>
      </c>
      <c r="D285" s="96" t="s">
        <v>137</v>
      </c>
      <c r="E285" s="97" t="s">
        <v>1316</v>
      </c>
      <c r="F285" s="98" t="s">
        <v>1317</v>
      </c>
      <c r="G285" s="99" t="s">
        <v>592</v>
      </c>
      <c r="H285" s="333">
        <v>6999.0749999999998</v>
      </c>
      <c r="I285" s="334"/>
      <c r="J285" s="100"/>
      <c r="K285" s="101"/>
      <c r="L285" s="17"/>
      <c r="M285" s="102" t="s">
        <v>1</v>
      </c>
      <c r="N285" s="103" t="s">
        <v>34</v>
      </c>
      <c r="O285" s="32"/>
      <c r="P285" s="104">
        <f>O285*H285</f>
        <v>0</v>
      </c>
      <c r="Q285" s="104">
        <v>0</v>
      </c>
      <c r="R285" s="104">
        <f>Q285*H285</f>
        <v>0</v>
      </c>
      <c r="S285" s="104">
        <v>0</v>
      </c>
      <c r="T285" s="105">
        <f>S285*H285</f>
        <v>0</v>
      </c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R285" s="106" t="s">
        <v>150</v>
      </c>
      <c r="AT285" s="106" t="s">
        <v>137</v>
      </c>
      <c r="AU285" s="106" t="s">
        <v>84</v>
      </c>
      <c r="AY285" s="8" t="s">
        <v>132</v>
      </c>
      <c r="BE285" s="107">
        <f>IF(N285="základná",J285,0)</f>
        <v>0</v>
      </c>
      <c r="BF285" s="107">
        <f>IF(N285="znížená",J285,0)</f>
        <v>0</v>
      </c>
      <c r="BG285" s="107">
        <f>IF(N285="zákl. prenesená",J285,0)</f>
        <v>0</v>
      </c>
      <c r="BH285" s="107">
        <f>IF(N285="zníž. prenesená",J285,0)</f>
        <v>0</v>
      </c>
      <c r="BI285" s="107">
        <f>IF(N285="nulová",J285,0)</f>
        <v>0</v>
      </c>
      <c r="BJ285" s="8" t="s">
        <v>80</v>
      </c>
      <c r="BK285" s="107">
        <f>ROUND(I285*H285,2)</f>
        <v>0</v>
      </c>
      <c r="BL285" s="8" t="s">
        <v>150</v>
      </c>
      <c r="BM285" s="106" t="s">
        <v>1318</v>
      </c>
    </row>
    <row r="286" spans="1:65" s="2" customFormat="1" ht="24.2" customHeight="1">
      <c r="A286" s="16"/>
      <c r="B286" s="95"/>
      <c r="C286" s="96" t="s">
        <v>676</v>
      </c>
      <c r="D286" s="96" t="s">
        <v>137</v>
      </c>
      <c r="E286" s="97" t="s">
        <v>1319</v>
      </c>
      <c r="F286" s="98" t="s">
        <v>1320</v>
      </c>
      <c r="G286" s="99" t="s">
        <v>592</v>
      </c>
      <c r="H286" s="333">
        <v>777.67499999999995</v>
      </c>
      <c r="I286" s="334"/>
      <c r="J286" s="100"/>
      <c r="K286" s="101"/>
      <c r="L286" s="17"/>
      <c r="M286" s="102" t="s">
        <v>1</v>
      </c>
      <c r="N286" s="103" t="s">
        <v>34</v>
      </c>
      <c r="O286" s="32"/>
      <c r="P286" s="104">
        <f>O286*H286</f>
        <v>0</v>
      </c>
      <c r="Q286" s="104">
        <v>0</v>
      </c>
      <c r="R286" s="104">
        <f>Q286*H286</f>
        <v>0</v>
      </c>
      <c r="S286" s="104">
        <v>0</v>
      </c>
      <c r="T286" s="105">
        <f>S286*H286</f>
        <v>0</v>
      </c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R286" s="106" t="s">
        <v>150</v>
      </c>
      <c r="AT286" s="106" t="s">
        <v>137</v>
      </c>
      <c r="AU286" s="106" t="s">
        <v>84</v>
      </c>
      <c r="AY286" s="8" t="s">
        <v>132</v>
      </c>
      <c r="BE286" s="107">
        <f>IF(N286="základná",J286,0)</f>
        <v>0</v>
      </c>
      <c r="BF286" s="107">
        <f>IF(N286="znížená",J286,0)</f>
        <v>0</v>
      </c>
      <c r="BG286" s="107">
        <f>IF(N286="zákl. prenesená",J286,0)</f>
        <v>0</v>
      </c>
      <c r="BH286" s="107">
        <f>IF(N286="zníž. prenesená",J286,0)</f>
        <v>0</v>
      </c>
      <c r="BI286" s="107">
        <f>IF(N286="nulová",J286,0)</f>
        <v>0</v>
      </c>
      <c r="BJ286" s="8" t="s">
        <v>80</v>
      </c>
      <c r="BK286" s="107">
        <f>ROUND(I286*H286,2)</f>
        <v>0</v>
      </c>
      <c r="BL286" s="8" t="s">
        <v>150</v>
      </c>
      <c r="BM286" s="106" t="s">
        <v>1321</v>
      </c>
    </row>
    <row r="287" spans="1:65" s="2" customFormat="1" ht="24.2" customHeight="1">
      <c r="A287" s="16"/>
      <c r="B287" s="95"/>
      <c r="C287" s="96" t="s">
        <v>680</v>
      </c>
      <c r="D287" s="96" t="s">
        <v>137</v>
      </c>
      <c r="E287" s="97" t="s">
        <v>1322</v>
      </c>
      <c r="F287" s="98" t="s">
        <v>1323</v>
      </c>
      <c r="G287" s="99" t="s">
        <v>592</v>
      </c>
      <c r="H287" s="333">
        <v>680.86599999999999</v>
      </c>
      <c r="I287" s="334"/>
      <c r="J287" s="100"/>
      <c r="K287" s="101"/>
      <c r="L287" s="17"/>
      <c r="M287" s="102" t="s">
        <v>1</v>
      </c>
      <c r="N287" s="103" t="s">
        <v>34</v>
      </c>
      <c r="O287" s="32"/>
      <c r="P287" s="104">
        <f>O287*H287</f>
        <v>0</v>
      </c>
      <c r="Q287" s="104">
        <v>0</v>
      </c>
      <c r="R287" s="104">
        <f>Q287*H287</f>
        <v>0</v>
      </c>
      <c r="S287" s="104">
        <v>0</v>
      </c>
      <c r="T287" s="105">
        <f>S287*H287</f>
        <v>0</v>
      </c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R287" s="106" t="s">
        <v>150</v>
      </c>
      <c r="AT287" s="106" t="s">
        <v>137</v>
      </c>
      <c r="AU287" s="106" t="s">
        <v>84</v>
      </c>
      <c r="AY287" s="8" t="s">
        <v>132</v>
      </c>
      <c r="BE287" s="107">
        <f>IF(N287="základná",J287,0)</f>
        <v>0</v>
      </c>
      <c r="BF287" s="107">
        <f>IF(N287="znížená",J287,0)</f>
        <v>0</v>
      </c>
      <c r="BG287" s="107">
        <f>IF(N287="zákl. prenesená",J287,0)</f>
        <v>0</v>
      </c>
      <c r="BH287" s="107">
        <f>IF(N287="zníž. prenesená",J287,0)</f>
        <v>0</v>
      </c>
      <c r="BI287" s="107">
        <f>IF(N287="nulová",J287,0)</f>
        <v>0</v>
      </c>
      <c r="BJ287" s="8" t="s">
        <v>80</v>
      </c>
      <c r="BK287" s="107">
        <f>ROUND(I287*H287,2)</f>
        <v>0</v>
      </c>
      <c r="BL287" s="8" t="s">
        <v>150</v>
      </c>
      <c r="BM287" s="106" t="s">
        <v>1324</v>
      </c>
    </row>
    <row r="288" spans="1:65" s="2" customFormat="1" ht="24.2" customHeight="1">
      <c r="A288" s="16"/>
      <c r="B288" s="95"/>
      <c r="C288" s="96" t="s">
        <v>684</v>
      </c>
      <c r="D288" s="96" t="s">
        <v>137</v>
      </c>
      <c r="E288" s="97" t="s">
        <v>1325</v>
      </c>
      <c r="F288" s="98" t="s">
        <v>1326</v>
      </c>
      <c r="G288" s="99" t="s">
        <v>592</v>
      </c>
      <c r="H288" s="333">
        <v>96.808999999999997</v>
      </c>
      <c r="I288" s="334"/>
      <c r="J288" s="100"/>
      <c r="K288" s="101"/>
      <c r="L288" s="17"/>
      <c r="M288" s="102" t="s">
        <v>1</v>
      </c>
      <c r="N288" s="103" t="s">
        <v>34</v>
      </c>
      <c r="O288" s="32"/>
      <c r="P288" s="104">
        <f>O288*H288</f>
        <v>0</v>
      </c>
      <c r="Q288" s="104">
        <v>0</v>
      </c>
      <c r="R288" s="104">
        <f>Q288*H288</f>
        <v>0</v>
      </c>
      <c r="S288" s="104">
        <v>0</v>
      </c>
      <c r="T288" s="105">
        <f>S288*H288</f>
        <v>0</v>
      </c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R288" s="106" t="s">
        <v>150</v>
      </c>
      <c r="AT288" s="106" t="s">
        <v>137</v>
      </c>
      <c r="AU288" s="106" t="s">
        <v>84</v>
      </c>
      <c r="AY288" s="8" t="s">
        <v>132</v>
      </c>
      <c r="BE288" s="107">
        <f>IF(N288="základná",J288,0)</f>
        <v>0</v>
      </c>
      <c r="BF288" s="107">
        <f>IF(N288="znížená",J288,0)</f>
        <v>0</v>
      </c>
      <c r="BG288" s="107">
        <f>IF(N288="zákl. prenesená",J288,0)</f>
        <v>0</v>
      </c>
      <c r="BH288" s="107">
        <f>IF(N288="zníž. prenesená",J288,0)</f>
        <v>0</v>
      </c>
      <c r="BI288" s="107">
        <f>IF(N288="nulová",J288,0)</f>
        <v>0</v>
      </c>
      <c r="BJ288" s="8" t="s">
        <v>80</v>
      </c>
      <c r="BK288" s="107">
        <f>ROUND(I288*H288,2)</f>
        <v>0</v>
      </c>
      <c r="BL288" s="8" t="s">
        <v>150</v>
      </c>
      <c r="BM288" s="106" t="s">
        <v>1327</v>
      </c>
    </row>
    <row r="289" spans="1:65" s="7" customFormat="1" ht="22.9" customHeight="1">
      <c r="B289" s="82"/>
      <c r="D289" s="83" t="s">
        <v>67</v>
      </c>
      <c r="E289" s="93" t="s">
        <v>534</v>
      </c>
      <c r="F289" s="93" t="s">
        <v>1328</v>
      </c>
      <c r="H289" s="314"/>
      <c r="I289" s="318"/>
      <c r="J289" s="94"/>
      <c r="L289" s="82"/>
      <c r="M289" s="87"/>
      <c r="N289" s="88"/>
      <c r="O289" s="88"/>
      <c r="P289" s="89">
        <f>P290</f>
        <v>0</v>
      </c>
      <c r="Q289" s="88"/>
      <c r="R289" s="89">
        <f>R290</f>
        <v>0</v>
      </c>
      <c r="S289" s="88"/>
      <c r="T289" s="90">
        <f>T290</f>
        <v>0</v>
      </c>
      <c r="AR289" s="83" t="s">
        <v>75</v>
      </c>
      <c r="AT289" s="91" t="s">
        <v>67</v>
      </c>
      <c r="AU289" s="91" t="s">
        <v>75</v>
      </c>
      <c r="AY289" s="83" t="s">
        <v>132</v>
      </c>
      <c r="BK289" s="92">
        <f>BK290</f>
        <v>0</v>
      </c>
    </row>
    <row r="290" spans="1:65" s="2" customFormat="1" ht="16.5" customHeight="1">
      <c r="A290" s="16"/>
      <c r="B290" s="95"/>
      <c r="C290" s="96" t="s">
        <v>688</v>
      </c>
      <c r="D290" s="96" t="s">
        <v>137</v>
      </c>
      <c r="E290" s="97" t="s">
        <v>1329</v>
      </c>
      <c r="F290" s="98" t="s">
        <v>1328</v>
      </c>
      <c r="G290" s="99" t="s">
        <v>592</v>
      </c>
      <c r="H290" s="333">
        <v>1274.624</v>
      </c>
      <c r="I290" s="334"/>
      <c r="J290" s="100"/>
      <c r="K290" s="101"/>
      <c r="L290" s="17"/>
      <c r="M290" s="102" t="s">
        <v>1</v>
      </c>
      <c r="N290" s="103" t="s">
        <v>34</v>
      </c>
      <c r="O290" s="32"/>
      <c r="P290" s="104">
        <f>O290*H290</f>
        <v>0</v>
      </c>
      <c r="Q290" s="104">
        <v>0</v>
      </c>
      <c r="R290" s="104">
        <f>Q290*H290</f>
        <v>0</v>
      </c>
      <c r="S290" s="104">
        <v>0</v>
      </c>
      <c r="T290" s="105">
        <f>S290*H290</f>
        <v>0</v>
      </c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R290" s="106" t="s">
        <v>150</v>
      </c>
      <c r="AT290" s="106" t="s">
        <v>137</v>
      </c>
      <c r="AU290" s="106" t="s">
        <v>80</v>
      </c>
      <c r="AY290" s="8" t="s">
        <v>132</v>
      </c>
      <c r="BE290" s="107">
        <f>IF(N290="základná",J290,0)</f>
        <v>0</v>
      </c>
      <c r="BF290" s="107">
        <f>IF(N290="znížená",J290,0)</f>
        <v>0</v>
      </c>
      <c r="BG290" s="107">
        <f>IF(N290="zákl. prenesená",J290,0)</f>
        <v>0</v>
      </c>
      <c r="BH290" s="107">
        <f>IF(N290="zníž. prenesená",J290,0)</f>
        <v>0</v>
      </c>
      <c r="BI290" s="107">
        <f>IF(N290="nulová",J290,0)</f>
        <v>0</v>
      </c>
      <c r="BJ290" s="8" t="s">
        <v>80</v>
      </c>
      <c r="BK290" s="107">
        <f>ROUND(I290*H290,2)</f>
        <v>0</v>
      </c>
      <c r="BL290" s="8" t="s">
        <v>150</v>
      </c>
      <c r="BM290" s="106" t="s">
        <v>1330</v>
      </c>
    </row>
    <row r="291" spans="1:65" s="7" customFormat="1" ht="25.9" customHeight="1">
      <c r="B291" s="82"/>
      <c r="D291" s="83" t="s">
        <v>67</v>
      </c>
      <c r="E291" s="84" t="s">
        <v>1331</v>
      </c>
      <c r="F291" s="84" t="s">
        <v>1332</v>
      </c>
      <c r="H291" s="314"/>
      <c r="I291" s="318"/>
      <c r="J291" s="86"/>
      <c r="L291" s="82"/>
      <c r="M291" s="87"/>
      <c r="N291" s="88"/>
      <c r="O291" s="88"/>
      <c r="P291" s="89">
        <f>P292+P298+P303+P307</f>
        <v>0</v>
      </c>
      <c r="Q291" s="88"/>
      <c r="R291" s="89">
        <f>R292+R298+R303+R307</f>
        <v>0.39942835999999998</v>
      </c>
      <c r="S291" s="88"/>
      <c r="T291" s="90">
        <f>T292+T298+T303+T307</f>
        <v>0</v>
      </c>
      <c r="AR291" s="83" t="s">
        <v>80</v>
      </c>
      <c r="AT291" s="91" t="s">
        <v>67</v>
      </c>
      <c r="AU291" s="91" t="s">
        <v>68</v>
      </c>
      <c r="AY291" s="83" t="s">
        <v>132</v>
      </c>
      <c r="BK291" s="92">
        <f>BK292+BK298+BK303+BK307</f>
        <v>0</v>
      </c>
    </row>
    <row r="292" spans="1:65" s="7" customFormat="1" ht="22.9" customHeight="1">
      <c r="B292" s="82"/>
      <c r="D292" s="83" t="s">
        <v>67</v>
      </c>
      <c r="E292" s="93" t="s">
        <v>1333</v>
      </c>
      <c r="F292" s="93" t="s">
        <v>1334</v>
      </c>
      <c r="H292" s="314"/>
      <c r="I292" s="318"/>
      <c r="J292" s="94"/>
      <c r="L292" s="82"/>
      <c r="M292" s="87"/>
      <c r="N292" s="88"/>
      <c r="O292" s="88"/>
      <c r="P292" s="89">
        <f>SUM(P293:P297)</f>
        <v>0</v>
      </c>
      <c r="Q292" s="88"/>
      <c r="R292" s="89">
        <f>SUM(R293:R297)</f>
        <v>0.25050139999999999</v>
      </c>
      <c r="S292" s="88"/>
      <c r="T292" s="90">
        <f>SUM(T293:T297)</f>
        <v>0</v>
      </c>
      <c r="AR292" s="83" t="s">
        <v>80</v>
      </c>
      <c r="AT292" s="91" t="s">
        <v>67</v>
      </c>
      <c r="AU292" s="91" t="s">
        <v>75</v>
      </c>
      <c r="AY292" s="83" t="s">
        <v>132</v>
      </c>
      <c r="BK292" s="92">
        <f>SUM(BK293:BK297)</f>
        <v>0</v>
      </c>
    </row>
    <row r="293" spans="1:65" s="2" customFormat="1" ht="24.2" customHeight="1">
      <c r="A293" s="16"/>
      <c r="B293" s="95"/>
      <c r="C293" s="96" t="s">
        <v>692</v>
      </c>
      <c r="D293" s="96" t="s">
        <v>137</v>
      </c>
      <c r="E293" s="97" t="s">
        <v>1335</v>
      </c>
      <c r="F293" s="98" t="s">
        <v>1336</v>
      </c>
      <c r="G293" s="99" t="s">
        <v>293</v>
      </c>
      <c r="H293" s="333">
        <v>7.625</v>
      </c>
      <c r="I293" s="334"/>
      <c r="J293" s="100"/>
      <c r="K293" s="101"/>
      <c r="L293" s="17"/>
      <c r="M293" s="102" t="s">
        <v>1</v>
      </c>
      <c r="N293" s="103" t="s">
        <v>34</v>
      </c>
      <c r="O293" s="32"/>
      <c r="P293" s="104">
        <f>O293*H293</f>
        <v>0</v>
      </c>
      <c r="Q293" s="104">
        <v>8.0000000000000007E-5</v>
      </c>
      <c r="R293" s="104">
        <f>Q293*H293</f>
        <v>6.1000000000000008E-4</v>
      </c>
      <c r="S293" s="104">
        <v>0</v>
      </c>
      <c r="T293" s="105">
        <f>S293*H293</f>
        <v>0</v>
      </c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R293" s="106" t="s">
        <v>199</v>
      </c>
      <c r="AT293" s="106" t="s">
        <v>137</v>
      </c>
      <c r="AU293" s="106" t="s">
        <v>80</v>
      </c>
      <c r="AY293" s="8" t="s">
        <v>132</v>
      </c>
      <c r="BE293" s="107">
        <f>IF(N293="základná",J293,0)</f>
        <v>0</v>
      </c>
      <c r="BF293" s="107">
        <f>IF(N293="znížená",J293,0)</f>
        <v>0</v>
      </c>
      <c r="BG293" s="107">
        <f>IF(N293="zákl. prenesená",J293,0)</f>
        <v>0</v>
      </c>
      <c r="BH293" s="107">
        <f>IF(N293="zníž. prenesená",J293,0)</f>
        <v>0</v>
      </c>
      <c r="BI293" s="107">
        <f>IF(N293="nulová",J293,0)</f>
        <v>0</v>
      </c>
      <c r="BJ293" s="8" t="s">
        <v>80</v>
      </c>
      <c r="BK293" s="107">
        <f>ROUND(I293*H293,2)</f>
        <v>0</v>
      </c>
      <c r="BL293" s="8" t="s">
        <v>199</v>
      </c>
      <c r="BM293" s="106" t="s">
        <v>1337</v>
      </c>
    </row>
    <row r="294" spans="1:65" s="2" customFormat="1" ht="37.9" customHeight="1">
      <c r="A294" s="16"/>
      <c r="B294" s="95"/>
      <c r="C294" s="108" t="s">
        <v>696</v>
      </c>
      <c r="D294" s="108" t="s">
        <v>130</v>
      </c>
      <c r="E294" s="109" t="s">
        <v>1338</v>
      </c>
      <c r="F294" s="110" t="s">
        <v>1339</v>
      </c>
      <c r="G294" s="111" t="s">
        <v>293</v>
      </c>
      <c r="H294" s="345">
        <v>8.7690000000000001</v>
      </c>
      <c r="I294" s="346"/>
      <c r="J294" s="112"/>
      <c r="K294" s="113"/>
      <c r="L294" s="114"/>
      <c r="M294" s="115" t="s">
        <v>1</v>
      </c>
      <c r="N294" s="116" t="s">
        <v>34</v>
      </c>
      <c r="O294" s="32"/>
      <c r="P294" s="104">
        <f>O294*H294</f>
        <v>0</v>
      </c>
      <c r="Q294" s="104">
        <v>2E-3</v>
      </c>
      <c r="R294" s="104">
        <f>Q294*H294</f>
        <v>1.7538000000000002E-2</v>
      </c>
      <c r="S294" s="104">
        <v>0</v>
      </c>
      <c r="T294" s="105">
        <f>S294*H294</f>
        <v>0</v>
      </c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R294" s="106" t="s">
        <v>262</v>
      </c>
      <c r="AT294" s="106" t="s">
        <v>130</v>
      </c>
      <c r="AU294" s="106" t="s">
        <v>80</v>
      </c>
      <c r="AY294" s="8" t="s">
        <v>132</v>
      </c>
      <c r="BE294" s="107">
        <f>IF(N294="základná",J294,0)</f>
        <v>0</v>
      </c>
      <c r="BF294" s="107">
        <f>IF(N294="znížená",J294,0)</f>
        <v>0</v>
      </c>
      <c r="BG294" s="107">
        <f>IF(N294="zákl. prenesená",J294,0)</f>
        <v>0</v>
      </c>
      <c r="BH294" s="107">
        <f>IF(N294="zníž. prenesená",J294,0)</f>
        <v>0</v>
      </c>
      <c r="BI294" s="107">
        <f>IF(N294="nulová",J294,0)</f>
        <v>0</v>
      </c>
      <c r="BJ294" s="8" t="s">
        <v>80</v>
      </c>
      <c r="BK294" s="107">
        <f>ROUND(I294*H294,2)</f>
        <v>0</v>
      </c>
      <c r="BL294" s="8" t="s">
        <v>199</v>
      </c>
      <c r="BM294" s="106" t="s">
        <v>1340</v>
      </c>
    </row>
    <row r="295" spans="1:65" s="2" customFormat="1" ht="24.2" customHeight="1">
      <c r="A295" s="16"/>
      <c r="B295" s="95"/>
      <c r="C295" s="96" t="s">
        <v>700</v>
      </c>
      <c r="D295" s="96" t="s">
        <v>137</v>
      </c>
      <c r="E295" s="97" t="s">
        <v>1341</v>
      </c>
      <c r="F295" s="98" t="s">
        <v>1342</v>
      </c>
      <c r="G295" s="99" t="s">
        <v>293</v>
      </c>
      <c r="H295" s="333">
        <v>42.81</v>
      </c>
      <c r="I295" s="334"/>
      <c r="J295" s="100"/>
      <c r="K295" s="101"/>
      <c r="L295" s="17"/>
      <c r="M295" s="102" t="s">
        <v>1</v>
      </c>
      <c r="N295" s="103" t="s">
        <v>34</v>
      </c>
      <c r="O295" s="32"/>
      <c r="P295" s="104">
        <f>O295*H295</f>
        <v>0</v>
      </c>
      <c r="Q295" s="104">
        <v>5.4000000000000001E-4</v>
      </c>
      <c r="R295" s="104">
        <f>Q295*H295</f>
        <v>2.3117400000000003E-2</v>
      </c>
      <c r="S295" s="104">
        <v>0</v>
      </c>
      <c r="T295" s="105">
        <f>S295*H295</f>
        <v>0</v>
      </c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R295" s="106" t="s">
        <v>199</v>
      </c>
      <c r="AT295" s="106" t="s">
        <v>137</v>
      </c>
      <c r="AU295" s="106" t="s">
        <v>80</v>
      </c>
      <c r="AY295" s="8" t="s">
        <v>132</v>
      </c>
      <c r="BE295" s="107">
        <f>IF(N295="základná",J295,0)</f>
        <v>0</v>
      </c>
      <c r="BF295" s="107">
        <f>IF(N295="znížená",J295,0)</f>
        <v>0</v>
      </c>
      <c r="BG295" s="107">
        <f>IF(N295="zákl. prenesená",J295,0)</f>
        <v>0</v>
      </c>
      <c r="BH295" s="107">
        <f>IF(N295="zníž. prenesená",J295,0)</f>
        <v>0</v>
      </c>
      <c r="BI295" s="107">
        <f>IF(N295="nulová",J295,0)</f>
        <v>0</v>
      </c>
      <c r="BJ295" s="8" t="s">
        <v>80</v>
      </c>
      <c r="BK295" s="107">
        <f>ROUND(I295*H295,2)</f>
        <v>0</v>
      </c>
      <c r="BL295" s="8" t="s">
        <v>199</v>
      </c>
      <c r="BM295" s="106" t="s">
        <v>1343</v>
      </c>
    </row>
    <row r="296" spans="1:65" s="2" customFormat="1" ht="24.2" customHeight="1">
      <c r="A296" s="16"/>
      <c r="B296" s="95"/>
      <c r="C296" s="108" t="s">
        <v>704</v>
      </c>
      <c r="D296" s="108" t="s">
        <v>130</v>
      </c>
      <c r="E296" s="109" t="s">
        <v>1344</v>
      </c>
      <c r="F296" s="110" t="s">
        <v>1345</v>
      </c>
      <c r="G296" s="111" t="s">
        <v>293</v>
      </c>
      <c r="H296" s="345">
        <v>49.231999999999999</v>
      </c>
      <c r="I296" s="346"/>
      <c r="J296" s="112"/>
      <c r="K296" s="113"/>
      <c r="L296" s="114"/>
      <c r="M296" s="115" t="s">
        <v>1</v>
      </c>
      <c r="N296" s="116" t="s">
        <v>34</v>
      </c>
      <c r="O296" s="32"/>
      <c r="P296" s="104">
        <f>O296*H296</f>
        <v>0</v>
      </c>
      <c r="Q296" s="104">
        <v>4.2500000000000003E-3</v>
      </c>
      <c r="R296" s="104">
        <f>Q296*H296</f>
        <v>0.20923600000000001</v>
      </c>
      <c r="S296" s="104">
        <v>0</v>
      </c>
      <c r="T296" s="105">
        <f>S296*H296</f>
        <v>0</v>
      </c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R296" s="106" t="s">
        <v>262</v>
      </c>
      <c r="AT296" s="106" t="s">
        <v>130</v>
      </c>
      <c r="AU296" s="106" t="s">
        <v>80</v>
      </c>
      <c r="AY296" s="8" t="s">
        <v>132</v>
      </c>
      <c r="BE296" s="107">
        <f>IF(N296="základná",J296,0)</f>
        <v>0</v>
      </c>
      <c r="BF296" s="107">
        <f>IF(N296="znížená",J296,0)</f>
        <v>0</v>
      </c>
      <c r="BG296" s="107">
        <f>IF(N296="zákl. prenesená",J296,0)</f>
        <v>0</v>
      </c>
      <c r="BH296" s="107">
        <f>IF(N296="zníž. prenesená",J296,0)</f>
        <v>0</v>
      </c>
      <c r="BI296" s="107">
        <f>IF(N296="nulová",J296,0)</f>
        <v>0</v>
      </c>
      <c r="BJ296" s="8" t="s">
        <v>80</v>
      </c>
      <c r="BK296" s="107">
        <f>ROUND(I296*H296,2)</f>
        <v>0</v>
      </c>
      <c r="BL296" s="8" t="s">
        <v>199</v>
      </c>
      <c r="BM296" s="106" t="s">
        <v>1346</v>
      </c>
    </row>
    <row r="297" spans="1:65" s="2" customFormat="1" ht="24.2" customHeight="1">
      <c r="A297" s="16"/>
      <c r="B297" s="95"/>
      <c r="C297" s="96" t="s">
        <v>708</v>
      </c>
      <c r="D297" s="96" t="s">
        <v>137</v>
      </c>
      <c r="E297" s="97" t="s">
        <v>1347</v>
      </c>
      <c r="F297" s="98" t="s">
        <v>1348</v>
      </c>
      <c r="G297" s="99" t="s">
        <v>592</v>
      </c>
      <c r="H297" s="333">
        <v>0.251</v>
      </c>
      <c r="I297" s="334"/>
      <c r="J297" s="100"/>
      <c r="K297" s="101"/>
      <c r="L297" s="17"/>
      <c r="M297" s="102" t="s">
        <v>1</v>
      </c>
      <c r="N297" s="103" t="s">
        <v>34</v>
      </c>
      <c r="O297" s="32"/>
      <c r="P297" s="104">
        <f>O297*H297</f>
        <v>0</v>
      </c>
      <c r="Q297" s="104">
        <v>0</v>
      </c>
      <c r="R297" s="104">
        <f>Q297*H297</f>
        <v>0</v>
      </c>
      <c r="S297" s="104">
        <v>0</v>
      </c>
      <c r="T297" s="105">
        <f>S297*H297</f>
        <v>0</v>
      </c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R297" s="106" t="s">
        <v>199</v>
      </c>
      <c r="AT297" s="106" t="s">
        <v>137</v>
      </c>
      <c r="AU297" s="106" t="s">
        <v>80</v>
      </c>
      <c r="AY297" s="8" t="s">
        <v>132</v>
      </c>
      <c r="BE297" s="107">
        <f>IF(N297="základná",J297,0)</f>
        <v>0</v>
      </c>
      <c r="BF297" s="107">
        <f>IF(N297="znížená",J297,0)</f>
        <v>0</v>
      </c>
      <c r="BG297" s="107">
        <f>IF(N297="zákl. prenesená",J297,0)</f>
        <v>0</v>
      </c>
      <c r="BH297" s="107">
        <f>IF(N297="zníž. prenesená",J297,0)</f>
        <v>0</v>
      </c>
      <c r="BI297" s="107">
        <f>IF(N297="nulová",J297,0)</f>
        <v>0</v>
      </c>
      <c r="BJ297" s="8" t="s">
        <v>80</v>
      </c>
      <c r="BK297" s="107">
        <f>ROUND(I297*H297,2)</f>
        <v>0</v>
      </c>
      <c r="BL297" s="8" t="s">
        <v>199</v>
      </c>
      <c r="BM297" s="106" t="s">
        <v>1349</v>
      </c>
    </row>
    <row r="298" spans="1:65" s="7" customFormat="1" ht="22.9" customHeight="1">
      <c r="B298" s="82"/>
      <c r="D298" s="83" t="s">
        <v>67</v>
      </c>
      <c r="E298" s="93" t="s">
        <v>1350</v>
      </c>
      <c r="F298" s="93" t="s">
        <v>1351</v>
      </c>
      <c r="H298" s="314"/>
      <c r="I298" s="318"/>
      <c r="J298" s="94"/>
      <c r="L298" s="82"/>
      <c r="M298" s="87"/>
      <c r="N298" s="88"/>
      <c r="O298" s="88"/>
      <c r="P298" s="89">
        <f>SUM(P299:P302)</f>
        <v>0</v>
      </c>
      <c r="Q298" s="88"/>
      <c r="R298" s="89">
        <f>SUM(R299:R302)</f>
        <v>0.14114640000000001</v>
      </c>
      <c r="S298" s="88"/>
      <c r="T298" s="90">
        <f>SUM(T299:T302)</f>
        <v>0</v>
      </c>
      <c r="AR298" s="83" t="s">
        <v>80</v>
      </c>
      <c r="AT298" s="91" t="s">
        <v>67</v>
      </c>
      <c r="AU298" s="91" t="s">
        <v>75</v>
      </c>
      <c r="AY298" s="83" t="s">
        <v>132</v>
      </c>
      <c r="BK298" s="92">
        <f>SUM(BK299:BK302)</f>
        <v>0</v>
      </c>
    </row>
    <row r="299" spans="1:65" s="2" customFormat="1" ht="24.2" customHeight="1">
      <c r="A299" s="16"/>
      <c r="B299" s="95"/>
      <c r="C299" s="96" t="s">
        <v>712</v>
      </c>
      <c r="D299" s="96" t="s">
        <v>137</v>
      </c>
      <c r="E299" s="97" t="s">
        <v>1352</v>
      </c>
      <c r="F299" s="98" t="s">
        <v>1353</v>
      </c>
      <c r="G299" s="99" t="s">
        <v>563</v>
      </c>
      <c r="H299" s="333">
        <v>108.38</v>
      </c>
      <c r="I299" s="334"/>
      <c r="J299" s="100"/>
      <c r="K299" s="101"/>
      <c r="L299" s="17"/>
      <c r="M299" s="102" t="s">
        <v>1</v>
      </c>
      <c r="N299" s="103" t="s">
        <v>34</v>
      </c>
      <c r="O299" s="32"/>
      <c r="P299" s="104">
        <f>O299*H299</f>
        <v>0</v>
      </c>
      <c r="Q299" s="104">
        <v>6.0000000000000002E-5</v>
      </c>
      <c r="R299" s="104">
        <f>Q299*H299</f>
        <v>6.5027999999999996E-3</v>
      </c>
      <c r="S299" s="104">
        <v>0</v>
      </c>
      <c r="T299" s="105">
        <f>S299*H299</f>
        <v>0</v>
      </c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R299" s="106" t="s">
        <v>199</v>
      </c>
      <c r="AT299" s="106" t="s">
        <v>137</v>
      </c>
      <c r="AU299" s="106" t="s">
        <v>80</v>
      </c>
      <c r="AY299" s="8" t="s">
        <v>132</v>
      </c>
      <c r="BE299" s="107">
        <f>IF(N299="základná",J299,0)</f>
        <v>0</v>
      </c>
      <c r="BF299" s="107">
        <f>IF(N299="znížená",J299,0)</f>
        <v>0</v>
      </c>
      <c r="BG299" s="107">
        <f>IF(N299="zákl. prenesená",J299,0)</f>
        <v>0</v>
      </c>
      <c r="BH299" s="107">
        <f>IF(N299="zníž. prenesená",J299,0)</f>
        <v>0</v>
      </c>
      <c r="BI299" s="107">
        <f>IF(N299="nulová",J299,0)</f>
        <v>0</v>
      </c>
      <c r="BJ299" s="8" t="s">
        <v>80</v>
      </c>
      <c r="BK299" s="107">
        <f>ROUND(I299*H299,2)</f>
        <v>0</v>
      </c>
      <c r="BL299" s="8" t="s">
        <v>199</v>
      </c>
      <c r="BM299" s="106" t="s">
        <v>1354</v>
      </c>
    </row>
    <row r="300" spans="1:65" s="2" customFormat="1" ht="16.5" customHeight="1">
      <c r="A300" s="16"/>
      <c r="B300" s="95"/>
      <c r="C300" s="108" t="s">
        <v>716</v>
      </c>
      <c r="D300" s="108" t="s">
        <v>130</v>
      </c>
      <c r="E300" s="109" t="s">
        <v>1355</v>
      </c>
      <c r="F300" s="110" t="s">
        <v>1356</v>
      </c>
      <c r="G300" s="111" t="s">
        <v>563</v>
      </c>
      <c r="H300" s="345">
        <v>108.38</v>
      </c>
      <c r="I300" s="346"/>
      <c r="J300" s="112"/>
      <c r="K300" s="113"/>
      <c r="L300" s="114"/>
      <c r="M300" s="115" t="s">
        <v>1</v>
      </c>
      <c r="N300" s="116" t="s">
        <v>34</v>
      </c>
      <c r="O300" s="32"/>
      <c r="P300" s="104">
        <f>O300*H300</f>
        <v>0</v>
      </c>
      <c r="Q300" s="104">
        <v>1E-3</v>
      </c>
      <c r="R300" s="104">
        <f>Q300*H300</f>
        <v>0.10838</v>
      </c>
      <c r="S300" s="104">
        <v>0</v>
      </c>
      <c r="T300" s="105">
        <f>S300*H300</f>
        <v>0</v>
      </c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R300" s="106" t="s">
        <v>262</v>
      </c>
      <c r="AT300" s="106" t="s">
        <v>130</v>
      </c>
      <c r="AU300" s="106" t="s">
        <v>80</v>
      </c>
      <c r="AY300" s="8" t="s">
        <v>132</v>
      </c>
      <c r="BE300" s="107">
        <f>IF(N300="základná",J300,0)</f>
        <v>0</v>
      </c>
      <c r="BF300" s="107">
        <f>IF(N300="znížená",J300,0)</f>
        <v>0</v>
      </c>
      <c r="BG300" s="107">
        <f>IF(N300="zákl. prenesená",J300,0)</f>
        <v>0</v>
      </c>
      <c r="BH300" s="107">
        <f>IF(N300="zníž. prenesená",J300,0)</f>
        <v>0</v>
      </c>
      <c r="BI300" s="107">
        <f>IF(N300="nulová",J300,0)</f>
        <v>0</v>
      </c>
      <c r="BJ300" s="8" t="s">
        <v>80</v>
      </c>
      <c r="BK300" s="107">
        <f>ROUND(I300*H300,2)</f>
        <v>0</v>
      </c>
      <c r="BL300" s="8" t="s">
        <v>199</v>
      </c>
      <c r="BM300" s="106" t="s">
        <v>1357</v>
      </c>
    </row>
    <row r="301" spans="1:65" s="2" customFormat="1" ht="16.5" customHeight="1">
      <c r="A301" s="16"/>
      <c r="B301" s="95"/>
      <c r="C301" s="96" t="s">
        <v>721</v>
      </c>
      <c r="D301" s="96" t="s">
        <v>137</v>
      </c>
      <c r="E301" s="97" t="s">
        <v>1358</v>
      </c>
      <c r="F301" s="98" t="s">
        <v>1359</v>
      </c>
      <c r="G301" s="99" t="s">
        <v>573</v>
      </c>
      <c r="H301" s="333">
        <v>23.876000000000001</v>
      </c>
      <c r="I301" s="334"/>
      <c r="J301" s="100"/>
      <c r="K301" s="101"/>
      <c r="L301" s="17"/>
      <c r="M301" s="102" t="s">
        <v>1</v>
      </c>
      <c r="N301" s="103" t="s">
        <v>34</v>
      </c>
      <c r="O301" s="32"/>
      <c r="P301" s="104">
        <f>O301*H301</f>
        <v>0</v>
      </c>
      <c r="Q301" s="104">
        <v>1.1000000000000001E-3</v>
      </c>
      <c r="R301" s="104">
        <f>Q301*H301</f>
        <v>2.6263600000000002E-2</v>
      </c>
      <c r="S301" s="104">
        <v>0</v>
      </c>
      <c r="T301" s="105">
        <f>S301*H301</f>
        <v>0</v>
      </c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R301" s="106" t="s">
        <v>150</v>
      </c>
      <c r="AT301" s="106" t="s">
        <v>137</v>
      </c>
      <c r="AU301" s="106" t="s">
        <v>80</v>
      </c>
      <c r="AY301" s="8" t="s">
        <v>132</v>
      </c>
      <c r="BE301" s="107">
        <f>IF(N301="základná",J301,0)</f>
        <v>0</v>
      </c>
      <c r="BF301" s="107">
        <f>IF(N301="znížená",J301,0)</f>
        <v>0</v>
      </c>
      <c r="BG301" s="107">
        <f>IF(N301="zákl. prenesená",J301,0)</f>
        <v>0</v>
      </c>
      <c r="BH301" s="107">
        <f>IF(N301="zníž. prenesená",J301,0)</f>
        <v>0</v>
      </c>
      <c r="BI301" s="107">
        <f>IF(N301="nulová",J301,0)</f>
        <v>0</v>
      </c>
      <c r="BJ301" s="8" t="s">
        <v>80</v>
      </c>
      <c r="BK301" s="107">
        <f>ROUND(I301*H301,2)</f>
        <v>0</v>
      </c>
      <c r="BL301" s="8" t="s">
        <v>150</v>
      </c>
      <c r="BM301" s="106" t="s">
        <v>1360</v>
      </c>
    </row>
    <row r="302" spans="1:65" s="2" customFormat="1" ht="24.2" customHeight="1">
      <c r="A302" s="16"/>
      <c r="B302" s="95"/>
      <c r="C302" s="96" t="s">
        <v>725</v>
      </c>
      <c r="D302" s="96" t="s">
        <v>137</v>
      </c>
      <c r="E302" s="97" t="s">
        <v>1361</v>
      </c>
      <c r="F302" s="98" t="s">
        <v>1362</v>
      </c>
      <c r="G302" s="99" t="s">
        <v>592</v>
      </c>
      <c r="H302" s="333">
        <v>0.13900000000000001</v>
      </c>
      <c r="I302" s="334"/>
      <c r="J302" s="100"/>
      <c r="K302" s="101"/>
      <c r="L302" s="17"/>
      <c r="M302" s="102" t="s">
        <v>1</v>
      </c>
      <c r="N302" s="103" t="s">
        <v>34</v>
      </c>
      <c r="O302" s="32"/>
      <c r="P302" s="104">
        <f>O302*H302</f>
        <v>0</v>
      </c>
      <c r="Q302" s="104">
        <v>0</v>
      </c>
      <c r="R302" s="104">
        <f>Q302*H302</f>
        <v>0</v>
      </c>
      <c r="S302" s="104">
        <v>0</v>
      </c>
      <c r="T302" s="105">
        <f>S302*H302</f>
        <v>0</v>
      </c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R302" s="106" t="s">
        <v>199</v>
      </c>
      <c r="AT302" s="106" t="s">
        <v>137</v>
      </c>
      <c r="AU302" s="106" t="s">
        <v>80</v>
      </c>
      <c r="AY302" s="8" t="s">
        <v>132</v>
      </c>
      <c r="BE302" s="107">
        <f>IF(N302="základná",J302,0)</f>
        <v>0</v>
      </c>
      <c r="BF302" s="107">
        <f>IF(N302="znížená",J302,0)</f>
        <v>0</v>
      </c>
      <c r="BG302" s="107">
        <f>IF(N302="zákl. prenesená",J302,0)</f>
        <v>0</v>
      </c>
      <c r="BH302" s="107">
        <f>IF(N302="zníž. prenesená",J302,0)</f>
        <v>0</v>
      </c>
      <c r="BI302" s="107">
        <f>IF(N302="nulová",J302,0)</f>
        <v>0</v>
      </c>
      <c r="BJ302" s="8" t="s">
        <v>80</v>
      </c>
      <c r="BK302" s="107">
        <f>ROUND(I302*H302,2)</f>
        <v>0</v>
      </c>
      <c r="BL302" s="8" t="s">
        <v>199</v>
      </c>
      <c r="BM302" s="106" t="s">
        <v>1363</v>
      </c>
    </row>
    <row r="303" spans="1:65" s="7" customFormat="1" ht="22.9" customHeight="1">
      <c r="B303" s="82"/>
      <c r="D303" s="83" t="s">
        <v>67</v>
      </c>
      <c r="E303" s="93" t="s">
        <v>648</v>
      </c>
      <c r="F303" s="93" t="s">
        <v>821</v>
      </c>
      <c r="H303" s="314"/>
      <c r="I303" s="318"/>
      <c r="J303" s="94"/>
      <c r="L303" s="82"/>
      <c r="M303" s="87"/>
      <c r="N303" s="88"/>
      <c r="O303" s="88"/>
      <c r="P303" s="89">
        <f>SUM(P304:P306)</f>
        <v>0</v>
      </c>
      <c r="Q303" s="88"/>
      <c r="R303" s="89">
        <f>SUM(R304:R306)</f>
        <v>1.5705600000000001E-3</v>
      </c>
      <c r="S303" s="88"/>
      <c r="T303" s="90">
        <f>SUM(T304:T306)</f>
        <v>0</v>
      </c>
      <c r="AR303" s="83" t="s">
        <v>80</v>
      </c>
      <c r="AT303" s="91" t="s">
        <v>67</v>
      </c>
      <c r="AU303" s="91" t="s">
        <v>75</v>
      </c>
      <c r="AY303" s="83" t="s">
        <v>132</v>
      </c>
      <c r="BK303" s="92">
        <f>SUM(BK304:BK306)</f>
        <v>0</v>
      </c>
    </row>
    <row r="304" spans="1:65" s="2" customFormat="1" ht="24.2" customHeight="1">
      <c r="A304" s="16"/>
      <c r="B304" s="95"/>
      <c r="C304" s="96" t="s">
        <v>729</v>
      </c>
      <c r="D304" s="96" t="s">
        <v>137</v>
      </c>
      <c r="E304" s="97" t="s">
        <v>1364</v>
      </c>
      <c r="F304" s="98" t="s">
        <v>1365</v>
      </c>
      <c r="G304" s="99" t="s">
        <v>293</v>
      </c>
      <c r="H304" s="333">
        <v>3.468</v>
      </c>
      <c r="I304" s="334"/>
      <c r="J304" s="100"/>
      <c r="K304" s="101"/>
      <c r="L304" s="17"/>
      <c r="M304" s="102" t="s">
        <v>1</v>
      </c>
      <c r="N304" s="103" t="s">
        <v>34</v>
      </c>
      <c r="O304" s="32"/>
      <c r="P304" s="104">
        <f>O304*H304</f>
        <v>0</v>
      </c>
      <c r="Q304" s="104">
        <v>1.6000000000000001E-4</v>
      </c>
      <c r="R304" s="104">
        <f>Q304*H304</f>
        <v>5.5488E-4</v>
      </c>
      <c r="S304" s="104">
        <v>0</v>
      </c>
      <c r="T304" s="105">
        <f>S304*H304</f>
        <v>0</v>
      </c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R304" s="106" t="s">
        <v>150</v>
      </c>
      <c r="AT304" s="106" t="s">
        <v>137</v>
      </c>
      <c r="AU304" s="106" t="s">
        <v>80</v>
      </c>
      <c r="AY304" s="8" t="s">
        <v>132</v>
      </c>
      <c r="BE304" s="107">
        <f>IF(N304="základná",J304,0)</f>
        <v>0</v>
      </c>
      <c r="BF304" s="107">
        <f>IF(N304="znížená",J304,0)</f>
        <v>0</v>
      </c>
      <c r="BG304" s="107">
        <f>IF(N304="zákl. prenesená",J304,0)</f>
        <v>0</v>
      </c>
      <c r="BH304" s="107">
        <f>IF(N304="zníž. prenesená",J304,0)</f>
        <v>0</v>
      </c>
      <c r="BI304" s="107">
        <f>IF(N304="nulová",J304,0)</f>
        <v>0</v>
      </c>
      <c r="BJ304" s="8" t="s">
        <v>80</v>
      </c>
      <c r="BK304" s="107">
        <f>ROUND(I304*H304,2)</f>
        <v>0</v>
      </c>
      <c r="BL304" s="8" t="s">
        <v>150</v>
      </c>
      <c r="BM304" s="106" t="s">
        <v>1366</v>
      </c>
    </row>
    <row r="305" spans="1:65" s="2" customFormat="1" ht="24.2" customHeight="1">
      <c r="A305" s="16"/>
      <c r="B305" s="95"/>
      <c r="C305" s="96" t="s">
        <v>733</v>
      </c>
      <c r="D305" s="96" t="s">
        <v>137</v>
      </c>
      <c r="E305" s="97" t="s">
        <v>1367</v>
      </c>
      <c r="F305" s="98" t="s">
        <v>1368</v>
      </c>
      <c r="G305" s="99" t="s">
        <v>293</v>
      </c>
      <c r="H305" s="333">
        <v>4.2320000000000002</v>
      </c>
      <c r="I305" s="334"/>
      <c r="J305" s="100"/>
      <c r="K305" s="101"/>
      <c r="L305" s="17"/>
      <c r="M305" s="102" t="s">
        <v>1</v>
      </c>
      <c r="N305" s="103" t="s">
        <v>34</v>
      </c>
      <c r="O305" s="32"/>
      <c r="P305" s="104">
        <f>O305*H305</f>
        <v>0</v>
      </c>
      <c r="Q305" s="104">
        <v>1.6000000000000001E-4</v>
      </c>
      <c r="R305" s="104">
        <f>Q305*H305</f>
        <v>6.7712000000000013E-4</v>
      </c>
      <c r="S305" s="104">
        <v>0</v>
      </c>
      <c r="T305" s="105">
        <f>S305*H305</f>
        <v>0</v>
      </c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R305" s="106" t="s">
        <v>199</v>
      </c>
      <c r="AT305" s="106" t="s">
        <v>137</v>
      </c>
      <c r="AU305" s="106" t="s">
        <v>80</v>
      </c>
      <c r="AY305" s="8" t="s">
        <v>132</v>
      </c>
      <c r="BE305" s="107">
        <f>IF(N305="základná",J305,0)</f>
        <v>0</v>
      </c>
      <c r="BF305" s="107">
        <f>IF(N305="znížená",J305,0)</f>
        <v>0</v>
      </c>
      <c r="BG305" s="107">
        <f>IF(N305="zákl. prenesená",J305,0)</f>
        <v>0</v>
      </c>
      <c r="BH305" s="107">
        <f>IF(N305="zníž. prenesená",J305,0)</f>
        <v>0</v>
      </c>
      <c r="BI305" s="107">
        <f>IF(N305="nulová",J305,0)</f>
        <v>0</v>
      </c>
      <c r="BJ305" s="8" t="s">
        <v>80</v>
      </c>
      <c r="BK305" s="107">
        <f>ROUND(I305*H305,2)</f>
        <v>0</v>
      </c>
      <c r="BL305" s="8" t="s">
        <v>199</v>
      </c>
      <c r="BM305" s="106" t="s">
        <v>1369</v>
      </c>
    </row>
    <row r="306" spans="1:65" s="2" customFormat="1" ht="24.2" customHeight="1">
      <c r="A306" s="16"/>
      <c r="B306" s="95"/>
      <c r="C306" s="96" t="s">
        <v>737</v>
      </c>
      <c r="D306" s="96" t="s">
        <v>137</v>
      </c>
      <c r="E306" s="97" t="s">
        <v>1370</v>
      </c>
      <c r="F306" s="98" t="s">
        <v>1371</v>
      </c>
      <c r="G306" s="99" t="s">
        <v>293</v>
      </c>
      <c r="H306" s="333">
        <v>4.2320000000000002</v>
      </c>
      <c r="I306" s="334"/>
      <c r="J306" s="100"/>
      <c r="K306" s="101"/>
      <c r="L306" s="17"/>
      <c r="M306" s="102" t="s">
        <v>1</v>
      </c>
      <c r="N306" s="103" t="s">
        <v>34</v>
      </c>
      <c r="O306" s="32"/>
      <c r="P306" s="104">
        <f>O306*H306</f>
        <v>0</v>
      </c>
      <c r="Q306" s="104">
        <v>8.0000000000000007E-5</v>
      </c>
      <c r="R306" s="104">
        <f>Q306*H306</f>
        <v>3.3856000000000007E-4</v>
      </c>
      <c r="S306" s="104">
        <v>0</v>
      </c>
      <c r="T306" s="105">
        <f>S306*H306</f>
        <v>0</v>
      </c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R306" s="106" t="s">
        <v>199</v>
      </c>
      <c r="AT306" s="106" t="s">
        <v>137</v>
      </c>
      <c r="AU306" s="106" t="s">
        <v>80</v>
      </c>
      <c r="AY306" s="8" t="s">
        <v>132</v>
      </c>
      <c r="BE306" s="107">
        <f>IF(N306="základná",J306,0)</f>
        <v>0</v>
      </c>
      <c r="BF306" s="107">
        <f>IF(N306="znížená",J306,0)</f>
        <v>0</v>
      </c>
      <c r="BG306" s="107">
        <f>IF(N306="zákl. prenesená",J306,0)</f>
        <v>0</v>
      </c>
      <c r="BH306" s="107">
        <f>IF(N306="zníž. prenesená",J306,0)</f>
        <v>0</v>
      </c>
      <c r="BI306" s="107">
        <f>IF(N306="nulová",J306,0)</f>
        <v>0</v>
      </c>
      <c r="BJ306" s="8" t="s">
        <v>80</v>
      </c>
      <c r="BK306" s="107">
        <f>ROUND(I306*H306,2)</f>
        <v>0</v>
      </c>
      <c r="BL306" s="8" t="s">
        <v>199</v>
      </c>
      <c r="BM306" s="106" t="s">
        <v>1372</v>
      </c>
    </row>
    <row r="307" spans="1:65" s="7" customFormat="1" ht="22.9" customHeight="1">
      <c r="B307" s="82"/>
      <c r="D307" s="83" t="s">
        <v>67</v>
      </c>
      <c r="E307" s="93" t="s">
        <v>662</v>
      </c>
      <c r="F307" s="93" t="s">
        <v>1373</v>
      </c>
      <c r="H307" s="314"/>
      <c r="I307" s="318"/>
      <c r="J307" s="94"/>
      <c r="L307" s="82"/>
      <c r="M307" s="87"/>
      <c r="N307" s="88"/>
      <c r="O307" s="88"/>
      <c r="P307" s="89">
        <f>P308</f>
        <v>0</v>
      </c>
      <c r="Q307" s="88"/>
      <c r="R307" s="89">
        <f>R308</f>
        <v>6.2100000000000002E-3</v>
      </c>
      <c r="S307" s="88"/>
      <c r="T307" s="90">
        <f>T308</f>
        <v>0</v>
      </c>
      <c r="AR307" s="83" t="s">
        <v>80</v>
      </c>
      <c r="AT307" s="91" t="s">
        <v>67</v>
      </c>
      <c r="AU307" s="91" t="s">
        <v>75</v>
      </c>
      <c r="AY307" s="83" t="s">
        <v>132</v>
      </c>
      <c r="BK307" s="92">
        <f>BK308</f>
        <v>0</v>
      </c>
    </row>
    <row r="308" spans="1:65" s="2" customFormat="1" ht="37.9" customHeight="1">
      <c r="A308" s="16"/>
      <c r="B308" s="95"/>
      <c r="C308" s="96" t="s">
        <v>741</v>
      </c>
      <c r="D308" s="96" t="s">
        <v>137</v>
      </c>
      <c r="E308" s="97" t="s">
        <v>1374</v>
      </c>
      <c r="F308" s="98" t="s">
        <v>1375</v>
      </c>
      <c r="G308" s="99" t="s">
        <v>293</v>
      </c>
      <c r="H308" s="333">
        <v>23</v>
      </c>
      <c r="I308" s="334"/>
      <c r="J308" s="100"/>
      <c r="K308" s="101"/>
      <c r="L308" s="17"/>
      <c r="M308" s="102" t="s">
        <v>1</v>
      </c>
      <c r="N308" s="103" t="s">
        <v>34</v>
      </c>
      <c r="O308" s="32"/>
      <c r="P308" s="104">
        <f>O308*H308</f>
        <v>0</v>
      </c>
      <c r="Q308" s="104">
        <v>2.7E-4</v>
      </c>
      <c r="R308" s="104">
        <f>Q308*H308</f>
        <v>6.2100000000000002E-3</v>
      </c>
      <c r="S308" s="104">
        <v>0</v>
      </c>
      <c r="T308" s="105">
        <f>S308*H308</f>
        <v>0</v>
      </c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R308" s="106" t="s">
        <v>199</v>
      </c>
      <c r="AT308" s="106" t="s">
        <v>137</v>
      </c>
      <c r="AU308" s="106" t="s">
        <v>80</v>
      </c>
      <c r="AY308" s="8" t="s">
        <v>132</v>
      </c>
      <c r="BE308" s="107">
        <f>IF(N308="základná",J308,0)</f>
        <v>0</v>
      </c>
      <c r="BF308" s="107">
        <f>IF(N308="znížená",J308,0)</f>
        <v>0</v>
      </c>
      <c r="BG308" s="107">
        <f>IF(N308="zákl. prenesená",J308,0)</f>
        <v>0</v>
      </c>
      <c r="BH308" s="107">
        <f>IF(N308="zníž. prenesená",J308,0)</f>
        <v>0</v>
      </c>
      <c r="BI308" s="107">
        <f>IF(N308="nulová",J308,0)</f>
        <v>0</v>
      </c>
      <c r="BJ308" s="8" t="s">
        <v>80</v>
      </c>
      <c r="BK308" s="107">
        <f>ROUND(I308*H308,2)</f>
        <v>0</v>
      </c>
      <c r="BL308" s="8" t="s">
        <v>199</v>
      </c>
      <c r="BM308" s="106" t="s">
        <v>1376</v>
      </c>
    </row>
    <row r="309" spans="1:65" s="7" customFormat="1" ht="25.9" customHeight="1">
      <c r="B309" s="82"/>
      <c r="D309" s="83" t="s">
        <v>67</v>
      </c>
      <c r="E309" s="84" t="s">
        <v>130</v>
      </c>
      <c r="F309" s="84" t="s">
        <v>131</v>
      </c>
      <c r="H309" s="314"/>
      <c r="I309" s="318"/>
      <c r="J309" s="86"/>
      <c r="L309" s="82"/>
      <c r="M309" s="87"/>
      <c r="N309" s="88"/>
      <c r="O309" s="88"/>
      <c r="P309" s="89">
        <f>P310</f>
        <v>0</v>
      </c>
      <c r="Q309" s="88"/>
      <c r="R309" s="89">
        <f>R310</f>
        <v>0.18018000000000001</v>
      </c>
      <c r="S309" s="88"/>
      <c r="T309" s="90">
        <f>T310</f>
        <v>0</v>
      </c>
      <c r="AR309" s="83" t="s">
        <v>84</v>
      </c>
      <c r="AT309" s="91" t="s">
        <v>67</v>
      </c>
      <c r="AU309" s="91" t="s">
        <v>68</v>
      </c>
      <c r="AY309" s="83" t="s">
        <v>132</v>
      </c>
      <c r="BK309" s="92">
        <f>BK310</f>
        <v>0</v>
      </c>
    </row>
    <row r="310" spans="1:65" s="7" customFormat="1" ht="22.9" customHeight="1">
      <c r="B310" s="82"/>
      <c r="D310" s="83" t="s">
        <v>67</v>
      </c>
      <c r="E310" s="93" t="s">
        <v>1377</v>
      </c>
      <c r="F310" s="93" t="s">
        <v>1378</v>
      </c>
      <c r="H310" s="314"/>
      <c r="I310" s="318"/>
      <c r="J310" s="94"/>
      <c r="L310" s="82"/>
      <c r="M310" s="87"/>
      <c r="N310" s="88"/>
      <c r="O310" s="88"/>
      <c r="P310" s="89">
        <f>SUM(P311:P312)</f>
        <v>0</v>
      </c>
      <c r="Q310" s="88"/>
      <c r="R310" s="89">
        <f>SUM(R311:R312)</f>
        <v>0.18018000000000001</v>
      </c>
      <c r="S310" s="88"/>
      <c r="T310" s="90">
        <f>SUM(T311:T312)</f>
        <v>0</v>
      </c>
      <c r="AR310" s="83" t="s">
        <v>84</v>
      </c>
      <c r="AT310" s="91" t="s">
        <v>67</v>
      </c>
      <c r="AU310" s="91" t="s">
        <v>75</v>
      </c>
      <c r="AY310" s="83" t="s">
        <v>132</v>
      </c>
      <c r="BK310" s="92">
        <f>SUM(BK311:BK312)</f>
        <v>0</v>
      </c>
    </row>
    <row r="311" spans="1:65" s="2" customFormat="1" ht="24.2" customHeight="1">
      <c r="A311" s="16"/>
      <c r="B311" s="95"/>
      <c r="C311" s="96" t="s">
        <v>745</v>
      </c>
      <c r="D311" s="96" t="s">
        <v>137</v>
      </c>
      <c r="E311" s="97" t="s">
        <v>1379</v>
      </c>
      <c r="F311" s="98" t="s">
        <v>1380</v>
      </c>
      <c r="G311" s="99" t="s">
        <v>145</v>
      </c>
      <c r="H311" s="333">
        <v>858</v>
      </c>
      <c r="I311" s="334"/>
      <c r="J311" s="100"/>
      <c r="K311" s="101"/>
      <c r="L311" s="17"/>
      <c r="M311" s="102" t="s">
        <v>1</v>
      </c>
      <c r="N311" s="103" t="s">
        <v>34</v>
      </c>
      <c r="O311" s="32"/>
      <c r="P311" s="104">
        <f>O311*H311</f>
        <v>0</v>
      </c>
      <c r="Q311" s="104">
        <v>0</v>
      </c>
      <c r="R311" s="104">
        <f>Q311*H311</f>
        <v>0</v>
      </c>
      <c r="S311" s="104">
        <v>0</v>
      </c>
      <c r="T311" s="105">
        <f>S311*H311</f>
        <v>0</v>
      </c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R311" s="106" t="s">
        <v>141</v>
      </c>
      <c r="AT311" s="106" t="s">
        <v>137</v>
      </c>
      <c r="AU311" s="106" t="s">
        <v>80</v>
      </c>
      <c r="AY311" s="8" t="s">
        <v>132</v>
      </c>
      <c r="BE311" s="107">
        <f>IF(N311="základná",J311,0)</f>
        <v>0</v>
      </c>
      <c r="BF311" s="107">
        <f>IF(N311="znížená",J311,0)</f>
        <v>0</v>
      </c>
      <c r="BG311" s="107">
        <f>IF(N311="zákl. prenesená",J311,0)</f>
        <v>0</v>
      </c>
      <c r="BH311" s="107">
        <f>IF(N311="zníž. prenesená",J311,0)</f>
        <v>0</v>
      </c>
      <c r="BI311" s="107">
        <f>IF(N311="nulová",J311,0)</f>
        <v>0</v>
      </c>
      <c r="BJ311" s="8" t="s">
        <v>80</v>
      </c>
      <c r="BK311" s="107">
        <f>ROUND(I311*H311,2)</f>
        <v>0</v>
      </c>
      <c r="BL311" s="8" t="s">
        <v>141</v>
      </c>
      <c r="BM311" s="106" t="s">
        <v>1381</v>
      </c>
    </row>
    <row r="312" spans="1:65" s="2" customFormat="1" ht="16.5" customHeight="1">
      <c r="A312" s="16"/>
      <c r="B312" s="95"/>
      <c r="C312" s="108" t="s">
        <v>749</v>
      </c>
      <c r="D312" s="108" t="s">
        <v>130</v>
      </c>
      <c r="E312" s="109" t="s">
        <v>1382</v>
      </c>
      <c r="F312" s="110" t="s">
        <v>1383</v>
      </c>
      <c r="G312" s="111" t="s">
        <v>145</v>
      </c>
      <c r="H312" s="345">
        <v>858</v>
      </c>
      <c r="I312" s="346"/>
      <c r="J312" s="112"/>
      <c r="K312" s="113"/>
      <c r="L312" s="114"/>
      <c r="M312" s="115" t="s">
        <v>1</v>
      </c>
      <c r="N312" s="116" t="s">
        <v>34</v>
      </c>
      <c r="O312" s="32"/>
      <c r="P312" s="104">
        <f>O312*H312</f>
        <v>0</v>
      </c>
      <c r="Q312" s="104">
        <v>2.1000000000000001E-4</v>
      </c>
      <c r="R312" s="104">
        <f>Q312*H312</f>
        <v>0.18018000000000001</v>
      </c>
      <c r="S312" s="104">
        <v>0</v>
      </c>
      <c r="T312" s="105">
        <f>S312*H312</f>
        <v>0</v>
      </c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R312" s="106" t="s">
        <v>664</v>
      </c>
      <c r="AT312" s="106" t="s">
        <v>130</v>
      </c>
      <c r="AU312" s="106" t="s">
        <v>80</v>
      </c>
      <c r="AY312" s="8" t="s">
        <v>132</v>
      </c>
      <c r="BE312" s="107">
        <f>IF(N312="základná",J312,0)</f>
        <v>0</v>
      </c>
      <c r="BF312" s="107">
        <f>IF(N312="znížená",J312,0)</f>
        <v>0</v>
      </c>
      <c r="BG312" s="107">
        <f>IF(N312="zákl. prenesená",J312,0)</f>
        <v>0</v>
      </c>
      <c r="BH312" s="107">
        <f>IF(N312="zníž. prenesená",J312,0)</f>
        <v>0</v>
      </c>
      <c r="BI312" s="107">
        <f>IF(N312="nulová",J312,0)</f>
        <v>0</v>
      </c>
      <c r="BJ312" s="8" t="s">
        <v>80</v>
      </c>
      <c r="BK312" s="107">
        <f>ROUND(I312*H312,2)</f>
        <v>0</v>
      </c>
      <c r="BL312" s="8" t="s">
        <v>664</v>
      </c>
      <c r="BM312" s="106" t="s">
        <v>1384</v>
      </c>
    </row>
    <row r="313" spans="1:65" s="7" customFormat="1" ht="25.9" customHeight="1">
      <c r="B313" s="82"/>
      <c r="D313" s="83" t="s">
        <v>67</v>
      </c>
      <c r="E313" s="84" t="s">
        <v>765</v>
      </c>
      <c r="F313" s="84" t="s">
        <v>1385</v>
      </c>
      <c r="H313" s="314"/>
      <c r="I313" s="318"/>
      <c r="J313" s="86"/>
      <c r="L313" s="82"/>
      <c r="M313" s="87"/>
      <c r="N313" s="88"/>
      <c r="O313" s="88"/>
      <c r="P313" s="89">
        <f>P314</f>
        <v>0</v>
      </c>
      <c r="Q313" s="88"/>
      <c r="R313" s="89">
        <f>R314</f>
        <v>0</v>
      </c>
      <c r="S313" s="88"/>
      <c r="T313" s="90">
        <f>T314</f>
        <v>0</v>
      </c>
      <c r="AR313" s="83" t="s">
        <v>154</v>
      </c>
      <c r="AT313" s="91" t="s">
        <v>67</v>
      </c>
      <c r="AU313" s="91" t="s">
        <v>68</v>
      </c>
      <c r="AY313" s="83" t="s">
        <v>132</v>
      </c>
      <c r="BK313" s="92">
        <f>BK314</f>
        <v>0</v>
      </c>
    </row>
    <row r="314" spans="1:65" s="2" customFormat="1" ht="44.25" customHeight="1">
      <c r="A314" s="16"/>
      <c r="B314" s="95"/>
      <c r="C314" s="96" t="s">
        <v>753</v>
      </c>
      <c r="D314" s="96" t="s">
        <v>137</v>
      </c>
      <c r="E314" s="97" t="s">
        <v>1386</v>
      </c>
      <c r="F314" s="98" t="s">
        <v>1387</v>
      </c>
      <c r="G314" s="99" t="s">
        <v>336</v>
      </c>
      <c r="H314" s="333"/>
      <c r="I314" s="334"/>
      <c r="J314" s="100"/>
      <c r="K314" s="101"/>
      <c r="L314" s="17"/>
      <c r="M314" s="117" t="s">
        <v>1</v>
      </c>
      <c r="N314" s="118" t="s">
        <v>34</v>
      </c>
      <c r="O314" s="119"/>
      <c r="P314" s="120">
        <f>O314*H314</f>
        <v>0</v>
      </c>
      <c r="Q314" s="120">
        <v>0</v>
      </c>
      <c r="R314" s="120">
        <f>Q314*H314</f>
        <v>0</v>
      </c>
      <c r="S314" s="120">
        <v>0</v>
      </c>
      <c r="T314" s="121">
        <f>S314*H314</f>
        <v>0</v>
      </c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R314" s="106" t="s">
        <v>770</v>
      </c>
      <c r="AT314" s="106" t="s">
        <v>137</v>
      </c>
      <c r="AU314" s="106" t="s">
        <v>75</v>
      </c>
      <c r="AY314" s="8" t="s">
        <v>132</v>
      </c>
      <c r="BE314" s="107">
        <f>IF(N314="základná",J314,0)</f>
        <v>0</v>
      </c>
      <c r="BF314" s="107">
        <f>IF(N314="znížená",J314,0)</f>
        <v>0</v>
      </c>
      <c r="BG314" s="107">
        <f>IF(N314="zákl. prenesená",J314,0)</f>
        <v>0</v>
      </c>
      <c r="BH314" s="107">
        <f>IF(N314="zníž. prenesená",J314,0)</f>
        <v>0</v>
      </c>
      <c r="BI314" s="107">
        <f>IF(N314="nulová",J314,0)</f>
        <v>0</v>
      </c>
      <c r="BJ314" s="8" t="s">
        <v>80</v>
      </c>
      <c r="BK314" s="107">
        <f>ROUND(I314*H314,2)</f>
        <v>0</v>
      </c>
      <c r="BL314" s="8" t="s">
        <v>770</v>
      </c>
      <c r="BM314" s="106" t="s">
        <v>1388</v>
      </c>
    </row>
    <row r="315" spans="1:65" s="2" customFormat="1" ht="6.95" customHeight="1">
      <c r="A315" s="16"/>
      <c r="B315" s="26"/>
      <c r="C315" s="27"/>
      <c r="D315" s="27"/>
      <c r="E315" s="27"/>
      <c r="F315" s="27"/>
      <c r="G315" s="27"/>
      <c r="H315" s="27"/>
      <c r="I315" s="27"/>
      <c r="J315" s="27"/>
      <c r="K315" s="27"/>
      <c r="L315" s="17"/>
      <c r="M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</row>
  </sheetData>
  <autoFilter ref="C143:K314"/>
  <mergeCells count="15">
    <mergeCell ref="E130:H130"/>
    <mergeCell ref="E134:H134"/>
    <mergeCell ref="E132:H132"/>
    <mergeCell ref="E136:H13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9"/>
  <sheetViews>
    <sheetView showGridLines="0" workbookViewId="0">
      <selection activeCell="L133" sqref="L133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125" t="s">
        <v>5</v>
      </c>
      <c r="M2" s="123"/>
      <c r="N2" s="123"/>
      <c r="O2" s="123"/>
      <c r="P2" s="123"/>
      <c r="Q2" s="123"/>
      <c r="R2" s="123"/>
      <c r="S2" s="123"/>
      <c r="T2" s="123"/>
      <c r="U2" s="123"/>
      <c r="V2" s="123"/>
      <c r="AT2" s="8" t="s">
        <v>94</v>
      </c>
    </row>
    <row r="3" spans="1:46" s="1" customFormat="1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68</v>
      </c>
    </row>
    <row r="4" spans="1:46" s="1" customFormat="1" ht="24.95" customHeight="1">
      <c r="B4" s="11"/>
      <c r="D4" s="12" t="s">
        <v>96</v>
      </c>
      <c r="L4" s="11"/>
      <c r="M4" s="41" t="s">
        <v>9</v>
      </c>
      <c r="AT4" s="8" t="s">
        <v>3</v>
      </c>
    </row>
    <row r="5" spans="1:46" s="1" customFormat="1" ht="6.95" customHeight="1">
      <c r="B5" s="11"/>
      <c r="L5" s="11"/>
    </row>
    <row r="6" spans="1:46" s="1" customFormat="1" ht="12" customHeight="1">
      <c r="B6" s="11"/>
      <c r="D6" s="14" t="s">
        <v>13</v>
      </c>
      <c r="L6" s="11"/>
    </row>
    <row r="7" spans="1:46" s="1" customFormat="1" ht="16.5" customHeight="1">
      <c r="B7" s="11"/>
      <c r="E7" s="126" t="str">
        <f>'Rekapitulácia stavby'!K6</f>
        <v>Žilina Zb HaZZ, vybudovanie rozvodov tepla</v>
      </c>
      <c r="F7" s="127"/>
      <c r="G7" s="127"/>
      <c r="H7" s="127"/>
      <c r="L7" s="11"/>
    </row>
    <row r="8" spans="1:46" ht="12.75">
      <c r="B8" s="11"/>
      <c r="D8" s="14" t="s">
        <v>97</v>
      </c>
      <c r="L8" s="11"/>
    </row>
    <row r="9" spans="1:46" s="1" customFormat="1" ht="16.5" customHeight="1">
      <c r="B9" s="11"/>
      <c r="E9" s="126" t="s">
        <v>98</v>
      </c>
      <c r="F9" s="123"/>
      <c r="G9" s="123"/>
      <c r="H9" s="123"/>
      <c r="L9" s="11"/>
    </row>
    <row r="10" spans="1:46" s="1" customFormat="1" ht="12" customHeight="1">
      <c r="B10" s="11"/>
      <c r="D10" s="14" t="s">
        <v>99</v>
      </c>
      <c r="L10" s="11"/>
    </row>
    <row r="11" spans="1:46" s="2" customFormat="1" ht="16.5" customHeight="1">
      <c r="A11" s="16"/>
      <c r="B11" s="17"/>
      <c r="C11" s="16"/>
      <c r="D11" s="16"/>
      <c r="E11" s="128" t="s">
        <v>901</v>
      </c>
      <c r="F11" s="129"/>
      <c r="G11" s="129"/>
      <c r="H11" s="129"/>
      <c r="I11" s="16"/>
      <c r="J11" s="16"/>
      <c r="K11" s="16"/>
      <c r="L11" s="2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" customFormat="1" ht="12" customHeight="1">
      <c r="A12" s="16"/>
      <c r="B12" s="17"/>
      <c r="C12" s="16"/>
      <c r="D12" s="14" t="s">
        <v>101</v>
      </c>
      <c r="E12" s="16"/>
      <c r="F12" s="16"/>
      <c r="G12" s="16"/>
      <c r="H12" s="16"/>
      <c r="I12" s="16"/>
      <c r="J12" s="16"/>
      <c r="K12" s="16"/>
      <c r="L12" s="2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" customFormat="1" ht="16.5" customHeight="1">
      <c r="A13" s="16"/>
      <c r="B13" s="17"/>
      <c r="C13" s="16"/>
      <c r="D13" s="16"/>
      <c r="E13" s="122" t="s">
        <v>772</v>
      </c>
      <c r="F13" s="129"/>
      <c r="G13" s="129"/>
      <c r="H13" s="129"/>
      <c r="I13" s="16"/>
      <c r="J13" s="16"/>
      <c r="K13" s="16"/>
      <c r="L13" s="21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" customFormat="1" ht="11.25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21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" customFormat="1" ht="12" customHeight="1">
      <c r="A15" s="16"/>
      <c r="B15" s="17"/>
      <c r="C15" s="16"/>
      <c r="D15" s="14" t="s">
        <v>15</v>
      </c>
      <c r="E15" s="16"/>
      <c r="F15" s="13" t="s">
        <v>1</v>
      </c>
      <c r="G15" s="16"/>
      <c r="H15" s="16"/>
      <c r="I15" s="14" t="s">
        <v>16</v>
      </c>
      <c r="J15" s="13" t="s">
        <v>1</v>
      </c>
      <c r="K15" s="16"/>
      <c r="L15" s="21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" customFormat="1" ht="12" customHeight="1">
      <c r="A16" s="16"/>
      <c r="B16" s="17"/>
      <c r="C16" s="16"/>
      <c r="D16" s="14" t="s">
        <v>17</v>
      </c>
      <c r="E16" s="16"/>
      <c r="F16" s="13" t="s">
        <v>1451</v>
      </c>
      <c r="G16" s="16"/>
      <c r="H16" s="16"/>
      <c r="I16" s="14" t="s">
        <v>18</v>
      </c>
      <c r="J16" s="30"/>
      <c r="K16" s="16"/>
      <c r="L16" s="21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" customFormat="1" ht="10.9" customHeight="1">
      <c r="A17" s="16"/>
      <c r="B17" s="17"/>
      <c r="C17" s="16"/>
      <c r="D17" s="16"/>
      <c r="E17" s="16"/>
      <c r="F17" s="16"/>
      <c r="G17" s="16"/>
      <c r="H17" s="16"/>
      <c r="I17" s="16"/>
      <c r="J17" s="16"/>
      <c r="K17" s="16"/>
      <c r="L17" s="21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" customFormat="1" ht="12" customHeight="1">
      <c r="A18" s="16"/>
      <c r="B18" s="17"/>
      <c r="C18" s="16"/>
      <c r="D18" s="14" t="s">
        <v>19</v>
      </c>
      <c r="E18" s="16"/>
      <c r="F18" s="16" t="s">
        <v>1452</v>
      </c>
      <c r="G18" s="16"/>
      <c r="H18" s="16"/>
      <c r="I18" s="14" t="s">
        <v>20</v>
      </c>
      <c r="J18" s="13" t="str">
        <f>IF('Rekapitulácia stavby'!AN10="","",'Rekapitulácia stavby'!AN10)</f>
        <v/>
      </c>
      <c r="K18" s="16"/>
      <c r="L18" s="21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" customFormat="1" ht="18" customHeight="1">
      <c r="A19" s="16"/>
      <c r="B19" s="17"/>
      <c r="C19" s="16"/>
      <c r="D19" s="16"/>
      <c r="E19" s="13" t="str">
        <f>IF('Rekapitulácia stavby'!E11="","",'Rekapitulácia stavby'!E11)</f>
        <v xml:space="preserve"> </v>
      </c>
      <c r="F19" s="16"/>
      <c r="G19" s="16"/>
      <c r="H19" s="16"/>
      <c r="I19" s="14" t="s">
        <v>22</v>
      </c>
      <c r="J19" s="13" t="str">
        <f>IF('Rekapitulácia stavby'!AN11="","",'Rekapitulácia stavby'!AN11)</f>
        <v/>
      </c>
      <c r="K19" s="16"/>
      <c r="L19" s="21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" customFormat="1" ht="6.95" customHeight="1">
      <c r="A20" s="16"/>
      <c r="B20" s="17"/>
      <c r="C20" s="16"/>
      <c r="D20" s="16"/>
      <c r="E20" s="155"/>
      <c r="F20" s="155"/>
      <c r="G20" s="155"/>
      <c r="H20" s="155"/>
      <c r="I20" s="155"/>
      <c r="J20" s="155"/>
      <c r="K20" s="16"/>
      <c r="L20" s="21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" customFormat="1" ht="12" customHeight="1">
      <c r="A21" s="16"/>
      <c r="B21" s="17"/>
      <c r="C21" s="16"/>
      <c r="D21" s="14" t="s">
        <v>23</v>
      </c>
      <c r="E21" s="155"/>
      <c r="F21" s="155"/>
      <c r="G21" s="155"/>
      <c r="H21" s="155"/>
      <c r="I21" s="147" t="s">
        <v>20</v>
      </c>
      <c r="J21" s="149"/>
      <c r="K21" s="16"/>
      <c r="L21" s="21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" customFormat="1" ht="18" customHeight="1">
      <c r="A22" s="16"/>
      <c r="B22" s="17"/>
      <c r="C22" s="16"/>
      <c r="D22" s="16"/>
      <c r="E22" s="270"/>
      <c r="F22" s="142"/>
      <c r="G22" s="142"/>
      <c r="H22" s="142"/>
      <c r="I22" s="147" t="s">
        <v>22</v>
      </c>
      <c r="J22" s="149"/>
      <c r="K22" s="16"/>
      <c r="L22" s="2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" customFormat="1" ht="6.95" customHeight="1">
      <c r="A23" s="16"/>
      <c r="B23" s="17"/>
      <c r="C23" s="16"/>
      <c r="D23" s="16"/>
      <c r="E23" s="16"/>
      <c r="F23" s="16"/>
      <c r="G23" s="16"/>
      <c r="H23" s="16"/>
      <c r="I23" s="16"/>
      <c r="J23" s="16"/>
      <c r="K23" s="16"/>
      <c r="L23" s="21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" customFormat="1" ht="12" customHeight="1">
      <c r="A24" s="16"/>
      <c r="B24" s="17"/>
      <c r="C24" s="16"/>
      <c r="D24" s="14" t="s">
        <v>24</v>
      </c>
      <c r="E24" s="16"/>
      <c r="F24" s="16"/>
      <c r="G24" s="16"/>
      <c r="H24" s="16"/>
      <c r="I24" s="14" t="s">
        <v>20</v>
      </c>
      <c r="J24" s="13" t="s">
        <v>1</v>
      </c>
      <c r="K24" s="16"/>
      <c r="L24" s="21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" customFormat="1" ht="18" customHeight="1">
      <c r="A25" s="16"/>
      <c r="B25" s="17"/>
      <c r="C25" s="16"/>
      <c r="D25" s="16"/>
      <c r="E25" s="13"/>
      <c r="F25" s="16"/>
      <c r="G25" s="16"/>
      <c r="H25" s="16"/>
      <c r="I25" s="14" t="s">
        <v>22</v>
      </c>
      <c r="J25" s="13" t="s">
        <v>1</v>
      </c>
      <c r="K25" s="16"/>
      <c r="L25" s="21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" customFormat="1" ht="6.95" customHeight="1">
      <c r="A26" s="16"/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21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" customFormat="1" ht="12" customHeight="1">
      <c r="A27" s="16"/>
      <c r="B27" s="17"/>
      <c r="C27" s="16"/>
      <c r="D27" s="14" t="s">
        <v>26</v>
      </c>
      <c r="E27" s="16"/>
      <c r="F27" s="16"/>
      <c r="G27" s="16"/>
      <c r="H27" s="16"/>
      <c r="I27" s="14" t="s">
        <v>20</v>
      </c>
      <c r="J27" s="13" t="s">
        <v>1</v>
      </c>
      <c r="K27" s="16"/>
      <c r="L27" s="21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" customFormat="1" ht="18" customHeight="1">
      <c r="A28" s="16"/>
      <c r="B28" s="17"/>
      <c r="C28" s="16"/>
      <c r="D28" s="16"/>
      <c r="E28" s="13"/>
      <c r="F28" s="16"/>
      <c r="G28" s="16"/>
      <c r="H28" s="16"/>
      <c r="I28" s="14" t="s">
        <v>22</v>
      </c>
      <c r="J28" s="13" t="s">
        <v>1</v>
      </c>
      <c r="K28" s="16"/>
      <c r="L28" s="21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" customFormat="1" ht="6.95" customHeight="1">
      <c r="A29" s="16"/>
      <c r="B29" s="17"/>
      <c r="C29" s="16"/>
      <c r="D29" s="16"/>
      <c r="E29" s="16"/>
      <c r="F29" s="16"/>
      <c r="G29" s="16"/>
      <c r="H29" s="16"/>
      <c r="I29" s="16"/>
      <c r="J29" s="16"/>
      <c r="K29" s="16"/>
      <c r="L29" s="21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" customFormat="1" ht="12" customHeight="1">
      <c r="A30" s="16"/>
      <c r="B30" s="17"/>
      <c r="C30" s="16"/>
      <c r="D30" s="14" t="s">
        <v>27</v>
      </c>
      <c r="E30" s="16"/>
      <c r="F30" s="16"/>
      <c r="G30" s="16"/>
      <c r="H30" s="16"/>
      <c r="I30" s="16"/>
      <c r="J30" s="16"/>
      <c r="K30" s="16"/>
      <c r="L30" s="21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3" customFormat="1" ht="16.5" customHeight="1">
      <c r="A31" s="43"/>
      <c r="B31" s="44"/>
      <c r="C31" s="43"/>
      <c r="D31" s="43"/>
      <c r="E31" s="124" t="s">
        <v>1</v>
      </c>
      <c r="F31" s="124"/>
      <c r="G31" s="124"/>
      <c r="H31" s="124"/>
      <c r="I31" s="43"/>
      <c r="J31" s="43"/>
      <c r="K31" s="43"/>
      <c r="L31" s="45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s="2" customFormat="1" ht="6.95" customHeight="1">
      <c r="A32" s="16"/>
      <c r="B32" s="17"/>
      <c r="C32" s="16"/>
      <c r="D32" s="16"/>
      <c r="E32" s="16"/>
      <c r="F32" s="16"/>
      <c r="G32" s="16"/>
      <c r="H32" s="16"/>
      <c r="I32" s="16"/>
      <c r="J32" s="16"/>
      <c r="K32" s="16"/>
      <c r="L32" s="21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" customFormat="1" ht="6.95" customHeight="1">
      <c r="A33" s="16"/>
      <c r="B33" s="17"/>
      <c r="C33" s="16"/>
      <c r="D33" s="38"/>
      <c r="E33" s="38"/>
      <c r="F33" s="38"/>
      <c r="G33" s="38"/>
      <c r="H33" s="38"/>
      <c r="I33" s="38"/>
      <c r="J33" s="38"/>
      <c r="K33" s="38"/>
      <c r="L33" s="2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" customFormat="1" ht="25.35" customHeight="1">
      <c r="A34" s="16"/>
      <c r="B34" s="17"/>
      <c r="C34" s="16"/>
      <c r="D34" s="46" t="s">
        <v>28</v>
      </c>
      <c r="E34" s="16"/>
      <c r="F34" s="16"/>
      <c r="G34" s="16"/>
      <c r="H34" s="16"/>
      <c r="I34" s="16"/>
      <c r="J34" s="40"/>
      <c r="K34" s="16"/>
      <c r="L34" s="21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" customFormat="1" ht="6.95" customHeight="1">
      <c r="A35" s="16"/>
      <c r="B35" s="17"/>
      <c r="C35" s="16"/>
      <c r="D35" s="38"/>
      <c r="E35" s="38"/>
      <c r="F35" s="38"/>
      <c r="G35" s="38"/>
      <c r="H35" s="38"/>
      <c r="I35" s="38"/>
      <c r="J35" s="38"/>
      <c r="K35" s="38"/>
      <c r="L35" s="21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" customFormat="1" ht="14.45" customHeight="1">
      <c r="A36" s="16"/>
      <c r="B36" s="17"/>
      <c r="C36" s="16"/>
      <c r="D36" s="16"/>
      <c r="E36" s="16"/>
      <c r="F36" s="19" t="s">
        <v>30</v>
      </c>
      <c r="G36" s="16"/>
      <c r="H36" s="16"/>
      <c r="I36" s="19" t="s">
        <v>29</v>
      </c>
      <c r="J36" s="19" t="s">
        <v>31</v>
      </c>
      <c r="K36" s="16"/>
      <c r="L36" s="21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" customFormat="1" ht="14.45" customHeight="1">
      <c r="A37" s="16"/>
      <c r="B37" s="17"/>
      <c r="C37" s="16"/>
      <c r="D37" s="42" t="s">
        <v>32</v>
      </c>
      <c r="E37" s="20" t="s">
        <v>33</v>
      </c>
      <c r="F37" s="47">
        <f>ROUND((SUM(BE136:BE188)),  2)</f>
        <v>0</v>
      </c>
      <c r="G37" s="48"/>
      <c r="H37" s="48"/>
      <c r="I37" s="49">
        <v>0.2</v>
      </c>
      <c r="J37" s="47">
        <f>ROUND(((SUM(BE136:BE188))*I37),  2)</f>
        <v>0</v>
      </c>
      <c r="K37" s="16"/>
      <c r="L37" s="21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" customFormat="1" ht="14.45" customHeight="1">
      <c r="A38" s="16"/>
      <c r="B38" s="17"/>
      <c r="C38" s="16"/>
      <c r="D38" s="16"/>
      <c r="E38" s="20" t="s">
        <v>34</v>
      </c>
      <c r="F38" s="47">
        <f>ROUND((SUM(BF136:BF188)),  2)</f>
        <v>0</v>
      </c>
      <c r="G38" s="48"/>
      <c r="H38" s="48"/>
      <c r="I38" s="49">
        <v>0.2</v>
      </c>
      <c r="J38" s="47">
        <f>ROUND(((SUM(BF136:BF188))*I38),  2)</f>
        <v>0</v>
      </c>
      <c r="K38" s="16"/>
      <c r="L38" s="21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" customFormat="1" ht="14.45" hidden="1" customHeight="1">
      <c r="A39" s="16"/>
      <c r="B39" s="17"/>
      <c r="C39" s="16"/>
      <c r="D39" s="16"/>
      <c r="E39" s="14" t="s">
        <v>35</v>
      </c>
      <c r="F39" s="50">
        <f>ROUND((SUM(BG136:BG188)),  2)</f>
        <v>0</v>
      </c>
      <c r="G39" s="16"/>
      <c r="H39" s="16"/>
      <c r="I39" s="51">
        <v>0.2</v>
      </c>
      <c r="J39" s="50">
        <f>0</f>
        <v>0</v>
      </c>
      <c r="K39" s="16"/>
      <c r="L39" s="21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" customFormat="1" ht="14.45" hidden="1" customHeight="1">
      <c r="A40" s="16"/>
      <c r="B40" s="17"/>
      <c r="C40" s="16"/>
      <c r="D40" s="16"/>
      <c r="E40" s="14" t="s">
        <v>36</v>
      </c>
      <c r="F40" s="50">
        <f>ROUND((SUM(BH136:BH188)),  2)</f>
        <v>0</v>
      </c>
      <c r="G40" s="16"/>
      <c r="H40" s="16"/>
      <c r="I40" s="51">
        <v>0.2</v>
      </c>
      <c r="J40" s="50">
        <f>0</f>
        <v>0</v>
      </c>
      <c r="K40" s="16"/>
      <c r="L40" s="21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" customFormat="1" ht="14.45" hidden="1" customHeight="1">
      <c r="A41" s="16"/>
      <c r="B41" s="17"/>
      <c r="C41" s="16"/>
      <c r="D41" s="16"/>
      <c r="E41" s="20" t="s">
        <v>37</v>
      </c>
      <c r="F41" s="47">
        <f>ROUND((SUM(BI136:BI188)),  2)</f>
        <v>0</v>
      </c>
      <c r="G41" s="48"/>
      <c r="H41" s="48"/>
      <c r="I41" s="49">
        <v>0</v>
      </c>
      <c r="J41" s="47">
        <f>0</f>
        <v>0</v>
      </c>
      <c r="K41" s="16"/>
      <c r="L41" s="21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" customFormat="1" ht="6.95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21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s="2" customFormat="1" ht="25.35" customHeight="1">
      <c r="A43" s="16"/>
      <c r="B43" s="17"/>
      <c r="C43" s="52"/>
      <c r="D43" s="53" t="s">
        <v>38</v>
      </c>
      <c r="E43" s="33"/>
      <c r="F43" s="33"/>
      <c r="G43" s="54" t="s">
        <v>39</v>
      </c>
      <c r="H43" s="55" t="s">
        <v>40</v>
      </c>
      <c r="I43" s="33"/>
      <c r="J43" s="56"/>
      <c r="K43" s="57"/>
      <c r="L43" s="21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</row>
    <row r="44" spans="1:31" s="2" customFormat="1" ht="14.45" customHeight="1">
      <c r="A44" s="16"/>
      <c r="B44" s="17"/>
      <c r="C44" s="16"/>
      <c r="D44" s="16"/>
      <c r="E44" s="16"/>
      <c r="F44" s="16"/>
      <c r="G44" s="16"/>
      <c r="H44" s="16"/>
      <c r="I44" s="16"/>
      <c r="J44" s="16"/>
      <c r="K44" s="16"/>
      <c r="L44" s="21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</row>
    <row r="45" spans="1:31" s="1" customFormat="1" ht="14.45" customHeight="1">
      <c r="B45" s="11"/>
      <c r="L45" s="11"/>
    </row>
    <row r="46" spans="1:31" s="1" customFormat="1" ht="14.45" customHeight="1">
      <c r="B46" s="11"/>
      <c r="L46" s="11"/>
    </row>
    <row r="47" spans="1:31" s="1" customFormat="1" ht="14.45" customHeight="1">
      <c r="B47" s="11"/>
      <c r="L47" s="11"/>
    </row>
    <row r="48" spans="1:31" s="1" customFormat="1" ht="14.45" customHeight="1">
      <c r="B48" s="11"/>
      <c r="L48" s="11"/>
    </row>
    <row r="49" spans="1:31" s="1" customFormat="1" ht="14.45" customHeight="1">
      <c r="B49" s="11"/>
      <c r="L49" s="11"/>
    </row>
    <row r="50" spans="1:31" s="2" customFormat="1" ht="14.45" customHeight="1">
      <c r="B50" s="21"/>
      <c r="D50" s="22" t="s">
        <v>41</v>
      </c>
      <c r="E50" s="23"/>
      <c r="F50" s="23"/>
      <c r="G50" s="22" t="s">
        <v>42</v>
      </c>
      <c r="H50" s="23"/>
      <c r="I50" s="23"/>
      <c r="J50" s="23"/>
      <c r="K50" s="23"/>
      <c r="L50" s="21"/>
    </row>
    <row r="51" spans="1:31" ht="11.25">
      <c r="B51" s="11"/>
      <c r="L51" s="11"/>
    </row>
    <row r="52" spans="1:31" ht="11.25">
      <c r="B52" s="11"/>
      <c r="L52" s="11"/>
    </row>
    <row r="53" spans="1:31" ht="11.25">
      <c r="B53" s="11"/>
      <c r="L53" s="11"/>
    </row>
    <row r="54" spans="1:31" ht="11.25">
      <c r="B54" s="11"/>
      <c r="L54" s="11"/>
    </row>
    <row r="55" spans="1:31" ht="11.25">
      <c r="B55" s="11"/>
      <c r="L55" s="11"/>
    </row>
    <row r="56" spans="1:31" ht="11.25">
      <c r="B56" s="11"/>
      <c r="L56" s="11"/>
    </row>
    <row r="57" spans="1:31" ht="11.25">
      <c r="B57" s="11"/>
      <c r="L57" s="11"/>
    </row>
    <row r="58" spans="1:31" ht="11.25">
      <c r="B58" s="11"/>
      <c r="L58" s="11"/>
    </row>
    <row r="59" spans="1:31" ht="11.25">
      <c r="B59" s="11"/>
      <c r="L59" s="11"/>
    </row>
    <row r="60" spans="1:31" ht="11.25">
      <c r="B60" s="11"/>
      <c r="L60" s="11"/>
    </row>
    <row r="61" spans="1:31" s="2" customFormat="1" ht="12.75">
      <c r="A61" s="16"/>
      <c r="B61" s="17"/>
      <c r="C61" s="16"/>
      <c r="D61" s="24" t="s">
        <v>43</v>
      </c>
      <c r="E61" s="18"/>
      <c r="F61" s="58" t="s">
        <v>44</v>
      </c>
      <c r="G61" s="24" t="s">
        <v>43</v>
      </c>
      <c r="H61" s="18"/>
      <c r="I61" s="18"/>
      <c r="J61" s="59" t="s">
        <v>44</v>
      </c>
      <c r="K61" s="18"/>
      <c r="L61" s="21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t="11.25">
      <c r="B62" s="11"/>
      <c r="L62" s="11"/>
    </row>
    <row r="63" spans="1:31" ht="11.25">
      <c r="B63" s="11"/>
      <c r="L63" s="11"/>
    </row>
    <row r="64" spans="1:31" ht="11.25">
      <c r="B64" s="11"/>
      <c r="L64" s="11"/>
    </row>
    <row r="65" spans="1:31" s="2" customFormat="1" ht="12.75">
      <c r="A65" s="16"/>
      <c r="B65" s="17"/>
      <c r="C65" s="16"/>
      <c r="D65" s="22" t="s">
        <v>45</v>
      </c>
      <c r="E65" s="25"/>
      <c r="F65" s="25"/>
      <c r="G65" s="22" t="s">
        <v>46</v>
      </c>
      <c r="H65" s="25"/>
      <c r="I65" s="25"/>
      <c r="J65" s="25"/>
      <c r="K65" s="25"/>
      <c r="L65" s="21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t="11.25">
      <c r="B66" s="11"/>
      <c r="L66" s="11"/>
    </row>
    <row r="67" spans="1:31" ht="11.25">
      <c r="B67" s="11"/>
      <c r="L67" s="11"/>
    </row>
    <row r="68" spans="1:31" ht="11.25">
      <c r="B68" s="11"/>
      <c r="L68" s="11"/>
    </row>
    <row r="69" spans="1:31" ht="11.25">
      <c r="B69" s="11"/>
      <c r="L69" s="11"/>
    </row>
    <row r="70" spans="1:31" ht="11.25">
      <c r="B70" s="11"/>
      <c r="L70" s="11"/>
    </row>
    <row r="71" spans="1:31" ht="11.25">
      <c r="B71" s="11"/>
      <c r="L71" s="11"/>
    </row>
    <row r="72" spans="1:31" ht="11.25">
      <c r="B72" s="11"/>
      <c r="L72" s="11"/>
    </row>
    <row r="73" spans="1:31" ht="11.25">
      <c r="B73" s="11"/>
      <c r="L73" s="11"/>
    </row>
    <row r="74" spans="1:31" ht="11.25">
      <c r="B74" s="11"/>
      <c r="L74" s="11"/>
    </row>
    <row r="75" spans="1:31" ht="11.25">
      <c r="B75" s="11"/>
      <c r="L75" s="11"/>
    </row>
    <row r="76" spans="1:31" s="2" customFormat="1" ht="12.75">
      <c r="A76" s="16"/>
      <c r="B76" s="17"/>
      <c r="C76" s="16"/>
      <c r="D76" s="24" t="s">
        <v>43</v>
      </c>
      <c r="E76" s="18"/>
      <c r="F76" s="58" t="s">
        <v>44</v>
      </c>
      <c r="G76" s="24" t="s">
        <v>43</v>
      </c>
      <c r="H76" s="18"/>
      <c r="I76" s="18"/>
      <c r="J76" s="59" t="s">
        <v>44</v>
      </c>
      <c r="K76" s="18"/>
      <c r="L76" s="21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" customFormat="1" ht="14.45" customHeight="1">
      <c r="A77" s="16"/>
      <c r="B77" s="26"/>
      <c r="C77" s="27"/>
      <c r="D77" s="27"/>
      <c r="E77" s="27"/>
      <c r="F77" s="27"/>
      <c r="G77" s="27"/>
      <c r="H77" s="27"/>
      <c r="I77" s="27"/>
      <c r="J77" s="27"/>
      <c r="K77" s="27"/>
      <c r="L77" s="21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81" spans="1:31" s="2" customFormat="1" ht="6.95" hidden="1" customHeight="1">
      <c r="A81" s="1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1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" customFormat="1" ht="24.95" hidden="1" customHeight="1">
      <c r="A82" s="16"/>
      <c r="B82" s="17"/>
      <c r="C82" s="12" t="s">
        <v>103</v>
      </c>
      <c r="D82" s="16"/>
      <c r="E82" s="16"/>
      <c r="F82" s="16"/>
      <c r="G82" s="16"/>
      <c r="H82" s="16"/>
      <c r="I82" s="16"/>
      <c r="J82" s="16"/>
      <c r="K82" s="16"/>
      <c r="L82" s="21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" customFormat="1" ht="6.95" hidden="1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21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" customFormat="1" ht="12" hidden="1" customHeight="1">
      <c r="A84" s="16"/>
      <c r="B84" s="17"/>
      <c r="C84" s="14" t="s">
        <v>13</v>
      </c>
      <c r="D84" s="16"/>
      <c r="E84" s="16"/>
      <c r="F84" s="16"/>
      <c r="G84" s="16"/>
      <c r="H84" s="16"/>
      <c r="I84" s="16"/>
      <c r="J84" s="16"/>
      <c r="K84" s="16"/>
      <c r="L84" s="21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" customFormat="1" ht="16.5" hidden="1" customHeight="1">
      <c r="A85" s="16"/>
      <c r="B85" s="17"/>
      <c r="C85" s="16"/>
      <c r="D85" s="16"/>
      <c r="E85" s="126" t="str">
        <f>E7</f>
        <v>Žilina Zb HaZZ, vybudovanie rozvodov tepla</v>
      </c>
      <c r="F85" s="127"/>
      <c r="G85" s="127"/>
      <c r="H85" s="127"/>
      <c r="I85" s="16"/>
      <c r="J85" s="16"/>
      <c r="K85" s="16"/>
      <c r="L85" s="21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s="1" customFormat="1" ht="12" hidden="1" customHeight="1">
      <c r="B86" s="11"/>
      <c r="C86" s="14" t="s">
        <v>97</v>
      </c>
      <c r="L86" s="11"/>
    </row>
    <row r="87" spans="1:31" s="1" customFormat="1" ht="16.5" hidden="1" customHeight="1">
      <c r="B87" s="11"/>
      <c r="E87" s="126" t="s">
        <v>98</v>
      </c>
      <c r="F87" s="123"/>
      <c r="G87" s="123"/>
      <c r="H87" s="123"/>
      <c r="L87" s="11"/>
    </row>
    <row r="88" spans="1:31" s="1" customFormat="1" ht="12" hidden="1" customHeight="1">
      <c r="B88" s="11"/>
      <c r="C88" s="14" t="s">
        <v>99</v>
      </c>
      <c r="L88" s="11"/>
    </row>
    <row r="89" spans="1:31" s="2" customFormat="1" ht="16.5" hidden="1" customHeight="1">
      <c r="A89" s="16"/>
      <c r="B89" s="17"/>
      <c r="C89" s="16"/>
      <c r="D89" s="16"/>
      <c r="E89" s="128" t="s">
        <v>901</v>
      </c>
      <c r="F89" s="129"/>
      <c r="G89" s="129"/>
      <c r="H89" s="129"/>
      <c r="I89" s="16"/>
      <c r="J89" s="16"/>
      <c r="K89" s="16"/>
      <c r="L89" s="21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" customFormat="1" ht="12" hidden="1" customHeight="1">
      <c r="A90" s="16"/>
      <c r="B90" s="17"/>
      <c r="C90" s="14" t="s">
        <v>101</v>
      </c>
      <c r="D90" s="16"/>
      <c r="E90" s="16"/>
      <c r="F90" s="16"/>
      <c r="G90" s="16"/>
      <c r="H90" s="16"/>
      <c r="I90" s="16"/>
      <c r="J90" s="16"/>
      <c r="K90" s="16"/>
      <c r="L90" s="21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" customFormat="1" ht="16.5" hidden="1" customHeight="1">
      <c r="A91" s="16"/>
      <c r="B91" s="17"/>
      <c r="C91" s="16"/>
      <c r="D91" s="16"/>
      <c r="E91" s="122" t="str">
        <f>E13</f>
        <v>2 - O1</v>
      </c>
      <c r="F91" s="129"/>
      <c r="G91" s="129"/>
      <c r="H91" s="129"/>
      <c r="I91" s="16"/>
      <c r="J91" s="16"/>
      <c r="K91" s="16"/>
      <c r="L91" s="21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" customFormat="1" ht="6.95" hidden="1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21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" customFormat="1" ht="12" hidden="1" customHeight="1">
      <c r="A93" s="16"/>
      <c r="B93" s="17"/>
      <c r="C93" s="14" t="s">
        <v>17</v>
      </c>
      <c r="D93" s="16"/>
      <c r="E93" s="16"/>
      <c r="F93" s="13" t="str">
        <f>F16</f>
        <v>Žilina, Bánovská cesta 8111</v>
      </c>
      <c r="G93" s="16"/>
      <c r="H93" s="16"/>
      <c r="I93" s="14" t="s">
        <v>18</v>
      </c>
      <c r="J93" s="30" t="str">
        <f>IF(J16="","",J16)</f>
        <v/>
      </c>
      <c r="K93" s="16"/>
      <c r="L93" s="21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" customFormat="1" ht="6.95" hidden="1" customHeight="1">
      <c r="A94" s="16"/>
      <c r="B94" s="17"/>
      <c r="C94" s="16"/>
      <c r="D94" s="16"/>
      <c r="E94" s="16"/>
      <c r="F94" s="16"/>
      <c r="G94" s="16"/>
      <c r="H94" s="16"/>
      <c r="I94" s="16"/>
      <c r="J94" s="16"/>
      <c r="K94" s="16"/>
      <c r="L94" s="21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" customFormat="1" ht="15.2" hidden="1" customHeight="1">
      <c r="A95" s="16"/>
      <c r="B95" s="17"/>
      <c r="C95" s="14" t="s">
        <v>19</v>
      </c>
      <c r="D95" s="16"/>
      <c r="E95" s="16"/>
      <c r="F95" s="13" t="str">
        <f>E19</f>
        <v xml:space="preserve"> </v>
      </c>
      <c r="G95" s="16"/>
      <c r="H95" s="16"/>
      <c r="I95" s="14" t="s">
        <v>24</v>
      </c>
      <c r="J95" s="15">
        <f>E25</f>
        <v>0</v>
      </c>
      <c r="K95" s="16"/>
      <c r="L95" s="21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" customFormat="1" ht="15.2" hidden="1" customHeight="1">
      <c r="A96" s="16"/>
      <c r="B96" s="17"/>
      <c r="C96" s="14" t="s">
        <v>23</v>
      </c>
      <c r="D96" s="16"/>
      <c r="E96" s="16"/>
      <c r="F96" s="13" t="str">
        <f>IF(E22="","",E22)</f>
        <v/>
      </c>
      <c r="G96" s="16"/>
      <c r="H96" s="16"/>
      <c r="I96" s="14" t="s">
        <v>26</v>
      </c>
      <c r="J96" s="15">
        <f>E28</f>
        <v>0</v>
      </c>
      <c r="K96" s="16"/>
      <c r="L96" s="21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" customFormat="1" ht="10.35" hidden="1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21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" customFormat="1" ht="29.25" hidden="1" customHeight="1">
      <c r="A98" s="16"/>
      <c r="B98" s="17"/>
      <c r="C98" s="60" t="s">
        <v>104</v>
      </c>
      <c r="D98" s="52"/>
      <c r="E98" s="52"/>
      <c r="F98" s="52"/>
      <c r="G98" s="52"/>
      <c r="H98" s="52"/>
      <c r="I98" s="52"/>
      <c r="J98" s="61" t="s">
        <v>105</v>
      </c>
      <c r="K98" s="52"/>
      <c r="L98" s="21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</row>
    <row r="99" spans="1:47" s="2" customFormat="1" ht="10.35" hidden="1" customHeight="1">
      <c r="A99" s="16"/>
      <c r="B99" s="17"/>
      <c r="C99" s="16"/>
      <c r="D99" s="16"/>
      <c r="E99" s="16"/>
      <c r="F99" s="16"/>
      <c r="G99" s="16"/>
      <c r="H99" s="16"/>
      <c r="I99" s="16"/>
      <c r="J99" s="16"/>
      <c r="K99" s="16"/>
      <c r="L99" s="21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</row>
    <row r="100" spans="1:47" s="2" customFormat="1" ht="22.9" hidden="1" customHeight="1">
      <c r="A100" s="16"/>
      <c r="B100" s="17"/>
      <c r="C100" s="62" t="s">
        <v>106</v>
      </c>
      <c r="D100" s="16"/>
      <c r="E100" s="16"/>
      <c r="F100" s="16"/>
      <c r="G100" s="16"/>
      <c r="H100" s="16"/>
      <c r="I100" s="16"/>
      <c r="J100" s="40">
        <f>J136</f>
        <v>0</v>
      </c>
      <c r="K100" s="16"/>
      <c r="L100" s="21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U100" s="8" t="s">
        <v>107</v>
      </c>
    </row>
    <row r="101" spans="1:47" s="4" customFormat="1" ht="24.95" hidden="1" customHeight="1">
      <c r="B101" s="63"/>
      <c r="D101" s="64" t="s">
        <v>902</v>
      </c>
      <c r="E101" s="65"/>
      <c r="F101" s="65"/>
      <c r="G101" s="65"/>
      <c r="H101" s="65"/>
      <c r="I101" s="65"/>
      <c r="J101" s="66">
        <f>J137</f>
        <v>0</v>
      </c>
      <c r="L101" s="63"/>
    </row>
    <row r="102" spans="1:47" s="5" customFormat="1" ht="19.899999999999999" hidden="1" customHeight="1">
      <c r="B102" s="67"/>
      <c r="D102" s="68" t="s">
        <v>903</v>
      </c>
      <c r="E102" s="69"/>
      <c r="F102" s="69"/>
      <c r="G102" s="69"/>
      <c r="H102" s="69"/>
      <c r="I102" s="69"/>
      <c r="J102" s="70">
        <f>J138</f>
        <v>0</v>
      </c>
      <c r="L102" s="67"/>
    </row>
    <row r="103" spans="1:47" s="5" customFormat="1" ht="19.899999999999999" hidden="1" customHeight="1">
      <c r="B103" s="67"/>
      <c r="D103" s="68" t="s">
        <v>905</v>
      </c>
      <c r="E103" s="69"/>
      <c r="F103" s="69"/>
      <c r="G103" s="69"/>
      <c r="H103" s="69"/>
      <c r="I103" s="69"/>
      <c r="J103" s="70">
        <f>J157</f>
        <v>0</v>
      </c>
      <c r="L103" s="67"/>
    </row>
    <row r="104" spans="1:47" s="5" customFormat="1" ht="19.899999999999999" hidden="1" customHeight="1">
      <c r="B104" s="67"/>
      <c r="D104" s="68" t="s">
        <v>1389</v>
      </c>
      <c r="E104" s="69"/>
      <c r="F104" s="69"/>
      <c r="G104" s="69"/>
      <c r="H104" s="69"/>
      <c r="I104" s="69"/>
      <c r="J104" s="70">
        <f>J161</f>
        <v>0</v>
      </c>
      <c r="L104" s="67"/>
    </row>
    <row r="105" spans="1:47" s="5" customFormat="1" ht="19.899999999999999" hidden="1" customHeight="1">
      <c r="B105" s="67"/>
      <c r="D105" s="68" t="s">
        <v>911</v>
      </c>
      <c r="E105" s="69"/>
      <c r="F105" s="69"/>
      <c r="G105" s="69"/>
      <c r="H105" s="69"/>
      <c r="I105" s="69"/>
      <c r="J105" s="70">
        <f>J163</f>
        <v>0</v>
      </c>
      <c r="L105" s="67"/>
    </row>
    <row r="106" spans="1:47" s="5" customFormat="1" ht="14.85" hidden="1" customHeight="1">
      <c r="B106" s="67"/>
      <c r="D106" s="68" t="s">
        <v>912</v>
      </c>
      <c r="E106" s="69"/>
      <c r="F106" s="69"/>
      <c r="G106" s="69"/>
      <c r="H106" s="69"/>
      <c r="I106" s="69"/>
      <c r="J106" s="70">
        <f>J170</f>
        <v>0</v>
      </c>
      <c r="L106" s="67"/>
    </row>
    <row r="107" spans="1:47" s="5" customFormat="1" ht="19.899999999999999" hidden="1" customHeight="1">
      <c r="B107" s="67"/>
      <c r="D107" s="68" t="s">
        <v>913</v>
      </c>
      <c r="E107" s="69"/>
      <c r="F107" s="69"/>
      <c r="G107" s="69"/>
      <c r="H107" s="69"/>
      <c r="I107" s="69"/>
      <c r="J107" s="70">
        <f>J176</f>
        <v>0</v>
      </c>
      <c r="L107" s="67"/>
    </row>
    <row r="108" spans="1:47" s="4" customFormat="1" ht="24.95" hidden="1" customHeight="1">
      <c r="B108" s="63"/>
      <c r="D108" s="64" t="s">
        <v>914</v>
      </c>
      <c r="E108" s="65"/>
      <c r="F108" s="65"/>
      <c r="G108" s="65"/>
      <c r="H108" s="65"/>
      <c r="I108" s="65"/>
      <c r="J108" s="66">
        <f>J178</f>
        <v>0</v>
      </c>
      <c r="L108" s="63"/>
    </row>
    <row r="109" spans="1:47" s="5" customFormat="1" ht="19.899999999999999" hidden="1" customHeight="1">
      <c r="B109" s="67"/>
      <c r="D109" s="68" t="s">
        <v>915</v>
      </c>
      <c r="E109" s="69"/>
      <c r="F109" s="69"/>
      <c r="G109" s="69"/>
      <c r="H109" s="69"/>
      <c r="I109" s="69"/>
      <c r="J109" s="70">
        <f>J179</f>
        <v>0</v>
      </c>
      <c r="L109" s="67"/>
    </row>
    <row r="110" spans="1:47" s="4" customFormat="1" ht="24.95" hidden="1" customHeight="1">
      <c r="B110" s="63"/>
      <c r="D110" s="64" t="s">
        <v>108</v>
      </c>
      <c r="E110" s="65"/>
      <c r="F110" s="65"/>
      <c r="G110" s="65"/>
      <c r="H110" s="65"/>
      <c r="I110" s="65"/>
      <c r="J110" s="66">
        <f>J183</f>
        <v>0</v>
      </c>
      <c r="L110" s="63"/>
    </row>
    <row r="111" spans="1:47" s="5" customFormat="1" ht="19.899999999999999" hidden="1" customHeight="1">
      <c r="B111" s="67"/>
      <c r="D111" s="68" t="s">
        <v>919</v>
      </c>
      <c r="E111" s="69"/>
      <c r="F111" s="69"/>
      <c r="G111" s="69"/>
      <c r="H111" s="69"/>
      <c r="I111" s="69"/>
      <c r="J111" s="70">
        <f>J184</f>
        <v>0</v>
      </c>
      <c r="L111" s="67"/>
    </row>
    <row r="112" spans="1:47" s="4" customFormat="1" ht="24.95" hidden="1" customHeight="1">
      <c r="B112" s="63"/>
      <c r="D112" s="64" t="s">
        <v>920</v>
      </c>
      <c r="E112" s="65"/>
      <c r="F112" s="65"/>
      <c r="G112" s="65"/>
      <c r="H112" s="65"/>
      <c r="I112" s="65"/>
      <c r="J112" s="66">
        <f>J187</f>
        <v>0</v>
      </c>
      <c r="L112" s="63"/>
    </row>
    <row r="113" spans="1:31" s="2" customFormat="1" ht="21.75" hidden="1" customHeight="1">
      <c r="A113" s="16"/>
      <c r="B113" s="17"/>
      <c r="C113" s="16"/>
      <c r="D113" s="16"/>
      <c r="E113" s="16"/>
      <c r="F113" s="16"/>
      <c r="G113" s="16"/>
      <c r="H113" s="16"/>
      <c r="I113" s="16"/>
      <c r="J113" s="16"/>
      <c r="K113" s="16"/>
      <c r="L113" s="21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s="2" customFormat="1" ht="6.95" hidden="1" customHeight="1">
      <c r="A114" s="16"/>
      <c r="B114" s="26"/>
      <c r="C114" s="27"/>
      <c r="D114" s="27"/>
      <c r="E114" s="27"/>
      <c r="F114" s="27"/>
      <c r="G114" s="27"/>
      <c r="H114" s="27"/>
      <c r="I114" s="27"/>
      <c r="J114" s="27"/>
      <c r="K114" s="27"/>
      <c r="L114" s="21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ht="11.25" hidden="1"/>
    <row r="116" spans="1:31" ht="11.25" hidden="1"/>
    <row r="117" spans="1:31" ht="11.25" hidden="1"/>
    <row r="118" spans="1:31" s="2" customFormat="1" ht="6.95" customHeight="1">
      <c r="A118" s="16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1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2" customFormat="1" ht="24.95" customHeight="1">
      <c r="A119" s="16"/>
      <c r="B119" s="17"/>
      <c r="C119" s="12" t="s">
        <v>118</v>
      </c>
      <c r="D119" s="16"/>
      <c r="E119" s="16"/>
      <c r="F119" s="16"/>
      <c r="G119" s="16"/>
      <c r="H119" s="16"/>
      <c r="I119" s="16"/>
      <c r="J119" s="16"/>
      <c r="K119" s="16"/>
      <c r="L119" s="21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s="2" customFormat="1" ht="6.95" customHeight="1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21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31" s="2" customFormat="1" ht="12" customHeight="1">
      <c r="A121" s="16"/>
      <c r="B121" s="17"/>
      <c r="C121" s="14" t="s">
        <v>13</v>
      </c>
      <c r="D121" s="16"/>
      <c r="E121" s="16"/>
      <c r="F121" s="16"/>
      <c r="G121" s="16"/>
      <c r="H121" s="16"/>
      <c r="I121" s="16"/>
      <c r="J121" s="16"/>
      <c r="K121" s="16"/>
      <c r="L121" s="21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2" customFormat="1" ht="16.5" customHeight="1">
      <c r="A122" s="16"/>
      <c r="B122" s="17"/>
      <c r="C122" s="16"/>
      <c r="D122" s="16"/>
      <c r="E122" s="126" t="str">
        <f>E7</f>
        <v>Žilina Zb HaZZ, vybudovanie rozvodov tepla</v>
      </c>
      <c r="F122" s="127"/>
      <c r="G122" s="127"/>
      <c r="H122" s="127"/>
      <c r="I122" s="16"/>
      <c r="J122" s="16"/>
      <c r="K122" s="16"/>
      <c r="L122" s="21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1" customFormat="1" ht="12" customHeight="1">
      <c r="B123" s="11"/>
      <c r="C123" s="14" t="s">
        <v>97</v>
      </c>
      <c r="L123" s="11"/>
    </row>
    <row r="124" spans="1:31" s="1" customFormat="1" ht="16.5" customHeight="1">
      <c r="B124" s="11"/>
      <c r="E124" s="126" t="s">
        <v>98</v>
      </c>
      <c r="F124" s="123"/>
      <c r="G124" s="123"/>
      <c r="H124" s="123"/>
      <c r="L124" s="11"/>
    </row>
    <row r="125" spans="1:31" s="1" customFormat="1" ht="12" customHeight="1">
      <c r="B125" s="11"/>
      <c r="C125" s="14" t="s">
        <v>99</v>
      </c>
      <c r="L125" s="11"/>
    </row>
    <row r="126" spans="1:31" s="2" customFormat="1" ht="16.5" customHeight="1">
      <c r="A126" s="16"/>
      <c r="B126" s="17"/>
      <c r="C126" s="16"/>
      <c r="D126" s="16"/>
      <c r="E126" s="128" t="s">
        <v>901</v>
      </c>
      <c r="F126" s="129"/>
      <c r="G126" s="129"/>
      <c r="H126" s="129"/>
      <c r="I126" s="16"/>
      <c r="J126" s="16"/>
      <c r="K126" s="16"/>
      <c r="L126" s="21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" customFormat="1" ht="12" customHeight="1">
      <c r="A127" s="16"/>
      <c r="B127" s="17"/>
      <c r="C127" s="14" t="s">
        <v>101</v>
      </c>
      <c r="D127" s="16"/>
      <c r="E127" s="16"/>
      <c r="F127" s="16"/>
      <c r="G127" s="16"/>
      <c r="H127" s="16"/>
      <c r="I127" s="16"/>
      <c r="J127" s="16"/>
      <c r="K127" s="16"/>
      <c r="L127" s="21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" customFormat="1" ht="16.5" customHeight="1">
      <c r="A128" s="16"/>
      <c r="B128" s="17"/>
      <c r="C128" s="16"/>
      <c r="D128" s="16"/>
      <c r="E128" s="122" t="str">
        <f>E13</f>
        <v>2 - O1</v>
      </c>
      <c r="F128" s="129"/>
      <c r="G128" s="129"/>
      <c r="H128" s="129"/>
      <c r="I128" s="16"/>
      <c r="J128" s="16"/>
      <c r="K128" s="16"/>
      <c r="L128" s="21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65" s="2" customFormat="1" ht="6.95" customHeight="1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21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5" s="2" customFormat="1" ht="12" customHeight="1">
      <c r="A130" s="16"/>
      <c r="B130" s="17"/>
      <c r="C130" s="14" t="s">
        <v>17</v>
      </c>
      <c r="D130" s="16"/>
      <c r="E130" s="16"/>
      <c r="F130" s="13" t="str">
        <f>F16</f>
        <v>Žilina, Bánovská cesta 8111</v>
      </c>
      <c r="G130" s="16"/>
      <c r="H130" s="16"/>
      <c r="I130" s="14" t="s">
        <v>18</v>
      </c>
      <c r="J130" s="30" t="str">
        <f>IF(J16="","",J16)</f>
        <v/>
      </c>
      <c r="K130" s="16"/>
      <c r="L130" s="21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65" s="2" customFormat="1" ht="6.95" customHeight="1">
      <c r="A131" s="16"/>
      <c r="B131" s="17"/>
      <c r="C131" s="16"/>
      <c r="D131" s="16"/>
      <c r="E131" s="16"/>
      <c r="F131" s="16"/>
      <c r="G131" s="16"/>
      <c r="H131" s="16"/>
      <c r="I131" s="16"/>
      <c r="J131" s="16"/>
      <c r="K131" s="16"/>
      <c r="L131" s="21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65" s="2" customFormat="1" ht="15.2" customHeight="1">
      <c r="A132" s="16"/>
      <c r="B132" s="17"/>
      <c r="C132" s="14" t="s">
        <v>19</v>
      </c>
      <c r="D132" s="16"/>
      <c r="E132" s="16"/>
      <c r="F132" s="13" t="s">
        <v>1452</v>
      </c>
      <c r="G132" s="16"/>
      <c r="H132" s="16"/>
      <c r="I132" s="14" t="s">
        <v>24</v>
      </c>
      <c r="J132" s="15"/>
      <c r="K132" s="16"/>
      <c r="L132" s="21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65" s="2" customFormat="1" ht="15.2" customHeight="1">
      <c r="A133" s="16"/>
      <c r="B133" s="17"/>
      <c r="C133" s="14" t="s">
        <v>23</v>
      </c>
      <c r="D133" s="16"/>
      <c r="E133" s="16"/>
      <c r="F133" s="13" t="str">
        <f>IF(E22="","",E22)</f>
        <v/>
      </c>
      <c r="G133" s="16"/>
      <c r="H133" s="16"/>
      <c r="I133" s="14" t="s">
        <v>26</v>
      </c>
      <c r="J133" s="15"/>
      <c r="K133" s="16"/>
      <c r="L133" s="21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65" s="2" customFormat="1" ht="10.35" customHeight="1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21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65" s="6" customFormat="1" ht="29.25" customHeight="1">
      <c r="A135" s="71"/>
      <c r="B135" s="72"/>
      <c r="C135" s="304" t="s">
        <v>119</v>
      </c>
      <c r="D135" s="305" t="s">
        <v>53</v>
      </c>
      <c r="E135" s="305" t="s">
        <v>49</v>
      </c>
      <c r="F135" s="305" t="s">
        <v>50</v>
      </c>
      <c r="G135" s="305" t="s">
        <v>120</v>
      </c>
      <c r="H135" s="305" t="s">
        <v>121</v>
      </c>
      <c r="I135" s="305" t="s">
        <v>122</v>
      </c>
      <c r="J135" s="306" t="s">
        <v>105</v>
      </c>
      <c r="K135" s="307" t="s">
        <v>123</v>
      </c>
      <c r="L135" s="77"/>
      <c r="M135" s="34" t="s">
        <v>1</v>
      </c>
      <c r="N135" s="35" t="s">
        <v>32</v>
      </c>
      <c r="O135" s="35" t="s">
        <v>124</v>
      </c>
      <c r="P135" s="35" t="s">
        <v>125</v>
      </c>
      <c r="Q135" s="35" t="s">
        <v>126</v>
      </c>
      <c r="R135" s="35" t="s">
        <v>127</v>
      </c>
      <c r="S135" s="35" t="s">
        <v>128</v>
      </c>
      <c r="T135" s="36" t="s">
        <v>129</v>
      </c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</row>
    <row r="136" spans="1:65" s="2" customFormat="1" ht="22.9" customHeight="1">
      <c r="A136" s="16"/>
      <c r="B136" s="17"/>
      <c r="C136" s="224" t="s">
        <v>106</v>
      </c>
      <c r="D136" s="155"/>
      <c r="E136" s="155"/>
      <c r="F136" s="155"/>
      <c r="G136" s="155"/>
      <c r="H136" s="155"/>
      <c r="I136" s="155"/>
      <c r="J136" s="310"/>
      <c r="K136" s="155"/>
      <c r="L136" s="17"/>
      <c r="M136" s="37"/>
      <c r="N136" s="31"/>
      <c r="O136" s="38"/>
      <c r="P136" s="79">
        <f>P137+P178+P183+P187</f>
        <v>0</v>
      </c>
      <c r="Q136" s="38"/>
      <c r="R136" s="79">
        <f>R137+R178+R183+R187</f>
        <v>6.8232865699999996</v>
      </c>
      <c r="S136" s="38"/>
      <c r="T136" s="80">
        <f>T137+T178+T183+T187</f>
        <v>2.6531720000000001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T136" s="8" t="s">
        <v>67</v>
      </c>
      <c r="AU136" s="8" t="s">
        <v>107</v>
      </c>
      <c r="BK136" s="81">
        <f>BK137+BK178+BK183+BK187</f>
        <v>0</v>
      </c>
    </row>
    <row r="137" spans="1:65" s="7" customFormat="1" ht="25.9" customHeight="1">
      <c r="B137" s="82"/>
      <c r="C137" s="314"/>
      <c r="D137" s="316" t="s">
        <v>67</v>
      </c>
      <c r="E137" s="317" t="s">
        <v>921</v>
      </c>
      <c r="F137" s="317" t="s">
        <v>922</v>
      </c>
      <c r="G137" s="314"/>
      <c r="H137" s="314"/>
      <c r="I137" s="318"/>
      <c r="J137" s="319"/>
      <c r="K137" s="314"/>
      <c r="L137" s="82"/>
      <c r="M137" s="87"/>
      <c r="N137" s="88"/>
      <c r="O137" s="88"/>
      <c r="P137" s="89">
        <f>P138+P157+P161+P163+P176</f>
        <v>0</v>
      </c>
      <c r="Q137" s="88"/>
      <c r="R137" s="89">
        <f>R138+R157+R161+R163+R176</f>
        <v>6.7985140199999998</v>
      </c>
      <c r="S137" s="88"/>
      <c r="T137" s="90">
        <f>T138+T157+T161+T163+T176</f>
        <v>2.6531720000000001</v>
      </c>
      <c r="AR137" s="83" t="s">
        <v>75</v>
      </c>
      <c r="AT137" s="91" t="s">
        <v>67</v>
      </c>
      <c r="AU137" s="91" t="s">
        <v>68</v>
      </c>
      <c r="AY137" s="83" t="s">
        <v>132</v>
      </c>
      <c r="BK137" s="92">
        <f>BK138+BK157+BK161+BK163+BK176</f>
        <v>0</v>
      </c>
    </row>
    <row r="138" spans="1:65" s="7" customFormat="1" ht="22.9" customHeight="1">
      <c r="B138" s="82"/>
      <c r="C138" s="314"/>
      <c r="D138" s="316" t="s">
        <v>67</v>
      </c>
      <c r="E138" s="326" t="s">
        <v>75</v>
      </c>
      <c r="F138" s="326" t="s">
        <v>923</v>
      </c>
      <c r="G138" s="314"/>
      <c r="H138" s="314"/>
      <c r="I138" s="318"/>
      <c r="J138" s="327"/>
      <c r="K138" s="314"/>
      <c r="L138" s="82"/>
      <c r="M138" s="87"/>
      <c r="N138" s="88"/>
      <c r="O138" s="88"/>
      <c r="P138" s="89">
        <f>SUM(P139:P156)</f>
        <v>0</v>
      </c>
      <c r="Q138" s="88"/>
      <c r="R138" s="89">
        <f>SUM(R139:R156)</f>
        <v>5.6740881999999999</v>
      </c>
      <c r="S138" s="88"/>
      <c r="T138" s="90">
        <f>SUM(T139:T156)</f>
        <v>0</v>
      </c>
      <c r="AR138" s="83" t="s">
        <v>75</v>
      </c>
      <c r="AT138" s="91" t="s">
        <v>67</v>
      </c>
      <c r="AU138" s="91" t="s">
        <v>75</v>
      </c>
      <c r="AY138" s="83" t="s">
        <v>132</v>
      </c>
      <c r="BK138" s="92">
        <f>SUM(BK139:BK156)</f>
        <v>0</v>
      </c>
    </row>
    <row r="139" spans="1:65" s="2" customFormat="1" ht="33" customHeight="1">
      <c r="A139" s="16"/>
      <c r="B139" s="95"/>
      <c r="C139" s="329" t="s">
        <v>75</v>
      </c>
      <c r="D139" s="329" t="s">
        <v>137</v>
      </c>
      <c r="E139" s="330" t="s">
        <v>936</v>
      </c>
      <c r="F139" s="331" t="s">
        <v>937</v>
      </c>
      <c r="G139" s="332" t="s">
        <v>938</v>
      </c>
      <c r="H139" s="333">
        <v>1.56</v>
      </c>
      <c r="I139" s="334"/>
      <c r="J139" s="334"/>
      <c r="K139" s="335"/>
      <c r="L139" s="17"/>
      <c r="M139" s="102" t="s">
        <v>1</v>
      </c>
      <c r="N139" s="103" t="s">
        <v>34</v>
      </c>
      <c r="O139" s="32"/>
      <c r="P139" s="104">
        <f t="shared" ref="P139:P156" si="0">O139*H139</f>
        <v>0</v>
      </c>
      <c r="Q139" s="104">
        <v>0</v>
      </c>
      <c r="R139" s="104">
        <f t="shared" ref="R139:R156" si="1">Q139*H139</f>
        <v>0</v>
      </c>
      <c r="S139" s="104">
        <v>0</v>
      </c>
      <c r="T139" s="105">
        <f t="shared" ref="T139:T156" si="2">S139*H139</f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06" t="s">
        <v>150</v>
      </c>
      <c r="AT139" s="106" t="s">
        <v>137</v>
      </c>
      <c r="AU139" s="106" t="s">
        <v>80</v>
      </c>
      <c r="AY139" s="8" t="s">
        <v>132</v>
      </c>
      <c r="BE139" s="107">
        <f t="shared" ref="BE139:BE156" si="3">IF(N139="základná",J139,0)</f>
        <v>0</v>
      </c>
      <c r="BF139" s="107">
        <f t="shared" ref="BF139:BF156" si="4">IF(N139="znížená",J139,0)</f>
        <v>0</v>
      </c>
      <c r="BG139" s="107">
        <f t="shared" ref="BG139:BG156" si="5">IF(N139="zákl. prenesená",J139,0)</f>
        <v>0</v>
      </c>
      <c r="BH139" s="107">
        <f t="shared" ref="BH139:BH156" si="6">IF(N139="zníž. prenesená",J139,0)</f>
        <v>0</v>
      </c>
      <c r="BI139" s="107">
        <f t="shared" ref="BI139:BI156" si="7">IF(N139="nulová",J139,0)</f>
        <v>0</v>
      </c>
      <c r="BJ139" s="8" t="s">
        <v>80</v>
      </c>
      <c r="BK139" s="107">
        <f t="shared" ref="BK139:BK156" si="8">ROUND(I139*H139,2)</f>
        <v>0</v>
      </c>
      <c r="BL139" s="8" t="s">
        <v>150</v>
      </c>
      <c r="BM139" s="106" t="s">
        <v>1390</v>
      </c>
    </row>
    <row r="140" spans="1:65" s="2" customFormat="1" ht="16.5" customHeight="1">
      <c r="A140" s="16"/>
      <c r="B140" s="95"/>
      <c r="C140" s="329" t="s">
        <v>80</v>
      </c>
      <c r="D140" s="329" t="s">
        <v>137</v>
      </c>
      <c r="E140" s="330" t="s">
        <v>1391</v>
      </c>
      <c r="F140" s="331" t="s">
        <v>1392</v>
      </c>
      <c r="G140" s="332" t="s">
        <v>938</v>
      </c>
      <c r="H140" s="333">
        <v>15.118</v>
      </c>
      <c r="I140" s="334"/>
      <c r="J140" s="334"/>
      <c r="K140" s="335"/>
      <c r="L140" s="17"/>
      <c r="M140" s="102" t="s">
        <v>1</v>
      </c>
      <c r="N140" s="103" t="s">
        <v>34</v>
      </c>
      <c r="O140" s="32"/>
      <c r="P140" s="104">
        <f t="shared" si="0"/>
        <v>0</v>
      </c>
      <c r="Q140" s="104">
        <v>0</v>
      </c>
      <c r="R140" s="104">
        <f t="shared" si="1"/>
        <v>0</v>
      </c>
      <c r="S140" s="104">
        <v>0</v>
      </c>
      <c r="T140" s="105">
        <f t="shared" si="2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06" t="s">
        <v>150</v>
      </c>
      <c r="AT140" s="106" t="s">
        <v>137</v>
      </c>
      <c r="AU140" s="106" t="s">
        <v>80</v>
      </c>
      <c r="AY140" s="8" t="s">
        <v>132</v>
      </c>
      <c r="BE140" s="107">
        <f t="shared" si="3"/>
        <v>0</v>
      </c>
      <c r="BF140" s="107">
        <f t="shared" si="4"/>
        <v>0</v>
      </c>
      <c r="BG140" s="107">
        <f t="shared" si="5"/>
        <v>0</v>
      </c>
      <c r="BH140" s="107">
        <f t="shared" si="6"/>
        <v>0</v>
      </c>
      <c r="BI140" s="107">
        <f t="shared" si="7"/>
        <v>0</v>
      </c>
      <c r="BJ140" s="8" t="s">
        <v>80</v>
      </c>
      <c r="BK140" s="107">
        <f t="shared" si="8"/>
        <v>0</v>
      </c>
      <c r="BL140" s="8" t="s">
        <v>150</v>
      </c>
      <c r="BM140" s="106" t="s">
        <v>1393</v>
      </c>
    </row>
    <row r="141" spans="1:65" s="2" customFormat="1" ht="37.9" customHeight="1">
      <c r="A141" s="16"/>
      <c r="B141" s="95"/>
      <c r="C141" s="329" t="s">
        <v>84</v>
      </c>
      <c r="D141" s="329" t="s">
        <v>137</v>
      </c>
      <c r="E141" s="330" t="s">
        <v>967</v>
      </c>
      <c r="F141" s="331" t="s">
        <v>968</v>
      </c>
      <c r="G141" s="332" t="s">
        <v>938</v>
      </c>
      <c r="H141" s="333">
        <v>15.118</v>
      </c>
      <c r="I141" s="334"/>
      <c r="J141" s="334"/>
      <c r="K141" s="335"/>
      <c r="L141" s="17"/>
      <c r="M141" s="102" t="s">
        <v>1</v>
      </c>
      <c r="N141" s="103" t="s">
        <v>34</v>
      </c>
      <c r="O141" s="32"/>
      <c r="P141" s="104">
        <f t="shared" si="0"/>
        <v>0</v>
      </c>
      <c r="Q141" s="104">
        <v>0</v>
      </c>
      <c r="R141" s="104">
        <f t="shared" si="1"/>
        <v>0</v>
      </c>
      <c r="S141" s="104">
        <v>0</v>
      </c>
      <c r="T141" s="105">
        <f t="shared" si="2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06" t="s">
        <v>150</v>
      </c>
      <c r="AT141" s="106" t="s">
        <v>137</v>
      </c>
      <c r="AU141" s="106" t="s">
        <v>80</v>
      </c>
      <c r="AY141" s="8" t="s">
        <v>132</v>
      </c>
      <c r="BE141" s="107">
        <f t="shared" si="3"/>
        <v>0</v>
      </c>
      <c r="BF141" s="107">
        <f t="shared" si="4"/>
        <v>0</v>
      </c>
      <c r="BG141" s="107">
        <f t="shared" si="5"/>
        <v>0</v>
      </c>
      <c r="BH141" s="107">
        <f t="shared" si="6"/>
        <v>0</v>
      </c>
      <c r="BI141" s="107">
        <f t="shared" si="7"/>
        <v>0</v>
      </c>
      <c r="BJ141" s="8" t="s">
        <v>80</v>
      </c>
      <c r="BK141" s="107">
        <f t="shared" si="8"/>
        <v>0</v>
      </c>
      <c r="BL141" s="8" t="s">
        <v>150</v>
      </c>
      <c r="BM141" s="106" t="s">
        <v>1394</v>
      </c>
    </row>
    <row r="142" spans="1:65" s="2" customFormat="1" ht="24.2" customHeight="1">
      <c r="A142" s="16"/>
      <c r="B142" s="95"/>
      <c r="C142" s="329" t="s">
        <v>150</v>
      </c>
      <c r="D142" s="329" t="s">
        <v>137</v>
      </c>
      <c r="E142" s="330" t="s">
        <v>970</v>
      </c>
      <c r="F142" s="331" t="s">
        <v>971</v>
      </c>
      <c r="G142" s="332" t="s">
        <v>293</v>
      </c>
      <c r="H142" s="333">
        <v>26.96</v>
      </c>
      <c r="I142" s="334"/>
      <c r="J142" s="334"/>
      <c r="K142" s="335"/>
      <c r="L142" s="17"/>
      <c r="M142" s="102" t="s">
        <v>1</v>
      </c>
      <c r="N142" s="103" t="s">
        <v>34</v>
      </c>
      <c r="O142" s="32"/>
      <c r="P142" s="104">
        <f t="shared" si="0"/>
        <v>0</v>
      </c>
      <c r="Q142" s="104">
        <v>9.7000000000000005E-4</v>
      </c>
      <c r="R142" s="104">
        <f t="shared" si="1"/>
        <v>2.6151200000000003E-2</v>
      </c>
      <c r="S142" s="104">
        <v>0</v>
      </c>
      <c r="T142" s="105">
        <f t="shared" si="2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06" t="s">
        <v>150</v>
      </c>
      <c r="AT142" s="106" t="s">
        <v>137</v>
      </c>
      <c r="AU142" s="106" t="s">
        <v>80</v>
      </c>
      <c r="AY142" s="8" t="s">
        <v>132</v>
      </c>
      <c r="BE142" s="107">
        <f t="shared" si="3"/>
        <v>0</v>
      </c>
      <c r="BF142" s="107">
        <f t="shared" si="4"/>
        <v>0</v>
      </c>
      <c r="BG142" s="107">
        <f t="shared" si="5"/>
        <v>0</v>
      </c>
      <c r="BH142" s="107">
        <f t="shared" si="6"/>
        <v>0</v>
      </c>
      <c r="BI142" s="107">
        <f t="shared" si="7"/>
        <v>0</v>
      </c>
      <c r="BJ142" s="8" t="s">
        <v>80</v>
      </c>
      <c r="BK142" s="107">
        <f t="shared" si="8"/>
        <v>0</v>
      </c>
      <c r="BL142" s="8" t="s">
        <v>150</v>
      </c>
      <c r="BM142" s="106" t="s">
        <v>1395</v>
      </c>
    </row>
    <row r="143" spans="1:65" s="2" customFormat="1" ht="24.2" customHeight="1">
      <c r="A143" s="16"/>
      <c r="B143" s="95"/>
      <c r="C143" s="329" t="s">
        <v>154</v>
      </c>
      <c r="D143" s="329" t="s">
        <v>137</v>
      </c>
      <c r="E143" s="330" t="s">
        <v>973</v>
      </c>
      <c r="F143" s="331" t="s">
        <v>974</v>
      </c>
      <c r="G143" s="332" t="s">
        <v>293</v>
      </c>
      <c r="H143" s="333">
        <v>26.96</v>
      </c>
      <c r="I143" s="334"/>
      <c r="J143" s="334"/>
      <c r="K143" s="335"/>
      <c r="L143" s="17"/>
      <c r="M143" s="102" t="s">
        <v>1</v>
      </c>
      <c r="N143" s="103" t="s">
        <v>34</v>
      </c>
      <c r="O143" s="32"/>
      <c r="P143" s="104">
        <f t="shared" si="0"/>
        <v>0</v>
      </c>
      <c r="Q143" s="104">
        <v>0</v>
      </c>
      <c r="R143" s="104">
        <f t="shared" si="1"/>
        <v>0</v>
      </c>
      <c r="S143" s="104">
        <v>0</v>
      </c>
      <c r="T143" s="105">
        <f t="shared" si="2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06" t="s">
        <v>150</v>
      </c>
      <c r="AT143" s="106" t="s">
        <v>137</v>
      </c>
      <c r="AU143" s="106" t="s">
        <v>80</v>
      </c>
      <c r="AY143" s="8" t="s">
        <v>132</v>
      </c>
      <c r="BE143" s="107">
        <f t="shared" si="3"/>
        <v>0</v>
      </c>
      <c r="BF143" s="107">
        <f t="shared" si="4"/>
        <v>0</v>
      </c>
      <c r="BG143" s="107">
        <f t="shared" si="5"/>
        <v>0</v>
      </c>
      <c r="BH143" s="107">
        <f t="shared" si="6"/>
        <v>0</v>
      </c>
      <c r="BI143" s="107">
        <f t="shared" si="7"/>
        <v>0</v>
      </c>
      <c r="BJ143" s="8" t="s">
        <v>80</v>
      </c>
      <c r="BK143" s="107">
        <f t="shared" si="8"/>
        <v>0</v>
      </c>
      <c r="BL143" s="8" t="s">
        <v>150</v>
      </c>
      <c r="BM143" s="106" t="s">
        <v>1396</v>
      </c>
    </row>
    <row r="144" spans="1:65" s="2" customFormat="1" ht="33" customHeight="1">
      <c r="A144" s="16"/>
      <c r="B144" s="95"/>
      <c r="C144" s="329" t="s">
        <v>158</v>
      </c>
      <c r="D144" s="329" t="s">
        <v>137</v>
      </c>
      <c r="E144" s="330" t="s">
        <v>1397</v>
      </c>
      <c r="F144" s="331" t="s">
        <v>1398</v>
      </c>
      <c r="G144" s="332" t="s">
        <v>938</v>
      </c>
      <c r="H144" s="333">
        <v>32.095999999999997</v>
      </c>
      <c r="I144" s="334"/>
      <c r="J144" s="334"/>
      <c r="K144" s="335"/>
      <c r="L144" s="17"/>
      <c r="M144" s="102" t="s">
        <v>1</v>
      </c>
      <c r="N144" s="103" t="s">
        <v>34</v>
      </c>
      <c r="O144" s="32"/>
      <c r="P144" s="104">
        <f t="shared" si="0"/>
        <v>0</v>
      </c>
      <c r="Q144" s="104">
        <v>0</v>
      </c>
      <c r="R144" s="104">
        <f t="shared" si="1"/>
        <v>0</v>
      </c>
      <c r="S144" s="104">
        <v>0</v>
      </c>
      <c r="T144" s="105">
        <f t="shared" si="2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106" t="s">
        <v>150</v>
      </c>
      <c r="AT144" s="106" t="s">
        <v>137</v>
      </c>
      <c r="AU144" s="106" t="s">
        <v>80</v>
      </c>
      <c r="AY144" s="8" t="s">
        <v>132</v>
      </c>
      <c r="BE144" s="107">
        <f t="shared" si="3"/>
        <v>0</v>
      </c>
      <c r="BF144" s="107">
        <f t="shared" si="4"/>
        <v>0</v>
      </c>
      <c r="BG144" s="107">
        <f t="shared" si="5"/>
        <v>0</v>
      </c>
      <c r="BH144" s="107">
        <f t="shared" si="6"/>
        <v>0</v>
      </c>
      <c r="BI144" s="107">
        <f t="shared" si="7"/>
        <v>0</v>
      </c>
      <c r="BJ144" s="8" t="s">
        <v>80</v>
      </c>
      <c r="BK144" s="107">
        <f t="shared" si="8"/>
        <v>0</v>
      </c>
      <c r="BL144" s="8" t="s">
        <v>150</v>
      </c>
      <c r="BM144" s="106" t="s">
        <v>1399</v>
      </c>
    </row>
    <row r="145" spans="1:65" s="2" customFormat="1" ht="37.9" customHeight="1">
      <c r="A145" s="16"/>
      <c r="B145" s="95"/>
      <c r="C145" s="329" t="s">
        <v>162</v>
      </c>
      <c r="D145" s="329" t="s">
        <v>137</v>
      </c>
      <c r="E145" s="330" t="s">
        <v>1400</v>
      </c>
      <c r="F145" s="331" t="s">
        <v>1401</v>
      </c>
      <c r="G145" s="332" t="s">
        <v>938</v>
      </c>
      <c r="H145" s="333">
        <v>224.672</v>
      </c>
      <c r="I145" s="334"/>
      <c r="J145" s="334"/>
      <c r="K145" s="335"/>
      <c r="L145" s="17"/>
      <c r="M145" s="102" t="s">
        <v>1</v>
      </c>
      <c r="N145" s="103" t="s">
        <v>34</v>
      </c>
      <c r="O145" s="32"/>
      <c r="P145" s="104">
        <f t="shared" si="0"/>
        <v>0</v>
      </c>
      <c r="Q145" s="104">
        <v>0</v>
      </c>
      <c r="R145" s="104">
        <f t="shared" si="1"/>
        <v>0</v>
      </c>
      <c r="S145" s="104">
        <v>0</v>
      </c>
      <c r="T145" s="105">
        <f t="shared" si="2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06" t="s">
        <v>150</v>
      </c>
      <c r="AT145" s="106" t="s">
        <v>137</v>
      </c>
      <c r="AU145" s="106" t="s">
        <v>80</v>
      </c>
      <c r="AY145" s="8" t="s">
        <v>132</v>
      </c>
      <c r="BE145" s="107">
        <f t="shared" si="3"/>
        <v>0</v>
      </c>
      <c r="BF145" s="107">
        <f t="shared" si="4"/>
        <v>0</v>
      </c>
      <c r="BG145" s="107">
        <f t="shared" si="5"/>
        <v>0</v>
      </c>
      <c r="BH145" s="107">
        <f t="shared" si="6"/>
        <v>0</v>
      </c>
      <c r="BI145" s="107">
        <f t="shared" si="7"/>
        <v>0</v>
      </c>
      <c r="BJ145" s="8" t="s">
        <v>80</v>
      </c>
      <c r="BK145" s="107">
        <f t="shared" si="8"/>
        <v>0</v>
      </c>
      <c r="BL145" s="8" t="s">
        <v>150</v>
      </c>
      <c r="BM145" s="106" t="s">
        <v>1402</v>
      </c>
    </row>
    <row r="146" spans="1:65" s="2" customFormat="1" ht="24.2" customHeight="1">
      <c r="A146" s="16"/>
      <c r="B146" s="95"/>
      <c r="C146" s="329" t="s">
        <v>166</v>
      </c>
      <c r="D146" s="329" t="s">
        <v>137</v>
      </c>
      <c r="E146" s="330" t="s">
        <v>1403</v>
      </c>
      <c r="F146" s="331" t="s">
        <v>1404</v>
      </c>
      <c r="G146" s="332" t="s">
        <v>938</v>
      </c>
      <c r="H146" s="333">
        <v>13.858000000000001</v>
      </c>
      <c r="I146" s="334"/>
      <c r="J146" s="334"/>
      <c r="K146" s="335"/>
      <c r="L146" s="17"/>
      <c r="M146" s="102" t="s">
        <v>1</v>
      </c>
      <c r="N146" s="103" t="s">
        <v>34</v>
      </c>
      <c r="O146" s="32"/>
      <c r="P146" s="104">
        <f t="shared" si="0"/>
        <v>0</v>
      </c>
      <c r="Q146" s="104">
        <v>0</v>
      </c>
      <c r="R146" s="104">
        <f t="shared" si="1"/>
        <v>0</v>
      </c>
      <c r="S146" s="104">
        <v>0</v>
      </c>
      <c r="T146" s="105">
        <f t="shared" si="2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06" t="s">
        <v>150</v>
      </c>
      <c r="AT146" s="106" t="s">
        <v>137</v>
      </c>
      <c r="AU146" s="106" t="s">
        <v>80</v>
      </c>
      <c r="AY146" s="8" t="s">
        <v>132</v>
      </c>
      <c r="BE146" s="107">
        <f t="shared" si="3"/>
        <v>0</v>
      </c>
      <c r="BF146" s="107">
        <f t="shared" si="4"/>
        <v>0</v>
      </c>
      <c r="BG146" s="107">
        <f t="shared" si="5"/>
        <v>0</v>
      </c>
      <c r="BH146" s="107">
        <f t="shared" si="6"/>
        <v>0</v>
      </c>
      <c r="BI146" s="107">
        <f t="shared" si="7"/>
        <v>0</v>
      </c>
      <c r="BJ146" s="8" t="s">
        <v>80</v>
      </c>
      <c r="BK146" s="107">
        <f t="shared" si="8"/>
        <v>0</v>
      </c>
      <c r="BL146" s="8" t="s">
        <v>150</v>
      </c>
      <c r="BM146" s="106" t="s">
        <v>1405</v>
      </c>
    </row>
    <row r="147" spans="1:65" s="2" customFormat="1" ht="16.5" customHeight="1">
      <c r="A147" s="16"/>
      <c r="B147" s="95"/>
      <c r="C147" s="329" t="s">
        <v>171</v>
      </c>
      <c r="D147" s="329" t="s">
        <v>137</v>
      </c>
      <c r="E147" s="330" t="s">
        <v>1406</v>
      </c>
      <c r="F147" s="331" t="s">
        <v>1407</v>
      </c>
      <c r="G147" s="332" t="s">
        <v>938</v>
      </c>
      <c r="H147" s="333">
        <v>1.26</v>
      </c>
      <c r="I147" s="334"/>
      <c r="J147" s="334"/>
      <c r="K147" s="335"/>
      <c r="L147" s="17"/>
      <c r="M147" s="102" t="s">
        <v>1</v>
      </c>
      <c r="N147" s="103" t="s">
        <v>34</v>
      </c>
      <c r="O147" s="32"/>
      <c r="P147" s="104">
        <f t="shared" si="0"/>
        <v>0</v>
      </c>
      <c r="Q147" s="104">
        <v>0</v>
      </c>
      <c r="R147" s="104">
        <f t="shared" si="1"/>
        <v>0</v>
      </c>
      <c r="S147" s="104">
        <v>0</v>
      </c>
      <c r="T147" s="105">
        <f t="shared" si="2"/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06" t="s">
        <v>150</v>
      </c>
      <c r="AT147" s="106" t="s">
        <v>137</v>
      </c>
      <c r="AU147" s="106" t="s">
        <v>80</v>
      </c>
      <c r="AY147" s="8" t="s">
        <v>132</v>
      </c>
      <c r="BE147" s="107">
        <f t="shared" si="3"/>
        <v>0</v>
      </c>
      <c r="BF147" s="107">
        <f t="shared" si="4"/>
        <v>0</v>
      </c>
      <c r="BG147" s="107">
        <f t="shared" si="5"/>
        <v>0</v>
      </c>
      <c r="BH147" s="107">
        <f t="shared" si="6"/>
        <v>0</v>
      </c>
      <c r="BI147" s="107">
        <f t="shared" si="7"/>
        <v>0</v>
      </c>
      <c r="BJ147" s="8" t="s">
        <v>80</v>
      </c>
      <c r="BK147" s="107">
        <f t="shared" si="8"/>
        <v>0</v>
      </c>
      <c r="BL147" s="8" t="s">
        <v>150</v>
      </c>
      <c r="BM147" s="106" t="s">
        <v>1408</v>
      </c>
    </row>
    <row r="148" spans="1:65" s="2" customFormat="1" ht="24.2" customHeight="1">
      <c r="A148" s="16"/>
      <c r="B148" s="95"/>
      <c r="C148" s="329" t="s">
        <v>175</v>
      </c>
      <c r="D148" s="329" t="s">
        <v>137</v>
      </c>
      <c r="E148" s="330" t="s">
        <v>1409</v>
      </c>
      <c r="F148" s="331" t="s">
        <v>1410</v>
      </c>
      <c r="G148" s="332" t="s">
        <v>592</v>
      </c>
      <c r="H148" s="333">
        <v>2.2679999999999998</v>
      </c>
      <c r="I148" s="334"/>
      <c r="J148" s="334"/>
      <c r="K148" s="335"/>
      <c r="L148" s="17"/>
      <c r="M148" s="102" t="s">
        <v>1</v>
      </c>
      <c r="N148" s="103" t="s">
        <v>34</v>
      </c>
      <c r="O148" s="32"/>
      <c r="P148" s="104">
        <f t="shared" si="0"/>
        <v>0</v>
      </c>
      <c r="Q148" s="104">
        <v>0</v>
      </c>
      <c r="R148" s="104">
        <f t="shared" si="1"/>
        <v>0</v>
      </c>
      <c r="S148" s="104">
        <v>0</v>
      </c>
      <c r="T148" s="105">
        <f t="shared" si="2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06" t="s">
        <v>150</v>
      </c>
      <c r="AT148" s="106" t="s">
        <v>137</v>
      </c>
      <c r="AU148" s="106" t="s">
        <v>80</v>
      </c>
      <c r="AY148" s="8" t="s">
        <v>132</v>
      </c>
      <c r="BE148" s="107">
        <f t="shared" si="3"/>
        <v>0</v>
      </c>
      <c r="BF148" s="107">
        <f t="shared" si="4"/>
        <v>0</v>
      </c>
      <c r="BG148" s="107">
        <f t="shared" si="5"/>
        <v>0</v>
      </c>
      <c r="BH148" s="107">
        <f t="shared" si="6"/>
        <v>0</v>
      </c>
      <c r="BI148" s="107">
        <f t="shared" si="7"/>
        <v>0</v>
      </c>
      <c r="BJ148" s="8" t="s">
        <v>80</v>
      </c>
      <c r="BK148" s="107">
        <f t="shared" si="8"/>
        <v>0</v>
      </c>
      <c r="BL148" s="8" t="s">
        <v>150</v>
      </c>
      <c r="BM148" s="106" t="s">
        <v>1411</v>
      </c>
    </row>
    <row r="149" spans="1:65" s="2" customFormat="1" ht="24.2" customHeight="1">
      <c r="A149" s="16"/>
      <c r="B149" s="95"/>
      <c r="C149" s="329" t="s">
        <v>179</v>
      </c>
      <c r="D149" s="329" t="s">
        <v>137</v>
      </c>
      <c r="E149" s="330" t="s">
        <v>1412</v>
      </c>
      <c r="F149" s="331" t="s">
        <v>1413</v>
      </c>
      <c r="G149" s="332" t="s">
        <v>938</v>
      </c>
      <c r="H149" s="333">
        <v>13.858000000000001</v>
      </c>
      <c r="I149" s="334"/>
      <c r="J149" s="334"/>
      <c r="K149" s="335"/>
      <c r="L149" s="17"/>
      <c r="M149" s="102" t="s">
        <v>1</v>
      </c>
      <c r="N149" s="103" t="s">
        <v>34</v>
      </c>
      <c r="O149" s="32"/>
      <c r="P149" s="104">
        <f t="shared" si="0"/>
        <v>0</v>
      </c>
      <c r="Q149" s="104">
        <v>0</v>
      </c>
      <c r="R149" s="104">
        <f t="shared" si="1"/>
        <v>0</v>
      </c>
      <c r="S149" s="104">
        <v>0</v>
      </c>
      <c r="T149" s="105">
        <f t="shared" si="2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06" t="s">
        <v>150</v>
      </c>
      <c r="AT149" s="106" t="s">
        <v>137</v>
      </c>
      <c r="AU149" s="106" t="s">
        <v>80</v>
      </c>
      <c r="AY149" s="8" t="s">
        <v>132</v>
      </c>
      <c r="BE149" s="107">
        <f t="shared" si="3"/>
        <v>0</v>
      </c>
      <c r="BF149" s="107">
        <f t="shared" si="4"/>
        <v>0</v>
      </c>
      <c r="BG149" s="107">
        <f t="shared" si="5"/>
        <v>0</v>
      </c>
      <c r="BH149" s="107">
        <f t="shared" si="6"/>
        <v>0</v>
      </c>
      <c r="BI149" s="107">
        <f t="shared" si="7"/>
        <v>0</v>
      </c>
      <c r="BJ149" s="8" t="s">
        <v>80</v>
      </c>
      <c r="BK149" s="107">
        <f t="shared" si="8"/>
        <v>0</v>
      </c>
      <c r="BL149" s="8" t="s">
        <v>150</v>
      </c>
      <c r="BM149" s="106" t="s">
        <v>1414</v>
      </c>
    </row>
    <row r="150" spans="1:65" s="2" customFormat="1" ht="37.9" customHeight="1">
      <c r="A150" s="16"/>
      <c r="B150" s="95"/>
      <c r="C150" s="329" t="s">
        <v>183</v>
      </c>
      <c r="D150" s="329" t="s">
        <v>137</v>
      </c>
      <c r="E150" s="330" t="s">
        <v>994</v>
      </c>
      <c r="F150" s="331" t="s">
        <v>995</v>
      </c>
      <c r="G150" s="332" t="s">
        <v>938</v>
      </c>
      <c r="H150" s="333">
        <v>0.8</v>
      </c>
      <c r="I150" s="334"/>
      <c r="J150" s="334"/>
      <c r="K150" s="335"/>
      <c r="L150" s="17"/>
      <c r="M150" s="102" t="s">
        <v>1</v>
      </c>
      <c r="N150" s="103" t="s">
        <v>34</v>
      </c>
      <c r="O150" s="32"/>
      <c r="P150" s="104">
        <f t="shared" si="0"/>
        <v>0</v>
      </c>
      <c r="Q150" s="104">
        <v>1.8907700000000001</v>
      </c>
      <c r="R150" s="104">
        <f t="shared" si="1"/>
        <v>1.5126160000000002</v>
      </c>
      <c r="S150" s="104">
        <v>0</v>
      </c>
      <c r="T150" s="105">
        <f t="shared" si="2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06" t="s">
        <v>150</v>
      </c>
      <c r="AT150" s="106" t="s">
        <v>137</v>
      </c>
      <c r="AU150" s="106" t="s">
        <v>80</v>
      </c>
      <c r="AY150" s="8" t="s">
        <v>132</v>
      </c>
      <c r="BE150" s="107">
        <f t="shared" si="3"/>
        <v>0</v>
      </c>
      <c r="BF150" s="107">
        <f t="shared" si="4"/>
        <v>0</v>
      </c>
      <c r="BG150" s="107">
        <f t="shared" si="5"/>
        <v>0</v>
      </c>
      <c r="BH150" s="107">
        <f t="shared" si="6"/>
        <v>0</v>
      </c>
      <c r="BI150" s="107">
        <f t="shared" si="7"/>
        <v>0</v>
      </c>
      <c r="BJ150" s="8" t="s">
        <v>80</v>
      </c>
      <c r="BK150" s="107">
        <f t="shared" si="8"/>
        <v>0</v>
      </c>
      <c r="BL150" s="8" t="s">
        <v>150</v>
      </c>
      <c r="BM150" s="106" t="s">
        <v>1415</v>
      </c>
    </row>
    <row r="151" spans="1:65" s="2" customFormat="1" ht="24.2" customHeight="1">
      <c r="A151" s="16"/>
      <c r="B151" s="95"/>
      <c r="C151" s="329" t="s">
        <v>187</v>
      </c>
      <c r="D151" s="329" t="s">
        <v>137</v>
      </c>
      <c r="E151" s="330" t="s">
        <v>997</v>
      </c>
      <c r="F151" s="331" t="s">
        <v>998</v>
      </c>
      <c r="G151" s="332" t="s">
        <v>938</v>
      </c>
      <c r="H151" s="333">
        <v>2.2970000000000002</v>
      </c>
      <c r="I151" s="334"/>
      <c r="J151" s="334"/>
      <c r="K151" s="335"/>
      <c r="L151" s="17"/>
      <c r="M151" s="102" t="s">
        <v>1</v>
      </c>
      <c r="N151" s="103" t="s">
        <v>34</v>
      </c>
      <c r="O151" s="32"/>
      <c r="P151" s="104">
        <f t="shared" si="0"/>
        <v>0</v>
      </c>
      <c r="Q151" s="104">
        <v>0</v>
      </c>
      <c r="R151" s="104">
        <f t="shared" si="1"/>
        <v>0</v>
      </c>
      <c r="S151" s="104">
        <v>0</v>
      </c>
      <c r="T151" s="105">
        <f t="shared" si="2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06" t="s">
        <v>150</v>
      </c>
      <c r="AT151" s="106" t="s">
        <v>137</v>
      </c>
      <c r="AU151" s="106" t="s">
        <v>80</v>
      </c>
      <c r="AY151" s="8" t="s">
        <v>132</v>
      </c>
      <c r="BE151" s="107">
        <f t="shared" si="3"/>
        <v>0</v>
      </c>
      <c r="BF151" s="107">
        <f t="shared" si="4"/>
        <v>0</v>
      </c>
      <c r="BG151" s="107">
        <f t="shared" si="5"/>
        <v>0</v>
      </c>
      <c r="BH151" s="107">
        <f t="shared" si="6"/>
        <v>0</v>
      </c>
      <c r="BI151" s="107">
        <f t="shared" si="7"/>
        <v>0</v>
      </c>
      <c r="BJ151" s="8" t="s">
        <v>80</v>
      </c>
      <c r="BK151" s="107">
        <f t="shared" si="8"/>
        <v>0</v>
      </c>
      <c r="BL151" s="8" t="s">
        <v>150</v>
      </c>
      <c r="BM151" s="106" t="s">
        <v>1416</v>
      </c>
    </row>
    <row r="152" spans="1:65" s="2" customFormat="1" ht="16.5" customHeight="1">
      <c r="A152" s="16"/>
      <c r="B152" s="95"/>
      <c r="C152" s="341" t="s">
        <v>191</v>
      </c>
      <c r="D152" s="341" t="s">
        <v>130</v>
      </c>
      <c r="E152" s="342" t="s">
        <v>1000</v>
      </c>
      <c r="F152" s="343" t="s">
        <v>1001</v>
      </c>
      <c r="G152" s="344" t="s">
        <v>592</v>
      </c>
      <c r="H152" s="345">
        <v>4.1349999999999998</v>
      </c>
      <c r="I152" s="346"/>
      <c r="J152" s="346"/>
      <c r="K152" s="347"/>
      <c r="L152" s="114"/>
      <c r="M152" s="115" t="s">
        <v>1</v>
      </c>
      <c r="N152" s="116" t="s">
        <v>34</v>
      </c>
      <c r="O152" s="32"/>
      <c r="P152" s="104">
        <f t="shared" si="0"/>
        <v>0</v>
      </c>
      <c r="Q152" s="104">
        <v>1</v>
      </c>
      <c r="R152" s="104">
        <f t="shared" si="1"/>
        <v>4.1349999999999998</v>
      </c>
      <c r="S152" s="104">
        <v>0</v>
      </c>
      <c r="T152" s="105">
        <f t="shared" si="2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06" t="s">
        <v>166</v>
      </c>
      <c r="AT152" s="106" t="s">
        <v>130</v>
      </c>
      <c r="AU152" s="106" t="s">
        <v>80</v>
      </c>
      <c r="AY152" s="8" t="s">
        <v>132</v>
      </c>
      <c r="BE152" s="107">
        <f t="shared" si="3"/>
        <v>0</v>
      </c>
      <c r="BF152" s="107">
        <f t="shared" si="4"/>
        <v>0</v>
      </c>
      <c r="BG152" s="107">
        <f t="shared" si="5"/>
        <v>0</v>
      </c>
      <c r="BH152" s="107">
        <f t="shared" si="6"/>
        <v>0</v>
      </c>
      <c r="BI152" s="107">
        <f t="shared" si="7"/>
        <v>0</v>
      </c>
      <c r="BJ152" s="8" t="s">
        <v>80</v>
      </c>
      <c r="BK152" s="107">
        <f t="shared" si="8"/>
        <v>0</v>
      </c>
      <c r="BL152" s="8" t="s">
        <v>150</v>
      </c>
      <c r="BM152" s="106" t="s">
        <v>1417</v>
      </c>
    </row>
    <row r="153" spans="1:65" s="2" customFormat="1" ht="24.2" customHeight="1">
      <c r="A153" s="16"/>
      <c r="B153" s="95"/>
      <c r="C153" s="329" t="s">
        <v>195</v>
      </c>
      <c r="D153" s="329" t="s">
        <v>137</v>
      </c>
      <c r="E153" s="330" t="s">
        <v>1003</v>
      </c>
      <c r="F153" s="331" t="s">
        <v>1004</v>
      </c>
      <c r="G153" s="332" t="s">
        <v>293</v>
      </c>
      <c r="H153" s="333">
        <v>10.4</v>
      </c>
      <c r="I153" s="334"/>
      <c r="J153" s="334"/>
      <c r="K153" s="335"/>
      <c r="L153" s="17"/>
      <c r="M153" s="102" t="s">
        <v>1</v>
      </c>
      <c r="N153" s="103" t="s">
        <v>34</v>
      </c>
      <c r="O153" s="32"/>
      <c r="P153" s="104">
        <f t="shared" si="0"/>
        <v>0</v>
      </c>
      <c r="Q153" s="104">
        <v>0</v>
      </c>
      <c r="R153" s="104">
        <f t="shared" si="1"/>
        <v>0</v>
      </c>
      <c r="S153" s="104">
        <v>0</v>
      </c>
      <c r="T153" s="105">
        <f t="shared" si="2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06" t="s">
        <v>150</v>
      </c>
      <c r="AT153" s="106" t="s">
        <v>137</v>
      </c>
      <c r="AU153" s="106" t="s">
        <v>80</v>
      </c>
      <c r="AY153" s="8" t="s">
        <v>132</v>
      </c>
      <c r="BE153" s="107">
        <f t="shared" si="3"/>
        <v>0</v>
      </c>
      <c r="BF153" s="107">
        <f t="shared" si="4"/>
        <v>0</v>
      </c>
      <c r="BG153" s="107">
        <f t="shared" si="5"/>
        <v>0</v>
      </c>
      <c r="BH153" s="107">
        <f t="shared" si="6"/>
        <v>0</v>
      </c>
      <c r="BI153" s="107">
        <f t="shared" si="7"/>
        <v>0</v>
      </c>
      <c r="BJ153" s="8" t="s">
        <v>80</v>
      </c>
      <c r="BK153" s="107">
        <f t="shared" si="8"/>
        <v>0</v>
      </c>
      <c r="BL153" s="8" t="s">
        <v>150</v>
      </c>
      <c r="BM153" s="106" t="s">
        <v>1418</v>
      </c>
    </row>
    <row r="154" spans="1:65" s="2" customFormat="1" ht="16.5" customHeight="1">
      <c r="A154" s="16"/>
      <c r="B154" s="95"/>
      <c r="C154" s="341" t="s">
        <v>199</v>
      </c>
      <c r="D154" s="341" t="s">
        <v>130</v>
      </c>
      <c r="E154" s="342" t="s">
        <v>1006</v>
      </c>
      <c r="F154" s="343" t="s">
        <v>1007</v>
      </c>
      <c r="G154" s="344" t="s">
        <v>563</v>
      </c>
      <c r="H154" s="345">
        <v>0.32100000000000001</v>
      </c>
      <c r="I154" s="346"/>
      <c r="J154" s="346"/>
      <c r="K154" s="347"/>
      <c r="L154" s="114"/>
      <c r="M154" s="115" t="s">
        <v>1</v>
      </c>
      <c r="N154" s="116" t="s">
        <v>34</v>
      </c>
      <c r="O154" s="32"/>
      <c r="P154" s="104">
        <f t="shared" si="0"/>
        <v>0</v>
      </c>
      <c r="Q154" s="104">
        <v>1E-3</v>
      </c>
      <c r="R154" s="104">
        <f t="shared" si="1"/>
        <v>3.21E-4</v>
      </c>
      <c r="S154" s="104">
        <v>0</v>
      </c>
      <c r="T154" s="105">
        <f t="shared" si="2"/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06" t="s">
        <v>166</v>
      </c>
      <c r="AT154" s="106" t="s">
        <v>130</v>
      </c>
      <c r="AU154" s="106" t="s">
        <v>80</v>
      </c>
      <c r="AY154" s="8" t="s">
        <v>132</v>
      </c>
      <c r="BE154" s="107">
        <f t="shared" si="3"/>
        <v>0</v>
      </c>
      <c r="BF154" s="107">
        <f t="shared" si="4"/>
        <v>0</v>
      </c>
      <c r="BG154" s="107">
        <f t="shared" si="5"/>
        <v>0</v>
      </c>
      <c r="BH154" s="107">
        <f t="shared" si="6"/>
        <v>0</v>
      </c>
      <c r="BI154" s="107">
        <f t="shared" si="7"/>
        <v>0</v>
      </c>
      <c r="BJ154" s="8" t="s">
        <v>80</v>
      </c>
      <c r="BK154" s="107">
        <f t="shared" si="8"/>
        <v>0</v>
      </c>
      <c r="BL154" s="8" t="s">
        <v>150</v>
      </c>
      <c r="BM154" s="106" t="s">
        <v>1419</v>
      </c>
    </row>
    <row r="155" spans="1:65" s="2" customFormat="1" ht="24.2" customHeight="1">
      <c r="A155" s="16"/>
      <c r="B155" s="95"/>
      <c r="C155" s="329" t="s">
        <v>203</v>
      </c>
      <c r="D155" s="329" t="s">
        <v>137</v>
      </c>
      <c r="E155" s="330" t="s">
        <v>1009</v>
      </c>
      <c r="F155" s="331" t="s">
        <v>1010</v>
      </c>
      <c r="G155" s="332" t="s">
        <v>293</v>
      </c>
      <c r="H155" s="333">
        <v>10.4</v>
      </c>
      <c r="I155" s="334"/>
      <c r="J155" s="334"/>
      <c r="K155" s="335"/>
      <c r="L155" s="17"/>
      <c r="M155" s="102" t="s">
        <v>1</v>
      </c>
      <c r="N155" s="103" t="s">
        <v>34</v>
      </c>
      <c r="O155" s="32"/>
      <c r="P155" s="104">
        <f t="shared" si="0"/>
        <v>0</v>
      </c>
      <c r="Q155" s="104">
        <v>0</v>
      </c>
      <c r="R155" s="104">
        <f t="shared" si="1"/>
        <v>0</v>
      </c>
      <c r="S155" s="104">
        <v>0</v>
      </c>
      <c r="T155" s="105">
        <f t="shared" si="2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06" t="s">
        <v>150</v>
      </c>
      <c r="AT155" s="106" t="s">
        <v>137</v>
      </c>
      <c r="AU155" s="106" t="s">
        <v>80</v>
      </c>
      <c r="AY155" s="8" t="s">
        <v>132</v>
      </c>
      <c r="BE155" s="107">
        <f t="shared" si="3"/>
        <v>0</v>
      </c>
      <c r="BF155" s="107">
        <f t="shared" si="4"/>
        <v>0</v>
      </c>
      <c r="BG155" s="107">
        <f t="shared" si="5"/>
        <v>0</v>
      </c>
      <c r="BH155" s="107">
        <f t="shared" si="6"/>
        <v>0</v>
      </c>
      <c r="BI155" s="107">
        <f t="shared" si="7"/>
        <v>0</v>
      </c>
      <c r="BJ155" s="8" t="s">
        <v>80</v>
      </c>
      <c r="BK155" s="107">
        <f t="shared" si="8"/>
        <v>0</v>
      </c>
      <c r="BL155" s="8" t="s">
        <v>150</v>
      </c>
      <c r="BM155" s="106" t="s">
        <v>1420</v>
      </c>
    </row>
    <row r="156" spans="1:65" s="2" customFormat="1" ht="33" customHeight="1">
      <c r="A156" s="16"/>
      <c r="B156" s="95"/>
      <c r="C156" s="329" t="s">
        <v>207</v>
      </c>
      <c r="D156" s="329" t="s">
        <v>137</v>
      </c>
      <c r="E156" s="330" t="s">
        <v>1012</v>
      </c>
      <c r="F156" s="331" t="s">
        <v>1013</v>
      </c>
      <c r="G156" s="332" t="s">
        <v>293</v>
      </c>
      <c r="H156" s="333">
        <v>10.4</v>
      </c>
      <c r="I156" s="334"/>
      <c r="J156" s="334"/>
      <c r="K156" s="335"/>
      <c r="L156" s="17"/>
      <c r="M156" s="102" t="s">
        <v>1</v>
      </c>
      <c r="N156" s="103" t="s">
        <v>34</v>
      </c>
      <c r="O156" s="32"/>
      <c r="P156" s="104">
        <f t="shared" si="0"/>
        <v>0</v>
      </c>
      <c r="Q156" s="104">
        <v>0</v>
      </c>
      <c r="R156" s="104">
        <f t="shared" si="1"/>
        <v>0</v>
      </c>
      <c r="S156" s="104">
        <v>0</v>
      </c>
      <c r="T156" s="105">
        <f t="shared" si="2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06" t="s">
        <v>150</v>
      </c>
      <c r="AT156" s="106" t="s">
        <v>137</v>
      </c>
      <c r="AU156" s="106" t="s">
        <v>80</v>
      </c>
      <c r="AY156" s="8" t="s">
        <v>132</v>
      </c>
      <c r="BE156" s="107">
        <f t="shared" si="3"/>
        <v>0</v>
      </c>
      <c r="BF156" s="107">
        <f t="shared" si="4"/>
        <v>0</v>
      </c>
      <c r="BG156" s="107">
        <f t="shared" si="5"/>
        <v>0</v>
      </c>
      <c r="BH156" s="107">
        <f t="shared" si="6"/>
        <v>0</v>
      </c>
      <c r="BI156" s="107">
        <f t="shared" si="7"/>
        <v>0</v>
      </c>
      <c r="BJ156" s="8" t="s">
        <v>80</v>
      </c>
      <c r="BK156" s="107">
        <f t="shared" si="8"/>
        <v>0</v>
      </c>
      <c r="BL156" s="8" t="s">
        <v>150</v>
      </c>
      <c r="BM156" s="106" t="s">
        <v>1421</v>
      </c>
    </row>
    <row r="157" spans="1:65" s="7" customFormat="1" ht="22.9" customHeight="1">
      <c r="B157" s="82"/>
      <c r="C157" s="314"/>
      <c r="D157" s="316" t="s">
        <v>67</v>
      </c>
      <c r="E157" s="326" t="s">
        <v>84</v>
      </c>
      <c r="F157" s="326" t="s">
        <v>1052</v>
      </c>
      <c r="G157" s="314"/>
      <c r="H157" s="314"/>
      <c r="I157" s="318"/>
      <c r="J157" s="327"/>
      <c r="K157" s="314"/>
      <c r="L157" s="82"/>
      <c r="M157" s="87"/>
      <c r="N157" s="88"/>
      <c r="O157" s="88"/>
      <c r="P157" s="89">
        <f>SUM(P158:P160)</f>
        <v>0</v>
      </c>
      <c r="Q157" s="88"/>
      <c r="R157" s="89">
        <f>SUM(R158:R160)</f>
        <v>1.0294653199999999</v>
      </c>
      <c r="S157" s="88"/>
      <c r="T157" s="90">
        <f>SUM(T158:T160)</f>
        <v>0</v>
      </c>
      <c r="AR157" s="83" t="s">
        <v>75</v>
      </c>
      <c r="AT157" s="91" t="s">
        <v>67</v>
      </c>
      <c r="AU157" s="91" t="s">
        <v>75</v>
      </c>
      <c r="AY157" s="83" t="s">
        <v>132</v>
      </c>
      <c r="BK157" s="92">
        <f>SUM(BK158:BK160)</f>
        <v>0</v>
      </c>
    </row>
    <row r="158" spans="1:65" s="2" customFormat="1" ht="24.2" customHeight="1">
      <c r="A158" s="16"/>
      <c r="B158" s="95"/>
      <c r="C158" s="329" t="s">
        <v>211</v>
      </c>
      <c r="D158" s="329" t="s">
        <v>137</v>
      </c>
      <c r="E158" s="330" t="s">
        <v>1238</v>
      </c>
      <c r="F158" s="331" t="s">
        <v>1239</v>
      </c>
      <c r="G158" s="332" t="s">
        <v>293</v>
      </c>
      <c r="H158" s="333">
        <v>2.6120000000000001</v>
      </c>
      <c r="I158" s="334"/>
      <c r="J158" s="334"/>
      <c r="K158" s="335"/>
      <c r="L158" s="17"/>
      <c r="M158" s="102" t="s">
        <v>1</v>
      </c>
      <c r="N158" s="103" t="s">
        <v>34</v>
      </c>
      <c r="O158" s="32"/>
      <c r="P158" s="104">
        <f>O158*H158</f>
        <v>0</v>
      </c>
      <c r="Q158" s="104">
        <v>0.25548999999999999</v>
      </c>
      <c r="R158" s="104">
        <f>Q158*H158</f>
        <v>0.66733988</v>
      </c>
      <c r="S158" s="104">
        <v>0</v>
      </c>
      <c r="T158" s="105">
        <f>S158*H158</f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06" t="s">
        <v>150</v>
      </c>
      <c r="AT158" s="106" t="s">
        <v>137</v>
      </c>
      <c r="AU158" s="106" t="s">
        <v>80</v>
      </c>
      <c r="AY158" s="8" t="s">
        <v>132</v>
      </c>
      <c r="BE158" s="107">
        <f>IF(N158="základná",J158,0)</f>
        <v>0</v>
      </c>
      <c r="BF158" s="107">
        <f>IF(N158="znížená",J158,0)</f>
        <v>0</v>
      </c>
      <c r="BG158" s="107">
        <f>IF(N158="zákl. prenesená",J158,0)</f>
        <v>0</v>
      </c>
      <c r="BH158" s="107">
        <f>IF(N158="zníž. prenesená",J158,0)</f>
        <v>0</v>
      </c>
      <c r="BI158" s="107">
        <f>IF(N158="nulová",J158,0)</f>
        <v>0</v>
      </c>
      <c r="BJ158" s="8" t="s">
        <v>80</v>
      </c>
      <c r="BK158" s="107">
        <f>ROUND(I158*H158,2)</f>
        <v>0</v>
      </c>
      <c r="BL158" s="8" t="s">
        <v>150</v>
      </c>
      <c r="BM158" s="106" t="s">
        <v>1422</v>
      </c>
    </row>
    <row r="159" spans="1:65" s="2" customFormat="1" ht="24.2" customHeight="1">
      <c r="A159" s="16"/>
      <c r="B159" s="95"/>
      <c r="C159" s="329" t="s">
        <v>7</v>
      </c>
      <c r="D159" s="329" t="s">
        <v>137</v>
      </c>
      <c r="E159" s="330" t="s">
        <v>1423</v>
      </c>
      <c r="F159" s="331" t="s">
        <v>1072</v>
      </c>
      <c r="G159" s="332" t="s">
        <v>169</v>
      </c>
      <c r="H159" s="333">
        <v>3</v>
      </c>
      <c r="I159" s="334"/>
      <c r="J159" s="334"/>
      <c r="K159" s="335"/>
      <c r="L159" s="17"/>
      <c r="M159" s="102" t="s">
        <v>1</v>
      </c>
      <c r="N159" s="103" t="s">
        <v>34</v>
      </c>
      <c r="O159" s="32"/>
      <c r="P159" s="104">
        <f>O159*H159</f>
        <v>0</v>
      </c>
      <c r="Q159" s="104">
        <v>4.2639999999999997E-2</v>
      </c>
      <c r="R159" s="104">
        <f>Q159*H159</f>
        <v>0.12791999999999998</v>
      </c>
      <c r="S159" s="104">
        <v>0</v>
      </c>
      <c r="T159" s="105">
        <f>S159*H159</f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06" t="s">
        <v>150</v>
      </c>
      <c r="AT159" s="106" t="s">
        <v>137</v>
      </c>
      <c r="AU159" s="106" t="s">
        <v>80</v>
      </c>
      <c r="AY159" s="8" t="s">
        <v>132</v>
      </c>
      <c r="BE159" s="107">
        <f>IF(N159="základná",J159,0)</f>
        <v>0</v>
      </c>
      <c r="BF159" s="107">
        <f>IF(N159="znížená",J159,0)</f>
        <v>0</v>
      </c>
      <c r="BG159" s="107">
        <f>IF(N159="zákl. prenesená",J159,0)</f>
        <v>0</v>
      </c>
      <c r="BH159" s="107">
        <f>IF(N159="zníž. prenesená",J159,0)</f>
        <v>0</v>
      </c>
      <c r="BI159" s="107">
        <f>IF(N159="nulová",J159,0)</f>
        <v>0</v>
      </c>
      <c r="BJ159" s="8" t="s">
        <v>80</v>
      </c>
      <c r="BK159" s="107">
        <f>ROUND(I159*H159,2)</f>
        <v>0</v>
      </c>
      <c r="BL159" s="8" t="s">
        <v>150</v>
      </c>
      <c r="BM159" s="106" t="s">
        <v>1424</v>
      </c>
    </row>
    <row r="160" spans="1:65" s="2" customFormat="1" ht="21.75" customHeight="1">
      <c r="A160" s="16"/>
      <c r="B160" s="95"/>
      <c r="C160" s="329" t="s">
        <v>218</v>
      </c>
      <c r="D160" s="329" t="s">
        <v>137</v>
      </c>
      <c r="E160" s="330" t="s">
        <v>1425</v>
      </c>
      <c r="F160" s="331" t="s">
        <v>1426</v>
      </c>
      <c r="G160" s="332" t="s">
        <v>938</v>
      </c>
      <c r="H160" s="333">
        <v>9.6000000000000002E-2</v>
      </c>
      <c r="I160" s="334"/>
      <c r="J160" s="334"/>
      <c r="K160" s="335"/>
      <c r="L160" s="17"/>
      <c r="M160" s="102" t="s">
        <v>1</v>
      </c>
      <c r="N160" s="103" t="s">
        <v>34</v>
      </c>
      <c r="O160" s="32"/>
      <c r="P160" s="104">
        <f>O160*H160</f>
        <v>0</v>
      </c>
      <c r="Q160" s="104">
        <v>2.4396399999999998</v>
      </c>
      <c r="R160" s="104">
        <f>Q160*H160</f>
        <v>0.23420543999999999</v>
      </c>
      <c r="S160" s="104">
        <v>0</v>
      </c>
      <c r="T160" s="105">
        <f>S160*H160</f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06" t="s">
        <v>150</v>
      </c>
      <c r="AT160" s="106" t="s">
        <v>137</v>
      </c>
      <c r="AU160" s="106" t="s">
        <v>80</v>
      </c>
      <c r="AY160" s="8" t="s">
        <v>132</v>
      </c>
      <c r="BE160" s="107">
        <f>IF(N160="základná",J160,0)</f>
        <v>0</v>
      </c>
      <c r="BF160" s="107">
        <f>IF(N160="znížená",J160,0)</f>
        <v>0</v>
      </c>
      <c r="BG160" s="107">
        <f>IF(N160="zákl. prenesená",J160,0)</f>
        <v>0</v>
      </c>
      <c r="BH160" s="107">
        <f>IF(N160="zníž. prenesená",J160,0)</f>
        <v>0</v>
      </c>
      <c r="BI160" s="107">
        <f>IF(N160="nulová",J160,0)</f>
        <v>0</v>
      </c>
      <c r="BJ160" s="8" t="s">
        <v>80</v>
      </c>
      <c r="BK160" s="107">
        <f>ROUND(I160*H160,2)</f>
        <v>0</v>
      </c>
      <c r="BL160" s="8" t="s">
        <v>150</v>
      </c>
      <c r="BM160" s="106" t="s">
        <v>1427</v>
      </c>
    </row>
    <row r="161" spans="1:65" s="7" customFormat="1" ht="22.9" customHeight="1">
      <c r="B161" s="82"/>
      <c r="C161" s="314"/>
      <c r="D161" s="316" t="s">
        <v>67</v>
      </c>
      <c r="E161" s="326" t="s">
        <v>158</v>
      </c>
      <c r="F161" s="326" t="s">
        <v>1428</v>
      </c>
      <c r="G161" s="314"/>
      <c r="H161" s="314"/>
      <c r="I161" s="318"/>
      <c r="J161" s="327"/>
      <c r="K161" s="314"/>
      <c r="L161" s="82"/>
      <c r="M161" s="87"/>
      <c r="N161" s="88"/>
      <c r="O161" s="88"/>
      <c r="P161" s="89">
        <f>P162</f>
        <v>0</v>
      </c>
      <c r="Q161" s="88"/>
      <c r="R161" s="89">
        <f>R162</f>
        <v>9.4960499999999989E-2</v>
      </c>
      <c r="S161" s="88"/>
      <c r="T161" s="90">
        <f>T162</f>
        <v>0</v>
      </c>
      <c r="AR161" s="83" t="s">
        <v>75</v>
      </c>
      <c r="AT161" s="91" t="s">
        <v>67</v>
      </c>
      <c r="AU161" s="91" t="s">
        <v>75</v>
      </c>
      <c r="AY161" s="83" t="s">
        <v>132</v>
      </c>
      <c r="BK161" s="92">
        <f>BK162</f>
        <v>0</v>
      </c>
    </row>
    <row r="162" spans="1:65" s="2" customFormat="1" ht="24.2" customHeight="1">
      <c r="A162" s="16"/>
      <c r="B162" s="95"/>
      <c r="C162" s="329" t="s">
        <v>222</v>
      </c>
      <c r="D162" s="329" t="s">
        <v>137</v>
      </c>
      <c r="E162" s="330" t="s">
        <v>1429</v>
      </c>
      <c r="F162" s="331" t="s">
        <v>1430</v>
      </c>
      <c r="G162" s="332" t="s">
        <v>293</v>
      </c>
      <c r="H162" s="333">
        <v>2.1749999999999998</v>
      </c>
      <c r="I162" s="334"/>
      <c r="J162" s="334"/>
      <c r="K162" s="335"/>
      <c r="L162" s="17"/>
      <c r="M162" s="102" t="s">
        <v>1</v>
      </c>
      <c r="N162" s="103" t="s">
        <v>34</v>
      </c>
      <c r="O162" s="32"/>
      <c r="P162" s="104">
        <f>O162*H162</f>
        <v>0</v>
      </c>
      <c r="Q162" s="104">
        <v>4.3659999999999997E-2</v>
      </c>
      <c r="R162" s="104">
        <f>Q162*H162</f>
        <v>9.4960499999999989E-2</v>
      </c>
      <c r="S162" s="104">
        <v>0</v>
      </c>
      <c r="T162" s="105">
        <f>S162*H162</f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06" t="s">
        <v>150</v>
      </c>
      <c r="AT162" s="106" t="s">
        <v>137</v>
      </c>
      <c r="AU162" s="106" t="s">
        <v>80</v>
      </c>
      <c r="AY162" s="8" t="s">
        <v>132</v>
      </c>
      <c r="BE162" s="107">
        <f>IF(N162="základná",J162,0)</f>
        <v>0</v>
      </c>
      <c r="BF162" s="107">
        <f>IF(N162="znížená",J162,0)</f>
        <v>0</v>
      </c>
      <c r="BG162" s="107">
        <f>IF(N162="zákl. prenesená",J162,0)</f>
        <v>0</v>
      </c>
      <c r="BH162" s="107">
        <f>IF(N162="zníž. prenesená",J162,0)</f>
        <v>0</v>
      </c>
      <c r="BI162" s="107">
        <f>IF(N162="nulová",J162,0)</f>
        <v>0</v>
      </c>
      <c r="BJ162" s="8" t="s">
        <v>80</v>
      </c>
      <c r="BK162" s="107">
        <f>ROUND(I162*H162,2)</f>
        <v>0</v>
      </c>
      <c r="BL162" s="8" t="s">
        <v>150</v>
      </c>
      <c r="BM162" s="106" t="s">
        <v>1431</v>
      </c>
    </row>
    <row r="163" spans="1:65" s="7" customFormat="1" ht="22.9" customHeight="1">
      <c r="B163" s="82"/>
      <c r="C163" s="314"/>
      <c r="D163" s="316" t="s">
        <v>67</v>
      </c>
      <c r="E163" s="326" t="s">
        <v>171</v>
      </c>
      <c r="F163" s="326" t="s">
        <v>1244</v>
      </c>
      <c r="G163" s="314"/>
      <c r="H163" s="314"/>
      <c r="I163" s="318"/>
      <c r="J163" s="327"/>
      <c r="K163" s="314"/>
      <c r="L163" s="82"/>
      <c r="M163" s="87"/>
      <c r="N163" s="88"/>
      <c r="O163" s="88"/>
      <c r="P163" s="89">
        <f>P164+SUM(P165:P170)</f>
        <v>0</v>
      </c>
      <c r="Q163" s="88"/>
      <c r="R163" s="89">
        <f>R164+SUM(R165:R170)</f>
        <v>0</v>
      </c>
      <c r="S163" s="88"/>
      <c r="T163" s="90">
        <f>T164+SUM(T165:T170)</f>
        <v>2.6531720000000001</v>
      </c>
      <c r="AR163" s="83" t="s">
        <v>75</v>
      </c>
      <c r="AT163" s="91" t="s">
        <v>67</v>
      </c>
      <c r="AU163" s="91" t="s">
        <v>75</v>
      </c>
      <c r="AY163" s="83" t="s">
        <v>132</v>
      </c>
      <c r="BK163" s="92">
        <f>BK164+SUM(BK165:BK170)</f>
        <v>0</v>
      </c>
    </row>
    <row r="164" spans="1:65" s="2" customFormat="1" ht="24.2" customHeight="1">
      <c r="A164" s="16"/>
      <c r="B164" s="95"/>
      <c r="C164" s="329" t="s">
        <v>226</v>
      </c>
      <c r="D164" s="329" t="s">
        <v>137</v>
      </c>
      <c r="E164" s="330" t="s">
        <v>1257</v>
      </c>
      <c r="F164" s="331" t="s">
        <v>1258</v>
      </c>
      <c r="G164" s="332" t="s">
        <v>293</v>
      </c>
      <c r="H164" s="333">
        <v>5.2320000000000002</v>
      </c>
      <c r="I164" s="334"/>
      <c r="J164" s="334"/>
      <c r="K164" s="335"/>
      <c r="L164" s="17"/>
      <c r="M164" s="102" t="s">
        <v>1</v>
      </c>
      <c r="N164" s="103" t="s">
        <v>34</v>
      </c>
      <c r="O164" s="32"/>
      <c r="P164" s="104">
        <f t="shared" ref="P164:P169" si="9">O164*H164</f>
        <v>0</v>
      </c>
      <c r="Q164" s="104">
        <v>0</v>
      </c>
      <c r="R164" s="104">
        <f t="shared" ref="R164:R169" si="10">Q164*H164</f>
        <v>0</v>
      </c>
      <c r="S164" s="104">
        <v>0.19600000000000001</v>
      </c>
      <c r="T164" s="105">
        <f t="shared" ref="T164:T169" si="11">S164*H164</f>
        <v>1.0254720000000002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06" t="s">
        <v>150</v>
      </c>
      <c r="AT164" s="106" t="s">
        <v>137</v>
      </c>
      <c r="AU164" s="106" t="s">
        <v>80</v>
      </c>
      <c r="AY164" s="8" t="s">
        <v>132</v>
      </c>
      <c r="BE164" s="107">
        <f t="shared" ref="BE164:BE169" si="12">IF(N164="základná",J164,0)</f>
        <v>0</v>
      </c>
      <c r="BF164" s="107">
        <f t="shared" ref="BF164:BF169" si="13">IF(N164="znížená",J164,0)</f>
        <v>0</v>
      </c>
      <c r="BG164" s="107">
        <f t="shared" ref="BG164:BG169" si="14">IF(N164="zákl. prenesená",J164,0)</f>
        <v>0</v>
      </c>
      <c r="BH164" s="107">
        <f t="shared" ref="BH164:BH169" si="15">IF(N164="zníž. prenesená",J164,0)</f>
        <v>0</v>
      </c>
      <c r="BI164" s="107">
        <f t="shared" ref="BI164:BI169" si="16">IF(N164="nulová",J164,0)</f>
        <v>0</v>
      </c>
      <c r="BJ164" s="8" t="s">
        <v>80</v>
      </c>
      <c r="BK164" s="107">
        <f t="shared" ref="BK164:BK169" si="17">ROUND(I164*H164,2)</f>
        <v>0</v>
      </c>
      <c r="BL164" s="8" t="s">
        <v>150</v>
      </c>
      <c r="BM164" s="106" t="s">
        <v>1432</v>
      </c>
    </row>
    <row r="165" spans="1:65" s="2" customFormat="1" ht="37.9" customHeight="1">
      <c r="A165" s="16"/>
      <c r="B165" s="95"/>
      <c r="C165" s="329" t="s">
        <v>230</v>
      </c>
      <c r="D165" s="329" t="s">
        <v>137</v>
      </c>
      <c r="E165" s="330" t="s">
        <v>1263</v>
      </c>
      <c r="F165" s="331" t="s">
        <v>1264</v>
      </c>
      <c r="G165" s="332" t="s">
        <v>293</v>
      </c>
      <c r="H165" s="333">
        <v>2.3250000000000002</v>
      </c>
      <c r="I165" s="334"/>
      <c r="J165" s="334"/>
      <c r="K165" s="335"/>
      <c r="L165" s="17"/>
      <c r="M165" s="102" t="s">
        <v>1</v>
      </c>
      <c r="N165" s="103" t="s">
        <v>34</v>
      </c>
      <c r="O165" s="32"/>
      <c r="P165" s="104">
        <f t="shared" si="9"/>
        <v>0</v>
      </c>
      <c r="Q165" s="104">
        <v>0</v>
      </c>
      <c r="R165" s="104">
        <f t="shared" si="10"/>
        <v>0</v>
      </c>
      <c r="S165" s="104">
        <v>0.2</v>
      </c>
      <c r="T165" s="105">
        <f t="shared" si="11"/>
        <v>0.46500000000000008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06" t="s">
        <v>150</v>
      </c>
      <c r="AT165" s="106" t="s">
        <v>137</v>
      </c>
      <c r="AU165" s="106" t="s">
        <v>80</v>
      </c>
      <c r="AY165" s="8" t="s">
        <v>132</v>
      </c>
      <c r="BE165" s="107">
        <f t="shared" si="12"/>
        <v>0</v>
      </c>
      <c r="BF165" s="107">
        <f t="shared" si="13"/>
        <v>0</v>
      </c>
      <c r="BG165" s="107">
        <f t="shared" si="14"/>
        <v>0</v>
      </c>
      <c r="BH165" s="107">
        <f t="shared" si="15"/>
        <v>0</v>
      </c>
      <c r="BI165" s="107">
        <f t="shared" si="16"/>
        <v>0</v>
      </c>
      <c r="BJ165" s="8" t="s">
        <v>80</v>
      </c>
      <c r="BK165" s="107">
        <f t="shared" si="17"/>
        <v>0</v>
      </c>
      <c r="BL165" s="8" t="s">
        <v>150</v>
      </c>
      <c r="BM165" s="106" t="s">
        <v>1433</v>
      </c>
    </row>
    <row r="166" spans="1:65" s="2" customFormat="1" ht="24.2" customHeight="1">
      <c r="A166" s="16"/>
      <c r="B166" s="95"/>
      <c r="C166" s="329" t="s">
        <v>234</v>
      </c>
      <c r="D166" s="329" t="s">
        <v>137</v>
      </c>
      <c r="E166" s="330" t="s">
        <v>1269</v>
      </c>
      <c r="F166" s="331" t="s">
        <v>1270</v>
      </c>
      <c r="G166" s="332" t="s">
        <v>169</v>
      </c>
      <c r="H166" s="333">
        <v>4</v>
      </c>
      <c r="I166" s="334"/>
      <c r="J166" s="334"/>
      <c r="K166" s="335"/>
      <c r="L166" s="17"/>
      <c r="M166" s="102" t="s">
        <v>1</v>
      </c>
      <c r="N166" s="103" t="s">
        <v>34</v>
      </c>
      <c r="O166" s="32"/>
      <c r="P166" s="104">
        <f t="shared" si="9"/>
        <v>0</v>
      </c>
      <c r="Q166" s="104">
        <v>0</v>
      </c>
      <c r="R166" s="104">
        <f t="shared" si="10"/>
        <v>0</v>
      </c>
      <c r="S166" s="104">
        <v>5.8000000000000003E-2</v>
      </c>
      <c r="T166" s="105">
        <f t="shared" si="11"/>
        <v>0.23200000000000001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06" t="s">
        <v>150</v>
      </c>
      <c r="AT166" s="106" t="s">
        <v>137</v>
      </c>
      <c r="AU166" s="106" t="s">
        <v>80</v>
      </c>
      <c r="AY166" s="8" t="s">
        <v>132</v>
      </c>
      <c r="BE166" s="107">
        <f t="shared" si="12"/>
        <v>0</v>
      </c>
      <c r="BF166" s="107">
        <f t="shared" si="13"/>
        <v>0</v>
      </c>
      <c r="BG166" s="107">
        <f t="shared" si="14"/>
        <v>0</v>
      </c>
      <c r="BH166" s="107">
        <f t="shared" si="15"/>
        <v>0</v>
      </c>
      <c r="BI166" s="107">
        <f t="shared" si="16"/>
        <v>0</v>
      </c>
      <c r="BJ166" s="8" t="s">
        <v>80</v>
      </c>
      <c r="BK166" s="107">
        <f t="shared" si="17"/>
        <v>0</v>
      </c>
      <c r="BL166" s="8" t="s">
        <v>150</v>
      </c>
      <c r="BM166" s="106" t="s">
        <v>1434</v>
      </c>
    </row>
    <row r="167" spans="1:65" s="2" customFormat="1" ht="33" customHeight="1">
      <c r="A167" s="16"/>
      <c r="B167" s="95"/>
      <c r="C167" s="329" t="s">
        <v>238</v>
      </c>
      <c r="D167" s="329" t="s">
        <v>137</v>
      </c>
      <c r="E167" s="330" t="s">
        <v>1278</v>
      </c>
      <c r="F167" s="331" t="s">
        <v>1279</v>
      </c>
      <c r="G167" s="332" t="s">
        <v>938</v>
      </c>
      <c r="H167" s="333">
        <v>0.34499999999999997</v>
      </c>
      <c r="I167" s="334"/>
      <c r="J167" s="334"/>
      <c r="K167" s="335"/>
      <c r="L167" s="17"/>
      <c r="M167" s="102" t="s">
        <v>1</v>
      </c>
      <c r="N167" s="103" t="s">
        <v>34</v>
      </c>
      <c r="O167" s="32"/>
      <c r="P167" s="104">
        <f t="shared" si="9"/>
        <v>0</v>
      </c>
      <c r="Q167" s="104">
        <v>0</v>
      </c>
      <c r="R167" s="104">
        <f t="shared" si="10"/>
        <v>0</v>
      </c>
      <c r="S167" s="104">
        <v>2.2000000000000002</v>
      </c>
      <c r="T167" s="105">
        <f t="shared" si="11"/>
        <v>0.75900000000000001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06" t="s">
        <v>150</v>
      </c>
      <c r="AT167" s="106" t="s">
        <v>137</v>
      </c>
      <c r="AU167" s="106" t="s">
        <v>80</v>
      </c>
      <c r="AY167" s="8" t="s">
        <v>132</v>
      </c>
      <c r="BE167" s="107">
        <f t="shared" si="12"/>
        <v>0</v>
      </c>
      <c r="BF167" s="107">
        <f t="shared" si="13"/>
        <v>0</v>
      </c>
      <c r="BG167" s="107">
        <f t="shared" si="14"/>
        <v>0</v>
      </c>
      <c r="BH167" s="107">
        <f t="shared" si="15"/>
        <v>0</v>
      </c>
      <c r="BI167" s="107">
        <f t="shared" si="16"/>
        <v>0</v>
      </c>
      <c r="BJ167" s="8" t="s">
        <v>80</v>
      </c>
      <c r="BK167" s="107">
        <f t="shared" si="17"/>
        <v>0</v>
      </c>
      <c r="BL167" s="8" t="s">
        <v>150</v>
      </c>
      <c r="BM167" s="106" t="s">
        <v>1435</v>
      </c>
    </row>
    <row r="168" spans="1:65" s="2" customFormat="1" ht="24.2" customHeight="1">
      <c r="A168" s="16"/>
      <c r="B168" s="95"/>
      <c r="C168" s="329" t="s">
        <v>242</v>
      </c>
      <c r="D168" s="329" t="s">
        <v>137</v>
      </c>
      <c r="E168" s="330" t="s">
        <v>1281</v>
      </c>
      <c r="F168" s="331" t="s">
        <v>1282</v>
      </c>
      <c r="G168" s="332" t="s">
        <v>938</v>
      </c>
      <c r="H168" s="333">
        <v>5.8999999999999997E-2</v>
      </c>
      <c r="I168" s="334"/>
      <c r="J168" s="334"/>
      <c r="K168" s="335"/>
      <c r="L168" s="17"/>
      <c r="M168" s="102" t="s">
        <v>1</v>
      </c>
      <c r="N168" s="103" t="s">
        <v>34</v>
      </c>
      <c r="O168" s="32"/>
      <c r="P168" s="104">
        <f t="shared" si="9"/>
        <v>0</v>
      </c>
      <c r="Q168" s="104">
        <v>0</v>
      </c>
      <c r="R168" s="104">
        <f t="shared" si="10"/>
        <v>0</v>
      </c>
      <c r="S168" s="104">
        <v>2.2000000000000002</v>
      </c>
      <c r="T168" s="105">
        <f t="shared" si="11"/>
        <v>0.1298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06" t="s">
        <v>150</v>
      </c>
      <c r="AT168" s="106" t="s">
        <v>137</v>
      </c>
      <c r="AU168" s="106" t="s">
        <v>80</v>
      </c>
      <c r="AY168" s="8" t="s">
        <v>132</v>
      </c>
      <c r="BE168" s="107">
        <f t="shared" si="12"/>
        <v>0</v>
      </c>
      <c r="BF168" s="107">
        <f t="shared" si="13"/>
        <v>0</v>
      </c>
      <c r="BG168" s="107">
        <f t="shared" si="14"/>
        <v>0</v>
      </c>
      <c r="BH168" s="107">
        <f t="shared" si="15"/>
        <v>0</v>
      </c>
      <c r="BI168" s="107">
        <f t="shared" si="16"/>
        <v>0</v>
      </c>
      <c r="BJ168" s="8" t="s">
        <v>80</v>
      </c>
      <c r="BK168" s="107">
        <f t="shared" si="17"/>
        <v>0</v>
      </c>
      <c r="BL168" s="8" t="s">
        <v>150</v>
      </c>
      <c r="BM168" s="106" t="s">
        <v>1436</v>
      </c>
    </row>
    <row r="169" spans="1:65" s="2" customFormat="1" ht="24.2" customHeight="1">
      <c r="A169" s="16"/>
      <c r="B169" s="95"/>
      <c r="C169" s="329" t="s">
        <v>246</v>
      </c>
      <c r="D169" s="329" t="s">
        <v>137</v>
      </c>
      <c r="E169" s="330" t="s">
        <v>1305</v>
      </c>
      <c r="F169" s="331" t="s">
        <v>1306</v>
      </c>
      <c r="G169" s="332" t="s">
        <v>293</v>
      </c>
      <c r="H169" s="333">
        <v>4.1900000000000004</v>
      </c>
      <c r="I169" s="334"/>
      <c r="J169" s="334"/>
      <c r="K169" s="335"/>
      <c r="L169" s="17"/>
      <c r="M169" s="102" t="s">
        <v>1</v>
      </c>
      <c r="N169" s="103" t="s">
        <v>34</v>
      </c>
      <c r="O169" s="32"/>
      <c r="P169" s="104">
        <f t="shared" si="9"/>
        <v>0</v>
      </c>
      <c r="Q169" s="104">
        <v>0</v>
      </c>
      <c r="R169" s="104">
        <f t="shared" si="10"/>
        <v>0</v>
      </c>
      <c r="S169" s="104">
        <v>0.01</v>
      </c>
      <c r="T169" s="105">
        <f t="shared" si="11"/>
        <v>4.1900000000000007E-2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06" t="s">
        <v>199</v>
      </c>
      <c r="AT169" s="106" t="s">
        <v>137</v>
      </c>
      <c r="AU169" s="106" t="s">
        <v>80</v>
      </c>
      <c r="AY169" s="8" t="s">
        <v>132</v>
      </c>
      <c r="BE169" s="107">
        <f t="shared" si="12"/>
        <v>0</v>
      </c>
      <c r="BF169" s="107">
        <f t="shared" si="13"/>
        <v>0</v>
      </c>
      <c r="BG169" s="107">
        <f t="shared" si="14"/>
        <v>0</v>
      </c>
      <c r="BH169" s="107">
        <f t="shared" si="15"/>
        <v>0</v>
      </c>
      <c r="BI169" s="107">
        <f t="shared" si="16"/>
        <v>0</v>
      </c>
      <c r="BJ169" s="8" t="s">
        <v>80</v>
      </c>
      <c r="BK169" s="107">
        <f t="shared" si="17"/>
        <v>0</v>
      </c>
      <c r="BL169" s="8" t="s">
        <v>199</v>
      </c>
      <c r="BM169" s="106" t="s">
        <v>1437</v>
      </c>
    </row>
    <row r="170" spans="1:65" s="7" customFormat="1" ht="20.85" customHeight="1">
      <c r="B170" s="82"/>
      <c r="C170" s="314"/>
      <c r="D170" s="316" t="s">
        <v>67</v>
      </c>
      <c r="E170" s="326" t="s">
        <v>1311</v>
      </c>
      <c r="F170" s="326" t="s">
        <v>1312</v>
      </c>
      <c r="G170" s="314"/>
      <c r="H170" s="314"/>
      <c r="I170" s="318"/>
      <c r="J170" s="327"/>
      <c r="K170" s="314"/>
      <c r="L170" s="82"/>
      <c r="M170" s="87"/>
      <c r="N170" s="88"/>
      <c r="O170" s="88"/>
      <c r="P170" s="89">
        <f>SUM(P171:P175)</f>
        <v>0</v>
      </c>
      <c r="Q170" s="88"/>
      <c r="R170" s="89">
        <f>SUM(R171:R175)</f>
        <v>0</v>
      </c>
      <c r="S170" s="88"/>
      <c r="T170" s="90">
        <f>SUM(T171:T175)</f>
        <v>0</v>
      </c>
      <c r="AR170" s="83" t="s">
        <v>75</v>
      </c>
      <c r="AT170" s="91" t="s">
        <v>67</v>
      </c>
      <c r="AU170" s="91" t="s">
        <v>80</v>
      </c>
      <c r="AY170" s="83" t="s">
        <v>132</v>
      </c>
      <c r="BK170" s="92">
        <f>SUM(BK171:BK175)</f>
        <v>0</v>
      </c>
    </row>
    <row r="171" spans="1:65" s="2" customFormat="1" ht="21.75" customHeight="1">
      <c r="A171" s="16"/>
      <c r="B171" s="95"/>
      <c r="C171" s="329" t="s">
        <v>250</v>
      </c>
      <c r="D171" s="329" t="s">
        <v>137</v>
      </c>
      <c r="E171" s="330" t="s">
        <v>1313</v>
      </c>
      <c r="F171" s="331" t="s">
        <v>1314</v>
      </c>
      <c r="G171" s="332" t="s">
        <v>592</v>
      </c>
      <c r="H171" s="333">
        <v>2.653</v>
      </c>
      <c r="I171" s="334"/>
      <c r="J171" s="334"/>
      <c r="K171" s="335"/>
      <c r="L171" s="17"/>
      <c r="M171" s="102" t="s">
        <v>1</v>
      </c>
      <c r="N171" s="103" t="s">
        <v>34</v>
      </c>
      <c r="O171" s="32"/>
      <c r="P171" s="104">
        <f>O171*H171</f>
        <v>0</v>
      </c>
      <c r="Q171" s="104">
        <v>0</v>
      </c>
      <c r="R171" s="104">
        <f>Q171*H171</f>
        <v>0</v>
      </c>
      <c r="S171" s="104">
        <v>0</v>
      </c>
      <c r="T171" s="105">
        <f>S171*H171</f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06" t="s">
        <v>150</v>
      </c>
      <c r="AT171" s="106" t="s">
        <v>137</v>
      </c>
      <c r="AU171" s="106" t="s">
        <v>84</v>
      </c>
      <c r="AY171" s="8" t="s">
        <v>132</v>
      </c>
      <c r="BE171" s="107">
        <f>IF(N171="základná",J171,0)</f>
        <v>0</v>
      </c>
      <c r="BF171" s="107">
        <f>IF(N171="znížená",J171,0)</f>
        <v>0</v>
      </c>
      <c r="BG171" s="107">
        <f>IF(N171="zákl. prenesená",J171,0)</f>
        <v>0</v>
      </c>
      <c r="BH171" s="107">
        <f>IF(N171="zníž. prenesená",J171,0)</f>
        <v>0</v>
      </c>
      <c r="BI171" s="107">
        <f>IF(N171="nulová",J171,0)</f>
        <v>0</v>
      </c>
      <c r="BJ171" s="8" t="s">
        <v>80</v>
      </c>
      <c r="BK171" s="107">
        <f>ROUND(I171*H171,2)</f>
        <v>0</v>
      </c>
      <c r="BL171" s="8" t="s">
        <v>150</v>
      </c>
      <c r="BM171" s="106" t="s">
        <v>1438</v>
      </c>
    </row>
    <row r="172" spans="1:65" s="2" customFormat="1" ht="24.2" customHeight="1">
      <c r="A172" s="16"/>
      <c r="B172" s="95"/>
      <c r="C172" s="329" t="s">
        <v>254</v>
      </c>
      <c r="D172" s="329" t="s">
        <v>137</v>
      </c>
      <c r="E172" s="330" t="s">
        <v>1316</v>
      </c>
      <c r="F172" s="331" t="s">
        <v>1317</v>
      </c>
      <c r="G172" s="332" t="s">
        <v>592</v>
      </c>
      <c r="H172" s="333">
        <v>23.876999999999999</v>
      </c>
      <c r="I172" s="334"/>
      <c r="J172" s="334"/>
      <c r="K172" s="335"/>
      <c r="L172" s="17"/>
      <c r="M172" s="102" t="s">
        <v>1</v>
      </c>
      <c r="N172" s="103" t="s">
        <v>34</v>
      </c>
      <c r="O172" s="32"/>
      <c r="P172" s="104">
        <f>O172*H172</f>
        <v>0</v>
      </c>
      <c r="Q172" s="104">
        <v>0</v>
      </c>
      <c r="R172" s="104">
        <f>Q172*H172</f>
        <v>0</v>
      </c>
      <c r="S172" s="104">
        <v>0</v>
      </c>
      <c r="T172" s="105">
        <f>S172*H172</f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06" t="s">
        <v>150</v>
      </c>
      <c r="AT172" s="106" t="s">
        <v>137</v>
      </c>
      <c r="AU172" s="106" t="s">
        <v>84</v>
      </c>
      <c r="AY172" s="8" t="s">
        <v>132</v>
      </c>
      <c r="BE172" s="107">
        <f>IF(N172="základná",J172,0)</f>
        <v>0</v>
      </c>
      <c r="BF172" s="107">
        <f>IF(N172="znížená",J172,0)</f>
        <v>0</v>
      </c>
      <c r="BG172" s="107">
        <f>IF(N172="zákl. prenesená",J172,0)</f>
        <v>0</v>
      </c>
      <c r="BH172" s="107">
        <f>IF(N172="zníž. prenesená",J172,0)</f>
        <v>0</v>
      </c>
      <c r="BI172" s="107">
        <f>IF(N172="nulová",J172,0)</f>
        <v>0</v>
      </c>
      <c r="BJ172" s="8" t="s">
        <v>80</v>
      </c>
      <c r="BK172" s="107">
        <f>ROUND(I172*H172,2)</f>
        <v>0</v>
      </c>
      <c r="BL172" s="8" t="s">
        <v>150</v>
      </c>
      <c r="BM172" s="106" t="s">
        <v>1439</v>
      </c>
    </row>
    <row r="173" spans="1:65" s="2" customFormat="1" ht="24.2" customHeight="1">
      <c r="A173" s="16"/>
      <c r="B173" s="95"/>
      <c r="C173" s="329" t="s">
        <v>258</v>
      </c>
      <c r="D173" s="329" t="s">
        <v>137</v>
      </c>
      <c r="E173" s="330" t="s">
        <v>1319</v>
      </c>
      <c r="F173" s="331" t="s">
        <v>1320</v>
      </c>
      <c r="G173" s="332" t="s">
        <v>592</v>
      </c>
      <c r="H173" s="333">
        <v>2.653</v>
      </c>
      <c r="I173" s="334"/>
      <c r="J173" s="334"/>
      <c r="K173" s="335"/>
      <c r="L173" s="17"/>
      <c r="M173" s="102" t="s">
        <v>1</v>
      </c>
      <c r="N173" s="103" t="s">
        <v>34</v>
      </c>
      <c r="O173" s="32"/>
      <c r="P173" s="104">
        <f>O173*H173</f>
        <v>0</v>
      </c>
      <c r="Q173" s="104">
        <v>0</v>
      </c>
      <c r="R173" s="104">
        <f>Q173*H173</f>
        <v>0</v>
      </c>
      <c r="S173" s="104">
        <v>0</v>
      </c>
      <c r="T173" s="105">
        <f>S173*H173</f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06" t="s">
        <v>150</v>
      </c>
      <c r="AT173" s="106" t="s">
        <v>137</v>
      </c>
      <c r="AU173" s="106" t="s">
        <v>84</v>
      </c>
      <c r="AY173" s="8" t="s">
        <v>132</v>
      </c>
      <c r="BE173" s="107">
        <f>IF(N173="základná",J173,0)</f>
        <v>0</v>
      </c>
      <c r="BF173" s="107">
        <f>IF(N173="znížená",J173,0)</f>
        <v>0</v>
      </c>
      <c r="BG173" s="107">
        <f>IF(N173="zákl. prenesená",J173,0)</f>
        <v>0</v>
      </c>
      <c r="BH173" s="107">
        <f>IF(N173="zníž. prenesená",J173,0)</f>
        <v>0</v>
      </c>
      <c r="BI173" s="107">
        <f>IF(N173="nulová",J173,0)</f>
        <v>0</v>
      </c>
      <c r="BJ173" s="8" t="s">
        <v>80</v>
      </c>
      <c r="BK173" s="107">
        <f>ROUND(I173*H173,2)</f>
        <v>0</v>
      </c>
      <c r="BL173" s="8" t="s">
        <v>150</v>
      </c>
      <c r="BM173" s="106" t="s">
        <v>1440</v>
      </c>
    </row>
    <row r="174" spans="1:65" s="2" customFormat="1" ht="24.2" customHeight="1">
      <c r="A174" s="16"/>
      <c r="B174" s="95"/>
      <c r="C174" s="329" t="s">
        <v>262</v>
      </c>
      <c r="D174" s="329" t="s">
        <v>137</v>
      </c>
      <c r="E174" s="330" t="s">
        <v>1322</v>
      </c>
      <c r="F174" s="331" t="s">
        <v>1323</v>
      </c>
      <c r="G174" s="332" t="s">
        <v>592</v>
      </c>
      <c r="H174" s="333">
        <v>2.6240000000000001</v>
      </c>
      <c r="I174" s="334"/>
      <c r="J174" s="334"/>
      <c r="K174" s="335"/>
      <c r="L174" s="17"/>
      <c r="M174" s="102" t="s">
        <v>1</v>
      </c>
      <c r="N174" s="103" t="s">
        <v>34</v>
      </c>
      <c r="O174" s="32"/>
      <c r="P174" s="104">
        <f>O174*H174</f>
        <v>0</v>
      </c>
      <c r="Q174" s="104">
        <v>0</v>
      </c>
      <c r="R174" s="104">
        <f>Q174*H174</f>
        <v>0</v>
      </c>
      <c r="S174" s="104">
        <v>0</v>
      </c>
      <c r="T174" s="105">
        <f>S174*H174</f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06" t="s">
        <v>150</v>
      </c>
      <c r="AT174" s="106" t="s">
        <v>137</v>
      </c>
      <c r="AU174" s="106" t="s">
        <v>84</v>
      </c>
      <c r="AY174" s="8" t="s">
        <v>132</v>
      </c>
      <c r="BE174" s="107">
        <f>IF(N174="základná",J174,0)</f>
        <v>0</v>
      </c>
      <c r="BF174" s="107">
        <f>IF(N174="znížená",J174,0)</f>
        <v>0</v>
      </c>
      <c r="BG174" s="107">
        <f>IF(N174="zákl. prenesená",J174,0)</f>
        <v>0</v>
      </c>
      <c r="BH174" s="107">
        <f>IF(N174="zníž. prenesená",J174,0)</f>
        <v>0</v>
      </c>
      <c r="BI174" s="107">
        <f>IF(N174="nulová",J174,0)</f>
        <v>0</v>
      </c>
      <c r="BJ174" s="8" t="s">
        <v>80</v>
      </c>
      <c r="BK174" s="107">
        <f>ROUND(I174*H174,2)</f>
        <v>0</v>
      </c>
      <c r="BL174" s="8" t="s">
        <v>150</v>
      </c>
      <c r="BM174" s="106" t="s">
        <v>1441</v>
      </c>
    </row>
    <row r="175" spans="1:65" s="2" customFormat="1" ht="24.2" customHeight="1">
      <c r="A175" s="16"/>
      <c r="B175" s="95"/>
      <c r="C175" s="329" t="s">
        <v>266</v>
      </c>
      <c r="D175" s="329" t="s">
        <v>137</v>
      </c>
      <c r="E175" s="330" t="s">
        <v>1325</v>
      </c>
      <c r="F175" s="331" t="s">
        <v>1326</v>
      </c>
      <c r="G175" s="332" t="s">
        <v>592</v>
      </c>
      <c r="H175" s="333">
        <v>2.9000000000000001E-2</v>
      </c>
      <c r="I175" s="334"/>
      <c r="J175" s="334"/>
      <c r="K175" s="335"/>
      <c r="L175" s="17"/>
      <c r="M175" s="102" t="s">
        <v>1</v>
      </c>
      <c r="N175" s="103" t="s">
        <v>34</v>
      </c>
      <c r="O175" s="32"/>
      <c r="P175" s="104">
        <f>O175*H175</f>
        <v>0</v>
      </c>
      <c r="Q175" s="104">
        <v>0</v>
      </c>
      <c r="R175" s="104">
        <f>Q175*H175</f>
        <v>0</v>
      </c>
      <c r="S175" s="104">
        <v>0</v>
      </c>
      <c r="T175" s="105">
        <f>S175*H175</f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06" t="s">
        <v>150</v>
      </c>
      <c r="AT175" s="106" t="s">
        <v>137</v>
      </c>
      <c r="AU175" s="106" t="s">
        <v>84</v>
      </c>
      <c r="AY175" s="8" t="s">
        <v>132</v>
      </c>
      <c r="BE175" s="107">
        <f>IF(N175="základná",J175,0)</f>
        <v>0</v>
      </c>
      <c r="BF175" s="107">
        <f>IF(N175="znížená",J175,0)</f>
        <v>0</v>
      </c>
      <c r="BG175" s="107">
        <f>IF(N175="zákl. prenesená",J175,0)</f>
        <v>0</v>
      </c>
      <c r="BH175" s="107">
        <f>IF(N175="zníž. prenesená",J175,0)</f>
        <v>0</v>
      </c>
      <c r="BI175" s="107">
        <f>IF(N175="nulová",J175,0)</f>
        <v>0</v>
      </c>
      <c r="BJ175" s="8" t="s">
        <v>80</v>
      </c>
      <c r="BK175" s="107">
        <f>ROUND(I175*H175,2)</f>
        <v>0</v>
      </c>
      <c r="BL175" s="8" t="s">
        <v>150</v>
      </c>
      <c r="BM175" s="106" t="s">
        <v>1442</v>
      </c>
    </row>
    <row r="176" spans="1:65" s="7" customFormat="1" ht="22.9" customHeight="1">
      <c r="B176" s="82"/>
      <c r="C176" s="314"/>
      <c r="D176" s="316" t="s">
        <v>67</v>
      </c>
      <c r="E176" s="326" t="s">
        <v>534</v>
      </c>
      <c r="F176" s="326" t="s">
        <v>1328</v>
      </c>
      <c r="G176" s="314"/>
      <c r="H176" s="314"/>
      <c r="I176" s="318"/>
      <c r="J176" s="327"/>
      <c r="K176" s="314"/>
      <c r="L176" s="82"/>
      <c r="M176" s="87"/>
      <c r="N176" s="88"/>
      <c r="O176" s="88"/>
      <c r="P176" s="89">
        <f>P177</f>
        <v>0</v>
      </c>
      <c r="Q176" s="88"/>
      <c r="R176" s="89">
        <f>R177</f>
        <v>0</v>
      </c>
      <c r="S176" s="88"/>
      <c r="T176" s="90">
        <f>T177</f>
        <v>0</v>
      </c>
      <c r="AR176" s="83" t="s">
        <v>75</v>
      </c>
      <c r="AT176" s="91" t="s">
        <v>67</v>
      </c>
      <c r="AU176" s="91" t="s">
        <v>75</v>
      </c>
      <c r="AY176" s="83" t="s">
        <v>132</v>
      </c>
      <c r="BK176" s="92">
        <f>BK177</f>
        <v>0</v>
      </c>
    </row>
    <row r="177" spans="1:65" s="2" customFormat="1" ht="16.5" customHeight="1">
      <c r="A177" s="16"/>
      <c r="B177" s="95"/>
      <c r="C177" s="329" t="s">
        <v>270</v>
      </c>
      <c r="D177" s="329" t="s">
        <v>137</v>
      </c>
      <c r="E177" s="330" t="s">
        <v>1329</v>
      </c>
      <c r="F177" s="331" t="s">
        <v>1328</v>
      </c>
      <c r="G177" s="332" t="s">
        <v>592</v>
      </c>
      <c r="H177" s="333">
        <v>6.7990000000000004</v>
      </c>
      <c r="I177" s="334"/>
      <c r="J177" s="334"/>
      <c r="K177" s="335"/>
      <c r="L177" s="17"/>
      <c r="M177" s="102" t="s">
        <v>1</v>
      </c>
      <c r="N177" s="103" t="s">
        <v>34</v>
      </c>
      <c r="O177" s="32"/>
      <c r="P177" s="104">
        <f>O177*H177</f>
        <v>0</v>
      </c>
      <c r="Q177" s="104">
        <v>0</v>
      </c>
      <c r="R177" s="104">
        <f>Q177*H177</f>
        <v>0</v>
      </c>
      <c r="S177" s="104">
        <v>0</v>
      </c>
      <c r="T177" s="105">
        <f>S177*H177</f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06" t="s">
        <v>150</v>
      </c>
      <c r="AT177" s="106" t="s">
        <v>137</v>
      </c>
      <c r="AU177" s="106" t="s">
        <v>80</v>
      </c>
      <c r="AY177" s="8" t="s">
        <v>132</v>
      </c>
      <c r="BE177" s="107">
        <f>IF(N177="základná",J177,0)</f>
        <v>0</v>
      </c>
      <c r="BF177" s="107">
        <f>IF(N177="znížená",J177,0)</f>
        <v>0</v>
      </c>
      <c r="BG177" s="107">
        <f>IF(N177="zákl. prenesená",J177,0)</f>
        <v>0</v>
      </c>
      <c r="BH177" s="107">
        <f>IF(N177="zníž. prenesená",J177,0)</f>
        <v>0</v>
      </c>
      <c r="BI177" s="107">
        <f>IF(N177="nulová",J177,0)</f>
        <v>0</v>
      </c>
      <c r="BJ177" s="8" t="s">
        <v>80</v>
      </c>
      <c r="BK177" s="107">
        <f>ROUND(I177*H177,2)</f>
        <v>0</v>
      </c>
      <c r="BL177" s="8" t="s">
        <v>150</v>
      </c>
      <c r="BM177" s="106" t="s">
        <v>1443</v>
      </c>
    </row>
    <row r="178" spans="1:65" s="7" customFormat="1" ht="25.9" customHeight="1">
      <c r="B178" s="82"/>
      <c r="C178" s="314"/>
      <c r="D178" s="316" t="s">
        <v>67</v>
      </c>
      <c r="E178" s="317" t="s">
        <v>1331</v>
      </c>
      <c r="F178" s="317" t="s">
        <v>1332</v>
      </c>
      <c r="G178" s="314"/>
      <c r="H178" s="314"/>
      <c r="I178" s="318"/>
      <c r="J178" s="319"/>
      <c r="K178" s="314"/>
      <c r="L178" s="82"/>
      <c r="M178" s="87"/>
      <c r="N178" s="88"/>
      <c r="O178" s="88"/>
      <c r="P178" s="89">
        <f>P179</f>
        <v>0</v>
      </c>
      <c r="Q178" s="88"/>
      <c r="R178" s="89">
        <f>R179</f>
        <v>2.1412550000000002E-2</v>
      </c>
      <c r="S178" s="88"/>
      <c r="T178" s="90">
        <f>T179</f>
        <v>0</v>
      </c>
      <c r="AR178" s="83" t="s">
        <v>80</v>
      </c>
      <c r="AT178" s="91" t="s">
        <v>67</v>
      </c>
      <c r="AU178" s="91" t="s">
        <v>68</v>
      </c>
      <c r="AY178" s="83" t="s">
        <v>132</v>
      </c>
      <c r="BK178" s="92">
        <f>BK179</f>
        <v>0</v>
      </c>
    </row>
    <row r="179" spans="1:65" s="7" customFormat="1" ht="22.9" customHeight="1">
      <c r="B179" s="82"/>
      <c r="C179" s="314"/>
      <c r="D179" s="316" t="s">
        <v>67</v>
      </c>
      <c r="E179" s="326" t="s">
        <v>1333</v>
      </c>
      <c r="F179" s="326" t="s">
        <v>1334</v>
      </c>
      <c r="G179" s="314"/>
      <c r="H179" s="314"/>
      <c r="I179" s="318"/>
      <c r="J179" s="327"/>
      <c r="K179" s="314"/>
      <c r="L179" s="82"/>
      <c r="M179" s="87"/>
      <c r="N179" s="88"/>
      <c r="O179" s="88"/>
      <c r="P179" s="89">
        <f>SUM(P180:P182)</f>
        <v>0</v>
      </c>
      <c r="Q179" s="88"/>
      <c r="R179" s="89">
        <f>SUM(R180:R182)</f>
        <v>2.1412550000000002E-2</v>
      </c>
      <c r="S179" s="88"/>
      <c r="T179" s="90">
        <f>SUM(T180:T182)</f>
        <v>0</v>
      </c>
      <c r="AR179" s="83" t="s">
        <v>80</v>
      </c>
      <c r="AT179" s="91" t="s">
        <v>67</v>
      </c>
      <c r="AU179" s="91" t="s">
        <v>75</v>
      </c>
      <c r="AY179" s="83" t="s">
        <v>132</v>
      </c>
      <c r="BK179" s="92">
        <f>SUM(BK180:BK182)</f>
        <v>0</v>
      </c>
    </row>
    <row r="180" spans="1:65" s="2" customFormat="1" ht="24.2" customHeight="1">
      <c r="A180" s="16"/>
      <c r="B180" s="95"/>
      <c r="C180" s="329" t="s">
        <v>274</v>
      </c>
      <c r="D180" s="329" t="s">
        <v>137</v>
      </c>
      <c r="E180" s="330" t="s">
        <v>1341</v>
      </c>
      <c r="F180" s="331" t="s">
        <v>1342</v>
      </c>
      <c r="G180" s="332" t="s">
        <v>293</v>
      </c>
      <c r="H180" s="333">
        <v>3.9449999999999998</v>
      </c>
      <c r="I180" s="334"/>
      <c r="J180" s="334"/>
      <c r="K180" s="335"/>
      <c r="L180" s="17"/>
      <c r="M180" s="102" t="s">
        <v>1</v>
      </c>
      <c r="N180" s="103" t="s">
        <v>34</v>
      </c>
      <c r="O180" s="32"/>
      <c r="P180" s="104">
        <f>O180*H180</f>
        <v>0</v>
      </c>
      <c r="Q180" s="104">
        <v>5.4000000000000001E-4</v>
      </c>
      <c r="R180" s="104">
        <f>Q180*H180</f>
        <v>2.1302999999999999E-3</v>
      </c>
      <c r="S180" s="104">
        <v>0</v>
      </c>
      <c r="T180" s="105">
        <f>S180*H180</f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06" t="s">
        <v>199</v>
      </c>
      <c r="AT180" s="106" t="s">
        <v>137</v>
      </c>
      <c r="AU180" s="106" t="s">
        <v>80</v>
      </c>
      <c r="AY180" s="8" t="s">
        <v>132</v>
      </c>
      <c r="BE180" s="107">
        <f>IF(N180="základná",J180,0)</f>
        <v>0</v>
      </c>
      <c r="BF180" s="107">
        <f>IF(N180="znížená",J180,0)</f>
        <v>0</v>
      </c>
      <c r="BG180" s="107">
        <f>IF(N180="zákl. prenesená",J180,0)</f>
        <v>0</v>
      </c>
      <c r="BH180" s="107">
        <f>IF(N180="zníž. prenesená",J180,0)</f>
        <v>0</v>
      </c>
      <c r="BI180" s="107">
        <f>IF(N180="nulová",J180,0)</f>
        <v>0</v>
      </c>
      <c r="BJ180" s="8" t="s">
        <v>80</v>
      </c>
      <c r="BK180" s="107">
        <f>ROUND(I180*H180,2)</f>
        <v>0</v>
      </c>
      <c r="BL180" s="8" t="s">
        <v>199</v>
      </c>
      <c r="BM180" s="106" t="s">
        <v>1444</v>
      </c>
    </row>
    <row r="181" spans="1:65" s="2" customFormat="1" ht="16.5" customHeight="1">
      <c r="A181" s="16"/>
      <c r="B181" s="95"/>
      <c r="C181" s="341" t="s">
        <v>278</v>
      </c>
      <c r="D181" s="341" t="s">
        <v>130</v>
      </c>
      <c r="E181" s="342" t="s">
        <v>1445</v>
      </c>
      <c r="F181" s="343" t="s">
        <v>1345</v>
      </c>
      <c r="G181" s="344" t="s">
        <v>293</v>
      </c>
      <c r="H181" s="345">
        <v>4.5369999999999999</v>
      </c>
      <c r="I181" s="346"/>
      <c r="J181" s="346"/>
      <c r="K181" s="347"/>
      <c r="L181" s="114"/>
      <c r="M181" s="115" t="s">
        <v>1</v>
      </c>
      <c r="N181" s="116" t="s">
        <v>34</v>
      </c>
      <c r="O181" s="32"/>
      <c r="P181" s="104">
        <f>O181*H181</f>
        <v>0</v>
      </c>
      <c r="Q181" s="104">
        <v>4.2500000000000003E-3</v>
      </c>
      <c r="R181" s="104">
        <f>Q181*H181</f>
        <v>1.9282250000000001E-2</v>
      </c>
      <c r="S181" s="104">
        <v>0</v>
      </c>
      <c r="T181" s="105">
        <f>S181*H181</f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06" t="s">
        <v>262</v>
      </c>
      <c r="AT181" s="106" t="s">
        <v>130</v>
      </c>
      <c r="AU181" s="106" t="s">
        <v>80</v>
      </c>
      <c r="AY181" s="8" t="s">
        <v>132</v>
      </c>
      <c r="BE181" s="107">
        <f>IF(N181="základná",J181,0)</f>
        <v>0</v>
      </c>
      <c r="BF181" s="107">
        <f>IF(N181="znížená",J181,0)</f>
        <v>0</v>
      </c>
      <c r="BG181" s="107">
        <f>IF(N181="zákl. prenesená",J181,0)</f>
        <v>0</v>
      </c>
      <c r="BH181" s="107">
        <f>IF(N181="zníž. prenesená",J181,0)</f>
        <v>0</v>
      </c>
      <c r="BI181" s="107">
        <f>IF(N181="nulová",J181,0)</f>
        <v>0</v>
      </c>
      <c r="BJ181" s="8" t="s">
        <v>80</v>
      </c>
      <c r="BK181" s="107">
        <f>ROUND(I181*H181,2)</f>
        <v>0</v>
      </c>
      <c r="BL181" s="8" t="s">
        <v>199</v>
      </c>
      <c r="BM181" s="106" t="s">
        <v>1446</v>
      </c>
    </row>
    <row r="182" spans="1:65" s="2" customFormat="1" ht="24.2" customHeight="1">
      <c r="A182" s="16"/>
      <c r="B182" s="95"/>
      <c r="C182" s="329" t="s">
        <v>282</v>
      </c>
      <c r="D182" s="329" t="s">
        <v>137</v>
      </c>
      <c r="E182" s="330" t="s">
        <v>1347</v>
      </c>
      <c r="F182" s="331" t="s">
        <v>1348</v>
      </c>
      <c r="G182" s="332" t="s">
        <v>592</v>
      </c>
      <c r="H182" s="333">
        <v>2.1000000000000001E-2</v>
      </c>
      <c r="I182" s="334"/>
      <c r="J182" s="334"/>
      <c r="K182" s="335"/>
      <c r="L182" s="17"/>
      <c r="M182" s="102" t="s">
        <v>1</v>
      </c>
      <c r="N182" s="103" t="s">
        <v>34</v>
      </c>
      <c r="O182" s="32"/>
      <c r="P182" s="104">
        <f>O182*H182</f>
        <v>0</v>
      </c>
      <c r="Q182" s="104">
        <v>0</v>
      </c>
      <c r="R182" s="104">
        <f>Q182*H182</f>
        <v>0</v>
      </c>
      <c r="S182" s="104">
        <v>0</v>
      </c>
      <c r="T182" s="105">
        <f>S182*H182</f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06" t="s">
        <v>199</v>
      </c>
      <c r="AT182" s="106" t="s">
        <v>137</v>
      </c>
      <c r="AU182" s="106" t="s">
        <v>80</v>
      </c>
      <c r="AY182" s="8" t="s">
        <v>132</v>
      </c>
      <c r="BE182" s="107">
        <f>IF(N182="základná",J182,0)</f>
        <v>0</v>
      </c>
      <c r="BF182" s="107">
        <f>IF(N182="znížená",J182,0)</f>
        <v>0</v>
      </c>
      <c r="BG182" s="107">
        <f>IF(N182="zákl. prenesená",J182,0)</f>
        <v>0</v>
      </c>
      <c r="BH182" s="107">
        <f>IF(N182="zníž. prenesená",J182,0)</f>
        <v>0</v>
      </c>
      <c r="BI182" s="107">
        <f>IF(N182="nulová",J182,0)</f>
        <v>0</v>
      </c>
      <c r="BJ182" s="8" t="s">
        <v>80</v>
      </c>
      <c r="BK182" s="107">
        <f>ROUND(I182*H182,2)</f>
        <v>0</v>
      </c>
      <c r="BL182" s="8" t="s">
        <v>199</v>
      </c>
      <c r="BM182" s="106" t="s">
        <v>1447</v>
      </c>
    </row>
    <row r="183" spans="1:65" s="7" customFormat="1" ht="25.9" customHeight="1">
      <c r="B183" s="82"/>
      <c r="C183" s="314"/>
      <c r="D183" s="316" t="s">
        <v>67</v>
      </c>
      <c r="E183" s="317" t="s">
        <v>130</v>
      </c>
      <c r="F183" s="317" t="s">
        <v>131</v>
      </c>
      <c r="G183" s="314"/>
      <c r="H183" s="314"/>
      <c r="I183" s="318"/>
      <c r="J183" s="319"/>
      <c r="K183" s="314"/>
      <c r="L183" s="82"/>
      <c r="M183" s="87"/>
      <c r="N183" s="88"/>
      <c r="O183" s="88"/>
      <c r="P183" s="89">
        <f>P184</f>
        <v>0</v>
      </c>
      <c r="Q183" s="88"/>
      <c r="R183" s="89">
        <f>R184</f>
        <v>3.3600000000000001E-3</v>
      </c>
      <c r="S183" s="88"/>
      <c r="T183" s="90">
        <f>T184</f>
        <v>0</v>
      </c>
      <c r="AR183" s="83" t="s">
        <v>84</v>
      </c>
      <c r="AT183" s="91" t="s">
        <v>67</v>
      </c>
      <c r="AU183" s="91" t="s">
        <v>68</v>
      </c>
      <c r="AY183" s="83" t="s">
        <v>132</v>
      </c>
      <c r="BK183" s="92">
        <f>BK184</f>
        <v>0</v>
      </c>
    </row>
    <row r="184" spans="1:65" s="7" customFormat="1" ht="22.9" customHeight="1">
      <c r="B184" s="82"/>
      <c r="C184" s="314"/>
      <c r="D184" s="316" t="s">
        <v>67</v>
      </c>
      <c r="E184" s="326" t="s">
        <v>1377</v>
      </c>
      <c r="F184" s="326" t="s">
        <v>1378</v>
      </c>
      <c r="G184" s="314"/>
      <c r="H184" s="314"/>
      <c r="I184" s="318"/>
      <c r="J184" s="327"/>
      <c r="K184" s="314"/>
      <c r="L184" s="82"/>
      <c r="M184" s="87"/>
      <c r="N184" s="88"/>
      <c r="O184" s="88"/>
      <c r="P184" s="89">
        <f>SUM(P185:P186)</f>
        <v>0</v>
      </c>
      <c r="Q184" s="88"/>
      <c r="R184" s="89">
        <f>SUM(R185:R186)</f>
        <v>3.3600000000000001E-3</v>
      </c>
      <c r="S184" s="88"/>
      <c r="T184" s="90">
        <f>SUM(T185:T186)</f>
        <v>0</v>
      </c>
      <c r="AR184" s="83" t="s">
        <v>84</v>
      </c>
      <c r="AT184" s="91" t="s">
        <v>67</v>
      </c>
      <c r="AU184" s="91" t="s">
        <v>75</v>
      </c>
      <c r="AY184" s="83" t="s">
        <v>132</v>
      </c>
      <c r="BK184" s="92">
        <f>SUM(BK185:BK186)</f>
        <v>0</v>
      </c>
    </row>
    <row r="185" spans="1:65" s="2" customFormat="1" ht="24.2" customHeight="1">
      <c r="A185" s="16"/>
      <c r="B185" s="95"/>
      <c r="C185" s="329" t="s">
        <v>286</v>
      </c>
      <c r="D185" s="329" t="s">
        <v>137</v>
      </c>
      <c r="E185" s="330" t="s">
        <v>1379</v>
      </c>
      <c r="F185" s="331" t="s">
        <v>1380</v>
      </c>
      <c r="G185" s="332" t="s">
        <v>145</v>
      </c>
      <c r="H185" s="333">
        <v>16</v>
      </c>
      <c r="I185" s="334"/>
      <c r="J185" s="334"/>
      <c r="K185" s="335"/>
      <c r="L185" s="17"/>
      <c r="M185" s="102" t="s">
        <v>1</v>
      </c>
      <c r="N185" s="103" t="s">
        <v>34</v>
      </c>
      <c r="O185" s="32"/>
      <c r="P185" s="104">
        <f>O185*H185</f>
        <v>0</v>
      </c>
      <c r="Q185" s="104">
        <v>0</v>
      </c>
      <c r="R185" s="104">
        <f>Q185*H185</f>
        <v>0</v>
      </c>
      <c r="S185" s="104">
        <v>0</v>
      </c>
      <c r="T185" s="105">
        <f>S185*H185</f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06" t="s">
        <v>141</v>
      </c>
      <c r="AT185" s="106" t="s">
        <v>137</v>
      </c>
      <c r="AU185" s="106" t="s">
        <v>80</v>
      </c>
      <c r="AY185" s="8" t="s">
        <v>132</v>
      </c>
      <c r="BE185" s="107">
        <f>IF(N185="základná",J185,0)</f>
        <v>0</v>
      </c>
      <c r="BF185" s="107">
        <f>IF(N185="znížená",J185,0)</f>
        <v>0</v>
      </c>
      <c r="BG185" s="107">
        <f>IF(N185="zákl. prenesená",J185,0)</f>
        <v>0</v>
      </c>
      <c r="BH185" s="107">
        <f>IF(N185="zníž. prenesená",J185,0)</f>
        <v>0</v>
      </c>
      <c r="BI185" s="107">
        <f>IF(N185="nulová",J185,0)</f>
        <v>0</v>
      </c>
      <c r="BJ185" s="8" t="s">
        <v>80</v>
      </c>
      <c r="BK185" s="107">
        <f>ROUND(I185*H185,2)</f>
        <v>0</v>
      </c>
      <c r="BL185" s="8" t="s">
        <v>141</v>
      </c>
      <c r="BM185" s="106" t="s">
        <v>1448</v>
      </c>
    </row>
    <row r="186" spans="1:65" s="2" customFormat="1" ht="16.5" customHeight="1">
      <c r="A186" s="16"/>
      <c r="B186" s="95"/>
      <c r="C186" s="341" t="s">
        <v>290</v>
      </c>
      <c r="D186" s="341" t="s">
        <v>130</v>
      </c>
      <c r="E186" s="342" t="s">
        <v>1382</v>
      </c>
      <c r="F186" s="343" t="s">
        <v>1383</v>
      </c>
      <c r="G186" s="344" t="s">
        <v>145</v>
      </c>
      <c r="H186" s="345">
        <v>16</v>
      </c>
      <c r="I186" s="346"/>
      <c r="J186" s="346"/>
      <c r="K186" s="347"/>
      <c r="L186" s="114"/>
      <c r="M186" s="115" t="s">
        <v>1</v>
      </c>
      <c r="N186" s="116" t="s">
        <v>34</v>
      </c>
      <c r="O186" s="32"/>
      <c r="P186" s="104">
        <f>O186*H186</f>
        <v>0</v>
      </c>
      <c r="Q186" s="104">
        <v>2.1000000000000001E-4</v>
      </c>
      <c r="R186" s="104">
        <f>Q186*H186</f>
        <v>3.3600000000000001E-3</v>
      </c>
      <c r="S186" s="104">
        <v>0</v>
      </c>
      <c r="T186" s="105">
        <f>S186*H186</f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06" t="s">
        <v>664</v>
      </c>
      <c r="AT186" s="106" t="s">
        <v>130</v>
      </c>
      <c r="AU186" s="106" t="s">
        <v>80</v>
      </c>
      <c r="AY186" s="8" t="s">
        <v>132</v>
      </c>
      <c r="BE186" s="107">
        <f>IF(N186="základná",J186,0)</f>
        <v>0</v>
      </c>
      <c r="BF186" s="107">
        <f>IF(N186="znížená",J186,0)</f>
        <v>0</v>
      </c>
      <c r="BG186" s="107">
        <f>IF(N186="zákl. prenesená",J186,0)</f>
        <v>0</v>
      </c>
      <c r="BH186" s="107">
        <f>IF(N186="zníž. prenesená",J186,0)</f>
        <v>0</v>
      </c>
      <c r="BI186" s="107">
        <f>IF(N186="nulová",J186,0)</f>
        <v>0</v>
      </c>
      <c r="BJ186" s="8" t="s">
        <v>80</v>
      </c>
      <c r="BK186" s="107">
        <f>ROUND(I186*H186,2)</f>
        <v>0</v>
      </c>
      <c r="BL186" s="8" t="s">
        <v>664</v>
      </c>
      <c r="BM186" s="106" t="s">
        <v>1449</v>
      </c>
    </row>
    <row r="187" spans="1:65" s="7" customFormat="1" ht="25.9" customHeight="1">
      <c r="B187" s="82"/>
      <c r="C187" s="314"/>
      <c r="D187" s="316" t="s">
        <v>67</v>
      </c>
      <c r="E187" s="317" t="s">
        <v>765</v>
      </c>
      <c r="F187" s="317" t="s">
        <v>1385</v>
      </c>
      <c r="G187" s="314"/>
      <c r="H187" s="314"/>
      <c r="I187" s="318"/>
      <c r="J187" s="319"/>
      <c r="K187" s="314"/>
      <c r="L187" s="82"/>
      <c r="M187" s="87"/>
      <c r="N187" s="88"/>
      <c r="O187" s="88"/>
      <c r="P187" s="89">
        <f>P188</f>
        <v>0</v>
      </c>
      <c r="Q187" s="88"/>
      <c r="R187" s="89">
        <f>R188</f>
        <v>0</v>
      </c>
      <c r="S187" s="88"/>
      <c r="T187" s="90">
        <f>T188</f>
        <v>0</v>
      </c>
      <c r="AR187" s="83" t="s">
        <v>154</v>
      </c>
      <c r="AT187" s="91" t="s">
        <v>67</v>
      </c>
      <c r="AU187" s="91" t="s">
        <v>68</v>
      </c>
      <c r="AY187" s="83" t="s">
        <v>132</v>
      </c>
      <c r="BK187" s="92">
        <f>BK188</f>
        <v>0</v>
      </c>
    </row>
    <row r="188" spans="1:65" s="2" customFormat="1" ht="44.25" customHeight="1">
      <c r="A188" s="16"/>
      <c r="B188" s="95"/>
      <c r="C188" s="329" t="s">
        <v>295</v>
      </c>
      <c r="D188" s="329" t="s">
        <v>137</v>
      </c>
      <c r="E188" s="330" t="s">
        <v>1386</v>
      </c>
      <c r="F188" s="331" t="s">
        <v>1387</v>
      </c>
      <c r="G188" s="332" t="s">
        <v>336</v>
      </c>
      <c r="H188" s="333"/>
      <c r="I188" s="334"/>
      <c r="J188" s="334"/>
      <c r="K188" s="335"/>
      <c r="L188" s="17"/>
      <c r="M188" s="117" t="s">
        <v>1</v>
      </c>
      <c r="N188" s="118" t="s">
        <v>34</v>
      </c>
      <c r="O188" s="119"/>
      <c r="P188" s="120">
        <f>O188*H188</f>
        <v>0</v>
      </c>
      <c r="Q188" s="120">
        <v>0</v>
      </c>
      <c r="R188" s="120">
        <f>Q188*H188</f>
        <v>0</v>
      </c>
      <c r="S188" s="120">
        <v>0</v>
      </c>
      <c r="T188" s="121">
        <f>S188*H188</f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06" t="s">
        <v>770</v>
      </c>
      <c r="AT188" s="106" t="s">
        <v>137</v>
      </c>
      <c r="AU188" s="106" t="s">
        <v>75</v>
      </c>
      <c r="AY188" s="8" t="s">
        <v>132</v>
      </c>
      <c r="BE188" s="107">
        <f>IF(N188="základná",J188,0)</f>
        <v>0</v>
      </c>
      <c r="BF188" s="107">
        <f>IF(N188="znížená",J188,0)</f>
        <v>0</v>
      </c>
      <c r="BG188" s="107">
        <f>IF(N188="zákl. prenesená",J188,0)</f>
        <v>0</v>
      </c>
      <c r="BH188" s="107">
        <f>IF(N188="zníž. prenesená",J188,0)</f>
        <v>0</v>
      </c>
      <c r="BI188" s="107">
        <f>IF(N188="nulová",J188,0)</f>
        <v>0</v>
      </c>
      <c r="BJ188" s="8" t="s">
        <v>80</v>
      </c>
      <c r="BK188" s="107">
        <f>ROUND(I188*H188,2)</f>
        <v>0</v>
      </c>
      <c r="BL188" s="8" t="s">
        <v>770</v>
      </c>
      <c r="BM188" s="106" t="s">
        <v>1450</v>
      </c>
    </row>
    <row r="189" spans="1:65" s="2" customFormat="1" ht="6.95" customHeight="1">
      <c r="A189" s="16"/>
      <c r="B189" s="26"/>
      <c r="C189" s="27"/>
      <c r="D189" s="27"/>
      <c r="E189" s="27"/>
      <c r="F189" s="27"/>
      <c r="G189" s="27"/>
      <c r="H189" s="27"/>
      <c r="I189" s="27"/>
      <c r="J189" s="27"/>
      <c r="K189" s="27"/>
      <c r="L189" s="17"/>
      <c r="M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</row>
  </sheetData>
  <autoFilter ref="C135:K188"/>
  <mergeCells count="15">
    <mergeCell ref="E122:H122"/>
    <mergeCell ref="E126:H126"/>
    <mergeCell ref="E124:H124"/>
    <mergeCell ref="E128:H128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0"/>
  <sheetViews>
    <sheetView showGridLines="0" workbookViewId="0">
      <selection activeCell="J138" sqref="J138:J219"/>
    </sheetView>
  </sheetViews>
  <sheetFormatPr defaultRowHeight="15"/>
  <cols>
    <col min="1" max="1" width="8.33203125" style="131" customWidth="1"/>
    <col min="2" max="2" width="1.1640625" style="131" customWidth="1"/>
    <col min="3" max="3" width="4.1640625" style="131" customWidth="1"/>
    <col min="4" max="4" width="4.33203125" style="131" customWidth="1"/>
    <col min="5" max="5" width="17.1640625" style="131" customWidth="1"/>
    <col min="6" max="6" width="50.83203125" style="131" customWidth="1"/>
    <col min="7" max="7" width="7.5" style="131" customWidth="1"/>
    <col min="8" max="8" width="14" style="131" customWidth="1"/>
    <col min="9" max="9" width="15.83203125" style="131" customWidth="1"/>
    <col min="10" max="10" width="22.33203125" style="131" customWidth="1"/>
    <col min="11" max="11" width="22.33203125" style="131" hidden="1" customWidth="1"/>
    <col min="12" max="12" width="9.33203125" style="131" customWidth="1"/>
    <col min="13" max="13" width="10.83203125" style="131" hidden="1" customWidth="1"/>
    <col min="14" max="14" width="9.33203125" style="131" hidden="1"/>
    <col min="15" max="20" width="14.1640625" style="131" hidden="1" customWidth="1"/>
    <col min="21" max="21" width="16.33203125" style="131" hidden="1" customWidth="1"/>
    <col min="22" max="22" width="12.33203125" style="131" customWidth="1"/>
    <col min="23" max="23" width="16.33203125" style="131" customWidth="1"/>
    <col min="24" max="24" width="12.33203125" style="131" customWidth="1"/>
    <col min="25" max="25" width="15" style="131" customWidth="1"/>
    <col min="26" max="26" width="11" style="131" customWidth="1"/>
    <col min="27" max="27" width="15" style="131" customWidth="1"/>
    <col min="28" max="28" width="16.33203125" style="131" customWidth="1"/>
    <col min="29" max="29" width="11" style="131" customWidth="1"/>
    <col min="30" max="30" width="15" style="131" customWidth="1"/>
    <col min="31" max="31" width="16.33203125" style="131" customWidth="1"/>
    <col min="32" max="43" width="9.33203125" style="131"/>
    <col min="44" max="65" width="9.33203125" style="131" hidden="1"/>
    <col min="66" max="16384" width="9.33203125" style="131"/>
  </cols>
  <sheetData>
    <row r="2" spans="1:46" ht="36.950000000000003" customHeight="1">
      <c r="L2" s="132" t="s">
        <v>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AT2" s="134" t="s">
        <v>95</v>
      </c>
    </row>
    <row r="3" spans="1:46" ht="6.95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7"/>
      <c r="AT3" s="134" t="s">
        <v>68</v>
      </c>
    </row>
    <row r="4" spans="1:46" ht="24.95" customHeight="1">
      <c r="B4" s="137"/>
      <c r="D4" s="138" t="s">
        <v>96</v>
      </c>
      <c r="L4" s="137"/>
      <c r="M4" s="264" t="s">
        <v>9</v>
      </c>
      <c r="AT4" s="134" t="s">
        <v>3</v>
      </c>
    </row>
    <row r="5" spans="1:46" ht="6.95" customHeight="1">
      <c r="B5" s="137"/>
      <c r="L5" s="137"/>
    </row>
    <row r="6" spans="1:46" ht="12" customHeight="1">
      <c r="B6" s="137"/>
      <c r="D6" s="147" t="s">
        <v>13</v>
      </c>
      <c r="L6" s="137"/>
    </row>
    <row r="7" spans="1:46" ht="16.5" customHeight="1">
      <c r="B7" s="137"/>
      <c r="E7" s="265" t="str">
        <f>'Rekapitulácia stavby'!K6</f>
        <v>Žilina Zb HaZZ, vybudovanie rozvodov tepla</v>
      </c>
      <c r="F7" s="266"/>
      <c r="G7" s="266"/>
      <c r="H7" s="266"/>
      <c r="L7" s="137"/>
    </row>
    <row r="8" spans="1:46" ht="12.75">
      <c r="B8" s="137"/>
      <c r="D8" s="147" t="s">
        <v>97</v>
      </c>
      <c r="L8" s="137"/>
    </row>
    <row r="9" spans="1:46" ht="16.5" customHeight="1">
      <c r="B9" s="137"/>
      <c r="E9" s="265" t="s">
        <v>98</v>
      </c>
      <c r="F9" s="133"/>
      <c r="G9" s="133"/>
      <c r="H9" s="133"/>
      <c r="L9" s="137"/>
    </row>
    <row r="10" spans="1:46" ht="12" customHeight="1">
      <c r="B10" s="137"/>
      <c r="D10" s="147" t="s">
        <v>99</v>
      </c>
      <c r="L10" s="137"/>
    </row>
    <row r="11" spans="1:46" s="161" customFormat="1" ht="16.5" customHeight="1">
      <c r="A11" s="155"/>
      <c r="B11" s="156"/>
      <c r="C11" s="155"/>
      <c r="D11" s="155"/>
      <c r="E11" s="267" t="s">
        <v>901</v>
      </c>
      <c r="F11" s="268"/>
      <c r="G11" s="268"/>
      <c r="H11" s="268"/>
      <c r="I11" s="155"/>
      <c r="J11" s="155"/>
      <c r="K11" s="155"/>
      <c r="L11" s="182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</row>
    <row r="12" spans="1:46" s="161" customFormat="1" ht="12" customHeight="1">
      <c r="A12" s="155"/>
      <c r="B12" s="156"/>
      <c r="C12" s="155"/>
      <c r="D12" s="147" t="s">
        <v>101</v>
      </c>
      <c r="E12" s="155"/>
      <c r="F12" s="155"/>
      <c r="G12" s="155"/>
      <c r="H12" s="155"/>
      <c r="I12" s="155"/>
      <c r="J12" s="155"/>
      <c r="K12" s="155"/>
      <c r="L12" s="182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</row>
    <row r="13" spans="1:46" s="161" customFormat="1" ht="16.5" customHeight="1">
      <c r="A13" s="155"/>
      <c r="B13" s="156"/>
      <c r="C13" s="155"/>
      <c r="D13" s="155"/>
      <c r="E13" s="196" t="s">
        <v>831</v>
      </c>
      <c r="F13" s="268"/>
      <c r="G13" s="268"/>
      <c r="H13" s="268"/>
      <c r="I13" s="155"/>
      <c r="J13" s="155"/>
      <c r="K13" s="155"/>
      <c r="L13" s="182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</row>
    <row r="14" spans="1:46" s="161" customFormat="1" ht="11.25">
      <c r="A14" s="155"/>
      <c r="B14" s="156"/>
      <c r="C14" s="155"/>
      <c r="D14" s="155"/>
      <c r="E14" s="155"/>
      <c r="F14" s="155"/>
      <c r="G14" s="155"/>
      <c r="H14" s="155"/>
      <c r="I14" s="155"/>
      <c r="J14" s="155"/>
      <c r="K14" s="155"/>
      <c r="L14" s="182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</row>
    <row r="15" spans="1:46" s="161" customFormat="1" ht="12" customHeight="1">
      <c r="A15" s="155"/>
      <c r="B15" s="156"/>
      <c r="C15" s="155"/>
      <c r="D15" s="147" t="s">
        <v>15</v>
      </c>
      <c r="E15" s="155"/>
      <c r="F15" s="148" t="s">
        <v>1</v>
      </c>
      <c r="G15" s="155"/>
      <c r="H15" s="155"/>
      <c r="I15" s="147" t="s">
        <v>16</v>
      </c>
      <c r="J15" s="148" t="s">
        <v>1</v>
      </c>
      <c r="K15" s="155"/>
      <c r="L15" s="182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</row>
    <row r="16" spans="1:46" s="161" customFormat="1" ht="12" customHeight="1">
      <c r="A16" s="155"/>
      <c r="B16" s="156"/>
      <c r="C16" s="155"/>
      <c r="D16" s="147" t="s">
        <v>17</v>
      </c>
      <c r="E16" s="155"/>
      <c r="F16" s="148" t="s">
        <v>1451</v>
      </c>
      <c r="G16" s="155"/>
      <c r="H16" s="155"/>
      <c r="I16" s="147" t="s">
        <v>18</v>
      </c>
      <c r="J16" s="269"/>
      <c r="K16" s="155"/>
      <c r="L16" s="182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</row>
    <row r="17" spans="1:31" s="161" customFormat="1" ht="10.9" customHeight="1">
      <c r="A17" s="155"/>
      <c r="B17" s="156"/>
      <c r="C17" s="155"/>
      <c r="D17" s="155"/>
      <c r="E17" s="155"/>
      <c r="F17" s="155"/>
      <c r="G17" s="155"/>
      <c r="H17" s="155"/>
      <c r="I17" s="155"/>
      <c r="J17" s="155"/>
      <c r="K17" s="155"/>
      <c r="L17" s="182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</row>
    <row r="18" spans="1:31" s="161" customFormat="1" ht="12" customHeight="1">
      <c r="A18" s="155"/>
      <c r="B18" s="156"/>
      <c r="C18" s="155"/>
      <c r="D18" s="147" t="s">
        <v>19</v>
      </c>
      <c r="E18" s="155"/>
      <c r="F18" s="155" t="s">
        <v>1452</v>
      </c>
      <c r="G18" s="155"/>
      <c r="H18" s="155"/>
      <c r="I18" s="147" t="s">
        <v>20</v>
      </c>
      <c r="J18" s="148" t="str">
        <f>IF('Rekapitulácia stavby'!AN10="","",'Rekapitulácia stavby'!AN10)</f>
        <v/>
      </c>
      <c r="K18" s="155"/>
      <c r="L18" s="182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</row>
    <row r="19" spans="1:31" s="161" customFormat="1" ht="18" customHeight="1">
      <c r="A19" s="155"/>
      <c r="B19" s="156"/>
      <c r="C19" s="155"/>
      <c r="D19" s="155"/>
      <c r="E19" s="148" t="str">
        <f>IF('Rekapitulácia stavby'!E11="","",'Rekapitulácia stavby'!E11)</f>
        <v xml:space="preserve"> </v>
      </c>
      <c r="F19" s="155"/>
      <c r="G19" s="155"/>
      <c r="H19" s="155"/>
      <c r="I19" s="147" t="s">
        <v>22</v>
      </c>
      <c r="J19" s="148" t="str">
        <f>IF('Rekapitulácia stavby'!AN11="","",'Rekapitulácia stavby'!AN11)</f>
        <v/>
      </c>
      <c r="K19" s="155"/>
      <c r="L19" s="182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</row>
    <row r="20" spans="1:31" s="161" customFormat="1" ht="6.95" customHeight="1">
      <c r="A20" s="155"/>
      <c r="B20" s="156"/>
      <c r="C20" s="155"/>
      <c r="D20" s="155"/>
      <c r="E20" s="155"/>
      <c r="F20" s="155"/>
      <c r="G20" s="155"/>
      <c r="H20" s="155"/>
      <c r="I20" s="155"/>
      <c r="J20" s="155"/>
      <c r="K20" s="155"/>
      <c r="L20" s="182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</row>
    <row r="21" spans="1:31" s="161" customFormat="1" ht="12" customHeight="1">
      <c r="A21" s="155"/>
      <c r="B21" s="156"/>
      <c r="C21" s="155"/>
      <c r="D21" s="147" t="s">
        <v>23</v>
      </c>
      <c r="E21" s="155"/>
      <c r="F21" s="155"/>
      <c r="G21" s="155"/>
      <c r="H21" s="155"/>
      <c r="I21" s="147" t="s">
        <v>20</v>
      </c>
      <c r="J21" s="149"/>
      <c r="K21" s="155"/>
      <c r="L21" s="182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</row>
    <row r="22" spans="1:31" s="161" customFormat="1" ht="18" customHeight="1">
      <c r="A22" s="155"/>
      <c r="B22" s="156"/>
      <c r="C22" s="155"/>
      <c r="D22" s="155"/>
      <c r="E22" s="270"/>
      <c r="F22" s="142"/>
      <c r="G22" s="142"/>
      <c r="H22" s="142"/>
      <c r="I22" s="147" t="s">
        <v>22</v>
      </c>
      <c r="J22" s="149"/>
      <c r="K22" s="155"/>
      <c r="L22" s="182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</row>
    <row r="23" spans="1:31" s="161" customFormat="1" ht="6.95" customHeight="1">
      <c r="A23" s="155"/>
      <c r="B23" s="156"/>
      <c r="C23" s="155"/>
      <c r="D23" s="155"/>
      <c r="E23" s="155"/>
      <c r="F23" s="155"/>
      <c r="G23" s="155"/>
      <c r="H23" s="155"/>
      <c r="I23" s="155"/>
      <c r="J23" s="155"/>
      <c r="K23" s="155"/>
      <c r="L23" s="182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</row>
    <row r="24" spans="1:31" s="161" customFormat="1" ht="12" customHeight="1">
      <c r="A24" s="155"/>
      <c r="B24" s="156"/>
      <c r="C24" s="155"/>
      <c r="D24" s="147" t="s">
        <v>24</v>
      </c>
      <c r="E24" s="155"/>
      <c r="F24" s="155"/>
      <c r="G24" s="155"/>
      <c r="H24" s="155"/>
      <c r="I24" s="147" t="s">
        <v>20</v>
      </c>
      <c r="J24" s="148" t="s">
        <v>1</v>
      </c>
      <c r="K24" s="155"/>
      <c r="L24" s="182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1" s="161" customFormat="1" ht="18" customHeight="1">
      <c r="A25" s="155"/>
      <c r="B25" s="156"/>
      <c r="C25" s="155"/>
      <c r="D25" s="155"/>
      <c r="E25" s="148"/>
      <c r="F25" s="155"/>
      <c r="G25" s="155"/>
      <c r="H25" s="155"/>
      <c r="I25" s="147" t="s">
        <v>22</v>
      </c>
      <c r="J25" s="148" t="s">
        <v>1</v>
      </c>
      <c r="K25" s="155"/>
      <c r="L25" s="182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</row>
    <row r="26" spans="1:31" s="161" customFormat="1" ht="6.95" customHeight="1">
      <c r="A26" s="155"/>
      <c r="B26" s="156"/>
      <c r="C26" s="155"/>
      <c r="D26" s="155"/>
      <c r="E26" s="155"/>
      <c r="F26" s="155"/>
      <c r="G26" s="155"/>
      <c r="H26" s="155"/>
      <c r="I26" s="155"/>
      <c r="J26" s="155"/>
      <c r="K26" s="155"/>
      <c r="L26" s="182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</row>
    <row r="27" spans="1:31" s="161" customFormat="1" ht="12" customHeight="1">
      <c r="A27" s="155"/>
      <c r="B27" s="156"/>
      <c r="C27" s="155"/>
      <c r="D27" s="147" t="s">
        <v>26</v>
      </c>
      <c r="E27" s="155"/>
      <c r="F27" s="155"/>
      <c r="G27" s="155"/>
      <c r="H27" s="155"/>
      <c r="I27" s="147" t="s">
        <v>20</v>
      </c>
      <c r="J27" s="148" t="s">
        <v>1</v>
      </c>
      <c r="K27" s="155"/>
      <c r="L27" s="182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</row>
    <row r="28" spans="1:31" s="161" customFormat="1" ht="18" customHeight="1">
      <c r="A28" s="155"/>
      <c r="B28" s="156"/>
      <c r="C28" s="155"/>
      <c r="D28" s="155"/>
      <c r="E28" s="148"/>
      <c r="F28" s="155"/>
      <c r="G28" s="155"/>
      <c r="H28" s="155"/>
      <c r="I28" s="147" t="s">
        <v>22</v>
      </c>
      <c r="J28" s="148" t="s">
        <v>1</v>
      </c>
      <c r="K28" s="155"/>
      <c r="L28" s="182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</row>
    <row r="29" spans="1:31" s="161" customFormat="1" ht="6.95" customHeight="1">
      <c r="A29" s="155"/>
      <c r="B29" s="156"/>
      <c r="C29" s="155"/>
      <c r="D29" s="155"/>
      <c r="E29" s="155"/>
      <c r="F29" s="155"/>
      <c r="G29" s="155"/>
      <c r="H29" s="155"/>
      <c r="I29" s="155"/>
      <c r="J29" s="155"/>
      <c r="K29" s="155"/>
      <c r="L29" s="182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</row>
    <row r="30" spans="1:31" s="161" customFormat="1" ht="12" customHeight="1">
      <c r="A30" s="155"/>
      <c r="B30" s="156"/>
      <c r="C30" s="155"/>
      <c r="D30" s="147" t="s">
        <v>27</v>
      </c>
      <c r="E30" s="155"/>
      <c r="F30" s="155"/>
      <c r="G30" s="155"/>
      <c r="H30" s="155"/>
      <c r="I30" s="155"/>
      <c r="J30" s="155"/>
      <c r="K30" s="155"/>
      <c r="L30" s="182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</row>
    <row r="31" spans="1:31" s="274" customFormat="1" ht="16.5" customHeight="1">
      <c r="A31" s="271"/>
      <c r="B31" s="272"/>
      <c r="C31" s="271"/>
      <c r="D31" s="271"/>
      <c r="E31" s="153" t="s">
        <v>1</v>
      </c>
      <c r="F31" s="153"/>
      <c r="G31" s="153"/>
      <c r="H31" s="153"/>
      <c r="I31" s="271"/>
      <c r="J31" s="271"/>
      <c r="K31" s="271"/>
      <c r="L31" s="273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</row>
    <row r="32" spans="1:31" s="161" customFormat="1" ht="6.95" customHeight="1">
      <c r="A32" s="155"/>
      <c r="B32" s="156"/>
      <c r="C32" s="155"/>
      <c r="D32" s="155"/>
      <c r="E32" s="155"/>
      <c r="F32" s="155"/>
      <c r="G32" s="155"/>
      <c r="H32" s="155"/>
      <c r="I32" s="155"/>
      <c r="J32" s="155"/>
      <c r="K32" s="155"/>
      <c r="L32" s="182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</row>
    <row r="33" spans="1:31" s="161" customFormat="1" ht="6.95" customHeight="1">
      <c r="A33" s="155"/>
      <c r="B33" s="156"/>
      <c r="C33" s="155"/>
      <c r="D33" s="220"/>
      <c r="E33" s="220"/>
      <c r="F33" s="220"/>
      <c r="G33" s="220"/>
      <c r="H33" s="220"/>
      <c r="I33" s="220"/>
      <c r="J33" s="220"/>
      <c r="K33" s="220"/>
      <c r="L33" s="182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</row>
    <row r="34" spans="1:31" s="161" customFormat="1" ht="25.35" customHeight="1">
      <c r="A34" s="155"/>
      <c r="B34" s="156"/>
      <c r="C34" s="155"/>
      <c r="D34" s="275" t="s">
        <v>28</v>
      </c>
      <c r="E34" s="155"/>
      <c r="F34" s="155"/>
      <c r="G34" s="155"/>
      <c r="H34" s="155"/>
      <c r="I34" s="155"/>
      <c r="J34" s="276"/>
      <c r="K34" s="155"/>
      <c r="L34" s="182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</row>
    <row r="35" spans="1:31" s="161" customFormat="1" ht="6.95" customHeight="1">
      <c r="A35" s="155"/>
      <c r="B35" s="156"/>
      <c r="C35" s="155"/>
      <c r="D35" s="220"/>
      <c r="E35" s="220"/>
      <c r="F35" s="220"/>
      <c r="G35" s="220"/>
      <c r="H35" s="220"/>
      <c r="I35" s="220"/>
      <c r="J35" s="220"/>
      <c r="K35" s="220"/>
      <c r="L35" s="182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</row>
    <row r="36" spans="1:31" s="161" customFormat="1" ht="14.45" customHeight="1">
      <c r="A36" s="155"/>
      <c r="B36" s="156"/>
      <c r="C36" s="155"/>
      <c r="D36" s="155"/>
      <c r="E36" s="155"/>
      <c r="F36" s="277" t="s">
        <v>30</v>
      </c>
      <c r="G36" s="155"/>
      <c r="H36" s="155"/>
      <c r="I36" s="277" t="s">
        <v>29</v>
      </c>
      <c r="J36" s="277" t="s">
        <v>31</v>
      </c>
      <c r="K36" s="155"/>
      <c r="L36" s="182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</row>
    <row r="37" spans="1:31" s="161" customFormat="1" ht="14.45" customHeight="1">
      <c r="A37" s="155"/>
      <c r="B37" s="156"/>
      <c r="C37" s="155"/>
      <c r="D37" s="278" t="s">
        <v>32</v>
      </c>
      <c r="E37" s="165" t="s">
        <v>33</v>
      </c>
      <c r="F37" s="279">
        <f>ROUND((SUM(BE138:BE219)),  2)</f>
        <v>0</v>
      </c>
      <c r="G37" s="280"/>
      <c r="H37" s="280"/>
      <c r="I37" s="281">
        <v>0.2</v>
      </c>
      <c r="J37" s="279">
        <f>ROUND(((SUM(BE138:BE219))*I37),  2)</f>
        <v>0</v>
      </c>
      <c r="K37" s="155"/>
      <c r="L37" s="182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</row>
    <row r="38" spans="1:31" s="161" customFormat="1" ht="14.45" customHeight="1">
      <c r="A38" s="155"/>
      <c r="B38" s="156"/>
      <c r="C38" s="155"/>
      <c r="D38" s="155"/>
      <c r="E38" s="165" t="s">
        <v>34</v>
      </c>
      <c r="F38" s="279">
        <f>ROUND((SUM(BF138:BF219)),  2)</f>
        <v>0</v>
      </c>
      <c r="G38" s="280"/>
      <c r="H38" s="280"/>
      <c r="I38" s="281">
        <v>0.2</v>
      </c>
      <c r="J38" s="279">
        <f>ROUND(((SUM(BF138:BF219))*I38),  2)</f>
        <v>0</v>
      </c>
      <c r="K38" s="155"/>
      <c r="L38" s="182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</row>
    <row r="39" spans="1:31" s="161" customFormat="1" ht="14.45" hidden="1" customHeight="1">
      <c r="A39" s="155"/>
      <c r="B39" s="156"/>
      <c r="C39" s="155"/>
      <c r="D39" s="155"/>
      <c r="E39" s="147" t="s">
        <v>35</v>
      </c>
      <c r="F39" s="282">
        <f>ROUND((SUM(BG138:BG219)),  2)</f>
        <v>0</v>
      </c>
      <c r="G39" s="155"/>
      <c r="H39" s="155"/>
      <c r="I39" s="283">
        <v>0.2</v>
      </c>
      <c r="J39" s="282">
        <f>0</f>
        <v>0</v>
      </c>
      <c r="K39" s="155"/>
      <c r="L39" s="182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</row>
    <row r="40" spans="1:31" s="161" customFormat="1" ht="14.45" hidden="1" customHeight="1">
      <c r="A40" s="155"/>
      <c r="B40" s="156"/>
      <c r="C40" s="155"/>
      <c r="D40" s="155"/>
      <c r="E40" s="147" t="s">
        <v>36</v>
      </c>
      <c r="F40" s="282">
        <f>ROUND((SUM(BH138:BH219)),  2)</f>
        <v>0</v>
      </c>
      <c r="G40" s="155"/>
      <c r="H40" s="155"/>
      <c r="I40" s="283">
        <v>0.2</v>
      </c>
      <c r="J40" s="282">
        <f>0</f>
        <v>0</v>
      </c>
      <c r="K40" s="155"/>
      <c r="L40" s="182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</row>
    <row r="41" spans="1:31" s="161" customFormat="1" ht="14.45" hidden="1" customHeight="1">
      <c r="A41" s="155"/>
      <c r="B41" s="156"/>
      <c r="C41" s="155"/>
      <c r="D41" s="155"/>
      <c r="E41" s="165" t="s">
        <v>37</v>
      </c>
      <c r="F41" s="279">
        <f>ROUND((SUM(BI138:BI219)),  2)</f>
        <v>0</v>
      </c>
      <c r="G41" s="280"/>
      <c r="H41" s="280"/>
      <c r="I41" s="281">
        <v>0</v>
      </c>
      <c r="J41" s="279">
        <f>0</f>
        <v>0</v>
      </c>
      <c r="K41" s="155"/>
      <c r="L41" s="182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</row>
    <row r="42" spans="1:31" s="161" customFormat="1" ht="6.95" customHeight="1">
      <c r="A42" s="155"/>
      <c r="B42" s="156"/>
      <c r="C42" s="155"/>
      <c r="D42" s="155"/>
      <c r="E42" s="155"/>
      <c r="F42" s="155"/>
      <c r="G42" s="155"/>
      <c r="H42" s="155"/>
      <c r="I42" s="155"/>
      <c r="J42" s="155"/>
      <c r="K42" s="155"/>
      <c r="L42" s="182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</row>
    <row r="43" spans="1:31" s="161" customFormat="1" ht="25.35" customHeight="1">
      <c r="A43" s="155"/>
      <c r="B43" s="156"/>
      <c r="C43" s="155"/>
      <c r="D43" s="175" t="s">
        <v>38</v>
      </c>
      <c r="E43" s="176"/>
      <c r="F43" s="176"/>
      <c r="G43" s="284" t="s">
        <v>39</v>
      </c>
      <c r="H43" s="177" t="s">
        <v>40</v>
      </c>
      <c r="I43" s="176"/>
      <c r="J43" s="285"/>
      <c r="K43" s="286"/>
      <c r="L43" s="182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</row>
    <row r="44" spans="1:31" s="161" customFormat="1" ht="14.45" customHeight="1">
      <c r="A44" s="155"/>
      <c r="B44" s="156"/>
      <c r="C44" s="155"/>
      <c r="D44" s="155"/>
      <c r="E44" s="155"/>
      <c r="F44" s="155"/>
      <c r="G44" s="155"/>
      <c r="H44" s="155"/>
      <c r="I44" s="155"/>
      <c r="J44" s="155"/>
      <c r="K44" s="155"/>
      <c r="L44" s="182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</row>
    <row r="45" spans="1:31" ht="14.45" customHeight="1">
      <c r="B45" s="137"/>
      <c r="L45" s="137"/>
    </row>
    <row r="46" spans="1:31" ht="14.45" customHeight="1">
      <c r="B46" s="137"/>
      <c r="L46" s="137"/>
    </row>
    <row r="47" spans="1:31" ht="14.45" customHeight="1">
      <c r="B47" s="137"/>
      <c r="L47" s="137"/>
    </row>
    <row r="48" spans="1:31" ht="14.45" customHeight="1">
      <c r="B48" s="137"/>
      <c r="L48" s="137"/>
    </row>
    <row r="49" spans="1:31" ht="14.45" customHeight="1">
      <c r="B49" s="137"/>
      <c r="L49" s="137"/>
    </row>
    <row r="50" spans="1:31" s="161" customFormat="1" ht="14.45" customHeight="1">
      <c r="B50" s="182"/>
      <c r="D50" s="183" t="s">
        <v>41</v>
      </c>
      <c r="E50" s="184"/>
      <c r="F50" s="184"/>
      <c r="G50" s="183" t="s">
        <v>42</v>
      </c>
      <c r="H50" s="184"/>
      <c r="I50" s="184"/>
      <c r="J50" s="184"/>
      <c r="K50" s="184"/>
      <c r="L50" s="182"/>
    </row>
    <row r="51" spans="1:31" ht="11.25">
      <c r="B51" s="137"/>
      <c r="L51" s="137"/>
    </row>
    <row r="52" spans="1:31" ht="11.25">
      <c r="B52" s="137"/>
      <c r="L52" s="137"/>
    </row>
    <row r="53" spans="1:31" ht="11.25">
      <c r="B53" s="137"/>
      <c r="L53" s="137"/>
    </row>
    <row r="54" spans="1:31" ht="11.25">
      <c r="B54" s="137"/>
      <c r="L54" s="137"/>
    </row>
    <row r="55" spans="1:31" ht="11.25">
      <c r="B55" s="137"/>
      <c r="L55" s="137"/>
    </row>
    <row r="56" spans="1:31" ht="11.25">
      <c r="B56" s="137"/>
      <c r="L56" s="137"/>
    </row>
    <row r="57" spans="1:31" ht="11.25">
      <c r="B57" s="137"/>
      <c r="L57" s="137"/>
    </row>
    <row r="58" spans="1:31" ht="11.25">
      <c r="B58" s="137"/>
      <c r="L58" s="137"/>
    </row>
    <row r="59" spans="1:31" ht="11.25">
      <c r="B59" s="137"/>
      <c r="L59" s="137"/>
    </row>
    <row r="60" spans="1:31" ht="11.25">
      <c r="B60" s="137"/>
      <c r="L60" s="137"/>
    </row>
    <row r="61" spans="1:31" s="161" customFormat="1" ht="12.75">
      <c r="A61" s="155"/>
      <c r="B61" s="156"/>
      <c r="C61" s="155"/>
      <c r="D61" s="185" t="s">
        <v>43</v>
      </c>
      <c r="E61" s="158"/>
      <c r="F61" s="287" t="s">
        <v>44</v>
      </c>
      <c r="G61" s="185" t="s">
        <v>43</v>
      </c>
      <c r="H61" s="158"/>
      <c r="I61" s="158"/>
      <c r="J61" s="288" t="s">
        <v>44</v>
      </c>
      <c r="K61" s="158"/>
      <c r="L61" s="182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</row>
    <row r="62" spans="1:31" ht="11.25">
      <c r="B62" s="137"/>
      <c r="L62" s="137"/>
    </row>
    <row r="63" spans="1:31" ht="11.25">
      <c r="B63" s="137"/>
      <c r="L63" s="137"/>
    </row>
    <row r="64" spans="1:31" ht="11.25">
      <c r="B64" s="137"/>
      <c r="L64" s="137"/>
    </row>
    <row r="65" spans="1:31" s="161" customFormat="1" ht="12.75">
      <c r="A65" s="155"/>
      <c r="B65" s="156"/>
      <c r="C65" s="155"/>
      <c r="D65" s="183" t="s">
        <v>45</v>
      </c>
      <c r="E65" s="186"/>
      <c r="F65" s="186"/>
      <c r="G65" s="183" t="s">
        <v>46</v>
      </c>
      <c r="H65" s="186"/>
      <c r="I65" s="186"/>
      <c r="J65" s="186"/>
      <c r="K65" s="186"/>
      <c r="L65" s="182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</row>
    <row r="66" spans="1:31" ht="11.25">
      <c r="B66" s="137"/>
      <c r="L66" s="137"/>
    </row>
    <row r="67" spans="1:31" ht="11.25">
      <c r="B67" s="137"/>
      <c r="L67" s="137"/>
    </row>
    <row r="68" spans="1:31" ht="11.25">
      <c r="B68" s="137"/>
      <c r="L68" s="137"/>
    </row>
    <row r="69" spans="1:31" ht="11.25">
      <c r="B69" s="137"/>
      <c r="L69" s="137"/>
    </row>
    <row r="70" spans="1:31" ht="11.25">
      <c r="B70" s="137"/>
      <c r="L70" s="137"/>
    </row>
    <row r="71" spans="1:31" ht="11.25">
      <c r="B71" s="137"/>
      <c r="L71" s="137"/>
    </row>
    <row r="72" spans="1:31" ht="11.25">
      <c r="B72" s="137"/>
      <c r="L72" s="137"/>
    </row>
    <row r="73" spans="1:31" ht="11.25">
      <c r="B73" s="137"/>
      <c r="L73" s="137"/>
    </row>
    <row r="74" spans="1:31" ht="11.25">
      <c r="B74" s="137"/>
      <c r="L74" s="137"/>
    </row>
    <row r="75" spans="1:31" ht="11.25">
      <c r="B75" s="137"/>
      <c r="L75" s="137"/>
    </row>
    <row r="76" spans="1:31" s="161" customFormat="1" ht="12.75">
      <c r="A76" s="155"/>
      <c r="B76" s="156"/>
      <c r="C76" s="155"/>
      <c r="D76" s="185" t="s">
        <v>43</v>
      </c>
      <c r="E76" s="158"/>
      <c r="F76" s="287" t="s">
        <v>44</v>
      </c>
      <c r="G76" s="185" t="s">
        <v>43</v>
      </c>
      <c r="H76" s="158"/>
      <c r="I76" s="158"/>
      <c r="J76" s="288" t="s">
        <v>44</v>
      </c>
      <c r="K76" s="158"/>
      <c r="L76" s="182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</row>
    <row r="77" spans="1:31" s="161" customFormat="1" ht="14.45" customHeight="1">
      <c r="A77" s="155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182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</row>
    <row r="81" spans="1:31" s="161" customFormat="1" ht="6.95" hidden="1" customHeight="1">
      <c r="A81" s="155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82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</row>
    <row r="82" spans="1:31" s="161" customFormat="1" ht="24.95" hidden="1" customHeight="1">
      <c r="A82" s="155"/>
      <c r="B82" s="156"/>
      <c r="C82" s="138" t="s">
        <v>103</v>
      </c>
      <c r="D82" s="155"/>
      <c r="E82" s="155"/>
      <c r="F82" s="155"/>
      <c r="G82" s="155"/>
      <c r="H82" s="155"/>
      <c r="I82" s="155"/>
      <c r="J82" s="155"/>
      <c r="K82" s="155"/>
      <c r="L82" s="182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  <c r="AE82" s="155"/>
    </row>
    <row r="83" spans="1:31" s="161" customFormat="1" ht="6.95" hidden="1" customHeight="1">
      <c r="A83" s="155"/>
      <c r="B83" s="156"/>
      <c r="C83" s="155"/>
      <c r="D83" s="155"/>
      <c r="E83" s="155"/>
      <c r="F83" s="155"/>
      <c r="G83" s="155"/>
      <c r="H83" s="155"/>
      <c r="I83" s="155"/>
      <c r="J83" s="155"/>
      <c r="K83" s="155"/>
      <c r="L83" s="182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</row>
    <row r="84" spans="1:31" s="161" customFormat="1" ht="12" hidden="1" customHeight="1">
      <c r="A84" s="155"/>
      <c r="B84" s="156"/>
      <c r="C84" s="147" t="s">
        <v>13</v>
      </c>
      <c r="D84" s="155"/>
      <c r="E84" s="155"/>
      <c r="F84" s="155"/>
      <c r="G84" s="155"/>
      <c r="H84" s="155"/>
      <c r="I84" s="155"/>
      <c r="J84" s="155"/>
      <c r="K84" s="155"/>
      <c r="L84" s="182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  <c r="AC84" s="155"/>
      <c r="AD84" s="155"/>
      <c r="AE84" s="155"/>
    </row>
    <row r="85" spans="1:31" s="161" customFormat="1" ht="16.5" hidden="1" customHeight="1">
      <c r="A85" s="155"/>
      <c r="B85" s="156"/>
      <c r="C85" s="155"/>
      <c r="D85" s="155"/>
      <c r="E85" s="265" t="str">
        <f>E7</f>
        <v>Žilina Zb HaZZ, vybudovanie rozvodov tepla</v>
      </c>
      <c r="F85" s="266"/>
      <c r="G85" s="266"/>
      <c r="H85" s="266"/>
      <c r="I85" s="155"/>
      <c r="J85" s="155"/>
      <c r="K85" s="155"/>
      <c r="L85" s="182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  <c r="AC85" s="155"/>
      <c r="AD85" s="155"/>
      <c r="AE85" s="155"/>
    </row>
    <row r="86" spans="1:31" ht="12" hidden="1" customHeight="1">
      <c r="B86" s="137"/>
      <c r="C86" s="147" t="s">
        <v>97</v>
      </c>
      <c r="L86" s="137"/>
    </row>
    <row r="87" spans="1:31" ht="16.5" hidden="1" customHeight="1">
      <c r="B87" s="137"/>
      <c r="E87" s="265" t="s">
        <v>98</v>
      </c>
      <c r="F87" s="133"/>
      <c r="G87" s="133"/>
      <c r="H87" s="133"/>
      <c r="L87" s="137"/>
    </row>
    <row r="88" spans="1:31" ht="12" hidden="1" customHeight="1">
      <c r="B88" s="137"/>
      <c r="C88" s="147" t="s">
        <v>99</v>
      </c>
      <c r="L88" s="137"/>
    </row>
    <row r="89" spans="1:31" s="161" customFormat="1" ht="16.5" hidden="1" customHeight="1">
      <c r="A89" s="155"/>
      <c r="B89" s="156"/>
      <c r="C89" s="155"/>
      <c r="D89" s="155"/>
      <c r="E89" s="267" t="s">
        <v>901</v>
      </c>
      <c r="F89" s="268"/>
      <c r="G89" s="268"/>
      <c r="H89" s="268"/>
      <c r="I89" s="155"/>
      <c r="J89" s="155"/>
      <c r="K89" s="155"/>
      <c r="L89" s="182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  <c r="AC89" s="155"/>
      <c r="AD89" s="155"/>
      <c r="AE89" s="155"/>
    </row>
    <row r="90" spans="1:31" s="161" customFormat="1" ht="12" hidden="1" customHeight="1">
      <c r="A90" s="155"/>
      <c r="B90" s="156"/>
      <c r="C90" s="147" t="s">
        <v>101</v>
      </c>
      <c r="D90" s="155"/>
      <c r="E90" s="155"/>
      <c r="F90" s="155"/>
      <c r="G90" s="155"/>
      <c r="H90" s="155"/>
      <c r="I90" s="155"/>
      <c r="J90" s="155"/>
      <c r="K90" s="155"/>
      <c r="L90" s="182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  <c r="AC90" s="155"/>
      <c r="AD90" s="155"/>
      <c r="AE90" s="155"/>
    </row>
    <row r="91" spans="1:31" s="161" customFormat="1" ht="16.5" hidden="1" customHeight="1">
      <c r="A91" s="155"/>
      <c r="B91" s="156"/>
      <c r="C91" s="155"/>
      <c r="D91" s="155"/>
      <c r="E91" s="196" t="str">
        <f>E13</f>
        <v>3 - O3</v>
      </c>
      <c r="F91" s="268"/>
      <c r="G91" s="268"/>
      <c r="H91" s="268"/>
      <c r="I91" s="155"/>
      <c r="J91" s="155"/>
      <c r="K91" s="155"/>
      <c r="L91" s="182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</row>
    <row r="92" spans="1:31" s="161" customFormat="1" ht="6.95" hidden="1" customHeight="1">
      <c r="A92" s="155"/>
      <c r="B92" s="156"/>
      <c r="C92" s="155"/>
      <c r="D92" s="155"/>
      <c r="E92" s="155"/>
      <c r="F92" s="155"/>
      <c r="G92" s="155"/>
      <c r="H92" s="155"/>
      <c r="I92" s="155"/>
      <c r="J92" s="155"/>
      <c r="K92" s="155"/>
      <c r="L92" s="182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  <c r="AC92" s="155"/>
      <c r="AD92" s="155"/>
      <c r="AE92" s="155"/>
    </row>
    <row r="93" spans="1:31" s="161" customFormat="1" ht="12" hidden="1" customHeight="1">
      <c r="A93" s="155"/>
      <c r="B93" s="156"/>
      <c r="C93" s="147" t="s">
        <v>17</v>
      </c>
      <c r="D93" s="155"/>
      <c r="E93" s="155"/>
      <c r="F93" s="148" t="str">
        <f>F16</f>
        <v>Žilina, Bánovská cesta 8111</v>
      </c>
      <c r="G93" s="155"/>
      <c r="H93" s="155"/>
      <c r="I93" s="147" t="s">
        <v>18</v>
      </c>
      <c r="J93" s="269" t="str">
        <f>IF(J16="","",J16)</f>
        <v/>
      </c>
      <c r="K93" s="155"/>
      <c r="L93" s="182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  <c r="AC93" s="155"/>
      <c r="AD93" s="155"/>
      <c r="AE93" s="155"/>
    </row>
    <row r="94" spans="1:31" s="161" customFormat="1" ht="6.95" hidden="1" customHeight="1">
      <c r="A94" s="155"/>
      <c r="B94" s="156"/>
      <c r="C94" s="155"/>
      <c r="D94" s="155"/>
      <c r="E94" s="155"/>
      <c r="F94" s="155"/>
      <c r="G94" s="155"/>
      <c r="H94" s="155"/>
      <c r="I94" s="155"/>
      <c r="J94" s="155"/>
      <c r="K94" s="155"/>
      <c r="L94" s="182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  <c r="AC94" s="155"/>
      <c r="AD94" s="155"/>
      <c r="AE94" s="155"/>
    </row>
    <row r="95" spans="1:31" s="161" customFormat="1" ht="15.2" hidden="1" customHeight="1">
      <c r="A95" s="155"/>
      <c r="B95" s="156"/>
      <c r="C95" s="147" t="s">
        <v>19</v>
      </c>
      <c r="D95" s="155"/>
      <c r="E95" s="155"/>
      <c r="F95" s="148" t="str">
        <f>E19</f>
        <v xml:space="preserve"> </v>
      </c>
      <c r="G95" s="155"/>
      <c r="H95" s="155"/>
      <c r="I95" s="147" t="s">
        <v>24</v>
      </c>
      <c r="J95" s="289">
        <f>E25</f>
        <v>0</v>
      </c>
      <c r="K95" s="155"/>
      <c r="L95" s="182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</row>
    <row r="96" spans="1:31" s="161" customFormat="1" ht="15.2" hidden="1" customHeight="1">
      <c r="A96" s="155"/>
      <c r="B96" s="156"/>
      <c r="C96" s="147" t="s">
        <v>23</v>
      </c>
      <c r="D96" s="155"/>
      <c r="E96" s="155"/>
      <c r="F96" s="148" t="str">
        <f>IF(E22="","",E22)</f>
        <v/>
      </c>
      <c r="G96" s="155"/>
      <c r="H96" s="155"/>
      <c r="I96" s="147" t="s">
        <v>26</v>
      </c>
      <c r="J96" s="289">
        <f>E28</f>
        <v>0</v>
      </c>
      <c r="K96" s="155"/>
      <c r="L96" s="182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  <c r="AC96" s="155"/>
      <c r="AD96" s="155"/>
      <c r="AE96" s="155"/>
    </row>
    <row r="97" spans="1:47" s="161" customFormat="1" ht="10.35" hidden="1" customHeight="1">
      <c r="A97" s="155"/>
      <c r="B97" s="156"/>
      <c r="C97" s="155"/>
      <c r="D97" s="155"/>
      <c r="E97" s="155"/>
      <c r="F97" s="155"/>
      <c r="G97" s="155"/>
      <c r="H97" s="155"/>
      <c r="I97" s="155"/>
      <c r="J97" s="155"/>
      <c r="K97" s="155"/>
      <c r="L97" s="182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  <c r="AC97" s="155"/>
      <c r="AD97" s="155"/>
      <c r="AE97" s="155"/>
    </row>
    <row r="98" spans="1:47" s="161" customFormat="1" ht="29.25" hidden="1" customHeight="1">
      <c r="A98" s="155"/>
      <c r="B98" s="156"/>
      <c r="C98" s="290" t="s">
        <v>104</v>
      </c>
      <c r="D98" s="155"/>
      <c r="E98" s="155"/>
      <c r="F98" s="155"/>
      <c r="G98" s="155"/>
      <c r="H98" s="155"/>
      <c r="I98" s="155"/>
      <c r="J98" s="291" t="s">
        <v>105</v>
      </c>
      <c r="K98" s="155"/>
      <c r="L98" s="182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  <c r="AC98" s="155"/>
      <c r="AD98" s="155"/>
      <c r="AE98" s="155"/>
    </row>
    <row r="99" spans="1:47" s="161" customFormat="1" ht="10.35" hidden="1" customHeight="1">
      <c r="A99" s="155"/>
      <c r="B99" s="156"/>
      <c r="C99" s="155"/>
      <c r="D99" s="155"/>
      <c r="E99" s="155"/>
      <c r="F99" s="155"/>
      <c r="G99" s="155"/>
      <c r="H99" s="155"/>
      <c r="I99" s="155"/>
      <c r="J99" s="155"/>
      <c r="K99" s="155"/>
      <c r="L99" s="182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  <c r="AC99" s="155"/>
      <c r="AD99" s="155"/>
      <c r="AE99" s="155"/>
    </row>
    <row r="100" spans="1:47" s="161" customFormat="1" ht="22.9" hidden="1" customHeight="1">
      <c r="A100" s="155"/>
      <c r="B100" s="156"/>
      <c r="C100" s="292" t="s">
        <v>106</v>
      </c>
      <c r="D100" s="155"/>
      <c r="E100" s="155"/>
      <c r="F100" s="155"/>
      <c r="G100" s="155"/>
      <c r="H100" s="155"/>
      <c r="I100" s="155"/>
      <c r="J100" s="276">
        <f>J138</f>
        <v>0</v>
      </c>
      <c r="K100" s="155"/>
      <c r="L100" s="182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U100" s="134" t="s">
        <v>107</v>
      </c>
    </row>
    <row r="101" spans="1:47" s="293" customFormat="1" ht="24.95" hidden="1" customHeight="1">
      <c r="B101" s="294"/>
      <c r="D101" s="295" t="s">
        <v>902</v>
      </c>
      <c r="E101" s="296"/>
      <c r="F101" s="296"/>
      <c r="G101" s="296"/>
      <c r="H101" s="296"/>
      <c r="I101" s="296"/>
      <c r="J101" s="297">
        <f>J139</f>
        <v>0</v>
      </c>
      <c r="L101" s="294"/>
    </row>
    <row r="102" spans="1:47" s="249" customFormat="1" ht="19.899999999999999" hidden="1" customHeight="1">
      <c r="B102" s="298"/>
      <c r="D102" s="299" t="s">
        <v>903</v>
      </c>
      <c r="E102" s="300"/>
      <c r="F102" s="300"/>
      <c r="G102" s="300"/>
      <c r="H102" s="300"/>
      <c r="I102" s="300"/>
      <c r="J102" s="301">
        <f>J140</f>
        <v>0</v>
      </c>
      <c r="L102" s="298"/>
    </row>
    <row r="103" spans="1:47" s="249" customFormat="1" ht="19.899999999999999" hidden="1" customHeight="1">
      <c r="B103" s="298"/>
      <c r="D103" s="299" t="s">
        <v>905</v>
      </c>
      <c r="E103" s="300"/>
      <c r="F103" s="300"/>
      <c r="G103" s="300"/>
      <c r="H103" s="300"/>
      <c r="I103" s="300"/>
      <c r="J103" s="301">
        <f>J172</f>
        <v>0</v>
      </c>
      <c r="L103" s="298"/>
    </row>
    <row r="104" spans="1:47" s="249" customFormat="1" ht="19.899999999999999" hidden="1" customHeight="1">
      <c r="B104" s="298"/>
      <c r="D104" s="299" t="s">
        <v>908</v>
      </c>
      <c r="E104" s="300"/>
      <c r="F104" s="300"/>
      <c r="G104" s="300"/>
      <c r="H104" s="300"/>
      <c r="I104" s="300"/>
      <c r="J104" s="301">
        <f>J175</f>
        <v>0</v>
      </c>
      <c r="L104" s="298"/>
    </row>
    <row r="105" spans="1:47" s="249" customFormat="1" ht="19.899999999999999" hidden="1" customHeight="1">
      <c r="B105" s="298"/>
      <c r="D105" s="299" t="s">
        <v>909</v>
      </c>
      <c r="E105" s="300"/>
      <c r="F105" s="300"/>
      <c r="G105" s="300"/>
      <c r="H105" s="300"/>
      <c r="I105" s="300"/>
      <c r="J105" s="301">
        <f>J190</f>
        <v>0</v>
      </c>
      <c r="L105" s="298"/>
    </row>
    <row r="106" spans="1:47" s="249" customFormat="1" ht="19.899999999999999" hidden="1" customHeight="1">
      <c r="B106" s="298"/>
      <c r="D106" s="299" t="s">
        <v>910</v>
      </c>
      <c r="E106" s="300"/>
      <c r="F106" s="300"/>
      <c r="G106" s="300"/>
      <c r="H106" s="300"/>
      <c r="I106" s="300"/>
      <c r="J106" s="301">
        <f>J193</f>
        <v>0</v>
      </c>
      <c r="L106" s="298"/>
    </row>
    <row r="107" spans="1:47" s="249" customFormat="1" ht="19.899999999999999" hidden="1" customHeight="1">
      <c r="B107" s="298"/>
      <c r="D107" s="299" t="s">
        <v>911</v>
      </c>
      <c r="E107" s="300"/>
      <c r="F107" s="300"/>
      <c r="G107" s="300"/>
      <c r="H107" s="300"/>
      <c r="I107" s="300"/>
      <c r="J107" s="301">
        <f>J195</f>
        <v>0</v>
      </c>
      <c r="L107" s="298"/>
    </row>
    <row r="108" spans="1:47" s="249" customFormat="1" ht="14.85" hidden="1" customHeight="1">
      <c r="B108" s="298"/>
      <c r="D108" s="299" t="s">
        <v>912</v>
      </c>
      <c r="E108" s="300"/>
      <c r="F108" s="300"/>
      <c r="G108" s="300"/>
      <c r="H108" s="300"/>
      <c r="I108" s="300"/>
      <c r="J108" s="301">
        <f>J201</f>
        <v>0</v>
      </c>
      <c r="L108" s="298"/>
    </row>
    <row r="109" spans="1:47" s="249" customFormat="1" ht="19.899999999999999" hidden="1" customHeight="1">
      <c r="B109" s="298"/>
      <c r="D109" s="299" t="s">
        <v>913</v>
      </c>
      <c r="E109" s="300"/>
      <c r="F109" s="300"/>
      <c r="G109" s="300"/>
      <c r="H109" s="300"/>
      <c r="I109" s="300"/>
      <c r="J109" s="301">
        <f>J207</f>
        <v>0</v>
      </c>
      <c r="L109" s="298"/>
    </row>
    <row r="110" spans="1:47" s="293" customFormat="1" ht="24.95" hidden="1" customHeight="1">
      <c r="B110" s="294"/>
      <c r="D110" s="295" t="s">
        <v>914</v>
      </c>
      <c r="E110" s="296"/>
      <c r="F110" s="296"/>
      <c r="G110" s="296"/>
      <c r="H110" s="296"/>
      <c r="I110" s="296"/>
      <c r="J110" s="297">
        <f>J209</f>
        <v>0</v>
      </c>
      <c r="L110" s="294"/>
    </row>
    <row r="111" spans="1:47" s="249" customFormat="1" ht="19.899999999999999" hidden="1" customHeight="1">
      <c r="B111" s="298"/>
      <c r="D111" s="299" t="s">
        <v>915</v>
      </c>
      <c r="E111" s="300"/>
      <c r="F111" s="300"/>
      <c r="G111" s="300"/>
      <c r="H111" s="300"/>
      <c r="I111" s="300"/>
      <c r="J111" s="301">
        <f>J210</f>
        <v>0</v>
      </c>
      <c r="L111" s="298"/>
    </row>
    <row r="112" spans="1:47" s="293" customFormat="1" ht="24.95" hidden="1" customHeight="1">
      <c r="B112" s="294"/>
      <c r="D112" s="295" t="s">
        <v>108</v>
      </c>
      <c r="E112" s="296"/>
      <c r="F112" s="296"/>
      <c r="G112" s="296"/>
      <c r="H112" s="296"/>
      <c r="I112" s="296"/>
      <c r="J112" s="297">
        <f>J214</f>
        <v>0</v>
      </c>
      <c r="L112" s="294"/>
    </row>
    <row r="113" spans="1:31" s="249" customFormat="1" ht="19.899999999999999" hidden="1" customHeight="1">
      <c r="B113" s="298"/>
      <c r="D113" s="299" t="s">
        <v>919</v>
      </c>
      <c r="E113" s="300"/>
      <c r="F113" s="300"/>
      <c r="G113" s="300"/>
      <c r="H113" s="300"/>
      <c r="I113" s="300"/>
      <c r="J113" s="301">
        <f>J215</f>
        <v>0</v>
      </c>
      <c r="L113" s="298"/>
    </row>
    <row r="114" spans="1:31" s="293" customFormat="1" ht="24.95" hidden="1" customHeight="1">
      <c r="B114" s="294"/>
      <c r="D114" s="295" t="s">
        <v>920</v>
      </c>
      <c r="E114" s="296"/>
      <c r="F114" s="296"/>
      <c r="G114" s="296"/>
      <c r="H114" s="296"/>
      <c r="I114" s="296"/>
      <c r="J114" s="297">
        <f>J218</f>
        <v>0</v>
      </c>
      <c r="L114" s="294"/>
    </row>
    <row r="115" spans="1:31" s="161" customFormat="1" ht="21.75" hidden="1" customHeight="1">
      <c r="A115" s="155"/>
      <c r="B115" s="156"/>
      <c r="C115" s="155"/>
      <c r="D115" s="155"/>
      <c r="E115" s="155"/>
      <c r="F115" s="155"/>
      <c r="G115" s="155"/>
      <c r="H115" s="155"/>
      <c r="I115" s="155"/>
      <c r="J115" s="155"/>
      <c r="K115" s="155"/>
      <c r="L115" s="182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</row>
    <row r="116" spans="1:31" s="161" customFormat="1" ht="6.95" hidden="1" customHeight="1">
      <c r="A116" s="155"/>
      <c r="B116" s="187"/>
      <c r="C116" s="188"/>
      <c r="D116" s="188"/>
      <c r="E116" s="188"/>
      <c r="F116" s="188"/>
      <c r="G116" s="188"/>
      <c r="H116" s="188"/>
      <c r="I116" s="188"/>
      <c r="J116" s="188"/>
      <c r="K116" s="188"/>
      <c r="L116" s="182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  <c r="AC116" s="155"/>
      <c r="AD116" s="155"/>
      <c r="AE116" s="155"/>
    </row>
    <row r="117" spans="1:31" ht="11.25" hidden="1"/>
    <row r="118" spans="1:31" ht="11.25" hidden="1"/>
    <row r="119" spans="1:31" ht="11.25" hidden="1"/>
    <row r="120" spans="1:31" s="161" customFormat="1" ht="6.95" customHeight="1">
      <c r="A120" s="155"/>
      <c r="B120" s="189"/>
      <c r="C120" s="190"/>
      <c r="D120" s="190"/>
      <c r="E120" s="190"/>
      <c r="F120" s="190"/>
      <c r="G120" s="190"/>
      <c r="H120" s="190"/>
      <c r="I120" s="190"/>
      <c r="J120" s="190"/>
      <c r="K120" s="190"/>
      <c r="L120" s="182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  <c r="AC120" s="155"/>
      <c r="AD120" s="155"/>
      <c r="AE120" s="155"/>
    </row>
    <row r="121" spans="1:31" s="161" customFormat="1" ht="24.95" customHeight="1">
      <c r="A121" s="155"/>
      <c r="B121" s="156"/>
      <c r="C121" s="138" t="s">
        <v>118</v>
      </c>
      <c r="D121" s="155"/>
      <c r="E121" s="155"/>
      <c r="F121" s="155"/>
      <c r="G121" s="155"/>
      <c r="H121" s="155"/>
      <c r="I121" s="155"/>
      <c r="J121" s="155"/>
      <c r="K121" s="155"/>
      <c r="L121" s="182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</row>
    <row r="122" spans="1:31" s="161" customFormat="1" ht="6.95" customHeight="1">
      <c r="A122" s="155"/>
      <c r="B122" s="156"/>
      <c r="C122" s="155"/>
      <c r="D122" s="155"/>
      <c r="E122" s="155"/>
      <c r="F122" s="155"/>
      <c r="G122" s="155"/>
      <c r="H122" s="155"/>
      <c r="I122" s="155"/>
      <c r="J122" s="155"/>
      <c r="K122" s="155"/>
      <c r="L122" s="182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</row>
    <row r="123" spans="1:31" s="161" customFormat="1" ht="12" customHeight="1">
      <c r="A123" s="155"/>
      <c r="B123" s="156"/>
      <c r="C123" s="147" t="s">
        <v>13</v>
      </c>
      <c r="D123" s="155"/>
      <c r="E123" s="155"/>
      <c r="F123" s="155"/>
      <c r="G123" s="155"/>
      <c r="H123" s="155"/>
      <c r="I123" s="155"/>
      <c r="J123" s="155"/>
      <c r="K123" s="155"/>
      <c r="L123" s="182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</row>
    <row r="124" spans="1:31" s="161" customFormat="1" ht="16.5" customHeight="1">
      <c r="A124" s="155"/>
      <c r="B124" s="156"/>
      <c r="C124" s="155"/>
      <c r="D124" s="155"/>
      <c r="E124" s="265" t="str">
        <f>E7</f>
        <v>Žilina Zb HaZZ, vybudovanie rozvodov tepla</v>
      </c>
      <c r="F124" s="266"/>
      <c r="G124" s="266"/>
      <c r="H124" s="266"/>
      <c r="I124" s="155"/>
      <c r="J124" s="155"/>
      <c r="K124" s="155"/>
      <c r="L124" s="182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</row>
    <row r="125" spans="1:31" ht="12" customHeight="1">
      <c r="B125" s="137"/>
      <c r="C125" s="147" t="s">
        <v>97</v>
      </c>
      <c r="L125" s="137"/>
    </row>
    <row r="126" spans="1:31" ht="16.5" customHeight="1">
      <c r="B126" s="137"/>
      <c r="E126" s="265" t="s">
        <v>98</v>
      </c>
      <c r="F126" s="133"/>
      <c r="G126" s="133"/>
      <c r="H126" s="133"/>
      <c r="L126" s="137"/>
    </row>
    <row r="127" spans="1:31" ht="12" customHeight="1">
      <c r="B127" s="137"/>
      <c r="C127" s="147" t="s">
        <v>99</v>
      </c>
      <c r="L127" s="137"/>
    </row>
    <row r="128" spans="1:31" s="161" customFormat="1" ht="16.5" customHeight="1">
      <c r="A128" s="155"/>
      <c r="B128" s="156"/>
      <c r="C128" s="155"/>
      <c r="D128" s="155"/>
      <c r="E128" s="267" t="s">
        <v>901</v>
      </c>
      <c r="F128" s="268"/>
      <c r="G128" s="268"/>
      <c r="H128" s="268"/>
      <c r="I128" s="155"/>
      <c r="J128" s="155"/>
      <c r="K128" s="155"/>
      <c r="L128" s="182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  <c r="AC128" s="155"/>
      <c r="AD128" s="155"/>
      <c r="AE128" s="155"/>
    </row>
    <row r="129" spans="1:65" s="161" customFormat="1" ht="12" customHeight="1">
      <c r="A129" s="155"/>
      <c r="B129" s="156"/>
      <c r="C129" s="147" t="s">
        <v>101</v>
      </c>
      <c r="D129" s="155"/>
      <c r="E129" s="155"/>
      <c r="F129" s="155"/>
      <c r="G129" s="155"/>
      <c r="H129" s="155"/>
      <c r="I129" s="155"/>
      <c r="J129" s="155"/>
      <c r="K129" s="155"/>
      <c r="L129" s="182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  <c r="AC129" s="155"/>
      <c r="AD129" s="155"/>
      <c r="AE129" s="155"/>
    </row>
    <row r="130" spans="1:65" s="161" customFormat="1" ht="16.5" customHeight="1">
      <c r="A130" s="155"/>
      <c r="B130" s="156"/>
      <c r="C130" s="155"/>
      <c r="D130" s="155"/>
      <c r="E130" s="196" t="str">
        <f>E13</f>
        <v>3 - O3</v>
      </c>
      <c r="F130" s="268"/>
      <c r="G130" s="268"/>
      <c r="H130" s="268"/>
      <c r="I130" s="155"/>
      <c r="J130" s="155"/>
      <c r="K130" s="155"/>
      <c r="L130" s="182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  <c r="AC130" s="155"/>
      <c r="AD130" s="155"/>
      <c r="AE130" s="155"/>
    </row>
    <row r="131" spans="1:65" s="161" customFormat="1" ht="6.95" customHeight="1">
      <c r="A131" s="155"/>
      <c r="B131" s="156"/>
      <c r="C131" s="155"/>
      <c r="D131" s="155"/>
      <c r="E131" s="155"/>
      <c r="F131" s="155"/>
      <c r="G131" s="155"/>
      <c r="H131" s="155"/>
      <c r="I131" s="155"/>
      <c r="J131" s="155"/>
      <c r="K131" s="155"/>
      <c r="L131" s="182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  <c r="AC131" s="155"/>
      <c r="AD131" s="155"/>
      <c r="AE131" s="155"/>
    </row>
    <row r="132" spans="1:65" s="161" customFormat="1" ht="12" customHeight="1">
      <c r="A132" s="155"/>
      <c r="B132" s="156"/>
      <c r="C132" s="147" t="s">
        <v>17</v>
      </c>
      <c r="D132" s="155"/>
      <c r="E132" s="155"/>
      <c r="F132" s="148" t="str">
        <f>F16</f>
        <v>Žilina, Bánovská cesta 8111</v>
      </c>
      <c r="G132" s="155"/>
      <c r="H132" s="155"/>
      <c r="I132" s="147" t="s">
        <v>18</v>
      </c>
      <c r="J132" s="269" t="str">
        <f>IF(J16="","",J16)</f>
        <v/>
      </c>
      <c r="K132" s="155"/>
      <c r="L132" s="182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  <c r="AC132" s="155"/>
      <c r="AD132" s="155"/>
      <c r="AE132" s="155"/>
    </row>
    <row r="133" spans="1:65" s="161" customFormat="1" ht="6.95" customHeight="1">
      <c r="A133" s="155"/>
      <c r="B133" s="156"/>
      <c r="C133" s="155"/>
      <c r="D133" s="155"/>
      <c r="E133" s="155"/>
      <c r="F133" s="155"/>
      <c r="G133" s="155"/>
      <c r="H133" s="155"/>
      <c r="I133" s="155"/>
      <c r="J133" s="155"/>
      <c r="K133" s="155"/>
      <c r="L133" s="182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  <c r="AC133" s="155"/>
      <c r="AD133" s="155"/>
      <c r="AE133" s="155"/>
    </row>
    <row r="134" spans="1:65" s="161" customFormat="1" ht="15.2" customHeight="1">
      <c r="A134" s="155"/>
      <c r="B134" s="156"/>
      <c r="C134" s="147" t="s">
        <v>19</v>
      </c>
      <c r="D134" s="155"/>
      <c r="E134" s="155"/>
      <c r="F134" s="148" t="s">
        <v>1452</v>
      </c>
      <c r="G134" s="155"/>
      <c r="H134" s="155"/>
      <c r="I134" s="147" t="s">
        <v>24</v>
      </c>
      <c r="J134" s="289"/>
      <c r="K134" s="155"/>
      <c r="L134" s="182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  <c r="AC134" s="155"/>
      <c r="AD134" s="155"/>
      <c r="AE134" s="155"/>
    </row>
    <row r="135" spans="1:65" s="161" customFormat="1" ht="15.2" customHeight="1">
      <c r="A135" s="155"/>
      <c r="B135" s="156"/>
      <c r="C135" s="147" t="s">
        <v>23</v>
      </c>
      <c r="D135" s="155"/>
      <c r="E135" s="155"/>
      <c r="F135" s="148" t="str">
        <f>IF(E22="","",E22)</f>
        <v/>
      </c>
      <c r="G135" s="155"/>
      <c r="H135" s="155"/>
      <c r="I135" s="147" t="s">
        <v>26</v>
      </c>
      <c r="J135" s="289"/>
      <c r="K135" s="155"/>
      <c r="L135" s="182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  <c r="AC135" s="155"/>
      <c r="AD135" s="155"/>
      <c r="AE135" s="155"/>
    </row>
    <row r="136" spans="1:65" s="161" customFormat="1" ht="10.35" customHeight="1">
      <c r="A136" s="155"/>
      <c r="B136" s="156"/>
      <c r="C136" s="155"/>
      <c r="D136" s="155"/>
      <c r="E136" s="155"/>
      <c r="F136" s="155"/>
      <c r="G136" s="155"/>
      <c r="H136" s="155"/>
      <c r="I136" s="155"/>
      <c r="J136" s="155"/>
      <c r="K136" s="155"/>
      <c r="L136" s="182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  <c r="AC136" s="155"/>
      <c r="AD136" s="155"/>
      <c r="AE136" s="155"/>
    </row>
    <row r="137" spans="1:65" s="309" customFormat="1" ht="29.25" customHeight="1">
      <c r="A137" s="302"/>
      <c r="B137" s="303"/>
      <c r="C137" s="304" t="s">
        <v>119</v>
      </c>
      <c r="D137" s="305" t="s">
        <v>53</v>
      </c>
      <c r="E137" s="305" t="s">
        <v>49</v>
      </c>
      <c r="F137" s="305" t="s">
        <v>50</v>
      </c>
      <c r="G137" s="305" t="s">
        <v>120</v>
      </c>
      <c r="H137" s="305" t="s">
        <v>121</v>
      </c>
      <c r="I137" s="305" t="s">
        <v>122</v>
      </c>
      <c r="J137" s="306" t="s">
        <v>105</v>
      </c>
      <c r="K137" s="307" t="s">
        <v>123</v>
      </c>
      <c r="L137" s="308"/>
      <c r="M137" s="216" t="s">
        <v>1</v>
      </c>
      <c r="N137" s="217" t="s">
        <v>32</v>
      </c>
      <c r="O137" s="217" t="s">
        <v>124</v>
      </c>
      <c r="P137" s="217" t="s">
        <v>125</v>
      </c>
      <c r="Q137" s="217" t="s">
        <v>126</v>
      </c>
      <c r="R137" s="217" t="s">
        <v>127</v>
      </c>
      <c r="S137" s="217" t="s">
        <v>128</v>
      </c>
      <c r="T137" s="218" t="s">
        <v>129</v>
      </c>
      <c r="U137" s="302"/>
      <c r="V137" s="302"/>
      <c r="W137" s="302"/>
      <c r="X137" s="302"/>
      <c r="Y137" s="302"/>
      <c r="Z137" s="302"/>
      <c r="AA137" s="302"/>
      <c r="AB137" s="302"/>
      <c r="AC137" s="302"/>
      <c r="AD137" s="302"/>
      <c r="AE137" s="302"/>
    </row>
    <row r="138" spans="1:65" s="161" customFormat="1" ht="22.9" customHeight="1">
      <c r="A138" s="155"/>
      <c r="B138" s="156"/>
      <c r="C138" s="224" t="s">
        <v>106</v>
      </c>
      <c r="D138" s="155"/>
      <c r="E138" s="155"/>
      <c r="F138" s="155"/>
      <c r="G138" s="155"/>
      <c r="H138" s="155"/>
      <c r="I138" s="155"/>
      <c r="J138" s="310"/>
      <c r="K138" s="155"/>
      <c r="L138" s="156"/>
      <c r="M138" s="219"/>
      <c r="N138" s="204"/>
      <c r="O138" s="220"/>
      <c r="P138" s="311">
        <f>P139+P209+P214+P218</f>
        <v>0</v>
      </c>
      <c r="Q138" s="220"/>
      <c r="R138" s="311">
        <f>R139+R209+R214+R218</f>
        <v>250.02008520999999</v>
      </c>
      <c r="S138" s="220"/>
      <c r="T138" s="312">
        <f>T139+T209+T214+T218</f>
        <v>155.84726599999999</v>
      </c>
      <c r="U138" s="155"/>
      <c r="V138" s="155"/>
      <c r="W138" s="155"/>
      <c r="X138" s="155"/>
      <c r="Y138" s="155"/>
      <c r="Z138" s="155"/>
      <c r="AA138" s="155"/>
      <c r="AB138" s="155"/>
      <c r="AC138" s="155"/>
      <c r="AD138" s="155"/>
      <c r="AE138" s="155"/>
      <c r="AT138" s="134" t="s">
        <v>67</v>
      </c>
      <c r="AU138" s="134" t="s">
        <v>107</v>
      </c>
      <c r="BK138" s="313">
        <f>BK139+BK209+BK214+BK218</f>
        <v>0</v>
      </c>
    </row>
    <row r="139" spans="1:65" s="314" customFormat="1" ht="25.9" customHeight="1">
      <c r="B139" s="315"/>
      <c r="D139" s="316" t="s">
        <v>67</v>
      </c>
      <c r="E139" s="317" t="s">
        <v>921</v>
      </c>
      <c r="F139" s="317" t="s">
        <v>922</v>
      </c>
      <c r="I139" s="318"/>
      <c r="J139" s="319"/>
      <c r="L139" s="315"/>
      <c r="M139" s="320"/>
      <c r="N139" s="321"/>
      <c r="O139" s="321"/>
      <c r="P139" s="322">
        <f>P140+P172+P175+P190+P193+P195+P207</f>
        <v>0</v>
      </c>
      <c r="Q139" s="321"/>
      <c r="R139" s="322">
        <f>R140+R172+R175+R190+R193+R195+R207</f>
        <v>249.94756599999999</v>
      </c>
      <c r="S139" s="321"/>
      <c r="T139" s="323">
        <f>T140+T172+T175+T190+T193+T195+T207</f>
        <v>155.84726599999999</v>
      </c>
      <c r="AR139" s="316" t="s">
        <v>75</v>
      </c>
      <c r="AT139" s="324" t="s">
        <v>67</v>
      </c>
      <c r="AU139" s="324" t="s">
        <v>68</v>
      </c>
      <c r="AY139" s="316" t="s">
        <v>132</v>
      </c>
      <c r="BK139" s="325">
        <f>BK140+BK172+BK175+BK190+BK193+BK195+BK207</f>
        <v>0</v>
      </c>
    </row>
    <row r="140" spans="1:65" s="314" customFormat="1" ht="22.9" customHeight="1">
      <c r="B140" s="315"/>
      <c r="D140" s="316" t="s">
        <v>67</v>
      </c>
      <c r="E140" s="326" t="s">
        <v>75</v>
      </c>
      <c r="F140" s="326" t="s">
        <v>923</v>
      </c>
      <c r="I140" s="318"/>
      <c r="J140" s="327"/>
      <c r="L140" s="315"/>
      <c r="M140" s="320"/>
      <c r="N140" s="321"/>
      <c r="O140" s="321"/>
      <c r="P140" s="322">
        <f>SUM(P141:P171)</f>
        <v>0</v>
      </c>
      <c r="Q140" s="321"/>
      <c r="R140" s="322">
        <f>SUM(R141:R171)</f>
        <v>93.903856750000003</v>
      </c>
      <c r="S140" s="321"/>
      <c r="T140" s="323">
        <f>SUM(T141:T171)</f>
        <v>154.34037599999999</v>
      </c>
      <c r="AR140" s="316" t="s">
        <v>75</v>
      </c>
      <c r="AT140" s="324" t="s">
        <v>67</v>
      </c>
      <c r="AU140" s="324" t="s">
        <v>75</v>
      </c>
      <c r="AY140" s="316" t="s">
        <v>132</v>
      </c>
      <c r="BK140" s="325">
        <f>SUM(BK141:BK171)</f>
        <v>0</v>
      </c>
    </row>
    <row r="141" spans="1:65" s="161" customFormat="1" ht="24.2" customHeight="1">
      <c r="A141" s="155"/>
      <c r="B141" s="328"/>
      <c r="C141" s="329" t="s">
        <v>75</v>
      </c>
      <c r="D141" s="329" t="s">
        <v>137</v>
      </c>
      <c r="E141" s="330" t="s">
        <v>924</v>
      </c>
      <c r="F141" s="331" t="s">
        <v>925</v>
      </c>
      <c r="G141" s="332" t="s">
        <v>169</v>
      </c>
      <c r="H141" s="333">
        <v>1</v>
      </c>
      <c r="I141" s="334"/>
      <c r="J141" s="334"/>
      <c r="K141" s="335"/>
      <c r="L141" s="156"/>
      <c r="M141" s="336" t="s">
        <v>1</v>
      </c>
      <c r="N141" s="337" t="s">
        <v>34</v>
      </c>
      <c r="O141" s="208"/>
      <c r="P141" s="338">
        <f t="shared" ref="P141:P171" si="0">O141*H141</f>
        <v>0</v>
      </c>
      <c r="Q141" s="338">
        <v>0</v>
      </c>
      <c r="R141" s="338">
        <f t="shared" ref="R141:R171" si="1">Q141*H141</f>
        <v>0</v>
      </c>
      <c r="S141" s="338">
        <v>0</v>
      </c>
      <c r="T141" s="339">
        <f t="shared" ref="T141:T171" si="2">S141*H141</f>
        <v>0</v>
      </c>
      <c r="U141" s="155"/>
      <c r="V141" s="155"/>
      <c r="W141" s="155"/>
      <c r="X141" s="155"/>
      <c r="Y141" s="155"/>
      <c r="Z141" s="155"/>
      <c r="AA141" s="155"/>
      <c r="AB141" s="155"/>
      <c r="AC141" s="155"/>
      <c r="AD141" s="155"/>
      <c r="AE141" s="155"/>
      <c r="AR141" s="290" t="s">
        <v>150</v>
      </c>
      <c r="AT141" s="290" t="s">
        <v>137</v>
      </c>
      <c r="AU141" s="290" t="s">
        <v>80</v>
      </c>
      <c r="AY141" s="134" t="s">
        <v>132</v>
      </c>
      <c r="BE141" s="340">
        <f t="shared" ref="BE141:BE171" si="3">IF(N141="základná",J141,0)</f>
        <v>0</v>
      </c>
      <c r="BF141" s="340">
        <f t="shared" ref="BF141:BF171" si="4">IF(N141="znížená",J141,0)</f>
        <v>0</v>
      </c>
      <c r="BG141" s="340">
        <f t="shared" ref="BG141:BG171" si="5">IF(N141="zákl. prenesená",J141,0)</f>
        <v>0</v>
      </c>
      <c r="BH141" s="340">
        <f t="shared" ref="BH141:BH171" si="6">IF(N141="zníž. prenesená",J141,0)</f>
        <v>0</v>
      </c>
      <c r="BI141" s="340">
        <f t="shared" ref="BI141:BI171" si="7">IF(N141="nulová",J141,0)</f>
        <v>0</v>
      </c>
      <c r="BJ141" s="134" t="s">
        <v>80</v>
      </c>
      <c r="BK141" s="340">
        <f t="shared" ref="BK141:BK171" si="8">ROUND(I141*H141,2)</f>
        <v>0</v>
      </c>
      <c r="BL141" s="134" t="s">
        <v>150</v>
      </c>
      <c r="BM141" s="290" t="s">
        <v>926</v>
      </c>
    </row>
    <row r="142" spans="1:65" s="161" customFormat="1" ht="24.2" customHeight="1">
      <c r="A142" s="155"/>
      <c r="B142" s="328"/>
      <c r="C142" s="329" t="s">
        <v>80</v>
      </c>
      <c r="D142" s="329" t="s">
        <v>137</v>
      </c>
      <c r="E142" s="330" t="s">
        <v>930</v>
      </c>
      <c r="F142" s="331" t="s">
        <v>931</v>
      </c>
      <c r="G142" s="332" t="s">
        <v>169</v>
      </c>
      <c r="H142" s="333">
        <v>1</v>
      </c>
      <c r="I142" s="334"/>
      <c r="J142" s="334"/>
      <c r="K142" s="335"/>
      <c r="L142" s="156"/>
      <c r="M142" s="336" t="s">
        <v>1</v>
      </c>
      <c r="N142" s="337" t="s">
        <v>34</v>
      </c>
      <c r="O142" s="208"/>
      <c r="P142" s="338">
        <f t="shared" si="0"/>
        <v>0</v>
      </c>
      <c r="Q142" s="338">
        <v>1.0000000000000001E-5</v>
      </c>
      <c r="R142" s="338">
        <f t="shared" si="1"/>
        <v>1.0000000000000001E-5</v>
      </c>
      <c r="S142" s="338">
        <v>0</v>
      </c>
      <c r="T142" s="339">
        <f t="shared" si="2"/>
        <v>0</v>
      </c>
      <c r="U142" s="155"/>
      <c r="V142" s="155"/>
      <c r="W142" s="155"/>
      <c r="X142" s="155"/>
      <c r="Y142" s="155"/>
      <c r="Z142" s="155"/>
      <c r="AA142" s="155"/>
      <c r="AB142" s="155"/>
      <c r="AC142" s="155"/>
      <c r="AD142" s="155"/>
      <c r="AE142" s="155"/>
      <c r="AR142" s="290" t="s">
        <v>150</v>
      </c>
      <c r="AT142" s="290" t="s">
        <v>137</v>
      </c>
      <c r="AU142" s="290" t="s">
        <v>80</v>
      </c>
      <c r="AY142" s="134" t="s">
        <v>132</v>
      </c>
      <c r="BE142" s="340">
        <f t="shared" si="3"/>
        <v>0</v>
      </c>
      <c r="BF142" s="340">
        <f t="shared" si="4"/>
        <v>0</v>
      </c>
      <c r="BG142" s="340">
        <f t="shared" si="5"/>
        <v>0</v>
      </c>
      <c r="BH142" s="340">
        <f t="shared" si="6"/>
        <v>0</v>
      </c>
      <c r="BI142" s="340">
        <f t="shared" si="7"/>
        <v>0</v>
      </c>
      <c r="BJ142" s="134" t="s">
        <v>80</v>
      </c>
      <c r="BK142" s="340">
        <f t="shared" si="8"/>
        <v>0</v>
      </c>
      <c r="BL142" s="134" t="s">
        <v>150</v>
      </c>
      <c r="BM142" s="290" t="s">
        <v>932</v>
      </c>
    </row>
    <row r="143" spans="1:65" s="161" customFormat="1" ht="24.2" customHeight="1">
      <c r="A143" s="155"/>
      <c r="B143" s="328"/>
      <c r="C143" s="329" t="s">
        <v>84</v>
      </c>
      <c r="D143" s="329" t="s">
        <v>137</v>
      </c>
      <c r="E143" s="330" t="s">
        <v>933</v>
      </c>
      <c r="F143" s="331" t="s">
        <v>934</v>
      </c>
      <c r="G143" s="332" t="s">
        <v>169</v>
      </c>
      <c r="H143" s="333">
        <v>1</v>
      </c>
      <c r="I143" s="334"/>
      <c r="J143" s="334"/>
      <c r="K143" s="335"/>
      <c r="L143" s="156"/>
      <c r="M143" s="336" t="s">
        <v>1</v>
      </c>
      <c r="N143" s="337" t="s">
        <v>34</v>
      </c>
      <c r="O143" s="208"/>
      <c r="P143" s="338">
        <f t="shared" si="0"/>
        <v>0</v>
      </c>
      <c r="Q143" s="338">
        <v>0</v>
      </c>
      <c r="R143" s="338">
        <f t="shared" si="1"/>
        <v>0</v>
      </c>
      <c r="S143" s="338">
        <v>0</v>
      </c>
      <c r="T143" s="339">
        <f t="shared" si="2"/>
        <v>0</v>
      </c>
      <c r="U143" s="155"/>
      <c r="V143" s="155"/>
      <c r="W143" s="155"/>
      <c r="X143" s="155"/>
      <c r="Y143" s="155"/>
      <c r="Z143" s="155"/>
      <c r="AA143" s="155"/>
      <c r="AB143" s="155"/>
      <c r="AC143" s="155"/>
      <c r="AD143" s="155"/>
      <c r="AE143" s="155"/>
      <c r="AR143" s="290" t="s">
        <v>150</v>
      </c>
      <c r="AT143" s="290" t="s">
        <v>137</v>
      </c>
      <c r="AU143" s="290" t="s">
        <v>80</v>
      </c>
      <c r="AY143" s="134" t="s">
        <v>132</v>
      </c>
      <c r="BE143" s="340">
        <f t="shared" si="3"/>
        <v>0</v>
      </c>
      <c r="BF143" s="340">
        <f t="shared" si="4"/>
        <v>0</v>
      </c>
      <c r="BG143" s="340">
        <f t="shared" si="5"/>
        <v>0</v>
      </c>
      <c r="BH143" s="340">
        <f t="shared" si="6"/>
        <v>0</v>
      </c>
      <c r="BI143" s="340">
        <f t="shared" si="7"/>
        <v>0</v>
      </c>
      <c r="BJ143" s="134" t="s">
        <v>80</v>
      </c>
      <c r="BK143" s="340">
        <f t="shared" si="8"/>
        <v>0</v>
      </c>
      <c r="BL143" s="134" t="s">
        <v>150</v>
      </c>
      <c r="BM143" s="290" t="s">
        <v>935</v>
      </c>
    </row>
    <row r="144" spans="1:65" s="161" customFormat="1" ht="33" customHeight="1">
      <c r="A144" s="155"/>
      <c r="B144" s="328"/>
      <c r="C144" s="329" t="s">
        <v>150</v>
      </c>
      <c r="D144" s="329" t="s">
        <v>137</v>
      </c>
      <c r="E144" s="330" t="s">
        <v>936</v>
      </c>
      <c r="F144" s="331" t="s">
        <v>937</v>
      </c>
      <c r="G144" s="332" t="s">
        <v>938</v>
      </c>
      <c r="H144" s="333">
        <v>14.675000000000001</v>
      </c>
      <c r="I144" s="334"/>
      <c r="J144" s="334"/>
      <c r="K144" s="335"/>
      <c r="L144" s="156"/>
      <c r="M144" s="336" t="s">
        <v>1</v>
      </c>
      <c r="N144" s="337" t="s">
        <v>34</v>
      </c>
      <c r="O144" s="208"/>
      <c r="P144" s="338">
        <f t="shared" si="0"/>
        <v>0</v>
      </c>
      <c r="Q144" s="338">
        <v>0</v>
      </c>
      <c r="R144" s="338">
        <f t="shared" si="1"/>
        <v>0</v>
      </c>
      <c r="S144" s="338">
        <v>0</v>
      </c>
      <c r="T144" s="339">
        <f t="shared" si="2"/>
        <v>0</v>
      </c>
      <c r="U144" s="155"/>
      <c r="V144" s="155"/>
      <c r="W144" s="155"/>
      <c r="X144" s="155"/>
      <c r="Y144" s="155"/>
      <c r="Z144" s="155"/>
      <c r="AA144" s="155"/>
      <c r="AB144" s="155"/>
      <c r="AC144" s="155"/>
      <c r="AD144" s="155"/>
      <c r="AE144" s="155"/>
      <c r="AR144" s="290" t="s">
        <v>150</v>
      </c>
      <c r="AT144" s="290" t="s">
        <v>137</v>
      </c>
      <c r="AU144" s="290" t="s">
        <v>80</v>
      </c>
      <c r="AY144" s="134" t="s">
        <v>132</v>
      </c>
      <c r="BE144" s="340">
        <f t="shared" si="3"/>
        <v>0</v>
      </c>
      <c r="BF144" s="340">
        <f t="shared" si="4"/>
        <v>0</v>
      </c>
      <c r="BG144" s="340">
        <f t="shared" si="5"/>
        <v>0</v>
      </c>
      <c r="BH144" s="340">
        <f t="shared" si="6"/>
        <v>0</v>
      </c>
      <c r="BI144" s="340">
        <f t="shared" si="7"/>
        <v>0</v>
      </c>
      <c r="BJ144" s="134" t="s">
        <v>80</v>
      </c>
      <c r="BK144" s="340">
        <f t="shared" si="8"/>
        <v>0</v>
      </c>
      <c r="BL144" s="134" t="s">
        <v>150</v>
      </c>
      <c r="BM144" s="290" t="s">
        <v>939</v>
      </c>
    </row>
    <row r="145" spans="1:65" s="161" customFormat="1" ht="33" customHeight="1">
      <c r="A145" s="155"/>
      <c r="B145" s="328"/>
      <c r="C145" s="329" t="s">
        <v>154</v>
      </c>
      <c r="D145" s="329" t="s">
        <v>137</v>
      </c>
      <c r="E145" s="330" t="s">
        <v>943</v>
      </c>
      <c r="F145" s="331" t="s">
        <v>944</v>
      </c>
      <c r="G145" s="332" t="s">
        <v>293</v>
      </c>
      <c r="H145" s="333">
        <v>100.845</v>
      </c>
      <c r="I145" s="334"/>
      <c r="J145" s="334"/>
      <c r="K145" s="335"/>
      <c r="L145" s="156"/>
      <c r="M145" s="336" t="s">
        <v>1</v>
      </c>
      <c r="N145" s="337" t="s">
        <v>34</v>
      </c>
      <c r="O145" s="208"/>
      <c r="P145" s="338">
        <f t="shared" si="0"/>
        <v>0</v>
      </c>
      <c r="Q145" s="338">
        <v>0</v>
      </c>
      <c r="R145" s="338">
        <f t="shared" si="1"/>
        <v>0</v>
      </c>
      <c r="S145" s="338">
        <v>0.5</v>
      </c>
      <c r="T145" s="339">
        <f t="shared" si="2"/>
        <v>50.422499999999999</v>
      </c>
      <c r="U145" s="155"/>
      <c r="V145" s="155"/>
      <c r="W145" s="155"/>
      <c r="X145" s="155"/>
      <c r="Y145" s="155"/>
      <c r="Z145" s="155"/>
      <c r="AA145" s="155"/>
      <c r="AB145" s="155"/>
      <c r="AC145" s="155"/>
      <c r="AD145" s="155"/>
      <c r="AE145" s="155"/>
      <c r="AR145" s="290" t="s">
        <v>150</v>
      </c>
      <c r="AT145" s="290" t="s">
        <v>137</v>
      </c>
      <c r="AU145" s="290" t="s">
        <v>80</v>
      </c>
      <c r="AY145" s="134" t="s">
        <v>132</v>
      </c>
      <c r="BE145" s="340">
        <f t="shared" si="3"/>
        <v>0</v>
      </c>
      <c r="BF145" s="340">
        <f t="shared" si="4"/>
        <v>0</v>
      </c>
      <c r="BG145" s="340">
        <f t="shared" si="5"/>
        <v>0</v>
      </c>
      <c r="BH145" s="340">
        <f t="shared" si="6"/>
        <v>0</v>
      </c>
      <c r="BI145" s="340">
        <f t="shared" si="7"/>
        <v>0</v>
      </c>
      <c r="BJ145" s="134" t="s">
        <v>80</v>
      </c>
      <c r="BK145" s="340">
        <f t="shared" si="8"/>
        <v>0</v>
      </c>
      <c r="BL145" s="134" t="s">
        <v>150</v>
      </c>
      <c r="BM145" s="290" t="s">
        <v>945</v>
      </c>
    </row>
    <row r="146" spans="1:65" s="161" customFormat="1" ht="24.2" customHeight="1">
      <c r="A146" s="155"/>
      <c r="B146" s="328"/>
      <c r="C146" s="329" t="s">
        <v>158</v>
      </c>
      <c r="D146" s="329" t="s">
        <v>137</v>
      </c>
      <c r="E146" s="330" t="s">
        <v>946</v>
      </c>
      <c r="F146" s="331" t="s">
        <v>947</v>
      </c>
      <c r="G146" s="332" t="s">
        <v>293</v>
      </c>
      <c r="H146" s="333">
        <v>171.584</v>
      </c>
      <c r="I146" s="334"/>
      <c r="J146" s="334"/>
      <c r="K146" s="335"/>
      <c r="L146" s="156"/>
      <c r="M146" s="336" t="s">
        <v>1</v>
      </c>
      <c r="N146" s="337" t="s">
        <v>34</v>
      </c>
      <c r="O146" s="208"/>
      <c r="P146" s="338">
        <f t="shared" si="0"/>
        <v>0</v>
      </c>
      <c r="Q146" s="338">
        <v>0</v>
      </c>
      <c r="R146" s="338">
        <f t="shared" si="1"/>
        <v>0</v>
      </c>
      <c r="S146" s="338">
        <v>9.8000000000000004E-2</v>
      </c>
      <c r="T146" s="339">
        <f t="shared" si="2"/>
        <v>16.815232000000002</v>
      </c>
      <c r="U146" s="155"/>
      <c r="V146" s="155"/>
      <c r="W146" s="155"/>
      <c r="X146" s="155"/>
      <c r="Y146" s="155"/>
      <c r="Z146" s="155"/>
      <c r="AA146" s="155"/>
      <c r="AB146" s="155"/>
      <c r="AC146" s="155"/>
      <c r="AD146" s="155"/>
      <c r="AE146" s="155"/>
      <c r="AR146" s="290" t="s">
        <v>150</v>
      </c>
      <c r="AT146" s="290" t="s">
        <v>137</v>
      </c>
      <c r="AU146" s="290" t="s">
        <v>80</v>
      </c>
      <c r="AY146" s="134" t="s">
        <v>132</v>
      </c>
      <c r="BE146" s="340">
        <f t="shared" si="3"/>
        <v>0</v>
      </c>
      <c r="BF146" s="340">
        <f t="shared" si="4"/>
        <v>0</v>
      </c>
      <c r="BG146" s="340">
        <f t="shared" si="5"/>
        <v>0</v>
      </c>
      <c r="BH146" s="340">
        <f t="shared" si="6"/>
        <v>0</v>
      </c>
      <c r="BI146" s="340">
        <f t="shared" si="7"/>
        <v>0</v>
      </c>
      <c r="BJ146" s="134" t="s">
        <v>80</v>
      </c>
      <c r="BK146" s="340">
        <f t="shared" si="8"/>
        <v>0</v>
      </c>
      <c r="BL146" s="134" t="s">
        <v>150</v>
      </c>
      <c r="BM146" s="290" t="s">
        <v>948</v>
      </c>
    </row>
    <row r="147" spans="1:65" s="161" customFormat="1" ht="24.2" customHeight="1">
      <c r="A147" s="155"/>
      <c r="B147" s="328"/>
      <c r="C147" s="329" t="s">
        <v>162</v>
      </c>
      <c r="D147" s="329" t="s">
        <v>137</v>
      </c>
      <c r="E147" s="330" t="s">
        <v>949</v>
      </c>
      <c r="F147" s="331" t="s">
        <v>950</v>
      </c>
      <c r="G147" s="332" t="s">
        <v>145</v>
      </c>
      <c r="H147" s="333">
        <v>3</v>
      </c>
      <c r="I147" s="334"/>
      <c r="J147" s="334"/>
      <c r="K147" s="335"/>
      <c r="L147" s="156"/>
      <c r="M147" s="336" t="s">
        <v>1</v>
      </c>
      <c r="N147" s="337" t="s">
        <v>34</v>
      </c>
      <c r="O147" s="208"/>
      <c r="P147" s="338">
        <f t="shared" si="0"/>
        <v>0</v>
      </c>
      <c r="Q147" s="338">
        <v>0</v>
      </c>
      <c r="R147" s="338">
        <f t="shared" si="1"/>
        <v>0</v>
      </c>
      <c r="S147" s="338">
        <v>0.23</v>
      </c>
      <c r="T147" s="339">
        <f t="shared" si="2"/>
        <v>0.69000000000000006</v>
      </c>
      <c r="U147" s="155"/>
      <c r="V147" s="155"/>
      <c r="W147" s="155"/>
      <c r="X147" s="155"/>
      <c r="Y147" s="155"/>
      <c r="Z147" s="155"/>
      <c r="AA147" s="155"/>
      <c r="AB147" s="155"/>
      <c r="AC147" s="155"/>
      <c r="AD147" s="155"/>
      <c r="AE147" s="155"/>
      <c r="AR147" s="290" t="s">
        <v>150</v>
      </c>
      <c r="AT147" s="290" t="s">
        <v>137</v>
      </c>
      <c r="AU147" s="290" t="s">
        <v>80</v>
      </c>
      <c r="AY147" s="134" t="s">
        <v>132</v>
      </c>
      <c r="BE147" s="340">
        <f t="shared" si="3"/>
        <v>0</v>
      </c>
      <c r="BF147" s="340">
        <f t="shared" si="4"/>
        <v>0</v>
      </c>
      <c r="BG147" s="340">
        <f t="shared" si="5"/>
        <v>0</v>
      </c>
      <c r="BH147" s="340">
        <f t="shared" si="6"/>
        <v>0</v>
      </c>
      <c r="BI147" s="340">
        <f t="shared" si="7"/>
        <v>0</v>
      </c>
      <c r="BJ147" s="134" t="s">
        <v>80</v>
      </c>
      <c r="BK147" s="340">
        <f t="shared" si="8"/>
        <v>0</v>
      </c>
      <c r="BL147" s="134" t="s">
        <v>150</v>
      </c>
      <c r="BM147" s="290" t="s">
        <v>951</v>
      </c>
    </row>
    <row r="148" spans="1:65" s="161" customFormat="1" ht="24.2" customHeight="1">
      <c r="A148" s="155"/>
      <c r="B148" s="328"/>
      <c r="C148" s="329" t="s">
        <v>166</v>
      </c>
      <c r="D148" s="329" t="s">
        <v>137</v>
      </c>
      <c r="E148" s="330" t="s">
        <v>952</v>
      </c>
      <c r="F148" s="331" t="s">
        <v>953</v>
      </c>
      <c r="G148" s="332" t="s">
        <v>145</v>
      </c>
      <c r="H148" s="333">
        <v>5</v>
      </c>
      <c r="I148" s="334"/>
      <c r="J148" s="334"/>
      <c r="K148" s="335"/>
      <c r="L148" s="156"/>
      <c r="M148" s="336" t="s">
        <v>1</v>
      </c>
      <c r="N148" s="337" t="s">
        <v>34</v>
      </c>
      <c r="O148" s="208"/>
      <c r="P148" s="338">
        <f t="shared" si="0"/>
        <v>0</v>
      </c>
      <c r="Q148" s="338">
        <v>0</v>
      </c>
      <c r="R148" s="338">
        <f t="shared" si="1"/>
        <v>0</v>
      </c>
      <c r="S148" s="338">
        <v>0.28999999999999998</v>
      </c>
      <c r="T148" s="339">
        <f t="shared" si="2"/>
        <v>1.45</v>
      </c>
      <c r="U148" s="155"/>
      <c r="V148" s="155"/>
      <c r="W148" s="155"/>
      <c r="X148" s="155"/>
      <c r="Y148" s="155"/>
      <c r="Z148" s="155"/>
      <c r="AA148" s="155"/>
      <c r="AB148" s="155"/>
      <c r="AC148" s="155"/>
      <c r="AD148" s="155"/>
      <c r="AE148" s="155"/>
      <c r="AR148" s="290" t="s">
        <v>150</v>
      </c>
      <c r="AT148" s="290" t="s">
        <v>137</v>
      </c>
      <c r="AU148" s="290" t="s">
        <v>80</v>
      </c>
      <c r="AY148" s="134" t="s">
        <v>132</v>
      </c>
      <c r="BE148" s="340">
        <f t="shared" si="3"/>
        <v>0</v>
      </c>
      <c r="BF148" s="340">
        <f t="shared" si="4"/>
        <v>0</v>
      </c>
      <c r="BG148" s="340">
        <f t="shared" si="5"/>
        <v>0</v>
      </c>
      <c r="BH148" s="340">
        <f t="shared" si="6"/>
        <v>0</v>
      </c>
      <c r="BI148" s="340">
        <f t="shared" si="7"/>
        <v>0</v>
      </c>
      <c r="BJ148" s="134" t="s">
        <v>80</v>
      </c>
      <c r="BK148" s="340">
        <f t="shared" si="8"/>
        <v>0</v>
      </c>
      <c r="BL148" s="134" t="s">
        <v>150</v>
      </c>
      <c r="BM148" s="290" t="s">
        <v>954</v>
      </c>
    </row>
    <row r="149" spans="1:65" s="161" customFormat="1" ht="37.9" customHeight="1">
      <c r="A149" s="155"/>
      <c r="B149" s="328"/>
      <c r="C149" s="329" t="s">
        <v>171</v>
      </c>
      <c r="D149" s="329" t="s">
        <v>137</v>
      </c>
      <c r="E149" s="330" t="s">
        <v>955</v>
      </c>
      <c r="F149" s="331" t="s">
        <v>956</v>
      </c>
      <c r="G149" s="332" t="s">
        <v>293</v>
      </c>
      <c r="H149" s="333">
        <v>83.65</v>
      </c>
      <c r="I149" s="334"/>
      <c r="J149" s="334"/>
      <c r="K149" s="335"/>
      <c r="L149" s="156"/>
      <c r="M149" s="336" t="s">
        <v>1</v>
      </c>
      <c r="N149" s="337" t="s">
        <v>34</v>
      </c>
      <c r="O149" s="208"/>
      <c r="P149" s="338">
        <f t="shared" si="0"/>
        <v>0</v>
      </c>
      <c r="Q149" s="338">
        <v>0</v>
      </c>
      <c r="R149" s="338">
        <f t="shared" si="1"/>
        <v>0</v>
      </c>
      <c r="S149" s="338">
        <v>0.23499999999999999</v>
      </c>
      <c r="T149" s="339">
        <f t="shared" si="2"/>
        <v>19.65775</v>
      </c>
      <c r="U149" s="155"/>
      <c r="V149" s="155"/>
      <c r="W149" s="155"/>
      <c r="X149" s="155"/>
      <c r="Y149" s="155"/>
      <c r="Z149" s="155"/>
      <c r="AA149" s="155"/>
      <c r="AB149" s="155"/>
      <c r="AC149" s="155"/>
      <c r="AD149" s="155"/>
      <c r="AE149" s="155"/>
      <c r="AR149" s="290" t="s">
        <v>150</v>
      </c>
      <c r="AT149" s="290" t="s">
        <v>137</v>
      </c>
      <c r="AU149" s="290" t="s">
        <v>80</v>
      </c>
      <c r="AY149" s="134" t="s">
        <v>132</v>
      </c>
      <c r="BE149" s="340">
        <f t="shared" si="3"/>
        <v>0</v>
      </c>
      <c r="BF149" s="340">
        <f t="shared" si="4"/>
        <v>0</v>
      </c>
      <c r="BG149" s="340">
        <f t="shared" si="5"/>
        <v>0</v>
      </c>
      <c r="BH149" s="340">
        <f t="shared" si="6"/>
        <v>0</v>
      </c>
      <c r="BI149" s="340">
        <f t="shared" si="7"/>
        <v>0</v>
      </c>
      <c r="BJ149" s="134" t="s">
        <v>80</v>
      </c>
      <c r="BK149" s="340">
        <f t="shared" si="8"/>
        <v>0</v>
      </c>
      <c r="BL149" s="134" t="s">
        <v>150</v>
      </c>
      <c r="BM149" s="290" t="s">
        <v>957</v>
      </c>
    </row>
    <row r="150" spans="1:65" s="161" customFormat="1" ht="24.2" customHeight="1">
      <c r="A150" s="155"/>
      <c r="B150" s="328"/>
      <c r="C150" s="329" t="s">
        <v>175</v>
      </c>
      <c r="D150" s="329" t="s">
        <v>137</v>
      </c>
      <c r="E150" s="330" t="s">
        <v>958</v>
      </c>
      <c r="F150" s="331" t="s">
        <v>959</v>
      </c>
      <c r="G150" s="332" t="s">
        <v>293</v>
      </c>
      <c r="H150" s="333">
        <v>147.93</v>
      </c>
      <c r="I150" s="334"/>
      <c r="J150" s="334"/>
      <c r="K150" s="335"/>
      <c r="L150" s="156"/>
      <c r="M150" s="336" t="s">
        <v>1</v>
      </c>
      <c r="N150" s="337" t="s">
        <v>34</v>
      </c>
      <c r="O150" s="208"/>
      <c r="P150" s="338">
        <f t="shared" si="0"/>
        <v>0</v>
      </c>
      <c r="Q150" s="338">
        <v>0</v>
      </c>
      <c r="R150" s="338">
        <f t="shared" si="1"/>
        <v>0</v>
      </c>
      <c r="S150" s="338">
        <v>0.18099999999999999</v>
      </c>
      <c r="T150" s="339">
        <f t="shared" si="2"/>
        <v>26.77533</v>
      </c>
      <c r="U150" s="155"/>
      <c r="V150" s="155"/>
      <c r="W150" s="155"/>
      <c r="X150" s="155"/>
      <c r="Y150" s="155"/>
      <c r="Z150" s="155"/>
      <c r="AA150" s="155"/>
      <c r="AB150" s="155"/>
      <c r="AC150" s="155"/>
      <c r="AD150" s="155"/>
      <c r="AE150" s="155"/>
      <c r="AR150" s="290" t="s">
        <v>150</v>
      </c>
      <c r="AT150" s="290" t="s">
        <v>137</v>
      </c>
      <c r="AU150" s="290" t="s">
        <v>80</v>
      </c>
      <c r="AY150" s="134" t="s">
        <v>132</v>
      </c>
      <c r="BE150" s="340">
        <f t="shared" si="3"/>
        <v>0</v>
      </c>
      <c r="BF150" s="340">
        <f t="shared" si="4"/>
        <v>0</v>
      </c>
      <c r="BG150" s="340">
        <f t="shared" si="5"/>
        <v>0</v>
      </c>
      <c r="BH150" s="340">
        <f t="shared" si="6"/>
        <v>0</v>
      </c>
      <c r="BI150" s="340">
        <f t="shared" si="7"/>
        <v>0</v>
      </c>
      <c r="BJ150" s="134" t="s">
        <v>80</v>
      </c>
      <c r="BK150" s="340">
        <f t="shared" si="8"/>
        <v>0</v>
      </c>
      <c r="BL150" s="134" t="s">
        <v>150</v>
      </c>
      <c r="BM150" s="290" t="s">
        <v>960</v>
      </c>
    </row>
    <row r="151" spans="1:65" s="161" customFormat="1" ht="24.2" customHeight="1">
      <c r="A151" s="155"/>
      <c r="B151" s="328"/>
      <c r="C151" s="329" t="s">
        <v>179</v>
      </c>
      <c r="D151" s="329" t="s">
        <v>137</v>
      </c>
      <c r="E151" s="330" t="s">
        <v>961</v>
      </c>
      <c r="F151" s="331" t="s">
        <v>962</v>
      </c>
      <c r="G151" s="332" t="s">
        <v>293</v>
      </c>
      <c r="H151" s="333">
        <v>121.929</v>
      </c>
      <c r="I151" s="334"/>
      <c r="J151" s="334"/>
      <c r="K151" s="335"/>
      <c r="L151" s="156"/>
      <c r="M151" s="336" t="s">
        <v>1</v>
      </c>
      <c r="N151" s="337" t="s">
        <v>34</v>
      </c>
      <c r="O151" s="208"/>
      <c r="P151" s="338">
        <f t="shared" si="0"/>
        <v>0</v>
      </c>
      <c r="Q151" s="338">
        <v>0</v>
      </c>
      <c r="R151" s="338">
        <f t="shared" si="1"/>
        <v>0</v>
      </c>
      <c r="S151" s="338">
        <v>0.316</v>
      </c>
      <c r="T151" s="339">
        <f t="shared" si="2"/>
        <v>38.529564000000001</v>
      </c>
      <c r="U151" s="155"/>
      <c r="V151" s="155"/>
      <c r="W151" s="155"/>
      <c r="X151" s="155"/>
      <c r="Y151" s="155"/>
      <c r="Z151" s="155"/>
      <c r="AA151" s="155"/>
      <c r="AB151" s="155"/>
      <c r="AC151" s="155"/>
      <c r="AD151" s="155"/>
      <c r="AE151" s="155"/>
      <c r="AR151" s="290" t="s">
        <v>150</v>
      </c>
      <c r="AT151" s="290" t="s">
        <v>137</v>
      </c>
      <c r="AU151" s="290" t="s">
        <v>80</v>
      </c>
      <c r="AY151" s="134" t="s">
        <v>132</v>
      </c>
      <c r="BE151" s="340">
        <f t="shared" si="3"/>
        <v>0</v>
      </c>
      <c r="BF151" s="340">
        <f t="shared" si="4"/>
        <v>0</v>
      </c>
      <c r="BG151" s="340">
        <f t="shared" si="5"/>
        <v>0</v>
      </c>
      <c r="BH151" s="340">
        <f t="shared" si="6"/>
        <v>0</v>
      </c>
      <c r="BI151" s="340">
        <f t="shared" si="7"/>
        <v>0</v>
      </c>
      <c r="BJ151" s="134" t="s">
        <v>80</v>
      </c>
      <c r="BK151" s="340">
        <f t="shared" si="8"/>
        <v>0</v>
      </c>
      <c r="BL151" s="134" t="s">
        <v>150</v>
      </c>
      <c r="BM151" s="290" t="s">
        <v>963</v>
      </c>
    </row>
    <row r="152" spans="1:65" s="161" customFormat="1" ht="24.2" customHeight="1">
      <c r="A152" s="155"/>
      <c r="B152" s="328"/>
      <c r="C152" s="329" t="s">
        <v>183</v>
      </c>
      <c r="D152" s="329" t="s">
        <v>137</v>
      </c>
      <c r="E152" s="330" t="s">
        <v>964</v>
      </c>
      <c r="F152" s="331" t="s">
        <v>965</v>
      </c>
      <c r="G152" s="332" t="s">
        <v>938</v>
      </c>
      <c r="H152" s="333">
        <v>200.65899999999999</v>
      </c>
      <c r="I152" s="334"/>
      <c r="J152" s="334"/>
      <c r="K152" s="335"/>
      <c r="L152" s="156"/>
      <c r="M152" s="336" t="s">
        <v>1</v>
      </c>
      <c r="N152" s="337" t="s">
        <v>34</v>
      </c>
      <c r="O152" s="208"/>
      <c r="P152" s="338">
        <f t="shared" si="0"/>
        <v>0</v>
      </c>
      <c r="Q152" s="338">
        <v>0</v>
      </c>
      <c r="R152" s="338">
        <f t="shared" si="1"/>
        <v>0</v>
      </c>
      <c r="S152" s="338">
        <v>0</v>
      </c>
      <c r="T152" s="339">
        <f t="shared" si="2"/>
        <v>0</v>
      </c>
      <c r="U152" s="155"/>
      <c r="V152" s="155"/>
      <c r="W152" s="155"/>
      <c r="X152" s="155"/>
      <c r="Y152" s="155"/>
      <c r="Z152" s="155"/>
      <c r="AA152" s="155"/>
      <c r="AB152" s="155"/>
      <c r="AC152" s="155"/>
      <c r="AD152" s="155"/>
      <c r="AE152" s="155"/>
      <c r="AR152" s="290" t="s">
        <v>150</v>
      </c>
      <c r="AT152" s="290" t="s">
        <v>137</v>
      </c>
      <c r="AU152" s="290" t="s">
        <v>80</v>
      </c>
      <c r="AY152" s="134" t="s">
        <v>132</v>
      </c>
      <c r="BE152" s="340">
        <f t="shared" si="3"/>
        <v>0</v>
      </c>
      <c r="BF152" s="340">
        <f t="shared" si="4"/>
        <v>0</v>
      </c>
      <c r="BG152" s="340">
        <f t="shared" si="5"/>
        <v>0</v>
      </c>
      <c r="BH152" s="340">
        <f t="shared" si="6"/>
        <v>0</v>
      </c>
      <c r="BI152" s="340">
        <f t="shared" si="7"/>
        <v>0</v>
      </c>
      <c r="BJ152" s="134" t="s">
        <v>80</v>
      </c>
      <c r="BK152" s="340">
        <f t="shared" si="8"/>
        <v>0</v>
      </c>
      <c r="BL152" s="134" t="s">
        <v>150</v>
      </c>
      <c r="BM152" s="290" t="s">
        <v>966</v>
      </c>
    </row>
    <row r="153" spans="1:65" s="161" customFormat="1" ht="37.9" customHeight="1">
      <c r="A153" s="155"/>
      <c r="B153" s="328"/>
      <c r="C153" s="329" t="s">
        <v>187</v>
      </c>
      <c r="D153" s="329" t="s">
        <v>137</v>
      </c>
      <c r="E153" s="330" t="s">
        <v>967</v>
      </c>
      <c r="F153" s="331" t="s">
        <v>968</v>
      </c>
      <c r="G153" s="332" t="s">
        <v>938</v>
      </c>
      <c r="H153" s="333">
        <v>200.65899999999999</v>
      </c>
      <c r="I153" s="334"/>
      <c r="J153" s="334"/>
      <c r="K153" s="335"/>
      <c r="L153" s="156"/>
      <c r="M153" s="336" t="s">
        <v>1</v>
      </c>
      <c r="N153" s="337" t="s">
        <v>34</v>
      </c>
      <c r="O153" s="208"/>
      <c r="P153" s="338">
        <f t="shared" si="0"/>
        <v>0</v>
      </c>
      <c r="Q153" s="338">
        <v>0</v>
      </c>
      <c r="R153" s="338">
        <f t="shared" si="1"/>
        <v>0</v>
      </c>
      <c r="S153" s="338">
        <v>0</v>
      </c>
      <c r="T153" s="339">
        <f t="shared" si="2"/>
        <v>0</v>
      </c>
      <c r="U153" s="155"/>
      <c r="V153" s="155"/>
      <c r="W153" s="155"/>
      <c r="X153" s="155"/>
      <c r="Y153" s="155"/>
      <c r="Z153" s="155"/>
      <c r="AA153" s="155"/>
      <c r="AB153" s="155"/>
      <c r="AC153" s="155"/>
      <c r="AD153" s="155"/>
      <c r="AE153" s="155"/>
      <c r="AR153" s="290" t="s">
        <v>150</v>
      </c>
      <c r="AT153" s="290" t="s">
        <v>137</v>
      </c>
      <c r="AU153" s="290" t="s">
        <v>80</v>
      </c>
      <c r="AY153" s="134" t="s">
        <v>132</v>
      </c>
      <c r="BE153" s="340">
        <f t="shared" si="3"/>
        <v>0</v>
      </c>
      <c r="BF153" s="340">
        <f t="shared" si="4"/>
        <v>0</v>
      </c>
      <c r="BG153" s="340">
        <f t="shared" si="5"/>
        <v>0</v>
      </c>
      <c r="BH153" s="340">
        <f t="shared" si="6"/>
        <v>0</v>
      </c>
      <c r="BI153" s="340">
        <f t="shared" si="7"/>
        <v>0</v>
      </c>
      <c r="BJ153" s="134" t="s">
        <v>80</v>
      </c>
      <c r="BK153" s="340">
        <f t="shared" si="8"/>
        <v>0</v>
      </c>
      <c r="BL153" s="134" t="s">
        <v>150</v>
      </c>
      <c r="BM153" s="290" t="s">
        <v>969</v>
      </c>
    </row>
    <row r="154" spans="1:65" s="161" customFormat="1" ht="24.2" customHeight="1">
      <c r="A154" s="155"/>
      <c r="B154" s="328"/>
      <c r="C154" s="329" t="s">
        <v>191</v>
      </c>
      <c r="D154" s="329" t="s">
        <v>137</v>
      </c>
      <c r="E154" s="330" t="s">
        <v>970</v>
      </c>
      <c r="F154" s="331" t="s">
        <v>971</v>
      </c>
      <c r="G154" s="332" t="s">
        <v>293</v>
      </c>
      <c r="H154" s="333">
        <v>462.536</v>
      </c>
      <c r="I154" s="334"/>
      <c r="J154" s="334"/>
      <c r="K154" s="335"/>
      <c r="L154" s="156"/>
      <c r="M154" s="336" t="s">
        <v>1</v>
      </c>
      <c r="N154" s="337" t="s">
        <v>34</v>
      </c>
      <c r="O154" s="208"/>
      <c r="P154" s="338">
        <f t="shared" si="0"/>
        <v>0</v>
      </c>
      <c r="Q154" s="338">
        <v>9.7000000000000005E-4</v>
      </c>
      <c r="R154" s="338">
        <f t="shared" si="1"/>
        <v>0.44865992000000005</v>
      </c>
      <c r="S154" s="338">
        <v>0</v>
      </c>
      <c r="T154" s="339">
        <f t="shared" si="2"/>
        <v>0</v>
      </c>
      <c r="U154" s="155"/>
      <c r="V154" s="155"/>
      <c r="W154" s="155"/>
      <c r="X154" s="155"/>
      <c r="Y154" s="155"/>
      <c r="Z154" s="155"/>
      <c r="AA154" s="155"/>
      <c r="AB154" s="155"/>
      <c r="AC154" s="155"/>
      <c r="AD154" s="155"/>
      <c r="AE154" s="155"/>
      <c r="AR154" s="290" t="s">
        <v>150</v>
      </c>
      <c r="AT154" s="290" t="s">
        <v>137</v>
      </c>
      <c r="AU154" s="290" t="s">
        <v>80</v>
      </c>
      <c r="AY154" s="134" t="s">
        <v>132</v>
      </c>
      <c r="BE154" s="340">
        <f t="shared" si="3"/>
        <v>0</v>
      </c>
      <c r="BF154" s="340">
        <f t="shared" si="4"/>
        <v>0</v>
      </c>
      <c r="BG154" s="340">
        <f t="shared" si="5"/>
        <v>0</v>
      </c>
      <c r="BH154" s="340">
        <f t="shared" si="6"/>
        <v>0</v>
      </c>
      <c r="BI154" s="340">
        <f t="shared" si="7"/>
        <v>0</v>
      </c>
      <c r="BJ154" s="134" t="s">
        <v>80</v>
      </c>
      <c r="BK154" s="340">
        <f t="shared" si="8"/>
        <v>0</v>
      </c>
      <c r="BL154" s="134" t="s">
        <v>150</v>
      </c>
      <c r="BM154" s="290" t="s">
        <v>972</v>
      </c>
    </row>
    <row r="155" spans="1:65" s="161" customFormat="1" ht="24.2" customHeight="1">
      <c r="A155" s="155"/>
      <c r="B155" s="328"/>
      <c r="C155" s="329" t="s">
        <v>195</v>
      </c>
      <c r="D155" s="329" t="s">
        <v>137</v>
      </c>
      <c r="E155" s="330" t="s">
        <v>973</v>
      </c>
      <c r="F155" s="331" t="s">
        <v>974</v>
      </c>
      <c r="G155" s="332" t="s">
        <v>293</v>
      </c>
      <c r="H155" s="333">
        <v>462.536</v>
      </c>
      <c r="I155" s="334"/>
      <c r="J155" s="334"/>
      <c r="K155" s="335"/>
      <c r="L155" s="156"/>
      <c r="M155" s="336" t="s">
        <v>1</v>
      </c>
      <c r="N155" s="337" t="s">
        <v>34</v>
      </c>
      <c r="O155" s="208"/>
      <c r="P155" s="338">
        <f t="shared" si="0"/>
        <v>0</v>
      </c>
      <c r="Q155" s="338">
        <v>0</v>
      </c>
      <c r="R155" s="338">
        <f t="shared" si="1"/>
        <v>0</v>
      </c>
      <c r="S155" s="338">
        <v>0</v>
      </c>
      <c r="T155" s="339">
        <f t="shared" si="2"/>
        <v>0</v>
      </c>
      <c r="U155" s="155"/>
      <c r="V155" s="155"/>
      <c r="W155" s="155"/>
      <c r="X155" s="155"/>
      <c r="Y155" s="155"/>
      <c r="Z155" s="155"/>
      <c r="AA155" s="155"/>
      <c r="AB155" s="155"/>
      <c r="AC155" s="155"/>
      <c r="AD155" s="155"/>
      <c r="AE155" s="155"/>
      <c r="AR155" s="290" t="s">
        <v>150</v>
      </c>
      <c r="AT155" s="290" t="s">
        <v>137</v>
      </c>
      <c r="AU155" s="290" t="s">
        <v>80</v>
      </c>
      <c r="AY155" s="134" t="s">
        <v>132</v>
      </c>
      <c r="BE155" s="340">
        <f t="shared" si="3"/>
        <v>0</v>
      </c>
      <c r="BF155" s="340">
        <f t="shared" si="4"/>
        <v>0</v>
      </c>
      <c r="BG155" s="340">
        <f t="shared" si="5"/>
        <v>0</v>
      </c>
      <c r="BH155" s="340">
        <f t="shared" si="6"/>
        <v>0</v>
      </c>
      <c r="BI155" s="340">
        <f t="shared" si="7"/>
        <v>0</v>
      </c>
      <c r="BJ155" s="134" t="s">
        <v>80</v>
      </c>
      <c r="BK155" s="340">
        <f t="shared" si="8"/>
        <v>0</v>
      </c>
      <c r="BL155" s="134" t="s">
        <v>150</v>
      </c>
      <c r="BM155" s="290" t="s">
        <v>975</v>
      </c>
    </row>
    <row r="156" spans="1:65" s="161" customFormat="1" ht="37.9" customHeight="1">
      <c r="A156" s="155"/>
      <c r="B156" s="328"/>
      <c r="C156" s="329" t="s">
        <v>199</v>
      </c>
      <c r="D156" s="329" t="s">
        <v>137</v>
      </c>
      <c r="E156" s="330" t="s">
        <v>976</v>
      </c>
      <c r="F156" s="331" t="s">
        <v>977</v>
      </c>
      <c r="G156" s="332" t="s">
        <v>938</v>
      </c>
      <c r="H156" s="333">
        <v>373.351</v>
      </c>
      <c r="I156" s="334"/>
      <c r="J156" s="334"/>
      <c r="K156" s="335"/>
      <c r="L156" s="156"/>
      <c r="M156" s="336" t="s">
        <v>1</v>
      </c>
      <c r="N156" s="337" t="s">
        <v>34</v>
      </c>
      <c r="O156" s="208"/>
      <c r="P156" s="338">
        <f t="shared" si="0"/>
        <v>0</v>
      </c>
      <c r="Q156" s="338">
        <v>0</v>
      </c>
      <c r="R156" s="338">
        <f t="shared" si="1"/>
        <v>0</v>
      </c>
      <c r="S156" s="338">
        <v>0</v>
      </c>
      <c r="T156" s="339">
        <f t="shared" si="2"/>
        <v>0</v>
      </c>
      <c r="U156" s="155"/>
      <c r="V156" s="155"/>
      <c r="W156" s="155"/>
      <c r="X156" s="155"/>
      <c r="Y156" s="155"/>
      <c r="Z156" s="155"/>
      <c r="AA156" s="155"/>
      <c r="AB156" s="155"/>
      <c r="AC156" s="155"/>
      <c r="AD156" s="155"/>
      <c r="AE156" s="155"/>
      <c r="AR156" s="290" t="s">
        <v>150</v>
      </c>
      <c r="AT156" s="290" t="s">
        <v>137</v>
      </c>
      <c r="AU156" s="290" t="s">
        <v>80</v>
      </c>
      <c r="AY156" s="134" t="s">
        <v>132</v>
      </c>
      <c r="BE156" s="340">
        <f t="shared" si="3"/>
        <v>0</v>
      </c>
      <c r="BF156" s="340">
        <f t="shared" si="4"/>
        <v>0</v>
      </c>
      <c r="BG156" s="340">
        <f t="shared" si="5"/>
        <v>0</v>
      </c>
      <c r="BH156" s="340">
        <f t="shared" si="6"/>
        <v>0</v>
      </c>
      <c r="BI156" s="340">
        <f t="shared" si="7"/>
        <v>0</v>
      </c>
      <c r="BJ156" s="134" t="s">
        <v>80</v>
      </c>
      <c r="BK156" s="340">
        <f t="shared" si="8"/>
        <v>0</v>
      </c>
      <c r="BL156" s="134" t="s">
        <v>150</v>
      </c>
      <c r="BM156" s="290" t="s">
        <v>978</v>
      </c>
    </row>
    <row r="157" spans="1:65" s="161" customFormat="1" ht="44.25" customHeight="1">
      <c r="A157" s="155"/>
      <c r="B157" s="328"/>
      <c r="C157" s="329" t="s">
        <v>203</v>
      </c>
      <c r="D157" s="329" t="s">
        <v>137</v>
      </c>
      <c r="E157" s="330" t="s">
        <v>979</v>
      </c>
      <c r="F157" s="331" t="s">
        <v>980</v>
      </c>
      <c r="G157" s="332" t="s">
        <v>938</v>
      </c>
      <c r="H157" s="333">
        <v>2613.4569999999999</v>
      </c>
      <c r="I157" s="334"/>
      <c r="J157" s="334"/>
      <c r="K157" s="335"/>
      <c r="L157" s="156"/>
      <c r="M157" s="336" t="s">
        <v>1</v>
      </c>
      <c r="N157" s="337" t="s">
        <v>34</v>
      </c>
      <c r="O157" s="208"/>
      <c r="P157" s="338">
        <f t="shared" si="0"/>
        <v>0</v>
      </c>
      <c r="Q157" s="338">
        <v>0</v>
      </c>
      <c r="R157" s="338">
        <f t="shared" si="1"/>
        <v>0</v>
      </c>
      <c r="S157" s="338">
        <v>0</v>
      </c>
      <c r="T157" s="339">
        <f t="shared" si="2"/>
        <v>0</v>
      </c>
      <c r="U157" s="155"/>
      <c r="V157" s="155"/>
      <c r="W157" s="155"/>
      <c r="X157" s="155"/>
      <c r="Y157" s="155"/>
      <c r="Z157" s="155"/>
      <c r="AA157" s="155"/>
      <c r="AB157" s="155"/>
      <c r="AC157" s="155"/>
      <c r="AD157" s="155"/>
      <c r="AE157" s="155"/>
      <c r="AR157" s="290" t="s">
        <v>150</v>
      </c>
      <c r="AT157" s="290" t="s">
        <v>137</v>
      </c>
      <c r="AU157" s="290" t="s">
        <v>80</v>
      </c>
      <c r="AY157" s="134" t="s">
        <v>132</v>
      </c>
      <c r="BE157" s="340">
        <f t="shared" si="3"/>
        <v>0</v>
      </c>
      <c r="BF157" s="340">
        <f t="shared" si="4"/>
        <v>0</v>
      </c>
      <c r="BG157" s="340">
        <f t="shared" si="5"/>
        <v>0</v>
      </c>
      <c r="BH157" s="340">
        <f t="shared" si="6"/>
        <v>0</v>
      </c>
      <c r="BI157" s="340">
        <f t="shared" si="7"/>
        <v>0</v>
      </c>
      <c r="BJ157" s="134" t="s">
        <v>80</v>
      </c>
      <c r="BK157" s="340">
        <f t="shared" si="8"/>
        <v>0</v>
      </c>
      <c r="BL157" s="134" t="s">
        <v>150</v>
      </c>
      <c r="BM157" s="290" t="s">
        <v>981</v>
      </c>
    </row>
    <row r="158" spans="1:65" s="161" customFormat="1" ht="24.2" customHeight="1">
      <c r="A158" s="155"/>
      <c r="B158" s="328"/>
      <c r="C158" s="329" t="s">
        <v>207</v>
      </c>
      <c r="D158" s="329" t="s">
        <v>137</v>
      </c>
      <c r="E158" s="330" t="s">
        <v>982</v>
      </c>
      <c r="F158" s="331" t="s">
        <v>983</v>
      </c>
      <c r="G158" s="332" t="s">
        <v>938</v>
      </c>
      <c r="H158" s="333">
        <v>143.34299999999999</v>
      </c>
      <c r="I158" s="334"/>
      <c r="J158" s="334"/>
      <c r="K158" s="335"/>
      <c r="L158" s="156"/>
      <c r="M158" s="336" t="s">
        <v>1</v>
      </c>
      <c r="N158" s="337" t="s">
        <v>34</v>
      </c>
      <c r="O158" s="208"/>
      <c r="P158" s="338">
        <f t="shared" si="0"/>
        <v>0</v>
      </c>
      <c r="Q158" s="338">
        <v>0</v>
      </c>
      <c r="R158" s="338">
        <f t="shared" si="1"/>
        <v>0</v>
      </c>
      <c r="S158" s="338">
        <v>0</v>
      </c>
      <c r="T158" s="339">
        <f t="shared" si="2"/>
        <v>0</v>
      </c>
      <c r="U158" s="155"/>
      <c r="V158" s="155"/>
      <c r="W158" s="155"/>
      <c r="X158" s="155"/>
      <c r="Y158" s="155"/>
      <c r="Z158" s="155"/>
      <c r="AA158" s="155"/>
      <c r="AB158" s="155"/>
      <c r="AC158" s="155"/>
      <c r="AD158" s="155"/>
      <c r="AE158" s="155"/>
      <c r="AR158" s="290" t="s">
        <v>150</v>
      </c>
      <c r="AT158" s="290" t="s">
        <v>137</v>
      </c>
      <c r="AU158" s="290" t="s">
        <v>80</v>
      </c>
      <c r="AY158" s="134" t="s">
        <v>132</v>
      </c>
      <c r="BE158" s="340">
        <f t="shared" si="3"/>
        <v>0</v>
      </c>
      <c r="BF158" s="340">
        <f t="shared" si="4"/>
        <v>0</v>
      </c>
      <c r="BG158" s="340">
        <f t="shared" si="5"/>
        <v>0</v>
      </c>
      <c r="BH158" s="340">
        <f t="shared" si="6"/>
        <v>0</v>
      </c>
      <c r="BI158" s="340">
        <f t="shared" si="7"/>
        <v>0</v>
      </c>
      <c r="BJ158" s="134" t="s">
        <v>80</v>
      </c>
      <c r="BK158" s="340">
        <f t="shared" si="8"/>
        <v>0</v>
      </c>
      <c r="BL158" s="134" t="s">
        <v>150</v>
      </c>
      <c r="BM158" s="290" t="s">
        <v>984</v>
      </c>
    </row>
    <row r="159" spans="1:65" s="161" customFormat="1" ht="33" customHeight="1">
      <c r="A159" s="155"/>
      <c r="B159" s="328"/>
      <c r="C159" s="329" t="s">
        <v>211</v>
      </c>
      <c r="D159" s="329" t="s">
        <v>137</v>
      </c>
      <c r="E159" s="330" t="s">
        <v>991</v>
      </c>
      <c r="F159" s="331" t="s">
        <v>992</v>
      </c>
      <c r="G159" s="332" t="s">
        <v>938</v>
      </c>
      <c r="H159" s="333">
        <v>143.34299999999999</v>
      </c>
      <c r="I159" s="334"/>
      <c r="J159" s="334"/>
      <c r="K159" s="335"/>
      <c r="L159" s="156"/>
      <c r="M159" s="336" t="s">
        <v>1</v>
      </c>
      <c r="N159" s="337" t="s">
        <v>34</v>
      </c>
      <c r="O159" s="208"/>
      <c r="P159" s="338">
        <f t="shared" si="0"/>
        <v>0</v>
      </c>
      <c r="Q159" s="338">
        <v>0</v>
      </c>
      <c r="R159" s="338">
        <f t="shared" si="1"/>
        <v>0</v>
      </c>
      <c r="S159" s="338">
        <v>0</v>
      </c>
      <c r="T159" s="339">
        <f t="shared" si="2"/>
        <v>0</v>
      </c>
      <c r="U159" s="155"/>
      <c r="V159" s="155"/>
      <c r="W159" s="155"/>
      <c r="X159" s="155"/>
      <c r="Y159" s="155"/>
      <c r="Z159" s="155"/>
      <c r="AA159" s="155"/>
      <c r="AB159" s="155"/>
      <c r="AC159" s="155"/>
      <c r="AD159" s="155"/>
      <c r="AE159" s="155"/>
      <c r="AR159" s="290" t="s">
        <v>150</v>
      </c>
      <c r="AT159" s="290" t="s">
        <v>137</v>
      </c>
      <c r="AU159" s="290" t="s">
        <v>80</v>
      </c>
      <c r="AY159" s="134" t="s">
        <v>132</v>
      </c>
      <c r="BE159" s="340">
        <f t="shared" si="3"/>
        <v>0</v>
      </c>
      <c r="BF159" s="340">
        <f t="shared" si="4"/>
        <v>0</v>
      </c>
      <c r="BG159" s="340">
        <f t="shared" si="5"/>
        <v>0</v>
      </c>
      <c r="BH159" s="340">
        <f t="shared" si="6"/>
        <v>0</v>
      </c>
      <c r="BI159" s="340">
        <f t="shared" si="7"/>
        <v>0</v>
      </c>
      <c r="BJ159" s="134" t="s">
        <v>80</v>
      </c>
      <c r="BK159" s="340">
        <f t="shared" si="8"/>
        <v>0</v>
      </c>
      <c r="BL159" s="134" t="s">
        <v>150</v>
      </c>
      <c r="BM159" s="290" t="s">
        <v>993</v>
      </c>
    </row>
    <row r="160" spans="1:65" s="161" customFormat="1" ht="37.9" customHeight="1">
      <c r="A160" s="155"/>
      <c r="B160" s="328"/>
      <c r="C160" s="329" t="s">
        <v>7</v>
      </c>
      <c r="D160" s="329" t="s">
        <v>137</v>
      </c>
      <c r="E160" s="330" t="s">
        <v>994</v>
      </c>
      <c r="F160" s="331" t="s">
        <v>995</v>
      </c>
      <c r="G160" s="332" t="s">
        <v>938</v>
      </c>
      <c r="H160" s="333">
        <v>13.978999999999999</v>
      </c>
      <c r="I160" s="334"/>
      <c r="J160" s="334"/>
      <c r="K160" s="335"/>
      <c r="L160" s="156"/>
      <c r="M160" s="336" t="s">
        <v>1</v>
      </c>
      <c r="N160" s="337" t="s">
        <v>34</v>
      </c>
      <c r="O160" s="208"/>
      <c r="P160" s="338">
        <f t="shared" si="0"/>
        <v>0</v>
      </c>
      <c r="Q160" s="338">
        <v>1.8907700000000001</v>
      </c>
      <c r="R160" s="338">
        <f t="shared" si="1"/>
        <v>26.431073829999999</v>
      </c>
      <c r="S160" s="338">
        <v>0</v>
      </c>
      <c r="T160" s="339">
        <f t="shared" si="2"/>
        <v>0</v>
      </c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R160" s="290" t="s">
        <v>150</v>
      </c>
      <c r="AT160" s="290" t="s">
        <v>137</v>
      </c>
      <c r="AU160" s="290" t="s">
        <v>80</v>
      </c>
      <c r="AY160" s="134" t="s">
        <v>132</v>
      </c>
      <c r="BE160" s="340">
        <f t="shared" si="3"/>
        <v>0</v>
      </c>
      <c r="BF160" s="340">
        <f t="shared" si="4"/>
        <v>0</v>
      </c>
      <c r="BG160" s="340">
        <f t="shared" si="5"/>
        <v>0</v>
      </c>
      <c r="BH160" s="340">
        <f t="shared" si="6"/>
        <v>0</v>
      </c>
      <c r="BI160" s="340">
        <f t="shared" si="7"/>
        <v>0</v>
      </c>
      <c r="BJ160" s="134" t="s">
        <v>80</v>
      </c>
      <c r="BK160" s="340">
        <f t="shared" si="8"/>
        <v>0</v>
      </c>
      <c r="BL160" s="134" t="s">
        <v>150</v>
      </c>
      <c r="BM160" s="290" t="s">
        <v>996</v>
      </c>
    </row>
    <row r="161" spans="1:65" s="161" customFormat="1" ht="24.2" customHeight="1">
      <c r="A161" s="155"/>
      <c r="B161" s="328"/>
      <c r="C161" s="329" t="s">
        <v>218</v>
      </c>
      <c r="D161" s="329" t="s">
        <v>137</v>
      </c>
      <c r="E161" s="330" t="s">
        <v>997</v>
      </c>
      <c r="F161" s="331" t="s">
        <v>998</v>
      </c>
      <c r="G161" s="332" t="s">
        <v>938</v>
      </c>
      <c r="H161" s="333">
        <v>37.225999999999999</v>
      </c>
      <c r="I161" s="334"/>
      <c r="J161" s="334"/>
      <c r="K161" s="335"/>
      <c r="L161" s="156"/>
      <c r="M161" s="336" t="s">
        <v>1</v>
      </c>
      <c r="N161" s="337" t="s">
        <v>34</v>
      </c>
      <c r="O161" s="208"/>
      <c r="P161" s="338">
        <f t="shared" si="0"/>
        <v>0</v>
      </c>
      <c r="Q161" s="338">
        <v>0</v>
      </c>
      <c r="R161" s="338">
        <f t="shared" si="1"/>
        <v>0</v>
      </c>
      <c r="S161" s="338">
        <v>0</v>
      </c>
      <c r="T161" s="339">
        <f t="shared" si="2"/>
        <v>0</v>
      </c>
      <c r="U161" s="155"/>
      <c r="V161" s="155"/>
      <c r="W161" s="155"/>
      <c r="X161" s="155"/>
      <c r="Y161" s="155"/>
      <c r="Z161" s="155"/>
      <c r="AA161" s="155"/>
      <c r="AB161" s="155"/>
      <c r="AC161" s="155"/>
      <c r="AD161" s="155"/>
      <c r="AE161" s="155"/>
      <c r="AR161" s="290" t="s">
        <v>150</v>
      </c>
      <c r="AT161" s="290" t="s">
        <v>137</v>
      </c>
      <c r="AU161" s="290" t="s">
        <v>80</v>
      </c>
      <c r="AY161" s="134" t="s">
        <v>132</v>
      </c>
      <c r="BE161" s="340">
        <f t="shared" si="3"/>
        <v>0</v>
      </c>
      <c r="BF161" s="340">
        <f t="shared" si="4"/>
        <v>0</v>
      </c>
      <c r="BG161" s="340">
        <f t="shared" si="5"/>
        <v>0</v>
      </c>
      <c r="BH161" s="340">
        <f t="shared" si="6"/>
        <v>0</v>
      </c>
      <c r="BI161" s="340">
        <f t="shared" si="7"/>
        <v>0</v>
      </c>
      <c r="BJ161" s="134" t="s">
        <v>80</v>
      </c>
      <c r="BK161" s="340">
        <f t="shared" si="8"/>
        <v>0</v>
      </c>
      <c r="BL161" s="134" t="s">
        <v>150</v>
      </c>
      <c r="BM161" s="290" t="s">
        <v>999</v>
      </c>
    </row>
    <row r="162" spans="1:65" s="161" customFormat="1" ht="16.5" customHeight="1">
      <c r="A162" s="155"/>
      <c r="B162" s="328"/>
      <c r="C162" s="341" t="s">
        <v>222</v>
      </c>
      <c r="D162" s="341" t="s">
        <v>130</v>
      </c>
      <c r="E162" s="342" t="s">
        <v>1000</v>
      </c>
      <c r="F162" s="343" t="s">
        <v>1001</v>
      </c>
      <c r="G162" s="344" t="s">
        <v>592</v>
      </c>
      <c r="H162" s="345">
        <v>67.007000000000005</v>
      </c>
      <c r="I162" s="346"/>
      <c r="J162" s="346"/>
      <c r="K162" s="347"/>
      <c r="L162" s="348"/>
      <c r="M162" s="349" t="s">
        <v>1</v>
      </c>
      <c r="N162" s="350" t="s">
        <v>34</v>
      </c>
      <c r="O162" s="208"/>
      <c r="P162" s="338">
        <f t="shared" si="0"/>
        <v>0</v>
      </c>
      <c r="Q162" s="338">
        <v>1</v>
      </c>
      <c r="R162" s="338">
        <f t="shared" si="1"/>
        <v>67.007000000000005</v>
      </c>
      <c r="S162" s="338">
        <v>0</v>
      </c>
      <c r="T162" s="339">
        <f t="shared" si="2"/>
        <v>0</v>
      </c>
      <c r="U162" s="155"/>
      <c r="V162" s="155"/>
      <c r="W162" s="155"/>
      <c r="X162" s="155"/>
      <c r="Y162" s="155"/>
      <c r="Z162" s="155"/>
      <c r="AA162" s="155"/>
      <c r="AB162" s="155"/>
      <c r="AC162" s="155"/>
      <c r="AD162" s="155"/>
      <c r="AE162" s="155"/>
      <c r="AR162" s="290" t="s">
        <v>166</v>
      </c>
      <c r="AT162" s="290" t="s">
        <v>130</v>
      </c>
      <c r="AU162" s="290" t="s">
        <v>80</v>
      </c>
      <c r="AY162" s="134" t="s">
        <v>132</v>
      </c>
      <c r="BE162" s="340">
        <f t="shared" si="3"/>
        <v>0</v>
      </c>
      <c r="BF162" s="340">
        <f t="shared" si="4"/>
        <v>0</v>
      </c>
      <c r="BG162" s="340">
        <f t="shared" si="5"/>
        <v>0</v>
      </c>
      <c r="BH162" s="340">
        <f t="shared" si="6"/>
        <v>0</v>
      </c>
      <c r="BI162" s="340">
        <f t="shared" si="7"/>
        <v>0</v>
      </c>
      <c r="BJ162" s="134" t="s">
        <v>80</v>
      </c>
      <c r="BK162" s="340">
        <f t="shared" si="8"/>
        <v>0</v>
      </c>
      <c r="BL162" s="134" t="s">
        <v>150</v>
      </c>
      <c r="BM162" s="290" t="s">
        <v>1002</v>
      </c>
    </row>
    <row r="163" spans="1:65" s="161" customFormat="1" ht="24.2" customHeight="1">
      <c r="A163" s="155"/>
      <c r="B163" s="328"/>
      <c r="C163" s="329" t="s">
        <v>226</v>
      </c>
      <c r="D163" s="329" t="s">
        <v>137</v>
      </c>
      <c r="E163" s="330" t="s">
        <v>1003</v>
      </c>
      <c r="F163" s="331" t="s">
        <v>1004</v>
      </c>
      <c r="G163" s="332" t="s">
        <v>293</v>
      </c>
      <c r="H163" s="333">
        <v>97.83</v>
      </c>
      <c r="I163" s="334"/>
      <c r="J163" s="334"/>
      <c r="K163" s="335"/>
      <c r="L163" s="156"/>
      <c r="M163" s="336" t="s">
        <v>1</v>
      </c>
      <c r="N163" s="337" t="s">
        <v>34</v>
      </c>
      <c r="O163" s="208"/>
      <c r="P163" s="338">
        <f t="shared" si="0"/>
        <v>0</v>
      </c>
      <c r="Q163" s="338">
        <v>0</v>
      </c>
      <c r="R163" s="338">
        <f t="shared" si="1"/>
        <v>0</v>
      </c>
      <c r="S163" s="338">
        <v>0</v>
      </c>
      <c r="T163" s="339">
        <f t="shared" si="2"/>
        <v>0</v>
      </c>
      <c r="U163" s="155"/>
      <c r="V163" s="155"/>
      <c r="W163" s="155"/>
      <c r="X163" s="155"/>
      <c r="Y163" s="155"/>
      <c r="Z163" s="155"/>
      <c r="AA163" s="155"/>
      <c r="AB163" s="155"/>
      <c r="AC163" s="155"/>
      <c r="AD163" s="155"/>
      <c r="AE163" s="155"/>
      <c r="AR163" s="290" t="s">
        <v>150</v>
      </c>
      <c r="AT163" s="290" t="s">
        <v>137</v>
      </c>
      <c r="AU163" s="290" t="s">
        <v>80</v>
      </c>
      <c r="AY163" s="134" t="s">
        <v>132</v>
      </c>
      <c r="BE163" s="340">
        <f t="shared" si="3"/>
        <v>0</v>
      </c>
      <c r="BF163" s="340">
        <f t="shared" si="4"/>
        <v>0</v>
      </c>
      <c r="BG163" s="340">
        <f t="shared" si="5"/>
        <v>0</v>
      </c>
      <c r="BH163" s="340">
        <f t="shared" si="6"/>
        <v>0</v>
      </c>
      <c r="BI163" s="340">
        <f t="shared" si="7"/>
        <v>0</v>
      </c>
      <c r="BJ163" s="134" t="s">
        <v>80</v>
      </c>
      <c r="BK163" s="340">
        <f t="shared" si="8"/>
        <v>0</v>
      </c>
      <c r="BL163" s="134" t="s">
        <v>150</v>
      </c>
      <c r="BM163" s="290" t="s">
        <v>1005</v>
      </c>
    </row>
    <row r="164" spans="1:65" s="161" customFormat="1" ht="16.5" customHeight="1">
      <c r="A164" s="155"/>
      <c r="B164" s="328"/>
      <c r="C164" s="341" t="s">
        <v>230</v>
      </c>
      <c r="D164" s="341" t="s">
        <v>130</v>
      </c>
      <c r="E164" s="342" t="s">
        <v>1006</v>
      </c>
      <c r="F164" s="343" t="s">
        <v>1007</v>
      </c>
      <c r="G164" s="344" t="s">
        <v>563</v>
      </c>
      <c r="H164" s="345">
        <v>3.0230000000000001</v>
      </c>
      <c r="I164" s="346"/>
      <c r="J164" s="346"/>
      <c r="K164" s="347"/>
      <c r="L164" s="348"/>
      <c r="M164" s="349" t="s">
        <v>1</v>
      </c>
      <c r="N164" s="350" t="s">
        <v>34</v>
      </c>
      <c r="O164" s="208"/>
      <c r="P164" s="338">
        <f t="shared" si="0"/>
        <v>0</v>
      </c>
      <c r="Q164" s="338">
        <v>1E-3</v>
      </c>
      <c r="R164" s="338">
        <f t="shared" si="1"/>
        <v>3.0230000000000001E-3</v>
      </c>
      <c r="S164" s="338">
        <v>0</v>
      </c>
      <c r="T164" s="339">
        <f t="shared" si="2"/>
        <v>0</v>
      </c>
      <c r="U164" s="155"/>
      <c r="V164" s="155"/>
      <c r="W164" s="155"/>
      <c r="X164" s="155"/>
      <c r="Y164" s="155"/>
      <c r="Z164" s="155"/>
      <c r="AA164" s="155"/>
      <c r="AB164" s="155"/>
      <c r="AC164" s="155"/>
      <c r="AD164" s="155"/>
      <c r="AE164" s="155"/>
      <c r="AR164" s="290" t="s">
        <v>166</v>
      </c>
      <c r="AT164" s="290" t="s">
        <v>130</v>
      </c>
      <c r="AU164" s="290" t="s">
        <v>80</v>
      </c>
      <c r="AY164" s="134" t="s">
        <v>132</v>
      </c>
      <c r="BE164" s="340">
        <f t="shared" si="3"/>
        <v>0</v>
      </c>
      <c r="BF164" s="340">
        <f t="shared" si="4"/>
        <v>0</v>
      </c>
      <c r="BG164" s="340">
        <f t="shared" si="5"/>
        <v>0</v>
      </c>
      <c r="BH164" s="340">
        <f t="shared" si="6"/>
        <v>0</v>
      </c>
      <c r="BI164" s="340">
        <f t="shared" si="7"/>
        <v>0</v>
      </c>
      <c r="BJ164" s="134" t="s">
        <v>80</v>
      </c>
      <c r="BK164" s="340">
        <f t="shared" si="8"/>
        <v>0</v>
      </c>
      <c r="BL164" s="134" t="s">
        <v>150</v>
      </c>
      <c r="BM164" s="290" t="s">
        <v>1008</v>
      </c>
    </row>
    <row r="165" spans="1:65" s="161" customFormat="1" ht="24.2" customHeight="1">
      <c r="A165" s="155"/>
      <c r="B165" s="328"/>
      <c r="C165" s="329" t="s">
        <v>234</v>
      </c>
      <c r="D165" s="329" t="s">
        <v>137</v>
      </c>
      <c r="E165" s="330" t="s">
        <v>1009</v>
      </c>
      <c r="F165" s="331" t="s">
        <v>1010</v>
      </c>
      <c r="G165" s="332" t="s">
        <v>293</v>
      </c>
      <c r="H165" s="333">
        <v>97.83</v>
      </c>
      <c r="I165" s="334"/>
      <c r="J165" s="334"/>
      <c r="K165" s="335"/>
      <c r="L165" s="156"/>
      <c r="M165" s="336" t="s">
        <v>1</v>
      </c>
      <c r="N165" s="337" t="s">
        <v>34</v>
      </c>
      <c r="O165" s="208"/>
      <c r="P165" s="338">
        <f t="shared" si="0"/>
        <v>0</v>
      </c>
      <c r="Q165" s="338">
        <v>0</v>
      </c>
      <c r="R165" s="338">
        <f t="shared" si="1"/>
        <v>0</v>
      </c>
      <c r="S165" s="338">
        <v>0</v>
      </c>
      <c r="T165" s="339">
        <f t="shared" si="2"/>
        <v>0</v>
      </c>
      <c r="U165" s="155"/>
      <c r="V165" s="155"/>
      <c r="W165" s="155"/>
      <c r="X165" s="155"/>
      <c r="Y165" s="155"/>
      <c r="Z165" s="155"/>
      <c r="AA165" s="155"/>
      <c r="AB165" s="155"/>
      <c r="AC165" s="155"/>
      <c r="AD165" s="155"/>
      <c r="AE165" s="155"/>
      <c r="AR165" s="290" t="s">
        <v>150</v>
      </c>
      <c r="AT165" s="290" t="s">
        <v>137</v>
      </c>
      <c r="AU165" s="290" t="s">
        <v>80</v>
      </c>
      <c r="AY165" s="134" t="s">
        <v>132</v>
      </c>
      <c r="BE165" s="340">
        <f t="shared" si="3"/>
        <v>0</v>
      </c>
      <c r="BF165" s="340">
        <f t="shared" si="4"/>
        <v>0</v>
      </c>
      <c r="BG165" s="340">
        <f t="shared" si="5"/>
        <v>0</v>
      </c>
      <c r="BH165" s="340">
        <f t="shared" si="6"/>
        <v>0</v>
      </c>
      <c r="BI165" s="340">
        <f t="shared" si="7"/>
        <v>0</v>
      </c>
      <c r="BJ165" s="134" t="s">
        <v>80</v>
      </c>
      <c r="BK165" s="340">
        <f t="shared" si="8"/>
        <v>0</v>
      </c>
      <c r="BL165" s="134" t="s">
        <v>150</v>
      </c>
      <c r="BM165" s="290" t="s">
        <v>1011</v>
      </c>
    </row>
    <row r="166" spans="1:65" s="161" customFormat="1" ht="33" customHeight="1">
      <c r="A166" s="155"/>
      <c r="B166" s="328"/>
      <c r="C166" s="329" t="s">
        <v>238</v>
      </c>
      <c r="D166" s="329" t="s">
        <v>137</v>
      </c>
      <c r="E166" s="330" t="s">
        <v>1012</v>
      </c>
      <c r="F166" s="331" t="s">
        <v>1013</v>
      </c>
      <c r="G166" s="332" t="s">
        <v>293</v>
      </c>
      <c r="H166" s="333">
        <v>97.83</v>
      </c>
      <c r="I166" s="334"/>
      <c r="J166" s="334"/>
      <c r="K166" s="335"/>
      <c r="L166" s="156"/>
      <c r="M166" s="336" t="s">
        <v>1</v>
      </c>
      <c r="N166" s="337" t="s">
        <v>34</v>
      </c>
      <c r="O166" s="208"/>
      <c r="P166" s="338">
        <f t="shared" si="0"/>
        <v>0</v>
      </c>
      <c r="Q166" s="338">
        <v>0</v>
      </c>
      <c r="R166" s="338">
        <f t="shared" si="1"/>
        <v>0</v>
      </c>
      <c r="S166" s="338">
        <v>0</v>
      </c>
      <c r="T166" s="339">
        <f t="shared" si="2"/>
        <v>0</v>
      </c>
      <c r="U166" s="155"/>
      <c r="V166" s="155"/>
      <c r="W166" s="155"/>
      <c r="X166" s="155"/>
      <c r="Y166" s="155"/>
      <c r="Z166" s="155"/>
      <c r="AA166" s="155"/>
      <c r="AB166" s="155"/>
      <c r="AC166" s="155"/>
      <c r="AD166" s="155"/>
      <c r="AE166" s="155"/>
      <c r="AR166" s="290" t="s">
        <v>150</v>
      </c>
      <c r="AT166" s="290" t="s">
        <v>137</v>
      </c>
      <c r="AU166" s="290" t="s">
        <v>80</v>
      </c>
      <c r="AY166" s="134" t="s">
        <v>132</v>
      </c>
      <c r="BE166" s="340">
        <f t="shared" si="3"/>
        <v>0</v>
      </c>
      <c r="BF166" s="340">
        <f t="shared" si="4"/>
        <v>0</v>
      </c>
      <c r="BG166" s="340">
        <f t="shared" si="5"/>
        <v>0</v>
      </c>
      <c r="BH166" s="340">
        <f t="shared" si="6"/>
        <v>0</v>
      </c>
      <c r="BI166" s="340">
        <f t="shared" si="7"/>
        <v>0</v>
      </c>
      <c r="BJ166" s="134" t="s">
        <v>80</v>
      </c>
      <c r="BK166" s="340">
        <f t="shared" si="8"/>
        <v>0</v>
      </c>
      <c r="BL166" s="134" t="s">
        <v>150</v>
      </c>
      <c r="BM166" s="290" t="s">
        <v>1014</v>
      </c>
    </row>
    <row r="167" spans="1:65" s="161" customFormat="1" ht="37.9" customHeight="1">
      <c r="A167" s="155"/>
      <c r="B167" s="328"/>
      <c r="C167" s="329" t="s">
        <v>242</v>
      </c>
      <c r="D167" s="329" t="s">
        <v>137</v>
      </c>
      <c r="E167" s="330" t="s">
        <v>1015</v>
      </c>
      <c r="F167" s="331" t="s">
        <v>1016</v>
      </c>
      <c r="G167" s="332" t="s">
        <v>169</v>
      </c>
      <c r="H167" s="333">
        <v>1</v>
      </c>
      <c r="I167" s="334"/>
      <c r="J167" s="334"/>
      <c r="K167" s="335"/>
      <c r="L167" s="156"/>
      <c r="M167" s="336" t="s">
        <v>1</v>
      </c>
      <c r="N167" s="337" t="s">
        <v>34</v>
      </c>
      <c r="O167" s="208"/>
      <c r="P167" s="338">
        <f t="shared" si="0"/>
        <v>0</v>
      </c>
      <c r="Q167" s="338">
        <v>0</v>
      </c>
      <c r="R167" s="338">
        <f t="shared" si="1"/>
        <v>0</v>
      </c>
      <c r="S167" s="338">
        <v>0</v>
      </c>
      <c r="T167" s="339">
        <f t="shared" si="2"/>
        <v>0</v>
      </c>
      <c r="U167" s="155"/>
      <c r="V167" s="155"/>
      <c r="W167" s="155"/>
      <c r="X167" s="155"/>
      <c r="Y167" s="155"/>
      <c r="Z167" s="155"/>
      <c r="AA167" s="155"/>
      <c r="AB167" s="155"/>
      <c r="AC167" s="155"/>
      <c r="AD167" s="155"/>
      <c r="AE167" s="155"/>
      <c r="AR167" s="290" t="s">
        <v>150</v>
      </c>
      <c r="AT167" s="290" t="s">
        <v>137</v>
      </c>
      <c r="AU167" s="290" t="s">
        <v>80</v>
      </c>
      <c r="AY167" s="134" t="s">
        <v>132</v>
      </c>
      <c r="BE167" s="340">
        <f t="shared" si="3"/>
        <v>0</v>
      </c>
      <c r="BF167" s="340">
        <f t="shared" si="4"/>
        <v>0</v>
      </c>
      <c r="BG167" s="340">
        <f t="shared" si="5"/>
        <v>0</v>
      </c>
      <c r="BH167" s="340">
        <f t="shared" si="6"/>
        <v>0</v>
      </c>
      <c r="BI167" s="340">
        <f t="shared" si="7"/>
        <v>0</v>
      </c>
      <c r="BJ167" s="134" t="s">
        <v>80</v>
      </c>
      <c r="BK167" s="340">
        <f t="shared" si="8"/>
        <v>0</v>
      </c>
      <c r="BL167" s="134" t="s">
        <v>150</v>
      </c>
      <c r="BM167" s="290" t="s">
        <v>1017</v>
      </c>
    </row>
    <row r="168" spans="1:65" s="161" customFormat="1" ht="33" customHeight="1">
      <c r="A168" s="155"/>
      <c r="B168" s="328"/>
      <c r="C168" s="329" t="s">
        <v>246</v>
      </c>
      <c r="D168" s="329" t="s">
        <v>137</v>
      </c>
      <c r="E168" s="330" t="s">
        <v>1018</v>
      </c>
      <c r="F168" s="331" t="s">
        <v>1019</v>
      </c>
      <c r="G168" s="332" t="s">
        <v>169</v>
      </c>
      <c r="H168" s="333">
        <v>1</v>
      </c>
      <c r="I168" s="334"/>
      <c r="J168" s="334"/>
      <c r="K168" s="335"/>
      <c r="L168" s="156"/>
      <c r="M168" s="336" t="s">
        <v>1</v>
      </c>
      <c r="N168" s="337" t="s">
        <v>34</v>
      </c>
      <c r="O168" s="208"/>
      <c r="P168" s="338">
        <f t="shared" si="0"/>
        <v>0</v>
      </c>
      <c r="Q168" s="338">
        <v>0</v>
      </c>
      <c r="R168" s="338">
        <f t="shared" si="1"/>
        <v>0</v>
      </c>
      <c r="S168" s="338">
        <v>0</v>
      </c>
      <c r="T168" s="339">
        <f t="shared" si="2"/>
        <v>0</v>
      </c>
      <c r="U168" s="155"/>
      <c r="V168" s="155"/>
      <c r="W168" s="155"/>
      <c r="X168" s="155"/>
      <c r="Y168" s="155"/>
      <c r="Z168" s="155"/>
      <c r="AA168" s="155"/>
      <c r="AB168" s="155"/>
      <c r="AC168" s="155"/>
      <c r="AD168" s="155"/>
      <c r="AE168" s="155"/>
      <c r="AR168" s="290" t="s">
        <v>150</v>
      </c>
      <c r="AT168" s="290" t="s">
        <v>137</v>
      </c>
      <c r="AU168" s="290" t="s">
        <v>80</v>
      </c>
      <c r="AY168" s="134" t="s">
        <v>132</v>
      </c>
      <c r="BE168" s="340">
        <f t="shared" si="3"/>
        <v>0</v>
      </c>
      <c r="BF168" s="340">
        <f t="shared" si="4"/>
        <v>0</v>
      </c>
      <c r="BG168" s="340">
        <f t="shared" si="5"/>
        <v>0</v>
      </c>
      <c r="BH168" s="340">
        <f t="shared" si="6"/>
        <v>0</v>
      </c>
      <c r="BI168" s="340">
        <f t="shared" si="7"/>
        <v>0</v>
      </c>
      <c r="BJ168" s="134" t="s">
        <v>80</v>
      </c>
      <c r="BK168" s="340">
        <f t="shared" si="8"/>
        <v>0</v>
      </c>
      <c r="BL168" s="134" t="s">
        <v>150</v>
      </c>
      <c r="BM168" s="290" t="s">
        <v>1020</v>
      </c>
    </row>
    <row r="169" spans="1:65" s="161" customFormat="1" ht="16.5" customHeight="1">
      <c r="A169" s="155"/>
      <c r="B169" s="328"/>
      <c r="C169" s="341" t="s">
        <v>250</v>
      </c>
      <c r="D169" s="341" t="s">
        <v>130</v>
      </c>
      <c r="E169" s="342" t="s">
        <v>1021</v>
      </c>
      <c r="F169" s="343" t="s">
        <v>1022</v>
      </c>
      <c r="G169" s="344" t="s">
        <v>169</v>
      </c>
      <c r="H169" s="345">
        <v>1</v>
      </c>
      <c r="I169" s="346"/>
      <c r="J169" s="346"/>
      <c r="K169" s="347"/>
      <c r="L169" s="348"/>
      <c r="M169" s="349" t="s">
        <v>1</v>
      </c>
      <c r="N169" s="350" t="s">
        <v>34</v>
      </c>
      <c r="O169" s="208"/>
      <c r="P169" s="338">
        <f t="shared" si="0"/>
        <v>0</v>
      </c>
      <c r="Q169" s="338">
        <v>1.6999999999999999E-3</v>
      </c>
      <c r="R169" s="338">
        <f t="shared" si="1"/>
        <v>1.6999999999999999E-3</v>
      </c>
      <c r="S169" s="338">
        <v>0</v>
      </c>
      <c r="T169" s="339">
        <f t="shared" si="2"/>
        <v>0</v>
      </c>
      <c r="U169" s="155"/>
      <c r="V169" s="155"/>
      <c r="W169" s="155"/>
      <c r="X169" s="155"/>
      <c r="Y169" s="155"/>
      <c r="Z169" s="155"/>
      <c r="AA169" s="155"/>
      <c r="AB169" s="155"/>
      <c r="AC169" s="155"/>
      <c r="AD169" s="155"/>
      <c r="AE169" s="155"/>
      <c r="AR169" s="290" t="s">
        <v>166</v>
      </c>
      <c r="AT169" s="290" t="s">
        <v>130</v>
      </c>
      <c r="AU169" s="290" t="s">
        <v>80</v>
      </c>
      <c r="AY169" s="134" t="s">
        <v>132</v>
      </c>
      <c r="BE169" s="340">
        <f t="shared" si="3"/>
        <v>0</v>
      </c>
      <c r="BF169" s="340">
        <f t="shared" si="4"/>
        <v>0</v>
      </c>
      <c r="BG169" s="340">
        <f t="shared" si="5"/>
        <v>0</v>
      </c>
      <c r="BH169" s="340">
        <f t="shared" si="6"/>
        <v>0</v>
      </c>
      <c r="BI169" s="340">
        <f t="shared" si="7"/>
        <v>0</v>
      </c>
      <c r="BJ169" s="134" t="s">
        <v>80</v>
      </c>
      <c r="BK169" s="340">
        <f t="shared" si="8"/>
        <v>0</v>
      </c>
      <c r="BL169" s="134" t="s">
        <v>150</v>
      </c>
      <c r="BM169" s="290" t="s">
        <v>1023</v>
      </c>
    </row>
    <row r="170" spans="1:65" s="161" customFormat="1" ht="33" customHeight="1">
      <c r="A170" s="155"/>
      <c r="B170" s="328"/>
      <c r="C170" s="329" t="s">
        <v>254</v>
      </c>
      <c r="D170" s="329" t="s">
        <v>137</v>
      </c>
      <c r="E170" s="330" t="s">
        <v>1027</v>
      </c>
      <c r="F170" s="331" t="s">
        <v>1028</v>
      </c>
      <c r="G170" s="332" t="s">
        <v>169</v>
      </c>
      <c r="H170" s="333">
        <v>1</v>
      </c>
      <c r="I170" s="334"/>
      <c r="J170" s="334"/>
      <c r="K170" s="335"/>
      <c r="L170" s="156"/>
      <c r="M170" s="336" t="s">
        <v>1</v>
      </c>
      <c r="N170" s="337" t="s">
        <v>34</v>
      </c>
      <c r="O170" s="208"/>
      <c r="P170" s="338">
        <f t="shared" si="0"/>
        <v>0</v>
      </c>
      <c r="Q170" s="338">
        <v>3.8999999999999999E-4</v>
      </c>
      <c r="R170" s="338">
        <f t="shared" si="1"/>
        <v>3.8999999999999999E-4</v>
      </c>
      <c r="S170" s="338">
        <v>0</v>
      </c>
      <c r="T170" s="339">
        <f t="shared" si="2"/>
        <v>0</v>
      </c>
      <c r="U170" s="155"/>
      <c r="V170" s="155"/>
      <c r="W170" s="155"/>
      <c r="X170" s="155"/>
      <c r="Y170" s="155"/>
      <c r="Z170" s="155"/>
      <c r="AA170" s="155"/>
      <c r="AB170" s="155"/>
      <c r="AC170" s="155"/>
      <c r="AD170" s="155"/>
      <c r="AE170" s="155"/>
      <c r="AR170" s="290" t="s">
        <v>150</v>
      </c>
      <c r="AT170" s="290" t="s">
        <v>137</v>
      </c>
      <c r="AU170" s="290" t="s">
        <v>80</v>
      </c>
      <c r="AY170" s="134" t="s">
        <v>132</v>
      </c>
      <c r="BE170" s="340">
        <f t="shared" si="3"/>
        <v>0</v>
      </c>
      <c r="BF170" s="340">
        <f t="shared" si="4"/>
        <v>0</v>
      </c>
      <c r="BG170" s="340">
        <f t="shared" si="5"/>
        <v>0</v>
      </c>
      <c r="BH170" s="340">
        <f t="shared" si="6"/>
        <v>0</v>
      </c>
      <c r="BI170" s="340">
        <f t="shared" si="7"/>
        <v>0</v>
      </c>
      <c r="BJ170" s="134" t="s">
        <v>80</v>
      </c>
      <c r="BK170" s="340">
        <f t="shared" si="8"/>
        <v>0</v>
      </c>
      <c r="BL170" s="134" t="s">
        <v>150</v>
      </c>
      <c r="BM170" s="290" t="s">
        <v>1029</v>
      </c>
    </row>
    <row r="171" spans="1:65" s="161" customFormat="1" ht="24.2" customHeight="1">
      <c r="A171" s="155"/>
      <c r="B171" s="328"/>
      <c r="C171" s="341" t="s">
        <v>258</v>
      </c>
      <c r="D171" s="341" t="s">
        <v>130</v>
      </c>
      <c r="E171" s="342" t="s">
        <v>1030</v>
      </c>
      <c r="F171" s="343" t="s">
        <v>1031</v>
      </c>
      <c r="G171" s="344" t="s">
        <v>169</v>
      </c>
      <c r="H171" s="345">
        <v>1</v>
      </c>
      <c r="I171" s="346"/>
      <c r="J171" s="346"/>
      <c r="K171" s="347"/>
      <c r="L171" s="348"/>
      <c r="M171" s="349" t="s">
        <v>1</v>
      </c>
      <c r="N171" s="350" t="s">
        <v>34</v>
      </c>
      <c r="O171" s="208"/>
      <c r="P171" s="338">
        <f t="shared" si="0"/>
        <v>0</v>
      </c>
      <c r="Q171" s="338">
        <v>1.2E-2</v>
      </c>
      <c r="R171" s="338">
        <f t="shared" si="1"/>
        <v>1.2E-2</v>
      </c>
      <c r="S171" s="338">
        <v>0</v>
      </c>
      <c r="T171" s="339">
        <f t="shared" si="2"/>
        <v>0</v>
      </c>
      <c r="U171" s="155"/>
      <c r="V171" s="155"/>
      <c r="W171" s="155"/>
      <c r="X171" s="155"/>
      <c r="Y171" s="155"/>
      <c r="Z171" s="155"/>
      <c r="AA171" s="155"/>
      <c r="AB171" s="155"/>
      <c r="AC171" s="155"/>
      <c r="AD171" s="155"/>
      <c r="AE171" s="155"/>
      <c r="AR171" s="290" t="s">
        <v>166</v>
      </c>
      <c r="AT171" s="290" t="s">
        <v>130</v>
      </c>
      <c r="AU171" s="290" t="s">
        <v>80</v>
      </c>
      <c r="AY171" s="134" t="s">
        <v>132</v>
      </c>
      <c r="BE171" s="340">
        <f t="shared" si="3"/>
        <v>0</v>
      </c>
      <c r="BF171" s="340">
        <f t="shared" si="4"/>
        <v>0</v>
      </c>
      <c r="BG171" s="340">
        <f t="shared" si="5"/>
        <v>0</v>
      </c>
      <c r="BH171" s="340">
        <f t="shared" si="6"/>
        <v>0</v>
      </c>
      <c r="BI171" s="340">
        <f t="shared" si="7"/>
        <v>0</v>
      </c>
      <c r="BJ171" s="134" t="s">
        <v>80</v>
      </c>
      <c r="BK171" s="340">
        <f t="shared" si="8"/>
        <v>0</v>
      </c>
      <c r="BL171" s="134" t="s">
        <v>150</v>
      </c>
      <c r="BM171" s="290" t="s">
        <v>1032</v>
      </c>
    </row>
    <row r="172" spans="1:65" s="314" customFormat="1" ht="22.9" customHeight="1">
      <c r="B172" s="315"/>
      <c r="D172" s="316" t="s">
        <v>67</v>
      </c>
      <c r="E172" s="326" t="s">
        <v>84</v>
      </c>
      <c r="F172" s="326" t="s">
        <v>1052</v>
      </c>
      <c r="I172" s="318"/>
      <c r="J172" s="327"/>
      <c r="L172" s="315"/>
      <c r="M172" s="320"/>
      <c r="N172" s="321"/>
      <c r="O172" s="321"/>
      <c r="P172" s="322">
        <f>SUM(P173:P174)</f>
        <v>0</v>
      </c>
      <c r="Q172" s="321"/>
      <c r="R172" s="322">
        <f>SUM(R173:R174)</f>
        <v>1.1732</v>
      </c>
      <c r="S172" s="321"/>
      <c r="T172" s="323">
        <f>SUM(T173:T174)</f>
        <v>0</v>
      </c>
      <c r="AR172" s="316" t="s">
        <v>75</v>
      </c>
      <c r="AT172" s="324" t="s">
        <v>67</v>
      </c>
      <c r="AU172" s="324" t="s">
        <v>75</v>
      </c>
      <c r="AY172" s="316" t="s">
        <v>132</v>
      </c>
      <c r="BK172" s="325">
        <f>SUM(BK173:BK174)</f>
        <v>0</v>
      </c>
    </row>
    <row r="173" spans="1:65" s="161" customFormat="1" ht="24.2" customHeight="1">
      <c r="A173" s="155"/>
      <c r="B173" s="328"/>
      <c r="C173" s="329" t="s">
        <v>262</v>
      </c>
      <c r="D173" s="329" t="s">
        <v>137</v>
      </c>
      <c r="E173" s="330" t="s">
        <v>1065</v>
      </c>
      <c r="F173" s="331" t="s">
        <v>1066</v>
      </c>
      <c r="G173" s="332" t="s">
        <v>169</v>
      </c>
      <c r="H173" s="333">
        <v>5</v>
      </c>
      <c r="I173" s="334"/>
      <c r="J173" s="334"/>
      <c r="K173" s="335"/>
      <c r="L173" s="156"/>
      <c r="M173" s="336" t="s">
        <v>1</v>
      </c>
      <c r="N173" s="337" t="s">
        <v>34</v>
      </c>
      <c r="O173" s="208"/>
      <c r="P173" s="338">
        <f>O173*H173</f>
        <v>0</v>
      </c>
      <c r="Q173" s="338">
        <v>4.2639999999999997E-2</v>
      </c>
      <c r="R173" s="338">
        <f>Q173*H173</f>
        <v>0.2132</v>
      </c>
      <c r="S173" s="338">
        <v>0</v>
      </c>
      <c r="T173" s="339">
        <f>S173*H173</f>
        <v>0</v>
      </c>
      <c r="U173" s="155"/>
      <c r="V173" s="155"/>
      <c r="W173" s="155"/>
      <c r="X173" s="155"/>
      <c r="Y173" s="155"/>
      <c r="Z173" s="155"/>
      <c r="AA173" s="155"/>
      <c r="AB173" s="155"/>
      <c r="AC173" s="155"/>
      <c r="AD173" s="155"/>
      <c r="AE173" s="155"/>
      <c r="AR173" s="290" t="s">
        <v>150</v>
      </c>
      <c r="AT173" s="290" t="s">
        <v>137</v>
      </c>
      <c r="AU173" s="290" t="s">
        <v>80</v>
      </c>
      <c r="AY173" s="134" t="s">
        <v>132</v>
      </c>
      <c r="BE173" s="340">
        <f>IF(N173="základná",J173,0)</f>
        <v>0</v>
      </c>
      <c r="BF173" s="340">
        <f>IF(N173="znížená",J173,0)</f>
        <v>0</v>
      </c>
      <c r="BG173" s="340">
        <f>IF(N173="zákl. prenesená",J173,0)</f>
        <v>0</v>
      </c>
      <c r="BH173" s="340">
        <f>IF(N173="zníž. prenesená",J173,0)</f>
        <v>0</v>
      </c>
      <c r="BI173" s="340">
        <f>IF(N173="nulová",J173,0)</f>
        <v>0</v>
      </c>
      <c r="BJ173" s="134" t="s">
        <v>80</v>
      </c>
      <c r="BK173" s="340">
        <f>ROUND(I173*H173,2)</f>
        <v>0</v>
      </c>
      <c r="BL173" s="134" t="s">
        <v>150</v>
      </c>
      <c r="BM173" s="290" t="s">
        <v>1067</v>
      </c>
    </row>
    <row r="174" spans="1:65" s="161" customFormat="1" ht="24.2" customHeight="1">
      <c r="A174" s="155"/>
      <c r="B174" s="328"/>
      <c r="C174" s="341" t="s">
        <v>266</v>
      </c>
      <c r="D174" s="341" t="s">
        <v>130</v>
      </c>
      <c r="E174" s="342" t="s">
        <v>1068</v>
      </c>
      <c r="F174" s="343" t="s">
        <v>1069</v>
      </c>
      <c r="G174" s="344" t="s">
        <v>169</v>
      </c>
      <c r="H174" s="345">
        <v>5</v>
      </c>
      <c r="I174" s="346"/>
      <c r="J174" s="346"/>
      <c r="K174" s="347"/>
      <c r="L174" s="348"/>
      <c r="M174" s="349" t="s">
        <v>1</v>
      </c>
      <c r="N174" s="350" t="s">
        <v>34</v>
      </c>
      <c r="O174" s="208"/>
      <c r="P174" s="338">
        <f>O174*H174</f>
        <v>0</v>
      </c>
      <c r="Q174" s="338">
        <v>0.192</v>
      </c>
      <c r="R174" s="338">
        <f>Q174*H174</f>
        <v>0.96</v>
      </c>
      <c r="S174" s="338">
        <v>0</v>
      </c>
      <c r="T174" s="339">
        <f>S174*H174</f>
        <v>0</v>
      </c>
      <c r="U174" s="155"/>
      <c r="V174" s="155"/>
      <c r="W174" s="155"/>
      <c r="X174" s="155"/>
      <c r="Y174" s="155"/>
      <c r="Z174" s="155"/>
      <c r="AA174" s="155"/>
      <c r="AB174" s="155"/>
      <c r="AC174" s="155"/>
      <c r="AD174" s="155"/>
      <c r="AE174" s="155"/>
      <c r="AR174" s="290" t="s">
        <v>166</v>
      </c>
      <c r="AT174" s="290" t="s">
        <v>130</v>
      </c>
      <c r="AU174" s="290" t="s">
        <v>80</v>
      </c>
      <c r="AY174" s="134" t="s">
        <v>132</v>
      </c>
      <c r="BE174" s="340">
        <f>IF(N174="základná",J174,0)</f>
        <v>0</v>
      </c>
      <c r="BF174" s="340">
        <f>IF(N174="znížená",J174,0)</f>
        <v>0</v>
      </c>
      <c r="BG174" s="340">
        <f>IF(N174="zákl. prenesená",J174,0)</f>
        <v>0</v>
      </c>
      <c r="BH174" s="340">
        <f>IF(N174="zníž. prenesená",J174,0)</f>
        <v>0</v>
      </c>
      <c r="BI174" s="340">
        <f>IF(N174="nulová",J174,0)</f>
        <v>0</v>
      </c>
      <c r="BJ174" s="134" t="s">
        <v>80</v>
      </c>
      <c r="BK174" s="340">
        <f>ROUND(I174*H174,2)</f>
        <v>0</v>
      </c>
      <c r="BL174" s="134" t="s">
        <v>150</v>
      </c>
      <c r="BM174" s="290" t="s">
        <v>1070</v>
      </c>
    </row>
    <row r="175" spans="1:65" s="314" customFormat="1" ht="22.9" customHeight="1">
      <c r="B175" s="315"/>
      <c r="D175" s="316" t="s">
        <v>67</v>
      </c>
      <c r="E175" s="326" t="s">
        <v>154</v>
      </c>
      <c r="F175" s="326" t="s">
        <v>1136</v>
      </c>
      <c r="I175" s="318"/>
      <c r="J175" s="327"/>
      <c r="L175" s="315"/>
      <c r="M175" s="320"/>
      <c r="N175" s="321"/>
      <c r="O175" s="321"/>
      <c r="P175" s="322">
        <f>SUM(P176:P189)</f>
        <v>0</v>
      </c>
      <c r="Q175" s="321"/>
      <c r="R175" s="322">
        <f>SUM(R176:R189)</f>
        <v>152.60205536999999</v>
      </c>
      <c r="S175" s="321"/>
      <c r="T175" s="323">
        <f>SUM(T176:T189)</f>
        <v>0</v>
      </c>
      <c r="AR175" s="316" t="s">
        <v>75</v>
      </c>
      <c r="AT175" s="324" t="s">
        <v>67</v>
      </c>
      <c r="AU175" s="324" t="s">
        <v>75</v>
      </c>
      <c r="AY175" s="316" t="s">
        <v>132</v>
      </c>
      <c r="BK175" s="325">
        <f>SUM(BK176:BK189)</f>
        <v>0</v>
      </c>
    </row>
    <row r="176" spans="1:65" s="161" customFormat="1" ht="33" customHeight="1">
      <c r="A176" s="155"/>
      <c r="B176" s="328"/>
      <c r="C176" s="329" t="s">
        <v>311</v>
      </c>
      <c r="D176" s="329" t="s">
        <v>137</v>
      </c>
      <c r="E176" s="330" t="s">
        <v>1137</v>
      </c>
      <c r="F176" s="331" t="s">
        <v>1138</v>
      </c>
      <c r="G176" s="332" t="s">
        <v>145</v>
      </c>
      <c r="H176" s="333">
        <v>5</v>
      </c>
      <c r="I176" s="334"/>
      <c r="J176" s="334"/>
      <c r="K176" s="335"/>
      <c r="L176" s="156"/>
      <c r="M176" s="336" t="s">
        <v>1</v>
      </c>
      <c r="N176" s="337" t="s">
        <v>34</v>
      </c>
      <c r="O176" s="208"/>
      <c r="P176" s="338">
        <f t="shared" ref="P176:P189" si="9">O176*H176</f>
        <v>0</v>
      </c>
      <c r="Q176" s="338">
        <v>0.15112999999999999</v>
      </c>
      <c r="R176" s="338">
        <f t="shared" ref="R176:R189" si="10">Q176*H176</f>
        <v>0.75564999999999993</v>
      </c>
      <c r="S176" s="338">
        <v>0</v>
      </c>
      <c r="T176" s="339">
        <f t="shared" ref="T176:T189" si="11">S176*H176</f>
        <v>0</v>
      </c>
      <c r="U176" s="155"/>
      <c r="V176" s="155"/>
      <c r="W176" s="155"/>
      <c r="X176" s="155"/>
      <c r="Y176" s="155"/>
      <c r="Z176" s="155"/>
      <c r="AA176" s="155"/>
      <c r="AB176" s="155"/>
      <c r="AC176" s="155"/>
      <c r="AD176" s="155"/>
      <c r="AE176" s="155"/>
      <c r="AR176" s="290" t="s">
        <v>150</v>
      </c>
      <c r="AT176" s="290" t="s">
        <v>137</v>
      </c>
      <c r="AU176" s="290" t="s">
        <v>80</v>
      </c>
      <c r="AY176" s="134" t="s">
        <v>132</v>
      </c>
      <c r="BE176" s="340">
        <f t="shared" ref="BE176:BE189" si="12">IF(N176="základná",J176,0)</f>
        <v>0</v>
      </c>
      <c r="BF176" s="340">
        <f t="shared" ref="BF176:BF189" si="13">IF(N176="znížená",J176,0)</f>
        <v>0</v>
      </c>
      <c r="BG176" s="340">
        <f t="shared" ref="BG176:BG189" si="14">IF(N176="zákl. prenesená",J176,0)</f>
        <v>0</v>
      </c>
      <c r="BH176" s="340">
        <f t="shared" ref="BH176:BH189" si="15">IF(N176="zníž. prenesená",J176,0)</f>
        <v>0</v>
      </c>
      <c r="BI176" s="340">
        <f t="shared" ref="BI176:BI189" si="16">IF(N176="nulová",J176,0)</f>
        <v>0</v>
      </c>
      <c r="BJ176" s="134" t="s">
        <v>80</v>
      </c>
      <c r="BK176" s="340">
        <f t="shared" ref="BK176:BK189" si="17">ROUND(I176*H176,2)</f>
        <v>0</v>
      </c>
      <c r="BL176" s="134" t="s">
        <v>150</v>
      </c>
      <c r="BM176" s="290" t="s">
        <v>1139</v>
      </c>
    </row>
    <row r="177" spans="1:65" s="161" customFormat="1" ht="24.2" customHeight="1">
      <c r="A177" s="155"/>
      <c r="B177" s="328"/>
      <c r="C177" s="341" t="s">
        <v>315</v>
      </c>
      <c r="D177" s="341" t="s">
        <v>130</v>
      </c>
      <c r="E177" s="342" t="s">
        <v>1140</v>
      </c>
      <c r="F177" s="343" t="s">
        <v>1141</v>
      </c>
      <c r="G177" s="344" t="s">
        <v>169</v>
      </c>
      <c r="H177" s="345">
        <v>5</v>
      </c>
      <c r="I177" s="346"/>
      <c r="J177" s="346"/>
      <c r="K177" s="347"/>
      <c r="L177" s="348"/>
      <c r="M177" s="349" t="s">
        <v>1</v>
      </c>
      <c r="N177" s="350" t="s">
        <v>34</v>
      </c>
      <c r="O177" s="208"/>
      <c r="P177" s="338">
        <f t="shared" si="9"/>
        <v>0</v>
      </c>
      <c r="Q177" s="338">
        <v>0.09</v>
      </c>
      <c r="R177" s="338">
        <f t="shared" si="10"/>
        <v>0.44999999999999996</v>
      </c>
      <c r="S177" s="338">
        <v>0</v>
      </c>
      <c r="T177" s="339">
        <f t="shared" si="11"/>
        <v>0</v>
      </c>
      <c r="U177" s="155"/>
      <c r="V177" s="155"/>
      <c r="W177" s="155"/>
      <c r="X177" s="155"/>
      <c r="Y177" s="155"/>
      <c r="Z177" s="155"/>
      <c r="AA177" s="155"/>
      <c r="AB177" s="155"/>
      <c r="AC177" s="155"/>
      <c r="AD177" s="155"/>
      <c r="AE177" s="155"/>
      <c r="AR177" s="290" t="s">
        <v>166</v>
      </c>
      <c r="AT177" s="290" t="s">
        <v>130</v>
      </c>
      <c r="AU177" s="290" t="s">
        <v>80</v>
      </c>
      <c r="AY177" s="134" t="s">
        <v>132</v>
      </c>
      <c r="BE177" s="340">
        <f t="shared" si="12"/>
        <v>0</v>
      </c>
      <c r="BF177" s="340">
        <f t="shared" si="13"/>
        <v>0</v>
      </c>
      <c r="BG177" s="340">
        <f t="shared" si="14"/>
        <v>0</v>
      </c>
      <c r="BH177" s="340">
        <f t="shared" si="15"/>
        <v>0</v>
      </c>
      <c r="BI177" s="340">
        <f t="shared" si="16"/>
        <v>0</v>
      </c>
      <c r="BJ177" s="134" t="s">
        <v>80</v>
      </c>
      <c r="BK177" s="340">
        <f t="shared" si="17"/>
        <v>0</v>
      </c>
      <c r="BL177" s="134" t="s">
        <v>150</v>
      </c>
      <c r="BM177" s="290" t="s">
        <v>1142</v>
      </c>
    </row>
    <row r="178" spans="1:65" s="161" customFormat="1" ht="37.9" customHeight="1">
      <c r="A178" s="155"/>
      <c r="B178" s="328"/>
      <c r="C178" s="329" t="s">
        <v>319</v>
      </c>
      <c r="D178" s="329" t="s">
        <v>137</v>
      </c>
      <c r="E178" s="330" t="s">
        <v>1143</v>
      </c>
      <c r="F178" s="331" t="s">
        <v>1144</v>
      </c>
      <c r="G178" s="332" t="s">
        <v>145</v>
      </c>
      <c r="H178" s="333">
        <v>3</v>
      </c>
      <c r="I178" s="334"/>
      <c r="J178" s="334"/>
      <c r="K178" s="335"/>
      <c r="L178" s="156"/>
      <c r="M178" s="336" t="s">
        <v>1</v>
      </c>
      <c r="N178" s="337" t="s">
        <v>34</v>
      </c>
      <c r="O178" s="208"/>
      <c r="P178" s="338">
        <f t="shared" si="9"/>
        <v>0</v>
      </c>
      <c r="Q178" s="338">
        <v>9.7930000000000003E-2</v>
      </c>
      <c r="R178" s="338">
        <f t="shared" si="10"/>
        <v>0.29379</v>
      </c>
      <c r="S178" s="338">
        <v>0</v>
      </c>
      <c r="T178" s="339">
        <f t="shared" si="11"/>
        <v>0</v>
      </c>
      <c r="U178" s="155"/>
      <c r="V178" s="155"/>
      <c r="W178" s="155"/>
      <c r="X178" s="155"/>
      <c r="Y178" s="155"/>
      <c r="Z178" s="155"/>
      <c r="AA178" s="155"/>
      <c r="AB178" s="155"/>
      <c r="AC178" s="155"/>
      <c r="AD178" s="155"/>
      <c r="AE178" s="155"/>
      <c r="AR178" s="290" t="s">
        <v>150</v>
      </c>
      <c r="AT178" s="290" t="s">
        <v>137</v>
      </c>
      <c r="AU178" s="290" t="s">
        <v>80</v>
      </c>
      <c r="AY178" s="134" t="s">
        <v>132</v>
      </c>
      <c r="BE178" s="340">
        <f t="shared" si="12"/>
        <v>0</v>
      </c>
      <c r="BF178" s="340">
        <f t="shared" si="13"/>
        <v>0</v>
      </c>
      <c r="BG178" s="340">
        <f t="shared" si="14"/>
        <v>0</v>
      </c>
      <c r="BH178" s="340">
        <f t="shared" si="15"/>
        <v>0</v>
      </c>
      <c r="BI178" s="340">
        <f t="shared" si="16"/>
        <v>0</v>
      </c>
      <c r="BJ178" s="134" t="s">
        <v>80</v>
      </c>
      <c r="BK178" s="340">
        <f t="shared" si="17"/>
        <v>0</v>
      </c>
      <c r="BL178" s="134" t="s">
        <v>150</v>
      </c>
      <c r="BM178" s="290" t="s">
        <v>1145</v>
      </c>
    </row>
    <row r="179" spans="1:65" s="161" customFormat="1" ht="21.75" customHeight="1">
      <c r="A179" s="155"/>
      <c r="B179" s="328"/>
      <c r="C179" s="341" t="s">
        <v>323</v>
      </c>
      <c r="D179" s="341" t="s">
        <v>130</v>
      </c>
      <c r="E179" s="342" t="s">
        <v>1146</v>
      </c>
      <c r="F179" s="343" t="s">
        <v>1147</v>
      </c>
      <c r="G179" s="344" t="s">
        <v>169</v>
      </c>
      <c r="H179" s="345">
        <v>3</v>
      </c>
      <c r="I179" s="346"/>
      <c r="J179" s="346"/>
      <c r="K179" s="347"/>
      <c r="L179" s="348"/>
      <c r="M179" s="349" t="s">
        <v>1</v>
      </c>
      <c r="N179" s="350" t="s">
        <v>34</v>
      </c>
      <c r="O179" s="208"/>
      <c r="P179" s="338">
        <f t="shared" si="9"/>
        <v>0</v>
      </c>
      <c r="Q179" s="338">
        <v>2.3E-2</v>
      </c>
      <c r="R179" s="338">
        <f t="shared" si="10"/>
        <v>6.9000000000000006E-2</v>
      </c>
      <c r="S179" s="338">
        <v>0</v>
      </c>
      <c r="T179" s="339">
        <f t="shared" si="11"/>
        <v>0</v>
      </c>
      <c r="U179" s="155"/>
      <c r="V179" s="155"/>
      <c r="W179" s="155"/>
      <c r="X179" s="155"/>
      <c r="Y179" s="155"/>
      <c r="Z179" s="155"/>
      <c r="AA179" s="155"/>
      <c r="AB179" s="155"/>
      <c r="AC179" s="155"/>
      <c r="AD179" s="155"/>
      <c r="AE179" s="155"/>
      <c r="AR179" s="290" t="s">
        <v>166</v>
      </c>
      <c r="AT179" s="290" t="s">
        <v>130</v>
      </c>
      <c r="AU179" s="290" t="s">
        <v>80</v>
      </c>
      <c r="AY179" s="134" t="s">
        <v>132</v>
      </c>
      <c r="BE179" s="340">
        <f t="shared" si="12"/>
        <v>0</v>
      </c>
      <c r="BF179" s="340">
        <f t="shared" si="13"/>
        <v>0</v>
      </c>
      <c r="BG179" s="340">
        <f t="shared" si="14"/>
        <v>0</v>
      </c>
      <c r="BH179" s="340">
        <f t="shared" si="15"/>
        <v>0</v>
      </c>
      <c r="BI179" s="340">
        <f t="shared" si="16"/>
        <v>0</v>
      </c>
      <c r="BJ179" s="134" t="s">
        <v>80</v>
      </c>
      <c r="BK179" s="340">
        <f t="shared" si="17"/>
        <v>0</v>
      </c>
      <c r="BL179" s="134" t="s">
        <v>150</v>
      </c>
      <c r="BM179" s="290" t="s">
        <v>1148</v>
      </c>
    </row>
    <row r="180" spans="1:65" s="161" customFormat="1" ht="24.2" customHeight="1">
      <c r="A180" s="155"/>
      <c r="B180" s="328"/>
      <c r="C180" s="329" t="s">
        <v>327</v>
      </c>
      <c r="D180" s="329" t="s">
        <v>137</v>
      </c>
      <c r="E180" s="330" t="s">
        <v>1149</v>
      </c>
      <c r="F180" s="331" t="s">
        <v>1150</v>
      </c>
      <c r="G180" s="332" t="s">
        <v>293</v>
      </c>
      <c r="H180" s="333">
        <v>3.8889999999999998</v>
      </c>
      <c r="I180" s="334"/>
      <c r="J180" s="334"/>
      <c r="K180" s="335"/>
      <c r="L180" s="156"/>
      <c r="M180" s="336" t="s">
        <v>1</v>
      </c>
      <c r="N180" s="337" t="s">
        <v>34</v>
      </c>
      <c r="O180" s="208"/>
      <c r="P180" s="338">
        <f t="shared" si="9"/>
        <v>0</v>
      </c>
      <c r="Q180" s="338">
        <v>0.18906999999999999</v>
      </c>
      <c r="R180" s="338">
        <f t="shared" si="10"/>
        <v>0.73529322999999991</v>
      </c>
      <c r="S180" s="338">
        <v>0</v>
      </c>
      <c r="T180" s="339">
        <f t="shared" si="11"/>
        <v>0</v>
      </c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R180" s="290" t="s">
        <v>150</v>
      </c>
      <c r="AT180" s="290" t="s">
        <v>137</v>
      </c>
      <c r="AU180" s="290" t="s">
        <v>80</v>
      </c>
      <c r="AY180" s="134" t="s">
        <v>132</v>
      </c>
      <c r="BE180" s="340">
        <f t="shared" si="12"/>
        <v>0</v>
      </c>
      <c r="BF180" s="340">
        <f t="shared" si="13"/>
        <v>0</v>
      </c>
      <c r="BG180" s="340">
        <f t="shared" si="14"/>
        <v>0</v>
      </c>
      <c r="BH180" s="340">
        <f t="shared" si="15"/>
        <v>0</v>
      </c>
      <c r="BI180" s="340">
        <f t="shared" si="16"/>
        <v>0</v>
      </c>
      <c r="BJ180" s="134" t="s">
        <v>80</v>
      </c>
      <c r="BK180" s="340">
        <f t="shared" si="17"/>
        <v>0</v>
      </c>
      <c r="BL180" s="134" t="s">
        <v>150</v>
      </c>
      <c r="BM180" s="290" t="s">
        <v>1151</v>
      </c>
    </row>
    <row r="181" spans="1:65" s="161" customFormat="1" ht="24.2" customHeight="1">
      <c r="A181" s="155"/>
      <c r="B181" s="328"/>
      <c r="C181" s="329" t="s">
        <v>333</v>
      </c>
      <c r="D181" s="329" t="s">
        <v>137</v>
      </c>
      <c r="E181" s="330" t="s">
        <v>1152</v>
      </c>
      <c r="F181" s="331" t="s">
        <v>1153</v>
      </c>
      <c r="G181" s="332" t="s">
        <v>293</v>
      </c>
      <c r="H181" s="333">
        <v>79.760999999999996</v>
      </c>
      <c r="I181" s="334"/>
      <c r="J181" s="334"/>
      <c r="K181" s="335"/>
      <c r="L181" s="156"/>
      <c r="M181" s="336" t="s">
        <v>1</v>
      </c>
      <c r="N181" s="337" t="s">
        <v>34</v>
      </c>
      <c r="O181" s="208"/>
      <c r="P181" s="338">
        <f t="shared" si="9"/>
        <v>0</v>
      </c>
      <c r="Q181" s="338">
        <v>0.33445999999999998</v>
      </c>
      <c r="R181" s="338">
        <f t="shared" si="10"/>
        <v>26.676864059999996</v>
      </c>
      <c r="S181" s="338">
        <v>0</v>
      </c>
      <c r="T181" s="339">
        <f t="shared" si="11"/>
        <v>0</v>
      </c>
      <c r="U181" s="155"/>
      <c r="V181" s="155"/>
      <c r="W181" s="155"/>
      <c r="X181" s="155"/>
      <c r="Y181" s="155"/>
      <c r="Z181" s="155"/>
      <c r="AA181" s="155"/>
      <c r="AB181" s="155"/>
      <c r="AC181" s="155"/>
      <c r="AD181" s="155"/>
      <c r="AE181" s="155"/>
      <c r="AR181" s="290" t="s">
        <v>150</v>
      </c>
      <c r="AT181" s="290" t="s">
        <v>137</v>
      </c>
      <c r="AU181" s="290" t="s">
        <v>80</v>
      </c>
      <c r="AY181" s="134" t="s">
        <v>132</v>
      </c>
      <c r="BE181" s="340">
        <f t="shared" si="12"/>
        <v>0</v>
      </c>
      <c r="BF181" s="340">
        <f t="shared" si="13"/>
        <v>0</v>
      </c>
      <c r="BG181" s="340">
        <f t="shared" si="14"/>
        <v>0</v>
      </c>
      <c r="BH181" s="340">
        <f t="shared" si="15"/>
        <v>0</v>
      </c>
      <c r="BI181" s="340">
        <f t="shared" si="16"/>
        <v>0</v>
      </c>
      <c r="BJ181" s="134" t="s">
        <v>80</v>
      </c>
      <c r="BK181" s="340">
        <f t="shared" si="17"/>
        <v>0</v>
      </c>
      <c r="BL181" s="134" t="s">
        <v>150</v>
      </c>
      <c r="BM181" s="290" t="s">
        <v>1154</v>
      </c>
    </row>
    <row r="182" spans="1:65" s="161" customFormat="1" ht="33" customHeight="1">
      <c r="A182" s="155"/>
      <c r="B182" s="328"/>
      <c r="C182" s="329" t="s">
        <v>338</v>
      </c>
      <c r="D182" s="329" t="s">
        <v>137</v>
      </c>
      <c r="E182" s="330" t="s">
        <v>1155</v>
      </c>
      <c r="F182" s="331" t="s">
        <v>1156</v>
      </c>
      <c r="G182" s="332" t="s">
        <v>293</v>
      </c>
      <c r="H182" s="333">
        <v>143.01300000000001</v>
      </c>
      <c r="I182" s="334"/>
      <c r="J182" s="334"/>
      <c r="K182" s="335"/>
      <c r="L182" s="156"/>
      <c r="M182" s="336" t="s">
        <v>1</v>
      </c>
      <c r="N182" s="337" t="s">
        <v>34</v>
      </c>
      <c r="O182" s="208"/>
      <c r="P182" s="338">
        <f t="shared" si="9"/>
        <v>0</v>
      </c>
      <c r="Q182" s="338">
        <v>0.13188</v>
      </c>
      <c r="R182" s="338">
        <f t="shared" si="10"/>
        <v>18.860554440000001</v>
      </c>
      <c r="S182" s="338">
        <v>0</v>
      </c>
      <c r="T182" s="339">
        <f t="shared" si="11"/>
        <v>0</v>
      </c>
      <c r="U182" s="155"/>
      <c r="V182" s="155"/>
      <c r="W182" s="155"/>
      <c r="X182" s="155"/>
      <c r="Y182" s="155"/>
      <c r="Z182" s="155"/>
      <c r="AA182" s="155"/>
      <c r="AB182" s="155"/>
      <c r="AC182" s="155"/>
      <c r="AD182" s="155"/>
      <c r="AE182" s="155"/>
      <c r="AR182" s="290" t="s">
        <v>150</v>
      </c>
      <c r="AT182" s="290" t="s">
        <v>137</v>
      </c>
      <c r="AU182" s="290" t="s">
        <v>80</v>
      </c>
      <c r="AY182" s="134" t="s">
        <v>132</v>
      </c>
      <c r="BE182" s="340">
        <f t="shared" si="12"/>
        <v>0</v>
      </c>
      <c r="BF182" s="340">
        <f t="shared" si="13"/>
        <v>0</v>
      </c>
      <c r="BG182" s="340">
        <f t="shared" si="14"/>
        <v>0</v>
      </c>
      <c r="BH182" s="340">
        <f t="shared" si="15"/>
        <v>0</v>
      </c>
      <c r="BI182" s="340">
        <f t="shared" si="16"/>
        <v>0</v>
      </c>
      <c r="BJ182" s="134" t="s">
        <v>80</v>
      </c>
      <c r="BK182" s="340">
        <f t="shared" si="17"/>
        <v>0</v>
      </c>
      <c r="BL182" s="134" t="s">
        <v>150</v>
      </c>
      <c r="BM182" s="290" t="s">
        <v>1157</v>
      </c>
    </row>
    <row r="183" spans="1:65" s="161" customFormat="1" ht="33" customHeight="1">
      <c r="A183" s="155"/>
      <c r="B183" s="328"/>
      <c r="C183" s="329" t="s">
        <v>342</v>
      </c>
      <c r="D183" s="329" t="s">
        <v>137</v>
      </c>
      <c r="E183" s="330" t="s">
        <v>1158</v>
      </c>
      <c r="F183" s="331" t="s">
        <v>1159</v>
      </c>
      <c r="G183" s="332" t="s">
        <v>293</v>
      </c>
      <c r="H183" s="333">
        <v>4.9169999999999998</v>
      </c>
      <c r="I183" s="334"/>
      <c r="J183" s="334"/>
      <c r="K183" s="335"/>
      <c r="L183" s="156"/>
      <c r="M183" s="336" t="s">
        <v>1</v>
      </c>
      <c r="N183" s="337" t="s">
        <v>34</v>
      </c>
      <c r="O183" s="208"/>
      <c r="P183" s="338">
        <f t="shared" si="9"/>
        <v>0</v>
      </c>
      <c r="Q183" s="338">
        <v>0.15826000000000001</v>
      </c>
      <c r="R183" s="338">
        <f t="shared" si="10"/>
        <v>0.77816442000000008</v>
      </c>
      <c r="S183" s="338">
        <v>0</v>
      </c>
      <c r="T183" s="339">
        <f t="shared" si="11"/>
        <v>0</v>
      </c>
      <c r="U183" s="155"/>
      <c r="V183" s="155"/>
      <c r="W183" s="155"/>
      <c r="X183" s="155"/>
      <c r="Y183" s="155"/>
      <c r="Z183" s="155"/>
      <c r="AA183" s="155"/>
      <c r="AB183" s="155"/>
      <c r="AC183" s="155"/>
      <c r="AD183" s="155"/>
      <c r="AE183" s="155"/>
      <c r="AR183" s="290" t="s">
        <v>150</v>
      </c>
      <c r="AT183" s="290" t="s">
        <v>137</v>
      </c>
      <c r="AU183" s="290" t="s">
        <v>80</v>
      </c>
      <c r="AY183" s="134" t="s">
        <v>132</v>
      </c>
      <c r="BE183" s="340">
        <f t="shared" si="12"/>
        <v>0</v>
      </c>
      <c r="BF183" s="340">
        <f t="shared" si="13"/>
        <v>0</v>
      </c>
      <c r="BG183" s="340">
        <f t="shared" si="14"/>
        <v>0</v>
      </c>
      <c r="BH183" s="340">
        <f t="shared" si="15"/>
        <v>0</v>
      </c>
      <c r="BI183" s="340">
        <f t="shared" si="16"/>
        <v>0</v>
      </c>
      <c r="BJ183" s="134" t="s">
        <v>80</v>
      </c>
      <c r="BK183" s="340">
        <f t="shared" si="17"/>
        <v>0</v>
      </c>
      <c r="BL183" s="134" t="s">
        <v>150</v>
      </c>
      <c r="BM183" s="290" t="s">
        <v>1160</v>
      </c>
    </row>
    <row r="184" spans="1:65" s="161" customFormat="1" ht="33" customHeight="1">
      <c r="A184" s="155"/>
      <c r="B184" s="328"/>
      <c r="C184" s="329" t="s">
        <v>346</v>
      </c>
      <c r="D184" s="329" t="s">
        <v>137</v>
      </c>
      <c r="E184" s="330" t="s">
        <v>1161</v>
      </c>
      <c r="F184" s="331" t="s">
        <v>1162</v>
      </c>
      <c r="G184" s="332" t="s">
        <v>293</v>
      </c>
      <c r="H184" s="333">
        <v>121.929</v>
      </c>
      <c r="I184" s="334"/>
      <c r="J184" s="334"/>
      <c r="K184" s="335"/>
      <c r="L184" s="156"/>
      <c r="M184" s="336" t="s">
        <v>1</v>
      </c>
      <c r="N184" s="337" t="s">
        <v>34</v>
      </c>
      <c r="O184" s="208"/>
      <c r="P184" s="338">
        <f t="shared" si="9"/>
        <v>0</v>
      </c>
      <c r="Q184" s="338">
        <v>0.29010999999999998</v>
      </c>
      <c r="R184" s="338">
        <f t="shared" si="10"/>
        <v>35.372822190000001</v>
      </c>
      <c r="S184" s="338">
        <v>0</v>
      </c>
      <c r="T184" s="339">
        <f t="shared" si="11"/>
        <v>0</v>
      </c>
      <c r="U184" s="155"/>
      <c r="V184" s="155"/>
      <c r="W184" s="155"/>
      <c r="X184" s="155"/>
      <c r="Y184" s="155"/>
      <c r="Z184" s="155"/>
      <c r="AA184" s="155"/>
      <c r="AB184" s="155"/>
      <c r="AC184" s="155"/>
      <c r="AD184" s="155"/>
      <c r="AE184" s="155"/>
      <c r="AR184" s="290" t="s">
        <v>150</v>
      </c>
      <c r="AT184" s="290" t="s">
        <v>137</v>
      </c>
      <c r="AU184" s="290" t="s">
        <v>80</v>
      </c>
      <c r="AY184" s="134" t="s">
        <v>132</v>
      </c>
      <c r="BE184" s="340">
        <f t="shared" si="12"/>
        <v>0</v>
      </c>
      <c r="BF184" s="340">
        <f t="shared" si="13"/>
        <v>0</v>
      </c>
      <c r="BG184" s="340">
        <f t="shared" si="14"/>
        <v>0</v>
      </c>
      <c r="BH184" s="340">
        <f t="shared" si="15"/>
        <v>0</v>
      </c>
      <c r="BI184" s="340">
        <f t="shared" si="16"/>
        <v>0</v>
      </c>
      <c r="BJ184" s="134" t="s">
        <v>80</v>
      </c>
      <c r="BK184" s="340">
        <f t="shared" si="17"/>
        <v>0</v>
      </c>
      <c r="BL184" s="134" t="s">
        <v>150</v>
      </c>
      <c r="BM184" s="290" t="s">
        <v>1163</v>
      </c>
    </row>
    <row r="185" spans="1:65" s="161" customFormat="1" ht="37.9" customHeight="1">
      <c r="A185" s="155"/>
      <c r="B185" s="328"/>
      <c r="C185" s="329" t="s">
        <v>350</v>
      </c>
      <c r="D185" s="329" t="s">
        <v>137</v>
      </c>
      <c r="E185" s="330" t="s">
        <v>1164</v>
      </c>
      <c r="F185" s="331" t="s">
        <v>1165</v>
      </c>
      <c r="G185" s="332" t="s">
        <v>293</v>
      </c>
      <c r="H185" s="333">
        <v>100.845</v>
      </c>
      <c r="I185" s="334"/>
      <c r="J185" s="334"/>
      <c r="K185" s="335"/>
      <c r="L185" s="156"/>
      <c r="M185" s="336" t="s">
        <v>1</v>
      </c>
      <c r="N185" s="337" t="s">
        <v>34</v>
      </c>
      <c r="O185" s="208"/>
      <c r="P185" s="338">
        <f t="shared" si="9"/>
        <v>0</v>
      </c>
      <c r="Q185" s="338">
        <v>0.47885</v>
      </c>
      <c r="R185" s="338">
        <f t="shared" si="10"/>
        <v>48.28962825</v>
      </c>
      <c r="S185" s="338">
        <v>0</v>
      </c>
      <c r="T185" s="339">
        <f t="shared" si="11"/>
        <v>0</v>
      </c>
      <c r="U185" s="155"/>
      <c r="V185" s="155"/>
      <c r="W185" s="155"/>
      <c r="X185" s="155"/>
      <c r="Y185" s="155"/>
      <c r="Z185" s="155"/>
      <c r="AA185" s="155"/>
      <c r="AB185" s="155"/>
      <c r="AC185" s="155"/>
      <c r="AD185" s="155"/>
      <c r="AE185" s="155"/>
      <c r="AR185" s="290" t="s">
        <v>150</v>
      </c>
      <c r="AT185" s="290" t="s">
        <v>137</v>
      </c>
      <c r="AU185" s="290" t="s">
        <v>80</v>
      </c>
      <c r="AY185" s="134" t="s">
        <v>132</v>
      </c>
      <c r="BE185" s="340">
        <f t="shared" si="12"/>
        <v>0</v>
      </c>
      <c r="BF185" s="340">
        <f t="shared" si="13"/>
        <v>0</v>
      </c>
      <c r="BG185" s="340">
        <f t="shared" si="14"/>
        <v>0</v>
      </c>
      <c r="BH185" s="340">
        <f t="shared" si="15"/>
        <v>0</v>
      </c>
      <c r="BI185" s="340">
        <f t="shared" si="16"/>
        <v>0</v>
      </c>
      <c r="BJ185" s="134" t="s">
        <v>80</v>
      </c>
      <c r="BK185" s="340">
        <f t="shared" si="17"/>
        <v>0</v>
      </c>
      <c r="BL185" s="134" t="s">
        <v>150</v>
      </c>
      <c r="BM185" s="290" t="s">
        <v>1166</v>
      </c>
    </row>
    <row r="186" spans="1:65" s="161" customFormat="1" ht="33" customHeight="1">
      <c r="A186" s="155"/>
      <c r="B186" s="328"/>
      <c r="C186" s="329" t="s">
        <v>354</v>
      </c>
      <c r="D186" s="329" t="s">
        <v>137</v>
      </c>
      <c r="E186" s="330" t="s">
        <v>1167</v>
      </c>
      <c r="F186" s="331" t="s">
        <v>1168</v>
      </c>
      <c r="G186" s="332" t="s">
        <v>293</v>
      </c>
      <c r="H186" s="333">
        <v>436.52600000000001</v>
      </c>
      <c r="I186" s="334"/>
      <c r="J186" s="334"/>
      <c r="K186" s="335"/>
      <c r="L186" s="156"/>
      <c r="M186" s="336" t="s">
        <v>1</v>
      </c>
      <c r="N186" s="337" t="s">
        <v>34</v>
      </c>
      <c r="O186" s="208"/>
      <c r="P186" s="338">
        <f t="shared" si="9"/>
        <v>0</v>
      </c>
      <c r="Q186" s="338">
        <v>5.6100000000000004E-3</v>
      </c>
      <c r="R186" s="338">
        <f t="shared" si="10"/>
        <v>2.4489108600000002</v>
      </c>
      <c r="S186" s="338">
        <v>0</v>
      </c>
      <c r="T186" s="339">
        <f t="shared" si="11"/>
        <v>0</v>
      </c>
      <c r="U186" s="155"/>
      <c r="V186" s="155"/>
      <c r="W186" s="155"/>
      <c r="X186" s="155"/>
      <c r="Y186" s="155"/>
      <c r="Z186" s="155"/>
      <c r="AA186" s="155"/>
      <c r="AB186" s="155"/>
      <c r="AC186" s="155"/>
      <c r="AD186" s="155"/>
      <c r="AE186" s="155"/>
      <c r="AR186" s="290" t="s">
        <v>150</v>
      </c>
      <c r="AT186" s="290" t="s">
        <v>137</v>
      </c>
      <c r="AU186" s="290" t="s">
        <v>80</v>
      </c>
      <c r="AY186" s="134" t="s">
        <v>132</v>
      </c>
      <c r="BE186" s="340">
        <f t="shared" si="12"/>
        <v>0</v>
      </c>
      <c r="BF186" s="340">
        <f t="shared" si="13"/>
        <v>0</v>
      </c>
      <c r="BG186" s="340">
        <f t="shared" si="14"/>
        <v>0</v>
      </c>
      <c r="BH186" s="340">
        <f t="shared" si="15"/>
        <v>0</v>
      </c>
      <c r="BI186" s="340">
        <f t="shared" si="16"/>
        <v>0</v>
      </c>
      <c r="BJ186" s="134" t="s">
        <v>80</v>
      </c>
      <c r="BK186" s="340">
        <f t="shared" si="17"/>
        <v>0</v>
      </c>
      <c r="BL186" s="134" t="s">
        <v>150</v>
      </c>
      <c r="BM186" s="290" t="s">
        <v>1169</v>
      </c>
    </row>
    <row r="187" spans="1:65" s="161" customFormat="1" ht="33" customHeight="1">
      <c r="A187" s="155"/>
      <c r="B187" s="328"/>
      <c r="C187" s="329" t="s">
        <v>358</v>
      </c>
      <c r="D187" s="329" t="s">
        <v>137</v>
      </c>
      <c r="E187" s="330" t="s">
        <v>1170</v>
      </c>
      <c r="F187" s="331" t="s">
        <v>1171</v>
      </c>
      <c r="G187" s="332" t="s">
        <v>293</v>
      </c>
      <c r="H187" s="333">
        <v>171.584</v>
      </c>
      <c r="I187" s="334"/>
      <c r="J187" s="334"/>
      <c r="K187" s="335"/>
      <c r="L187" s="156"/>
      <c r="M187" s="336" t="s">
        <v>1</v>
      </c>
      <c r="N187" s="337" t="s">
        <v>34</v>
      </c>
      <c r="O187" s="208"/>
      <c r="P187" s="338">
        <f t="shared" si="9"/>
        <v>0</v>
      </c>
      <c r="Q187" s="338">
        <v>0.10373</v>
      </c>
      <c r="R187" s="338">
        <f t="shared" si="10"/>
        <v>17.79840832</v>
      </c>
      <c r="S187" s="338">
        <v>0</v>
      </c>
      <c r="T187" s="339">
        <f t="shared" si="11"/>
        <v>0</v>
      </c>
      <c r="U187" s="155"/>
      <c r="V187" s="155"/>
      <c r="W187" s="155"/>
      <c r="X187" s="155"/>
      <c r="Y187" s="155"/>
      <c r="Z187" s="155"/>
      <c r="AA187" s="155"/>
      <c r="AB187" s="155"/>
      <c r="AC187" s="155"/>
      <c r="AD187" s="155"/>
      <c r="AE187" s="155"/>
      <c r="AR187" s="290" t="s">
        <v>150</v>
      </c>
      <c r="AT187" s="290" t="s">
        <v>137</v>
      </c>
      <c r="AU187" s="290" t="s">
        <v>80</v>
      </c>
      <c r="AY187" s="134" t="s">
        <v>132</v>
      </c>
      <c r="BE187" s="340">
        <f t="shared" si="12"/>
        <v>0</v>
      </c>
      <c r="BF187" s="340">
        <f t="shared" si="13"/>
        <v>0</v>
      </c>
      <c r="BG187" s="340">
        <f t="shared" si="14"/>
        <v>0</v>
      </c>
      <c r="BH187" s="340">
        <f t="shared" si="15"/>
        <v>0</v>
      </c>
      <c r="BI187" s="340">
        <f t="shared" si="16"/>
        <v>0</v>
      </c>
      <c r="BJ187" s="134" t="s">
        <v>80</v>
      </c>
      <c r="BK187" s="340">
        <f t="shared" si="17"/>
        <v>0</v>
      </c>
      <c r="BL187" s="134" t="s">
        <v>150</v>
      </c>
      <c r="BM187" s="290" t="s">
        <v>1172</v>
      </c>
    </row>
    <row r="188" spans="1:65" s="161" customFormat="1" ht="24.2" customHeight="1">
      <c r="A188" s="155"/>
      <c r="B188" s="328"/>
      <c r="C188" s="329" t="s">
        <v>362</v>
      </c>
      <c r="D188" s="329" t="s">
        <v>137</v>
      </c>
      <c r="E188" s="330" t="s">
        <v>1173</v>
      </c>
      <c r="F188" s="331" t="s">
        <v>1174</v>
      </c>
      <c r="G188" s="332" t="s">
        <v>145</v>
      </c>
      <c r="H188" s="333">
        <v>110.56</v>
      </c>
      <c r="I188" s="334"/>
      <c r="J188" s="334"/>
      <c r="K188" s="335"/>
      <c r="L188" s="156"/>
      <c r="M188" s="336" t="s">
        <v>1</v>
      </c>
      <c r="N188" s="337" t="s">
        <v>34</v>
      </c>
      <c r="O188" s="208"/>
      <c r="P188" s="338">
        <f t="shared" si="9"/>
        <v>0</v>
      </c>
      <c r="Q188" s="338">
        <v>0</v>
      </c>
      <c r="R188" s="338">
        <f t="shared" si="10"/>
        <v>0</v>
      </c>
      <c r="S188" s="338">
        <v>0</v>
      </c>
      <c r="T188" s="339">
        <f t="shared" si="11"/>
        <v>0</v>
      </c>
      <c r="U188" s="155"/>
      <c r="V188" s="155"/>
      <c r="W188" s="155"/>
      <c r="X188" s="155"/>
      <c r="Y188" s="155"/>
      <c r="Z188" s="155"/>
      <c r="AA188" s="155"/>
      <c r="AB188" s="155"/>
      <c r="AC188" s="155"/>
      <c r="AD188" s="155"/>
      <c r="AE188" s="155"/>
      <c r="AR188" s="290" t="s">
        <v>150</v>
      </c>
      <c r="AT188" s="290" t="s">
        <v>137</v>
      </c>
      <c r="AU188" s="290" t="s">
        <v>80</v>
      </c>
      <c r="AY188" s="134" t="s">
        <v>132</v>
      </c>
      <c r="BE188" s="340">
        <f t="shared" si="12"/>
        <v>0</v>
      </c>
      <c r="BF188" s="340">
        <f t="shared" si="13"/>
        <v>0</v>
      </c>
      <c r="BG188" s="340">
        <f t="shared" si="14"/>
        <v>0</v>
      </c>
      <c r="BH188" s="340">
        <f t="shared" si="15"/>
        <v>0</v>
      </c>
      <c r="BI188" s="340">
        <f t="shared" si="16"/>
        <v>0</v>
      </c>
      <c r="BJ188" s="134" t="s">
        <v>80</v>
      </c>
      <c r="BK188" s="340">
        <f t="shared" si="17"/>
        <v>0</v>
      </c>
      <c r="BL188" s="134" t="s">
        <v>150</v>
      </c>
      <c r="BM188" s="290" t="s">
        <v>1175</v>
      </c>
    </row>
    <row r="189" spans="1:65" s="161" customFormat="1" ht="24.2" customHeight="1">
      <c r="A189" s="155"/>
      <c r="B189" s="328"/>
      <c r="C189" s="341" t="s">
        <v>366</v>
      </c>
      <c r="D189" s="341" t="s">
        <v>130</v>
      </c>
      <c r="E189" s="342" t="s">
        <v>1176</v>
      </c>
      <c r="F189" s="343" t="s">
        <v>1177</v>
      </c>
      <c r="G189" s="344" t="s">
        <v>145</v>
      </c>
      <c r="H189" s="345">
        <v>121.616</v>
      </c>
      <c r="I189" s="346"/>
      <c r="J189" s="346"/>
      <c r="K189" s="347"/>
      <c r="L189" s="348"/>
      <c r="M189" s="349" t="s">
        <v>1</v>
      </c>
      <c r="N189" s="350" t="s">
        <v>34</v>
      </c>
      <c r="O189" s="208"/>
      <c r="P189" s="338">
        <f t="shared" si="9"/>
        <v>0</v>
      </c>
      <c r="Q189" s="338">
        <v>5.9999999999999995E-4</v>
      </c>
      <c r="R189" s="338">
        <f t="shared" si="10"/>
        <v>7.2969599999999996E-2</v>
      </c>
      <c r="S189" s="338">
        <v>0</v>
      </c>
      <c r="T189" s="339">
        <f t="shared" si="11"/>
        <v>0</v>
      </c>
      <c r="U189" s="155"/>
      <c r="V189" s="155"/>
      <c r="W189" s="155"/>
      <c r="X189" s="155"/>
      <c r="Y189" s="155"/>
      <c r="Z189" s="155"/>
      <c r="AA189" s="155"/>
      <c r="AB189" s="155"/>
      <c r="AC189" s="155"/>
      <c r="AD189" s="155"/>
      <c r="AE189" s="155"/>
      <c r="AR189" s="290" t="s">
        <v>166</v>
      </c>
      <c r="AT189" s="290" t="s">
        <v>130</v>
      </c>
      <c r="AU189" s="290" t="s">
        <v>80</v>
      </c>
      <c r="AY189" s="134" t="s">
        <v>132</v>
      </c>
      <c r="BE189" s="340">
        <f t="shared" si="12"/>
        <v>0</v>
      </c>
      <c r="BF189" s="340">
        <f t="shared" si="13"/>
        <v>0</v>
      </c>
      <c r="BG189" s="340">
        <f t="shared" si="14"/>
        <v>0</v>
      </c>
      <c r="BH189" s="340">
        <f t="shared" si="15"/>
        <v>0</v>
      </c>
      <c r="BI189" s="340">
        <f t="shared" si="16"/>
        <v>0</v>
      </c>
      <c r="BJ189" s="134" t="s">
        <v>80</v>
      </c>
      <c r="BK189" s="340">
        <f t="shared" si="17"/>
        <v>0</v>
      </c>
      <c r="BL189" s="134" t="s">
        <v>150</v>
      </c>
      <c r="BM189" s="290" t="s">
        <v>1178</v>
      </c>
    </row>
    <row r="190" spans="1:65" s="314" customFormat="1" ht="22.9" customHeight="1">
      <c r="B190" s="315"/>
      <c r="D190" s="316" t="s">
        <v>67</v>
      </c>
      <c r="E190" s="326" t="s">
        <v>1188</v>
      </c>
      <c r="F190" s="326" t="s">
        <v>1189</v>
      </c>
      <c r="I190" s="318"/>
      <c r="J190" s="327"/>
      <c r="L190" s="315"/>
      <c r="M190" s="320"/>
      <c r="N190" s="321"/>
      <c r="O190" s="321"/>
      <c r="P190" s="322">
        <f>SUM(P191:P192)</f>
        <v>0</v>
      </c>
      <c r="Q190" s="321"/>
      <c r="R190" s="322">
        <f>SUM(R191:R192)</f>
        <v>1.6658628</v>
      </c>
      <c r="S190" s="321"/>
      <c r="T190" s="323">
        <f>SUM(T191:T192)</f>
        <v>0</v>
      </c>
      <c r="AR190" s="316" t="s">
        <v>75</v>
      </c>
      <c r="AT190" s="324" t="s">
        <v>67</v>
      </c>
      <c r="AU190" s="324" t="s">
        <v>75</v>
      </c>
      <c r="AY190" s="316" t="s">
        <v>132</v>
      </c>
      <c r="BK190" s="325">
        <f>SUM(BK191:BK192)</f>
        <v>0</v>
      </c>
    </row>
    <row r="191" spans="1:65" s="161" customFormat="1" ht="24.2" customHeight="1">
      <c r="A191" s="155"/>
      <c r="B191" s="328"/>
      <c r="C191" s="329" t="s">
        <v>370</v>
      </c>
      <c r="D191" s="329" t="s">
        <v>137</v>
      </c>
      <c r="E191" s="330" t="s">
        <v>1193</v>
      </c>
      <c r="F191" s="331" t="s">
        <v>1194</v>
      </c>
      <c r="G191" s="332" t="s">
        <v>293</v>
      </c>
      <c r="H191" s="333">
        <v>1.8839999999999999</v>
      </c>
      <c r="I191" s="334"/>
      <c r="J191" s="334"/>
      <c r="K191" s="335"/>
      <c r="L191" s="156"/>
      <c r="M191" s="336" t="s">
        <v>1</v>
      </c>
      <c r="N191" s="337" t="s">
        <v>34</v>
      </c>
      <c r="O191" s="208"/>
      <c r="P191" s="338">
        <f>O191*H191</f>
        <v>0</v>
      </c>
      <c r="Q191" s="338">
        <v>1.23E-2</v>
      </c>
      <c r="R191" s="338">
        <f>Q191*H191</f>
        <v>2.3173199999999998E-2</v>
      </c>
      <c r="S191" s="338">
        <v>0</v>
      </c>
      <c r="T191" s="339">
        <f>S191*H191</f>
        <v>0</v>
      </c>
      <c r="U191" s="155"/>
      <c r="V191" s="155"/>
      <c r="W191" s="155"/>
      <c r="X191" s="155"/>
      <c r="Y191" s="155"/>
      <c r="Z191" s="155"/>
      <c r="AA191" s="155"/>
      <c r="AB191" s="155"/>
      <c r="AC191" s="155"/>
      <c r="AD191" s="155"/>
      <c r="AE191" s="155"/>
      <c r="AR191" s="290" t="s">
        <v>150</v>
      </c>
      <c r="AT191" s="290" t="s">
        <v>137</v>
      </c>
      <c r="AU191" s="290" t="s">
        <v>80</v>
      </c>
      <c r="AY191" s="134" t="s">
        <v>132</v>
      </c>
      <c r="BE191" s="340">
        <f>IF(N191="základná",J191,0)</f>
        <v>0</v>
      </c>
      <c r="BF191" s="340">
        <f>IF(N191="znížená",J191,0)</f>
        <v>0</v>
      </c>
      <c r="BG191" s="340">
        <f>IF(N191="zákl. prenesená",J191,0)</f>
        <v>0</v>
      </c>
      <c r="BH191" s="340">
        <f>IF(N191="zníž. prenesená",J191,0)</f>
        <v>0</v>
      </c>
      <c r="BI191" s="340">
        <f>IF(N191="nulová",J191,0)</f>
        <v>0</v>
      </c>
      <c r="BJ191" s="134" t="s">
        <v>80</v>
      </c>
      <c r="BK191" s="340">
        <f>ROUND(I191*H191,2)</f>
        <v>0</v>
      </c>
      <c r="BL191" s="134" t="s">
        <v>150</v>
      </c>
      <c r="BM191" s="290" t="s">
        <v>1195</v>
      </c>
    </row>
    <row r="192" spans="1:65" s="161" customFormat="1" ht="24.2" customHeight="1">
      <c r="A192" s="155"/>
      <c r="B192" s="328"/>
      <c r="C192" s="329" t="s">
        <v>374</v>
      </c>
      <c r="D192" s="329" t="s">
        <v>137</v>
      </c>
      <c r="E192" s="330" t="s">
        <v>1196</v>
      </c>
      <c r="F192" s="331" t="s">
        <v>1197</v>
      </c>
      <c r="G192" s="332" t="s">
        <v>938</v>
      </c>
      <c r="H192" s="333">
        <v>0.68</v>
      </c>
      <c r="I192" s="334"/>
      <c r="J192" s="334"/>
      <c r="K192" s="335"/>
      <c r="L192" s="156"/>
      <c r="M192" s="336" t="s">
        <v>1</v>
      </c>
      <c r="N192" s="337" t="s">
        <v>34</v>
      </c>
      <c r="O192" s="208"/>
      <c r="P192" s="338">
        <f>O192*H192</f>
        <v>0</v>
      </c>
      <c r="Q192" s="338">
        <v>2.4157199999999999</v>
      </c>
      <c r="R192" s="338">
        <f>Q192*H192</f>
        <v>1.6426896</v>
      </c>
      <c r="S192" s="338">
        <v>0</v>
      </c>
      <c r="T192" s="339">
        <f>S192*H192</f>
        <v>0</v>
      </c>
      <c r="U192" s="155"/>
      <c r="V192" s="155"/>
      <c r="W192" s="155"/>
      <c r="X192" s="155"/>
      <c r="Y192" s="155"/>
      <c r="Z192" s="155"/>
      <c r="AA192" s="155"/>
      <c r="AB192" s="155"/>
      <c r="AC192" s="155"/>
      <c r="AD192" s="155"/>
      <c r="AE192" s="155"/>
      <c r="AR192" s="290" t="s">
        <v>150</v>
      </c>
      <c r="AT192" s="290" t="s">
        <v>137</v>
      </c>
      <c r="AU192" s="290" t="s">
        <v>80</v>
      </c>
      <c r="AY192" s="134" t="s">
        <v>132</v>
      </c>
      <c r="BE192" s="340">
        <f>IF(N192="základná",J192,0)</f>
        <v>0</v>
      </c>
      <c r="BF192" s="340">
        <f>IF(N192="znížená",J192,0)</f>
        <v>0</v>
      </c>
      <c r="BG192" s="340">
        <f>IF(N192="zákl. prenesená",J192,0)</f>
        <v>0</v>
      </c>
      <c r="BH192" s="340">
        <f>IF(N192="zníž. prenesená",J192,0)</f>
        <v>0</v>
      </c>
      <c r="BI192" s="340">
        <f>IF(N192="nulová",J192,0)</f>
        <v>0</v>
      </c>
      <c r="BJ192" s="134" t="s">
        <v>80</v>
      </c>
      <c r="BK192" s="340">
        <f>ROUND(I192*H192,2)</f>
        <v>0</v>
      </c>
      <c r="BL192" s="134" t="s">
        <v>150</v>
      </c>
      <c r="BM192" s="290" t="s">
        <v>1198</v>
      </c>
    </row>
    <row r="193" spans="1:65" s="314" customFormat="1" ht="22.9" customHeight="1">
      <c r="B193" s="315"/>
      <c r="D193" s="316" t="s">
        <v>67</v>
      </c>
      <c r="E193" s="326" t="s">
        <v>166</v>
      </c>
      <c r="F193" s="326" t="s">
        <v>1199</v>
      </c>
      <c r="I193" s="318"/>
      <c r="J193" s="327"/>
      <c r="L193" s="315"/>
      <c r="M193" s="320"/>
      <c r="N193" s="321"/>
      <c r="O193" s="321"/>
      <c r="P193" s="322">
        <f>P194</f>
        <v>0</v>
      </c>
      <c r="Q193" s="321"/>
      <c r="R193" s="322">
        <f>R194</f>
        <v>0.60259107999999995</v>
      </c>
      <c r="S193" s="321"/>
      <c r="T193" s="323">
        <f>T194</f>
        <v>0</v>
      </c>
      <c r="AR193" s="316" t="s">
        <v>75</v>
      </c>
      <c r="AT193" s="324" t="s">
        <v>67</v>
      </c>
      <c r="AU193" s="324" t="s">
        <v>75</v>
      </c>
      <c r="AY193" s="316" t="s">
        <v>132</v>
      </c>
      <c r="BK193" s="325">
        <f>BK194</f>
        <v>0</v>
      </c>
    </row>
    <row r="194" spans="1:65" s="161" customFormat="1" ht="24.2" customHeight="1">
      <c r="A194" s="155"/>
      <c r="B194" s="328"/>
      <c r="C194" s="329" t="s">
        <v>378</v>
      </c>
      <c r="D194" s="329" t="s">
        <v>137</v>
      </c>
      <c r="E194" s="330" t="s">
        <v>1220</v>
      </c>
      <c r="F194" s="331" t="s">
        <v>1221</v>
      </c>
      <c r="G194" s="332" t="s">
        <v>938</v>
      </c>
      <c r="H194" s="333">
        <v>0.247</v>
      </c>
      <c r="I194" s="334"/>
      <c r="J194" s="334"/>
      <c r="K194" s="335"/>
      <c r="L194" s="156"/>
      <c r="M194" s="336" t="s">
        <v>1</v>
      </c>
      <c r="N194" s="337" t="s">
        <v>34</v>
      </c>
      <c r="O194" s="208"/>
      <c r="P194" s="338">
        <f>O194*H194</f>
        <v>0</v>
      </c>
      <c r="Q194" s="338">
        <v>2.4396399999999998</v>
      </c>
      <c r="R194" s="338">
        <f>Q194*H194</f>
        <v>0.60259107999999995</v>
      </c>
      <c r="S194" s="338">
        <v>0</v>
      </c>
      <c r="T194" s="339">
        <f>S194*H194</f>
        <v>0</v>
      </c>
      <c r="U194" s="155"/>
      <c r="V194" s="155"/>
      <c r="W194" s="155"/>
      <c r="X194" s="155"/>
      <c r="Y194" s="155"/>
      <c r="Z194" s="155"/>
      <c r="AA194" s="155"/>
      <c r="AB194" s="155"/>
      <c r="AC194" s="155"/>
      <c r="AD194" s="155"/>
      <c r="AE194" s="155"/>
      <c r="AR194" s="290" t="s">
        <v>150</v>
      </c>
      <c r="AT194" s="290" t="s">
        <v>137</v>
      </c>
      <c r="AU194" s="290" t="s">
        <v>80</v>
      </c>
      <c r="AY194" s="134" t="s">
        <v>132</v>
      </c>
      <c r="BE194" s="340">
        <f>IF(N194="základná",J194,0)</f>
        <v>0</v>
      </c>
      <c r="BF194" s="340">
        <f>IF(N194="znížená",J194,0)</f>
        <v>0</v>
      </c>
      <c r="BG194" s="340">
        <f>IF(N194="zákl. prenesená",J194,0)</f>
        <v>0</v>
      </c>
      <c r="BH194" s="340">
        <f>IF(N194="zníž. prenesená",J194,0)</f>
        <v>0</v>
      </c>
      <c r="BI194" s="340">
        <f>IF(N194="nulová",J194,0)</f>
        <v>0</v>
      </c>
      <c r="BJ194" s="134" t="s">
        <v>80</v>
      </c>
      <c r="BK194" s="340">
        <f>ROUND(I194*H194,2)</f>
        <v>0</v>
      </c>
      <c r="BL194" s="134" t="s">
        <v>150</v>
      </c>
      <c r="BM194" s="290" t="s">
        <v>1222</v>
      </c>
    </row>
    <row r="195" spans="1:65" s="314" customFormat="1" ht="22.9" customHeight="1">
      <c r="B195" s="315"/>
      <c r="D195" s="316" t="s">
        <v>67</v>
      </c>
      <c r="E195" s="326" t="s">
        <v>171</v>
      </c>
      <c r="F195" s="326" t="s">
        <v>1244</v>
      </c>
      <c r="I195" s="318"/>
      <c r="J195" s="327"/>
      <c r="L195" s="315"/>
      <c r="M195" s="320"/>
      <c r="N195" s="321"/>
      <c r="O195" s="321"/>
      <c r="P195" s="322">
        <f>P196+SUM(P197:P201)</f>
        <v>0</v>
      </c>
      <c r="Q195" s="321"/>
      <c r="R195" s="322">
        <f>R196+SUM(R197:R201)</f>
        <v>0</v>
      </c>
      <c r="S195" s="321"/>
      <c r="T195" s="323">
        <f>T196+SUM(T197:T201)</f>
        <v>1.5068900000000003</v>
      </c>
      <c r="AR195" s="316" t="s">
        <v>75</v>
      </c>
      <c r="AT195" s="324" t="s">
        <v>67</v>
      </c>
      <c r="AU195" s="324" t="s">
        <v>75</v>
      </c>
      <c r="AY195" s="316" t="s">
        <v>132</v>
      </c>
      <c r="BK195" s="325">
        <f>BK196+SUM(BK197:BK201)</f>
        <v>0</v>
      </c>
    </row>
    <row r="196" spans="1:65" s="161" customFormat="1" ht="24.2" customHeight="1">
      <c r="A196" s="155"/>
      <c r="B196" s="328"/>
      <c r="C196" s="329" t="s">
        <v>382</v>
      </c>
      <c r="D196" s="329" t="s">
        <v>137</v>
      </c>
      <c r="E196" s="330" t="s">
        <v>1245</v>
      </c>
      <c r="F196" s="331" t="s">
        <v>1246</v>
      </c>
      <c r="G196" s="332" t="s">
        <v>145</v>
      </c>
      <c r="H196" s="333">
        <v>110.56</v>
      </c>
      <c r="I196" s="334"/>
      <c r="J196" s="334"/>
      <c r="K196" s="335"/>
      <c r="L196" s="156"/>
      <c r="M196" s="336" t="s">
        <v>1</v>
      </c>
      <c r="N196" s="337" t="s">
        <v>34</v>
      </c>
      <c r="O196" s="208"/>
      <c r="P196" s="338">
        <f>O196*H196</f>
        <v>0</v>
      </c>
      <c r="Q196" s="338">
        <v>0</v>
      </c>
      <c r="R196" s="338">
        <f>Q196*H196</f>
        <v>0</v>
      </c>
      <c r="S196" s="338">
        <v>0</v>
      </c>
      <c r="T196" s="339">
        <f>S196*H196</f>
        <v>0</v>
      </c>
      <c r="U196" s="155"/>
      <c r="V196" s="155"/>
      <c r="W196" s="155"/>
      <c r="X196" s="155"/>
      <c r="Y196" s="155"/>
      <c r="Z196" s="155"/>
      <c r="AA196" s="155"/>
      <c r="AB196" s="155"/>
      <c r="AC196" s="155"/>
      <c r="AD196" s="155"/>
      <c r="AE196" s="155"/>
      <c r="AR196" s="290" t="s">
        <v>150</v>
      </c>
      <c r="AT196" s="290" t="s">
        <v>137</v>
      </c>
      <c r="AU196" s="290" t="s">
        <v>80</v>
      </c>
      <c r="AY196" s="134" t="s">
        <v>132</v>
      </c>
      <c r="BE196" s="340">
        <f>IF(N196="základná",J196,0)</f>
        <v>0</v>
      </c>
      <c r="BF196" s="340">
        <f>IF(N196="znížená",J196,0)</f>
        <v>0</v>
      </c>
      <c r="BG196" s="340">
        <f>IF(N196="zákl. prenesená",J196,0)</f>
        <v>0</v>
      </c>
      <c r="BH196" s="340">
        <f>IF(N196="zníž. prenesená",J196,0)</f>
        <v>0</v>
      </c>
      <c r="BI196" s="340">
        <f>IF(N196="nulová",J196,0)</f>
        <v>0</v>
      </c>
      <c r="BJ196" s="134" t="s">
        <v>80</v>
      </c>
      <c r="BK196" s="340">
        <f>ROUND(I196*H196,2)</f>
        <v>0</v>
      </c>
      <c r="BL196" s="134" t="s">
        <v>150</v>
      </c>
      <c r="BM196" s="290" t="s">
        <v>1247</v>
      </c>
    </row>
    <row r="197" spans="1:65" s="161" customFormat="1" ht="24.2" customHeight="1">
      <c r="A197" s="155"/>
      <c r="B197" s="328"/>
      <c r="C197" s="329" t="s">
        <v>386</v>
      </c>
      <c r="D197" s="329" t="s">
        <v>137</v>
      </c>
      <c r="E197" s="330" t="s">
        <v>1248</v>
      </c>
      <c r="F197" s="331" t="s">
        <v>1249</v>
      </c>
      <c r="G197" s="332" t="s">
        <v>145</v>
      </c>
      <c r="H197" s="333">
        <v>110.56</v>
      </c>
      <c r="I197" s="334"/>
      <c r="J197" s="334"/>
      <c r="K197" s="335"/>
      <c r="L197" s="156"/>
      <c r="M197" s="336" t="s">
        <v>1</v>
      </c>
      <c r="N197" s="337" t="s">
        <v>34</v>
      </c>
      <c r="O197" s="208"/>
      <c r="P197" s="338">
        <f>O197*H197</f>
        <v>0</v>
      </c>
      <c r="Q197" s="338">
        <v>0</v>
      </c>
      <c r="R197" s="338">
        <f>Q197*H197</f>
        <v>0</v>
      </c>
      <c r="S197" s="338">
        <v>0</v>
      </c>
      <c r="T197" s="339">
        <f>S197*H197</f>
        <v>0</v>
      </c>
      <c r="U197" s="155"/>
      <c r="V197" s="155"/>
      <c r="W197" s="155"/>
      <c r="X197" s="155"/>
      <c r="Y197" s="155"/>
      <c r="Z197" s="155"/>
      <c r="AA197" s="155"/>
      <c r="AB197" s="155"/>
      <c r="AC197" s="155"/>
      <c r="AD197" s="155"/>
      <c r="AE197" s="155"/>
      <c r="AR197" s="290" t="s">
        <v>150</v>
      </c>
      <c r="AT197" s="290" t="s">
        <v>137</v>
      </c>
      <c r="AU197" s="290" t="s">
        <v>80</v>
      </c>
      <c r="AY197" s="134" t="s">
        <v>132</v>
      </c>
      <c r="BE197" s="340">
        <f>IF(N197="základná",J197,0)</f>
        <v>0</v>
      </c>
      <c r="BF197" s="340">
        <f>IF(N197="znížená",J197,0)</f>
        <v>0</v>
      </c>
      <c r="BG197" s="340">
        <f>IF(N197="zákl. prenesená",J197,0)</f>
        <v>0</v>
      </c>
      <c r="BH197" s="340">
        <f>IF(N197="zníž. prenesená",J197,0)</f>
        <v>0</v>
      </c>
      <c r="BI197" s="340">
        <f>IF(N197="nulová",J197,0)</f>
        <v>0</v>
      </c>
      <c r="BJ197" s="134" t="s">
        <v>80</v>
      </c>
      <c r="BK197" s="340">
        <f>ROUND(I197*H197,2)</f>
        <v>0</v>
      </c>
      <c r="BL197" s="134" t="s">
        <v>150</v>
      </c>
      <c r="BM197" s="290" t="s">
        <v>1250</v>
      </c>
    </row>
    <row r="198" spans="1:65" s="161" customFormat="1" ht="37.9" customHeight="1">
      <c r="A198" s="155"/>
      <c r="B198" s="328"/>
      <c r="C198" s="329" t="s">
        <v>390</v>
      </c>
      <c r="D198" s="329" t="s">
        <v>137</v>
      </c>
      <c r="E198" s="330" t="s">
        <v>1275</v>
      </c>
      <c r="F198" s="331" t="s">
        <v>1276</v>
      </c>
      <c r="G198" s="332" t="s">
        <v>938</v>
      </c>
      <c r="H198" s="333">
        <v>0.68</v>
      </c>
      <c r="I198" s="334"/>
      <c r="J198" s="334"/>
      <c r="K198" s="335"/>
      <c r="L198" s="156"/>
      <c r="M198" s="336" t="s">
        <v>1</v>
      </c>
      <c r="N198" s="337" t="s">
        <v>34</v>
      </c>
      <c r="O198" s="208"/>
      <c r="P198" s="338">
        <f>O198*H198</f>
        <v>0</v>
      </c>
      <c r="Q198" s="338">
        <v>0</v>
      </c>
      <c r="R198" s="338">
        <f>Q198*H198</f>
        <v>0</v>
      </c>
      <c r="S198" s="338">
        <v>2.2000000000000002</v>
      </c>
      <c r="T198" s="339">
        <f>S198*H198</f>
        <v>1.4960000000000002</v>
      </c>
      <c r="U198" s="155"/>
      <c r="V198" s="155"/>
      <c r="W198" s="155"/>
      <c r="X198" s="155"/>
      <c r="Y198" s="155"/>
      <c r="Z198" s="155"/>
      <c r="AA198" s="155"/>
      <c r="AB198" s="155"/>
      <c r="AC198" s="155"/>
      <c r="AD198" s="155"/>
      <c r="AE198" s="155"/>
      <c r="AR198" s="290" t="s">
        <v>150</v>
      </c>
      <c r="AT198" s="290" t="s">
        <v>137</v>
      </c>
      <c r="AU198" s="290" t="s">
        <v>80</v>
      </c>
      <c r="AY198" s="134" t="s">
        <v>132</v>
      </c>
      <c r="BE198" s="340">
        <f>IF(N198="základná",J198,0)</f>
        <v>0</v>
      </c>
      <c r="BF198" s="340">
        <f>IF(N198="znížená",J198,0)</f>
        <v>0</v>
      </c>
      <c r="BG198" s="340">
        <f>IF(N198="zákl. prenesená",J198,0)</f>
        <v>0</v>
      </c>
      <c r="BH198" s="340">
        <f>IF(N198="zníž. prenesená",J198,0)</f>
        <v>0</v>
      </c>
      <c r="BI198" s="340">
        <f>IF(N198="nulová",J198,0)</f>
        <v>0</v>
      </c>
      <c r="BJ198" s="134" t="s">
        <v>80</v>
      </c>
      <c r="BK198" s="340">
        <f>ROUND(I198*H198,2)</f>
        <v>0</v>
      </c>
      <c r="BL198" s="134" t="s">
        <v>150</v>
      </c>
      <c r="BM198" s="290" t="s">
        <v>1277</v>
      </c>
    </row>
    <row r="199" spans="1:65" s="161" customFormat="1" ht="24.2" customHeight="1">
      <c r="A199" s="155"/>
      <c r="B199" s="328"/>
      <c r="C199" s="329" t="s">
        <v>141</v>
      </c>
      <c r="D199" s="329" t="s">
        <v>137</v>
      </c>
      <c r="E199" s="330" t="s">
        <v>1296</v>
      </c>
      <c r="F199" s="331" t="s">
        <v>1297</v>
      </c>
      <c r="G199" s="332" t="s">
        <v>145</v>
      </c>
      <c r="H199" s="333">
        <v>8</v>
      </c>
      <c r="I199" s="334"/>
      <c r="J199" s="334"/>
      <c r="K199" s="335"/>
      <c r="L199" s="156"/>
      <c r="M199" s="336" t="s">
        <v>1</v>
      </c>
      <c r="N199" s="337" t="s">
        <v>34</v>
      </c>
      <c r="O199" s="208"/>
      <c r="P199" s="338">
        <f>O199*H199</f>
        <v>0</v>
      </c>
      <c r="Q199" s="338">
        <v>0</v>
      </c>
      <c r="R199" s="338">
        <f>Q199*H199</f>
        <v>0</v>
      </c>
      <c r="S199" s="338">
        <v>0</v>
      </c>
      <c r="T199" s="339">
        <f>S199*H199</f>
        <v>0</v>
      </c>
      <c r="U199" s="155"/>
      <c r="V199" s="155"/>
      <c r="W199" s="155"/>
      <c r="X199" s="155"/>
      <c r="Y199" s="155"/>
      <c r="Z199" s="155"/>
      <c r="AA199" s="155"/>
      <c r="AB199" s="155"/>
      <c r="AC199" s="155"/>
      <c r="AD199" s="155"/>
      <c r="AE199" s="155"/>
      <c r="AR199" s="290" t="s">
        <v>150</v>
      </c>
      <c r="AT199" s="290" t="s">
        <v>137</v>
      </c>
      <c r="AU199" s="290" t="s">
        <v>80</v>
      </c>
      <c r="AY199" s="134" t="s">
        <v>132</v>
      </c>
      <c r="BE199" s="340">
        <f>IF(N199="základná",J199,0)</f>
        <v>0</v>
      </c>
      <c r="BF199" s="340">
        <f>IF(N199="znížená",J199,0)</f>
        <v>0</v>
      </c>
      <c r="BG199" s="340">
        <f>IF(N199="zákl. prenesená",J199,0)</f>
        <v>0</v>
      </c>
      <c r="BH199" s="340">
        <f>IF(N199="zníž. prenesená",J199,0)</f>
        <v>0</v>
      </c>
      <c r="BI199" s="340">
        <f>IF(N199="nulová",J199,0)</f>
        <v>0</v>
      </c>
      <c r="BJ199" s="134" t="s">
        <v>80</v>
      </c>
      <c r="BK199" s="340">
        <f>ROUND(I199*H199,2)</f>
        <v>0</v>
      </c>
      <c r="BL199" s="134" t="s">
        <v>150</v>
      </c>
      <c r="BM199" s="290" t="s">
        <v>1298</v>
      </c>
    </row>
    <row r="200" spans="1:65" s="161" customFormat="1" ht="24.2" customHeight="1">
      <c r="A200" s="155"/>
      <c r="B200" s="328"/>
      <c r="C200" s="329" t="s">
        <v>397</v>
      </c>
      <c r="D200" s="329" t="s">
        <v>137</v>
      </c>
      <c r="E200" s="330" t="s">
        <v>1302</v>
      </c>
      <c r="F200" s="331" t="s">
        <v>1303</v>
      </c>
      <c r="G200" s="332" t="s">
        <v>293</v>
      </c>
      <c r="H200" s="333">
        <v>1.089</v>
      </c>
      <c r="I200" s="334"/>
      <c r="J200" s="334"/>
      <c r="K200" s="335"/>
      <c r="L200" s="156"/>
      <c r="M200" s="336" t="s">
        <v>1</v>
      </c>
      <c r="N200" s="337" t="s">
        <v>34</v>
      </c>
      <c r="O200" s="208"/>
      <c r="P200" s="338">
        <f>O200*H200</f>
        <v>0</v>
      </c>
      <c r="Q200" s="338">
        <v>0</v>
      </c>
      <c r="R200" s="338">
        <f>Q200*H200</f>
        <v>0</v>
      </c>
      <c r="S200" s="338">
        <v>0.01</v>
      </c>
      <c r="T200" s="339">
        <f>S200*H200</f>
        <v>1.089E-2</v>
      </c>
      <c r="U200" s="155"/>
      <c r="V200" s="155"/>
      <c r="W200" s="155"/>
      <c r="X200" s="155"/>
      <c r="Y200" s="155"/>
      <c r="Z200" s="155"/>
      <c r="AA200" s="155"/>
      <c r="AB200" s="155"/>
      <c r="AC200" s="155"/>
      <c r="AD200" s="155"/>
      <c r="AE200" s="155"/>
      <c r="AR200" s="290" t="s">
        <v>199</v>
      </c>
      <c r="AT200" s="290" t="s">
        <v>137</v>
      </c>
      <c r="AU200" s="290" t="s">
        <v>80</v>
      </c>
      <c r="AY200" s="134" t="s">
        <v>132</v>
      </c>
      <c r="BE200" s="340">
        <f>IF(N200="základná",J200,0)</f>
        <v>0</v>
      </c>
      <c r="BF200" s="340">
        <f>IF(N200="znížená",J200,0)</f>
        <v>0</v>
      </c>
      <c r="BG200" s="340">
        <f>IF(N200="zákl. prenesená",J200,0)</f>
        <v>0</v>
      </c>
      <c r="BH200" s="340">
        <f>IF(N200="zníž. prenesená",J200,0)</f>
        <v>0</v>
      </c>
      <c r="BI200" s="340">
        <f>IF(N200="nulová",J200,0)</f>
        <v>0</v>
      </c>
      <c r="BJ200" s="134" t="s">
        <v>80</v>
      </c>
      <c r="BK200" s="340">
        <f>ROUND(I200*H200,2)</f>
        <v>0</v>
      </c>
      <c r="BL200" s="134" t="s">
        <v>199</v>
      </c>
      <c r="BM200" s="290" t="s">
        <v>1304</v>
      </c>
    </row>
    <row r="201" spans="1:65" s="314" customFormat="1" ht="20.85" customHeight="1">
      <c r="B201" s="315"/>
      <c r="D201" s="316" t="s">
        <v>67</v>
      </c>
      <c r="E201" s="326" t="s">
        <v>1311</v>
      </c>
      <c r="F201" s="326" t="s">
        <v>1312</v>
      </c>
      <c r="I201" s="318"/>
      <c r="J201" s="327"/>
      <c r="L201" s="315"/>
      <c r="M201" s="320"/>
      <c r="N201" s="321"/>
      <c r="O201" s="321"/>
      <c r="P201" s="322">
        <f>SUM(P202:P206)</f>
        <v>0</v>
      </c>
      <c r="Q201" s="321"/>
      <c r="R201" s="322">
        <f>SUM(R202:R206)</f>
        <v>0</v>
      </c>
      <c r="S201" s="321"/>
      <c r="T201" s="323">
        <f>SUM(T202:T206)</f>
        <v>0</v>
      </c>
      <c r="AR201" s="316" t="s">
        <v>75</v>
      </c>
      <c r="AT201" s="324" t="s">
        <v>67</v>
      </c>
      <c r="AU201" s="324" t="s">
        <v>80</v>
      </c>
      <c r="AY201" s="316" t="s">
        <v>132</v>
      </c>
      <c r="BK201" s="325">
        <f>SUM(BK202:BK206)</f>
        <v>0</v>
      </c>
    </row>
    <row r="202" spans="1:65" s="161" customFormat="1" ht="21.75" customHeight="1">
      <c r="A202" s="155"/>
      <c r="B202" s="328"/>
      <c r="C202" s="329" t="s">
        <v>401</v>
      </c>
      <c r="D202" s="329" t="s">
        <v>137</v>
      </c>
      <c r="E202" s="330" t="s">
        <v>1313</v>
      </c>
      <c r="F202" s="331" t="s">
        <v>1314</v>
      </c>
      <c r="G202" s="332" t="s">
        <v>592</v>
      </c>
      <c r="H202" s="333">
        <v>155.84700000000001</v>
      </c>
      <c r="I202" s="334"/>
      <c r="J202" s="334"/>
      <c r="K202" s="335"/>
      <c r="L202" s="156"/>
      <c r="M202" s="336" t="s">
        <v>1</v>
      </c>
      <c r="N202" s="337" t="s">
        <v>34</v>
      </c>
      <c r="O202" s="208"/>
      <c r="P202" s="338">
        <f>O202*H202</f>
        <v>0</v>
      </c>
      <c r="Q202" s="338">
        <v>0</v>
      </c>
      <c r="R202" s="338">
        <f>Q202*H202</f>
        <v>0</v>
      </c>
      <c r="S202" s="338">
        <v>0</v>
      </c>
      <c r="T202" s="339">
        <f>S202*H202</f>
        <v>0</v>
      </c>
      <c r="U202" s="155"/>
      <c r="V202" s="155"/>
      <c r="W202" s="155"/>
      <c r="X202" s="155"/>
      <c r="Y202" s="155"/>
      <c r="Z202" s="155"/>
      <c r="AA202" s="155"/>
      <c r="AB202" s="155"/>
      <c r="AC202" s="155"/>
      <c r="AD202" s="155"/>
      <c r="AE202" s="155"/>
      <c r="AR202" s="290" t="s">
        <v>150</v>
      </c>
      <c r="AT202" s="290" t="s">
        <v>137</v>
      </c>
      <c r="AU202" s="290" t="s">
        <v>84</v>
      </c>
      <c r="AY202" s="134" t="s">
        <v>132</v>
      </c>
      <c r="BE202" s="340">
        <f>IF(N202="základná",J202,0)</f>
        <v>0</v>
      </c>
      <c r="BF202" s="340">
        <f>IF(N202="znížená",J202,0)</f>
        <v>0</v>
      </c>
      <c r="BG202" s="340">
        <f>IF(N202="zákl. prenesená",J202,0)</f>
        <v>0</v>
      </c>
      <c r="BH202" s="340">
        <f>IF(N202="zníž. prenesená",J202,0)</f>
        <v>0</v>
      </c>
      <c r="BI202" s="340">
        <f>IF(N202="nulová",J202,0)</f>
        <v>0</v>
      </c>
      <c r="BJ202" s="134" t="s">
        <v>80</v>
      </c>
      <c r="BK202" s="340">
        <f>ROUND(I202*H202,2)</f>
        <v>0</v>
      </c>
      <c r="BL202" s="134" t="s">
        <v>150</v>
      </c>
      <c r="BM202" s="290" t="s">
        <v>1315</v>
      </c>
    </row>
    <row r="203" spans="1:65" s="161" customFormat="1" ht="24.2" customHeight="1">
      <c r="A203" s="155"/>
      <c r="B203" s="328"/>
      <c r="C203" s="329" t="s">
        <v>405</v>
      </c>
      <c r="D203" s="329" t="s">
        <v>137</v>
      </c>
      <c r="E203" s="330" t="s">
        <v>1316</v>
      </c>
      <c r="F203" s="331" t="s">
        <v>1317</v>
      </c>
      <c r="G203" s="332" t="s">
        <v>592</v>
      </c>
      <c r="H203" s="333">
        <v>1402.623</v>
      </c>
      <c r="I203" s="334"/>
      <c r="J203" s="334"/>
      <c r="K203" s="335"/>
      <c r="L203" s="156"/>
      <c r="M203" s="336" t="s">
        <v>1</v>
      </c>
      <c r="N203" s="337" t="s">
        <v>34</v>
      </c>
      <c r="O203" s="208"/>
      <c r="P203" s="338">
        <f>O203*H203</f>
        <v>0</v>
      </c>
      <c r="Q203" s="338">
        <v>0</v>
      </c>
      <c r="R203" s="338">
        <f>Q203*H203</f>
        <v>0</v>
      </c>
      <c r="S203" s="338">
        <v>0</v>
      </c>
      <c r="T203" s="339">
        <f>S203*H203</f>
        <v>0</v>
      </c>
      <c r="U203" s="155"/>
      <c r="V203" s="155"/>
      <c r="W203" s="155"/>
      <c r="X203" s="155"/>
      <c r="Y203" s="155"/>
      <c r="Z203" s="155"/>
      <c r="AA203" s="155"/>
      <c r="AB203" s="155"/>
      <c r="AC203" s="155"/>
      <c r="AD203" s="155"/>
      <c r="AE203" s="155"/>
      <c r="AR203" s="290" t="s">
        <v>150</v>
      </c>
      <c r="AT203" s="290" t="s">
        <v>137</v>
      </c>
      <c r="AU203" s="290" t="s">
        <v>84</v>
      </c>
      <c r="AY203" s="134" t="s">
        <v>132</v>
      </c>
      <c r="BE203" s="340">
        <f>IF(N203="základná",J203,0)</f>
        <v>0</v>
      </c>
      <c r="BF203" s="340">
        <f>IF(N203="znížená",J203,0)</f>
        <v>0</v>
      </c>
      <c r="BG203" s="340">
        <f>IF(N203="zákl. prenesená",J203,0)</f>
        <v>0</v>
      </c>
      <c r="BH203" s="340">
        <f>IF(N203="zníž. prenesená",J203,0)</f>
        <v>0</v>
      </c>
      <c r="BI203" s="340">
        <f>IF(N203="nulová",J203,0)</f>
        <v>0</v>
      </c>
      <c r="BJ203" s="134" t="s">
        <v>80</v>
      </c>
      <c r="BK203" s="340">
        <f>ROUND(I203*H203,2)</f>
        <v>0</v>
      </c>
      <c r="BL203" s="134" t="s">
        <v>150</v>
      </c>
      <c r="BM203" s="290" t="s">
        <v>1318</v>
      </c>
    </row>
    <row r="204" spans="1:65" s="161" customFormat="1" ht="24.2" customHeight="1">
      <c r="A204" s="155"/>
      <c r="B204" s="328"/>
      <c r="C204" s="329" t="s">
        <v>409</v>
      </c>
      <c r="D204" s="329" t="s">
        <v>137</v>
      </c>
      <c r="E204" s="330" t="s">
        <v>1319</v>
      </c>
      <c r="F204" s="331" t="s">
        <v>1320</v>
      </c>
      <c r="G204" s="332" t="s">
        <v>592</v>
      </c>
      <c r="H204" s="333">
        <v>155.84700000000001</v>
      </c>
      <c r="I204" s="334"/>
      <c r="J204" s="334"/>
      <c r="K204" s="335"/>
      <c r="L204" s="156"/>
      <c r="M204" s="336" t="s">
        <v>1</v>
      </c>
      <c r="N204" s="337" t="s">
        <v>34</v>
      </c>
      <c r="O204" s="208"/>
      <c r="P204" s="338">
        <f>O204*H204</f>
        <v>0</v>
      </c>
      <c r="Q204" s="338">
        <v>0</v>
      </c>
      <c r="R204" s="338">
        <f>Q204*H204</f>
        <v>0</v>
      </c>
      <c r="S204" s="338">
        <v>0</v>
      </c>
      <c r="T204" s="339">
        <f>S204*H204</f>
        <v>0</v>
      </c>
      <c r="U204" s="155"/>
      <c r="V204" s="155"/>
      <c r="W204" s="155"/>
      <c r="X204" s="155"/>
      <c r="Y204" s="155"/>
      <c r="Z204" s="155"/>
      <c r="AA204" s="155"/>
      <c r="AB204" s="155"/>
      <c r="AC204" s="155"/>
      <c r="AD204" s="155"/>
      <c r="AE204" s="155"/>
      <c r="AR204" s="290" t="s">
        <v>150</v>
      </c>
      <c r="AT204" s="290" t="s">
        <v>137</v>
      </c>
      <c r="AU204" s="290" t="s">
        <v>84</v>
      </c>
      <c r="AY204" s="134" t="s">
        <v>132</v>
      </c>
      <c r="BE204" s="340">
        <f>IF(N204="základná",J204,0)</f>
        <v>0</v>
      </c>
      <c r="BF204" s="340">
        <f>IF(N204="znížená",J204,0)</f>
        <v>0</v>
      </c>
      <c r="BG204" s="340">
        <f>IF(N204="zákl. prenesená",J204,0)</f>
        <v>0</v>
      </c>
      <c r="BH204" s="340">
        <f>IF(N204="zníž. prenesená",J204,0)</f>
        <v>0</v>
      </c>
      <c r="BI204" s="340">
        <f>IF(N204="nulová",J204,0)</f>
        <v>0</v>
      </c>
      <c r="BJ204" s="134" t="s">
        <v>80</v>
      </c>
      <c r="BK204" s="340">
        <f>ROUND(I204*H204,2)</f>
        <v>0</v>
      </c>
      <c r="BL204" s="134" t="s">
        <v>150</v>
      </c>
      <c r="BM204" s="290" t="s">
        <v>1321</v>
      </c>
    </row>
    <row r="205" spans="1:65" s="161" customFormat="1" ht="24.2" customHeight="1">
      <c r="A205" s="155"/>
      <c r="B205" s="328"/>
      <c r="C205" s="329" t="s">
        <v>413</v>
      </c>
      <c r="D205" s="329" t="s">
        <v>137</v>
      </c>
      <c r="E205" s="330" t="s">
        <v>1322</v>
      </c>
      <c r="F205" s="331" t="s">
        <v>1323</v>
      </c>
      <c r="G205" s="332" t="s">
        <v>592</v>
      </c>
      <c r="H205" s="333">
        <v>120.074</v>
      </c>
      <c r="I205" s="334"/>
      <c r="J205" s="334"/>
      <c r="K205" s="335"/>
      <c r="L205" s="156"/>
      <c r="M205" s="336" t="s">
        <v>1</v>
      </c>
      <c r="N205" s="337" t="s">
        <v>34</v>
      </c>
      <c r="O205" s="208"/>
      <c r="P205" s="338">
        <f>O205*H205</f>
        <v>0</v>
      </c>
      <c r="Q205" s="338">
        <v>0</v>
      </c>
      <c r="R205" s="338">
        <f>Q205*H205</f>
        <v>0</v>
      </c>
      <c r="S205" s="338">
        <v>0</v>
      </c>
      <c r="T205" s="339">
        <f>S205*H205</f>
        <v>0</v>
      </c>
      <c r="U205" s="155"/>
      <c r="V205" s="155"/>
      <c r="W205" s="155"/>
      <c r="X205" s="155"/>
      <c r="Y205" s="155"/>
      <c r="Z205" s="155"/>
      <c r="AA205" s="155"/>
      <c r="AB205" s="155"/>
      <c r="AC205" s="155"/>
      <c r="AD205" s="155"/>
      <c r="AE205" s="155"/>
      <c r="AR205" s="290" t="s">
        <v>150</v>
      </c>
      <c r="AT205" s="290" t="s">
        <v>137</v>
      </c>
      <c r="AU205" s="290" t="s">
        <v>84</v>
      </c>
      <c r="AY205" s="134" t="s">
        <v>132</v>
      </c>
      <c r="BE205" s="340">
        <f>IF(N205="základná",J205,0)</f>
        <v>0</v>
      </c>
      <c r="BF205" s="340">
        <f>IF(N205="znížená",J205,0)</f>
        <v>0</v>
      </c>
      <c r="BG205" s="340">
        <f>IF(N205="zákl. prenesená",J205,0)</f>
        <v>0</v>
      </c>
      <c r="BH205" s="340">
        <f>IF(N205="zníž. prenesená",J205,0)</f>
        <v>0</v>
      </c>
      <c r="BI205" s="340">
        <f>IF(N205="nulová",J205,0)</f>
        <v>0</v>
      </c>
      <c r="BJ205" s="134" t="s">
        <v>80</v>
      </c>
      <c r="BK205" s="340">
        <f>ROUND(I205*H205,2)</f>
        <v>0</v>
      </c>
      <c r="BL205" s="134" t="s">
        <v>150</v>
      </c>
      <c r="BM205" s="290" t="s">
        <v>1324</v>
      </c>
    </row>
    <row r="206" spans="1:65" s="161" customFormat="1" ht="24.2" customHeight="1">
      <c r="A206" s="155"/>
      <c r="B206" s="328"/>
      <c r="C206" s="329" t="s">
        <v>417</v>
      </c>
      <c r="D206" s="329" t="s">
        <v>137</v>
      </c>
      <c r="E206" s="330" t="s">
        <v>1325</v>
      </c>
      <c r="F206" s="331" t="s">
        <v>1326</v>
      </c>
      <c r="G206" s="332" t="s">
        <v>592</v>
      </c>
      <c r="H206" s="333">
        <v>35.773000000000003</v>
      </c>
      <c r="I206" s="334"/>
      <c r="J206" s="334"/>
      <c r="K206" s="335"/>
      <c r="L206" s="156"/>
      <c r="M206" s="336" t="s">
        <v>1</v>
      </c>
      <c r="N206" s="337" t="s">
        <v>34</v>
      </c>
      <c r="O206" s="208"/>
      <c r="P206" s="338">
        <f>O206*H206</f>
        <v>0</v>
      </c>
      <c r="Q206" s="338">
        <v>0</v>
      </c>
      <c r="R206" s="338">
        <f>Q206*H206</f>
        <v>0</v>
      </c>
      <c r="S206" s="338">
        <v>0</v>
      </c>
      <c r="T206" s="339">
        <f>S206*H206</f>
        <v>0</v>
      </c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5"/>
      <c r="AR206" s="290" t="s">
        <v>150</v>
      </c>
      <c r="AT206" s="290" t="s">
        <v>137</v>
      </c>
      <c r="AU206" s="290" t="s">
        <v>84</v>
      </c>
      <c r="AY206" s="134" t="s">
        <v>132</v>
      </c>
      <c r="BE206" s="340">
        <f>IF(N206="základná",J206,0)</f>
        <v>0</v>
      </c>
      <c r="BF206" s="340">
        <f>IF(N206="znížená",J206,0)</f>
        <v>0</v>
      </c>
      <c r="BG206" s="340">
        <f>IF(N206="zákl. prenesená",J206,0)</f>
        <v>0</v>
      </c>
      <c r="BH206" s="340">
        <f>IF(N206="zníž. prenesená",J206,0)</f>
        <v>0</v>
      </c>
      <c r="BI206" s="340">
        <f>IF(N206="nulová",J206,0)</f>
        <v>0</v>
      </c>
      <c r="BJ206" s="134" t="s">
        <v>80</v>
      </c>
      <c r="BK206" s="340">
        <f>ROUND(I206*H206,2)</f>
        <v>0</v>
      </c>
      <c r="BL206" s="134" t="s">
        <v>150</v>
      </c>
      <c r="BM206" s="290" t="s">
        <v>1327</v>
      </c>
    </row>
    <row r="207" spans="1:65" s="314" customFormat="1" ht="22.9" customHeight="1">
      <c r="B207" s="315"/>
      <c r="D207" s="316" t="s">
        <v>67</v>
      </c>
      <c r="E207" s="326" t="s">
        <v>534</v>
      </c>
      <c r="F207" s="326" t="s">
        <v>1328</v>
      </c>
      <c r="I207" s="318"/>
      <c r="J207" s="327"/>
      <c r="L207" s="315"/>
      <c r="M207" s="320"/>
      <c r="N207" s="321"/>
      <c r="O207" s="321"/>
      <c r="P207" s="322">
        <f>P208</f>
        <v>0</v>
      </c>
      <c r="Q207" s="321"/>
      <c r="R207" s="322">
        <f>R208</f>
        <v>0</v>
      </c>
      <c r="S207" s="321"/>
      <c r="T207" s="323">
        <f>T208</f>
        <v>0</v>
      </c>
      <c r="AR207" s="316" t="s">
        <v>75</v>
      </c>
      <c r="AT207" s="324" t="s">
        <v>67</v>
      </c>
      <c r="AU207" s="324" t="s">
        <v>75</v>
      </c>
      <c r="AY207" s="316" t="s">
        <v>132</v>
      </c>
      <c r="BK207" s="325">
        <f>BK208</f>
        <v>0</v>
      </c>
    </row>
    <row r="208" spans="1:65" s="161" customFormat="1" ht="16.5" customHeight="1">
      <c r="A208" s="155"/>
      <c r="B208" s="328"/>
      <c r="C208" s="329" t="s">
        <v>421</v>
      </c>
      <c r="D208" s="329" t="s">
        <v>137</v>
      </c>
      <c r="E208" s="330" t="s">
        <v>1329</v>
      </c>
      <c r="F208" s="331" t="s">
        <v>1328</v>
      </c>
      <c r="G208" s="332" t="s">
        <v>592</v>
      </c>
      <c r="H208" s="333">
        <v>249.94800000000001</v>
      </c>
      <c r="I208" s="334"/>
      <c r="J208" s="334"/>
      <c r="K208" s="335"/>
      <c r="L208" s="156"/>
      <c r="M208" s="336" t="s">
        <v>1</v>
      </c>
      <c r="N208" s="337" t="s">
        <v>34</v>
      </c>
      <c r="O208" s="208"/>
      <c r="P208" s="338">
        <f>O208*H208</f>
        <v>0</v>
      </c>
      <c r="Q208" s="338">
        <v>0</v>
      </c>
      <c r="R208" s="338">
        <f>Q208*H208</f>
        <v>0</v>
      </c>
      <c r="S208" s="338">
        <v>0</v>
      </c>
      <c r="T208" s="339">
        <f>S208*H208</f>
        <v>0</v>
      </c>
      <c r="U208" s="155"/>
      <c r="V208" s="155"/>
      <c r="W208" s="155"/>
      <c r="X208" s="155"/>
      <c r="Y208" s="155"/>
      <c r="Z208" s="155"/>
      <c r="AA208" s="155"/>
      <c r="AB208" s="155"/>
      <c r="AC208" s="155"/>
      <c r="AD208" s="155"/>
      <c r="AE208" s="155"/>
      <c r="AR208" s="290" t="s">
        <v>150</v>
      </c>
      <c r="AT208" s="290" t="s">
        <v>137</v>
      </c>
      <c r="AU208" s="290" t="s">
        <v>80</v>
      </c>
      <c r="AY208" s="134" t="s">
        <v>132</v>
      </c>
      <c r="BE208" s="340">
        <f>IF(N208="základná",J208,0)</f>
        <v>0</v>
      </c>
      <c r="BF208" s="340">
        <f>IF(N208="znížená",J208,0)</f>
        <v>0</v>
      </c>
      <c r="BG208" s="340">
        <f>IF(N208="zákl. prenesená",J208,0)</f>
        <v>0</v>
      </c>
      <c r="BH208" s="340">
        <f>IF(N208="zníž. prenesená",J208,0)</f>
        <v>0</v>
      </c>
      <c r="BI208" s="340">
        <f>IF(N208="nulová",J208,0)</f>
        <v>0</v>
      </c>
      <c r="BJ208" s="134" t="s">
        <v>80</v>
      </c>
      <c r="BK208" s="340">
        <f>ROUND(I208*H208,2)</f>
        <v>0</v>
      </c>
      <c r="BL208" s="134" t="s">
        <v>150</v>
      </c>
      <c r="BM208" s="290" t="s">
        <v>1330</v>
      </c>
    </row>
    <row r="209" spans="1:65" s="314" customFormat="1" ht="25.9" customHeight="1">
      <c r="B209" s="315"/>
      <c r="D209" s="316" t="s">
        <v>67</v>
      </c>
      <c r="E209" s="317" t="s">
        <v>1331</v>
      </c>
      <c r="F209" s="317" t="s">
        <v>1332</v>
      </c>
      <c r="I209" s="318"/>
      <c r="J209" s="319"/>
      <c r="L209" s="315"/>
      <c r="M209" s="320"/>
      <c r="N209" s="321"/>
      <c r="O209" s="321"/>
      <c r="P209" s="322">
        <f>P210</f>
        <v>0</v>
      </c>
      <c r="Q209" s="321"/>
      <c r="R209" s="322">
        <f>R210</f>
        <v>8.6792099999999997E-3</v>
      </c>
      <c r="S209" s="321"/>
      <c r="T209" s="323">
        <f>T210</f>
        <v>0</v>
      </c>
      <c r="AR209" s="316" t="s">
        <v>80</v>
      </c>
      <c r="AT209" s="324" t="s">
        <v>67</v>
      </c>
      <c r="AU209" s="324" t="s">
        <v>68</v>
      </c>
      <c r="AY209" s="316" t="s">
        <v>132</v>
      </c>
      <c r="BK209" s="325">
        <f>BK210</f>
        <v>0</v>
      </c>
    </row>
    <row r="210" spans="1:65" s="314" customFormat="1" ht="22.9" customHeight="1">
      <c r="B210" s="315"/>
      <c r="D210" s="316" t="s">
        <v>67</v>
      </c>
      <c r="E210" s="326" t="s">
        <v>1333</v>
      </c>
      <c r="F210" s="326" t="s">
        <v>1334</v>
      </c>
      <c r="I210" s="318"/>
      <c r="J210" s="327"/>
      <c r="L210" s="315"/>
      <c r="M210" s="320"/>
      <c r="N210" s="321"/>
      <c r="O210" s="321"/>
      <c r="P210" s="322">
        <f>SUM(P211:P213)</f>
        <v>0</v>
      </c>
      <c r="Q210" s="321"/>
      <c r="R210" s="322">
        <f>SUM(R211:R213)</f>
        <v>8.6792099999999997E-3</v>
      </c>
      <c r="S210" s="321"/>
      <c r="T210" s="323">
        <f>SUM(T211:T213)</f>
        <v>0</v>
      </c>
      <c r="AR210" s="316" t="s">
        <v>80</v>
      </c>
      <c r="AT210" s="324" t="s">
        <v>67</v>
      </c>
      <c r="AU210" s="324" t="s">
        <v>75</v>
      </c>
      <c r="AY210" s="316" t="s">
        <v>132</v>
      </c>
      <c r="BK210" s="325">
        <f>SUM(BK211:BK213)</f>
        <v>0</v>
      </c>
    </row>
    <row r="211" spans="1:65" s="161" customFormat="1" ht="24.2" customHeight="1">
      <c r="A211" s="155"/>
      <c r="B211" s="328"/>
      <c r="C211" s="329" t="s">
        <v>433</v>
      </c>
      <c r="D211" s="329" t="s">
        <v>137</v>
      </c>
      <c r="E211" s="330" t="s">
        <v>1341</v>
      </c>
      <c r="F211" s="331" t="s">
        <v>1342</v>
      </c>
      <c r="G211" s="332" t="s">
        <v>293</v>
      </c>
      <c r="H211" s="333">
        <v>1.599</v>
      </c>
      <c r="I211" s="334"/>
      <c r="J211" s="334"/>
      <c r="K211" s="335"/>
      <c r="L211" s="156"/>
      <c r="M211" s="336" t="s">
        <v>1</v>
      </c>
      <c r="N211" s="337" t="s">
        <v>34</v>
      </c>
      <c r="O211" s="208"/>
      <c r="P211" s="338">
        <f>O211*H211</f>
        <v>0</v>
      </c>
      <c r="Q211" s="338">
        <v>5.4000000000000001E-4</v>
      </c>
      <c r="R211" s="338">
        <f>Q211*H211</f>
        <v>8.6346000000000003E-4</v>
      </c>
      <c r="S211" s="338">
        <v>0</v>
      </c>
      <c r="T211" s="339">
        <f>S211*H211</f>
        <v>0</v>
      </c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5"/>
      <c r="AR211" s="290" t="s">
        <v>199</v>
      </c>
      <c r="AT211" s="290" t="s">
        <v>137</v>
      </c>
      <c r="AU211" s="290" t="s">
        <v>80</v>
      </c>
      <c r="AY211" s="134" t="s">
        <v>132</v>
      </c>
      <c r="BE211" s="340">
        <f>IF(N211="základná",J211,0)</f>
        <v>0</v>
      </c>
      <c r="BF211" s="340">
        <f>IF(N211="znížená",J211,0)</f>
        <v>0</v>
      </c>
      <c r="BG211" s="340">
        <f>IF(N211="zákl. prenesená",J211,0)</f>
        <v>0</v>
      </c>
      <c r="BH211" s="340">
        <f>IF(N211="zníž. prenesená",J211,0)</f>
        <v>0</v>
      </c>
      <c r="BI211" s="340">
        <f>IF(N211="nulová",J211,0)</f>
        <v>0</v>
      </c>
      <c r="BJ211" s="134" t="s">
        <v>80</v>
      </c>
      <c r="BK211" s="340">
        <f>ROUND(I211*H211,2)</f>
        <v>0</v>
      </c>
      <c r="BL211" s="134" t="s">
        <v>199</v>
      </c>
      <c r="BM211" s="290" t="s">
        <v>1343</v>
      </c>
    </row>
    <row r="212" spans="1:65" s="161" customFormat="1" ht="24.2" customHeight="1">
      <c r="A212" s="155"/>
      <c r="B212" s="328"/>
      <c r="C212" s="341" t="s">
        <v>437</v>
      </c>
      <c r="D212" s="341" t="s">
        <v>130</v>
      </c>
      <c r="E212" s="342" t="s">
        <v>1344</v>
      </c>
      <c r="F212" s="343" t="s">
        <v>1345</v>
      </c>
      <c r="G212" s="344" t="s">
        <v>293</v>
      </c>
      <c r="H212" s="345">
        <v>1.839</v>
      </c>
      <c r="I212" s="346"/>
      <c r="J212" s="346"/>
      <c r="K212" s="347"/>
      <c r="L212" s="348"/>
      <c r="M212" s="349" t="s">
        <v>1</v>
      </c>
      <c r="N212" s="350" t="s">
        <v>34</v>
      </c>
      <c r="O212" s="208"/>
      <c r="P212" s="338">
        <f>O212*H212</f>
        <v>0</v>
      </c>
      <c r="Q212" s="338">
        <v>4.2500000000000003E-3</v>
      </c>
      <c r="R212" s="338">
        <f>Q212*H212</f>
        <v>7.8157499999999998E-3</v>
      </c>
      <c r="S212" s="338">
        <v>0</v>
      </c>
      <c r="T212" s="339">
        <f>S212*H212</f>
        <v>0</v>
      </c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5"/>
      <c r="AR212" s="290" t="s">
        <v>262</v>
      </c>
      <c r="AT212" s="290" t="s">
        <v>130</v>
      </c>
      <c r="AU212" s="290" t="s">
        <v>80</v>
      </c>
      <c r="AY212" s="134" t="s">
        <v>132</v>
      </c>
      <c r="BE212" s="340">
        <f>IF(N212="základná",J212,0)</f>
        <v>0</v>
      </c>
      <c r="BF212" s="340">
        <f>IF(N212="znížená",J212,0)</f>
        <v>0</v>
      </c>
      <c r="BG212" s="340">
        <f>IF(N212="zákl. prenesená",J212,0)</f>
        <v>0</v>
      </c>
      <c r="BH212" s="340">
        <f>IF(N212="zníž. prenesená",J212,0)</f>
        <v>0</v>
      </c>
      <c r="BI212" s="340">
        <f>IF(N212="nulová",J212,0)</f>
        <v>0</v>
      </c>
      <c r="BJ212" s="134" t="s">
        <v>80</v>
      </c>
      <c r="BK212" s="340">
        <f>ROUND(I212*H212,2)</f>
        <v>0</v>
      </c>
      <c r="BL212" s="134" t="s">
        <v>199</v>
      </c>
      <c r="BM212" s="290" t="s">
        <v>1346</v>
      </c>
    </row>
    <row r="213" spans="1:65" s="161" customFormat="1" ht="24.2" customHeight="1">
      <c r="A213" s="155"/>
      <c r="B213" s="328"/>
      <c r="C213" s="329" t="s">
        <v>441</v>
      </c>
      <c r="D213" s="329" t="s">
        <v>137</v>
      </c>
      <c r="E213" s="330" t="s">
        <v>1347</v>
      </c>
      <c r="F213" s="331" t="s">
        <v>1348</v>
      </c>
      <c r="G213" s="332" t="s">
        <v>592</v>
      </c>
      <c r="H213" s="333">
        <v>8.9999999999999993E-3</v>
      </c>
      <c r="I213" s="334"/>
      <c r="J213" s="334"/>
      <c r="K213" s="335"/>
      <c r="L213" s="156"/>
      <c r="M213" s="336" t="s">
        <v>1</v>
      </c>
      <c r="N213" s="337" t="s">
        <v>34</v>
      </c>
      <c r="O213" s="208"/>
      <c r="P213" s="338">
        <f>O213*H213</f>
        <v>0</v>
      </c>
      <c r="Q213" s="338">
        <v>0</v>
      </c>
      <c r="R213" s="338">
        <f>Q213*H213</f>
        <v>0</v>
      </c>
      <c r="S213" s="338">
        <v>0</v>
      </c>
      <c r="T213" s="339">
        <f>S213*H213</f>
        <v>0</v>
      </c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5"/>
      <c r="AR213" s="290" t="s">
        <v>199</v>
      </c>
      <c r="AT213" s="290" t="s">
        <v>137</v>
      </c>
      <c r="AU213" s="290" t="s">
        <v>80</v>
      </c>
      <c r="AY213" s="134" t="s">
        <v>132</v>
      </c>
      <c r="BE213" s="340">
        <f>IF(N213="základná",J213,0)</f>
        <v>0</v>
      </c>
      <c r="BF213" s="340">
        <f>IF(N213="znížená",J213,0)</f>
        <v>0</v>
      </c>
      <c r="BG213" s="340">
        <f>IF(N213="zákl. prenesená",J213,0)</f>
        <v>0</v>
      </c>
      <c r="BH213" s="340">
        <f>IF(N213="zníž. prenesená",J213,0)</f>
        <v>0</v>
      </c>
      <c r="BI213" s="340">
        <f>IF(N213="nulová",J213,0)</f>
        <v>0</v>
      </c>
      <c r="BJ213" s="134" t="s">
        <v>80</v>
      </c>
      <c r="BK213" s="340">
        <f>ROUND(I213*H213,2)</f>
        <v>0</v>
      </c>
      <c r="BL213" s="134" t="s">
        <v>199</v>
      </c>
      <c r="BM213" s="290" t="s">
        <v>1349</v>
      </c>
    </row>
    <row r="214" spans="1:65" s="314" customFormat="1" ht="25.9" customHeight="1">
      <c r="B214" s="315"/>
      <c r="D214" s="316" t="s">
        <v>67</v>
      </c>
      <c r="E214" s="317" t="s">
        <v>130</v>
      </c>
      <c r="F214" s="317" t="s">
        <v>131</v>
      </c>
      <c r="I214" s="318"/>
      <c r="J214" s="319"/>
      <c r="L214" s="315"/>
      <c r="M214" s="320"/>
      <c r="N214" s="321"/>
      <c r="O214" s="321"/>
      <c r="P214" s="322">
        <f>P215</f>
        <v>0</v>
      </c>
      <c r="Q214" s="321"/>
      <c r="R214" s="322">
        <f>R215</f>
        <v>6.3840000000000008E-2</v>
      </c>
      <c r="S214" s="321"/>
      <c r="T214" s="323">
        <f>T215</f>
        <v>0</v>
      </c>
      <c r="AR214" s="316" t="s">
        <v>84</v>
      </c>
      <c r="AT214" s="324" t="s">
        <v>67</v>
      </c>
      <c r="AU214" s="324" t="s">
        <v>68</v>
      </c>
      <c r="AY214" s="316" t="s">
        <v>132</v>
      </c>
      <c r="BK214" s="325">
        <f>BK215</f>
        <v>0</v>
      </c>
    </row>
    <row r="215" spans="1:65" s="314" customFormat="1" ht="22.9" customHeight="1">
      <c r="B215" s="315"/>
      <c r="D215" s="316" t="s">
        <v>67</v>
      </c>
      <c r="E215" s="326" t="s">
        <v>1377</v>
      </c>
      <c r="F215" s="326" t="s">
        <v>1378</v>
      </c>
      <c r="I215" s="318"/>
      <c r="J215" s="327"/>
      <c r="L215" s="315"/>
      <c r="M215" s="320"/>
      <c r="N215" s="321"/>
      <c r="O215" s="321"/>
      <c r="P215" s="322">
        <f>SUM(P216:P217)</f>
        <v>0</v>
      </c>
      <c r="Q215" s="321"/>
      <c r="R215" s="322">
        <f>SUM(R216:R217)</f>
        <v>6.3840000000000008E-2</v>
      </c>
      <c r="S215" s="321"/>
      <c r="T215" s="323">
        <f>SUM(T216:T217)</f>
        <v>0</v>
      </c>
      <c r="AR215" s="316" t="s">
        <v>84</v>
      </c>
      <c r="AT215" s="324" t="s">
        <v>67</v>
      </c>
      <c r="AU215" s="324" t="s">
        <v>75</v>
      </c>
      <c r="AY215" s="316" t="s">
        <v>132</v>
      </c>
      <c r="BK215" s="325">
        <f>SUM(BK216:BK217)</f>
        <v>0</v>
      </c>
    </row>
    <row r="216" spans="1:65" s="161" customFormat="1" ht="24.2" customHeight="1">
      <c r="A216" s="155"/>
      <c r="B216" s="328"/>
      <c r="C216" s="329" t="s">
        <v>445</v>
      </c>
      <c r="D216" s="329" t="s">
        <v>137</v>
      </c>
      <c r="E216" s="330" t="s">
        <v>1379</v>
      </c>
      <c r="F216" s="331" t="s">
        <v>1380</v>
      </c>
      <c r="G216" s="332" t="s">
        <v>145</v>
      </c>
      <c r="H216" s="333">
        <v>304</v>
      </c>
      <c r="I216" s="334"/>
      <c r="J216" s="334"/>
      <c r="K216" s="335"/>
      <c r="L216" s="156"/>
      <c r="M216" s="336" t="s">
        <v>1</v>
      </c>
      <c r="N216" s="337" t="s">
        <v>34</v>
      </c>
      <c r="O216" s="208"/>
      <c r="P216" s="338">
        <f>O216*H216</f>
        <v>0</v>
      </c>
      <c r="Q216" s="338">
        <v>0</v>
      </c>
      <c r="R216" s="338">
        <f>Q216*H216</f>
        <v>0</v>
      </c>
      <c r="S216" s="338">
        <v>0</v>
      </c>
      <c r="T216" s="339">
        <f>S216*H216</f>
        <v>0</v>
      </c>
      <c r="U216" s="155"/>
      <c r="V216" s="155"/>
      <c r="W216" s="155"/>
      <c r="X216" s="155"/>
      <c r="Y216" s="155"/>
      <c r="Z216" s="155"/>
      <c r="AA216" s="155"/>
      <c r="AB216" s="155"/>
      <c r="AC216" s="155"/>
      <c r="AD216" s="155"/>
      <c r="AE216" s="155"/>
      <c r="AR216" s="290" t="s">
        <v>141</v>
      </c>
      <c r="AT216" s="290" t="s">
        <v>137</v>
      </c>
      <c r="AU216" s="290" t="s">
        <v>80</v>
      </c>
      <c r="AY216" s="134" t="s">
        <v>132</v>
      </c>
      <c r="BE216" s="340">
        <f>IF(N216="základná",J216,0)</f>
        <v>0</v>
      </c>
      <c r="BF216" s="340">
        <f>IF(N216="znížená",J216,0)</f>
        <v>0</v>
      </c>
      <c r="BG216" s="340">
        <f>IF(N216="zákl. prenesená",J216,0)</f>
        <v>0</v>
      </c>
      <c r="BH216" s="340">
        <f>IF(N216="zníž. prenesená",J216,0)</f>
        <v>0</v>
      </c>
      <c r="BI216" s="340">
        <f>IF(N216="nulová",J216,0)</f>
        <v>0</v>
      </c>
      <c r="BJ216" s="134" t="s">
        <v>80</v>
      </c>
      <c r="BK216" s="340">
        <f>ROUND(I216*H216,2)</f>
        <v>0</v>
      </c>
      <c r="BL216" s="134" t="s">
        <v>141</v>
      </c>
      <c r="BM216" s="290" t="s">
        <v>1381</v>
      </c>
    </row>
    <row r="217" spans="1:65" s="161" customFormat="1" ht="16.5" customHeight="1">
      <c r="A217" s="155"/>
      <c r="B217" s="328"/>
      <c r="C217" s="341" t="s">
        <v>449</v>
      </c>
      <c r="D217" s="341" t="s">
        <v>130</v>
      </c>
      <c r="E217" s="342" t="s">
        <v>1382</v>
      </c>
      <c r="F217" s="343" t="s">
        <v>1383</v>
      </c>
      <c r="G217" s="344" t="s">
        <v>145</v>
      </c>
      <c r="H217" s="345">
        <v>304</v>
      </c>
      <c r="I217" s="346"/>
      <c r="J217" s="346"/>
      <c r="K217" s="347"/>
      <c r="L217" s="348"/>
      <c r="M217" s="349" t="s">
        <v>1</v>
      </c>
      <c r="N217" s="350" t="s">
        <v>34</v>
      </c>
      <c r="O217" s="208"/>
      <c r="P217" s="338">
        <f>O217*H217</f>
        <v>0</v>
      </c>
      <c r="Q217" s="338">
        <v>2.1000000000000001E-4</v>
      </c>
      <c r="R217" s="338">
        <f>Q217*H217</f>
        <v>6.3840000000000008E-2</v>
      </c>
      <c r="S217" s="338">
        <v>0</v>
      </c>
      <c r="T217" s="339">
        <f>S217*H217</f>
        <v>0</v>
      </c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5"/>
      <c r="AR217" s="290" t="s">
        <v>664</v>
      </c>
      <c r="AT217" s="290" t="s">
        <v>130</v>
      </c>
      <c r="AU217" s="290" t="s">
        <v>80</v>
      </c>
      <c r="AY217" s="134" t="s">
        <v>132</v>
      </c>
      <c r="BE217" s="340">
        <f>IF(N217="základná",J217,0)</f>
        <v>0</v>
      </c>
      <c r="BF217" s="340">
        <f>IF(N217="znížená",J217,0)</f>
        <v>0</v>
      </c>
      <c r="BG217" s="340">
        <f>IF(N217="zákl. prenesená",J217,0)</f>
        <v>0</v>
      </c>
      <c r="BH217" s="340">
        <f>IF(N217="zníž. prenesená",J217,0)</f>
        <v>0</v>
      </c>
      <c r="BI217" s="340">
        <f>IF(N217="nulová",J217,0)</f>
        <v>0</v>
      </c>
      <c r="BJ217" s="134" t="s">
        <v>80</v>
      </c>
      <c r="BK217" s="340">
        <f>ROUND(I217*H217,2)</f>
        <v>0</v>
      </c>
      <c r="BL217" s="134" t="s">
        <v>664</v>
      </c>
      <c r="BM217" s="290" t="s">
        <v>1384</v>
      </c>
    </row>
    <row r="218" spans="1:65" s="314" customFormat="1" ht="25.9" customHeight="1">
      <c r="B218" s="315"/>
      <c r="D218" s="316" t="s">
        <v>67</v>
      </c>
      <c r="E218" s="317" t="s">
        <v>765</v>
      </c>
      <c r="F218" s="317" t="s">
        <v>1385</v>
      </c>
      <c r="I218" s="318"/>
      <c r="J218" s="319"/>
      <c r="L218" s="315"/>
      <c r="M218" s="320"/>
      <c r="N218" s="321"/>
      <c r="O218" s="321"/>
      <c r="P218" s="322">
        <f>P219</f>
        <v>0</v>
      </c>
      <c r="Q218" s="321"/>
      <c r="R218" s="322">
        <f>R219</f>
        <v>0</v>
      </c>
      <c r="S218" s="321"/>
      <c r="T218" s="323">
        <f>T219</f>
        <v>0</v>
      </c>
      <c r="AR218" s="316" t="s">
        <v>154</v>
      </c>
      <c r="AT218" s="324" t="s">
        <v>67</v>
      </c>
      <c r="AU218" s="324" t="s">
        <v>68</v>
      </c>
      <c r="AY218" s="316" t="s">
        <v>132</v>
      </c>
      <c r="BK218" s="325">
        <f>BK219</f>
        <v>0</v>
      </c>
    </row>
    <row r="219" spans="1:65" s="161" customFormat="1" ht="44.25" customHeight="1">
      <c r="A219" s="155"/>
      <c r="B219" s="328"/>
      <c r="C219" s="329" t="s">
        <v>453</v>
      </c>
      <c r="D219" s="329" t="s">
        <v>137</v>
      </c>
      <c r="E219" s="330" t="s">
        <v>1386</v>
      </c>
      <c r="F219" s="331" t="s">
        <v>1387</v>
      </c>
      <c r="G219" s="332" t="s">
        <v>336</v>
      </c>
      <c r="H219" s="333"/>
      <c r="I219" s="334"/>
      <c r="J219" s="334"/>
      <c r="K219" s="335"/>
      <c r="L219" s="156"/>
      <c r="M219" s="351" t="s">
        <v>1</v>
      </c>
      <c r="N219" s="352" t="s">
        <v>34</v>
      </c>
      <c r="O219" s="353"/>
      <c r="P219" s="354">
        <f>O219*H219</f>
        <v>0</v>
      </c>
      <c r="Q219" s="354">
        <v>0</v>
      </c>
      <c r="R219" s="354">
        <f>Q219*H219</f>
        <v>0</v>
      </c>
      <c r="S219" s="354">
        <v>0</v>
      </c>
      <c r="T219" s="355">
        <f>S219*H219</f>
        <v>0</v>
      </c>
      <c r="U219" s="155"/>
      <c r="V219" s="155"/>
      <c r="W219" s="155"/>
      <c r="X219" s="155"/>
      <c r="Y219" s="155"/>
      <c r="Z219" s="155"/>
      <c r="AA219" s="155"/>
      <c r="AB219" s="155"/>
      <c r="AC219" s="155"/>
      <c r="AD219" s="155"/>
      <c r="AE219" s="155"/>
      <c r="AR219" s="290" t="s">
        <v>770</v>
      </c>
      <c r="AT219" s="290" t="s">
        <v>137</v>
      </c>
      <c r="AU219" s="290" t="s">
        <v>75</v>
      </c>
      <c r="AY219" s="134" t="s">
        <v>132</v>
      </c>
      <c r="BE219" s="340">
        <f>IF(N219="základná",J219,0)</f>
        <v>0</v>
      </c>
      <c r="BF219" s="340">
        <f>IF(N219="znížená",J219,0)</f>
        <v>0</v>
      </c>
      <c r="BG219" s="340">
        <f>IF(N219="zákl. prenesená",J219,0)</f>
        <v>0</v>
      </c>
      <c r="BH219" s="340">
        <f>IF(N219="zníž. prenesená",J219,0)</f>
        <v>0</v>
      </c>
      <c r="BI219" s="340">
        <f>IF(N219="nulová",J219,0)</f>
        <v>0</v>
      </c>
      <c r="BJ219" s="134" t="s">
        <v>80</v>
      </c>
      <c r="BK219" s="340">
        <f>ROUND(I219*H219,2)</f>
        <v>0</v>
      </c>
      <c r="BL219" s="134" t="s">
        <v>770</v>
      </c>
      <c r="BM219" s="290" t="s">
        <v>1388</v>
      </c>
    </row>
    <row r="220" spans="1:65" s="161" customFormat="1" ht="6.95" customHeight="1">
      <c r="A220" s="155"/>
      <c r="B220" s="187"/>
      <c r="C220" s="188"/>
      <c r="D220" s="188"/>
      <c r="E220" s="188"/>
      <c r="F220" s="188"/>
      <c r="G220" s="188"/>
      <c r="H220" s="188"/>
      <c r="I220" s="188"/>
      <c r="J220" s="188"/>
      <c r="K220" s="188"/>
      <c r="L220" s="156"/>
      <c r="M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  <c r="AC220" s="155"/>
      <c r="AD220" s="155"/>
      <c r="AE220" s="155"/>
    </row>
  </sheetData>
  <autoFilter ref="C137:K219"/>
  <mergeCells count="15">
    <mergeCell ref="E124:H124"/>
    <mergeCell ref="E128:H128"/>
    <mergeCell ref="E126:H126"/>
    <mergeCell ref="E130:H130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1 - Hlavná trasa, O2,O4-O7</vt:lpstr>
      <vt:lpstr>2 - O1</vt:lpstr>
      <vt:lpstr>3 - O3</vt:lpstr>
      <vt:lpstr>1 - Hlavná trasa, O2,O4-O7_01</vt:lpstr>
      <vt:lpstr>2 - O1_01</vt:lpstr>
      <vt:lpstr>3 - O3_01</vt:lpstr>
      <vt:lpstr>'1 - Hlavná trasa, O2,O4-O7'!Názvy_tlače</vt:lpstr>
      <vt:lpstr>'1 - Hlavná trasa, O2,O4-O7_01'!Názvy_tlače</vt:lpstr>
      <vt:lpstr>'2 - O1'!Názvy_tlače</vt:lpstr>
      <vt:lpstr>'2 - O1_01'!Názvy_tlače</vt:lpstr>
      <vt:lpstr>'3 - O3'!Názvy_tlače</vt:lpstr>
      <vt:lpstr>'3 - O3_01'!Názvy_tlače</vt:lpstr>
      <vt:lpstr>'Rekapitulácia stavby'!Názvy_tlače</vt:lpstr>
      <vt:lpstr>'1 - Hlavná trasa, O2,O4-O7'!Oblasť_tlače</vt:lpstr>
      <vt:lpstr>'1 - Hlavná trasa, O2,O4-O7_01'!Oblasť_tlače</vt:lpstr>
      <vt:lpstr>'2 - O1'!Oblasť_tlače</vt:lpstr>
      <vt:lpstr>'2 - O1_01'!Oblasť_tlače</vt:lpstr>
      <vt:lpstr>'3 - O3'!Oblasť_tlače</vt:lpstr>
      <vt:lpstr>'3 - O3_01'!Oblasť_tlače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P15\Energia16</dc:creator>
  <cp:lastModifiedBy>Andrea Slezáková</cp:lastModifiedBy>
  <dcterms:created xsi:type="dcterms:W3CDTF">2022-06-16T11:16:00Z</dcterms:created>
  <dcterms:modified xsi:type="dcterms:W3CDTF">2022-08-03T09:29:24Z</dcterms:modified>
</cp:coreProperties>
</file>