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lwia\Desktop\Przetarg gaz 2022r\"/>
    </mc:Choice>
  </mc:AlternateContent>
  <xr:revisionPtr revIDLastSave="0" documentId="8_{3396331D-634F-4EB0-8D5C-6C30518E9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pp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P14" i="2" l="1"/>
  <c r="BM14" i="2"/>
  <c r="BK14" i="2"/>
  <c r="BM26" i="2" l="1"/>
  <c r="BM25" i="2"/>
  <c r="BM24" i="2"/>
  <c r="BM23" i="2"/>
  <c r="BM22" i="2"/>
  <c r="BM21" i="2"/>
  <c r="BM20" i="2"/>
  <c r="BM19" i="2"/>
  <c r="BM18" i="2"/>
  <c r="BM17" i="2"/>
  <c r="BM16" i="2"/>
  <c r="BM15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O16" i="2"/>
  <c r="BO17" i="2" s="1"/>
  <c r="BO21" i="2" s="1"/>
  <c r="BO22" i="2" s="1"/>
  <c r="BO23" i="2" s="1"/>
  <c r="BO24" i="2" s="1"/>
  <c r="BO25" i="2" s="1"/>
  <c r="BO26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BG25" i="2"/>
  <c r="BG21" i="2"/>
  <c r="BG17" i="2"/>
  <c r="BG15" i="2"/>
  <c r="BG14" i="2"/>
  <c r="AW26" i="2"/>
  <c r="AW25" i="2"/>
  <c r="AW24" i="2"/>
  <c r="AW23" i="2"/>
  <c r="AW22" i="2"/>
  <c r="AW21" i="2"/>
  <c r="AW20" i="2"/>
  <c r="AW19" i="2"/>
  <c r="AW18" i="2"/>
  <c r="BE18" i="2" s="1"/>
  <c r="AW17" i="2"/>
  <c r="AW16" i="2"/>
  <c r="AW15" i="2"/>
  <c r="AW14" i="2"/>
  <c r="BR14" i="2" s="1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W27" i="2" l="1"/>
  <c r="AV27" i="2"/>
  <c r="BP21" i="2"/>
  <c r="BP25" i="2"/>
  <c r="BG16" i="2"/>
  <c r="BN26" i="2"/>
  <c r="BN25" i="2"/>
  <c r="BN24" i="2"/>
  <c r="BN23" i="2"/>
  <c r="BN22" i="2"/>
  <c r="BN21" i="2"/>
  <c r="BN20" i="2"/>
  <c r="BN19" i="2"/>
  <c r="BN18" i="2"/>
  <c r="BN17" i="2"/>
  <c r="BN16" i="2"/>
  <c r="BN15" i="2"/>
  <c r="BL26" i="2"/>
  <c r="BL25" i="2"/>
  <c r="BL24" i="2"/>
  <c r="BL23" i="2"/>
  <c r="BL22" i="2"/>
  <c r="BL21" i="2"/>
  <c r="BL20" i="2"/>
  <c r="BL19" i="2"/>
  <c r="BL17" i="2"/>
  <c r="BL16" i="2"/>
  <c r="BL15" i="2"/>
  <c r="BG26" i="2"/>
  <c r="BG24" i="2"/>
  <c r="BG23" i="2"/>
  <c r="BG22" i="2"/>
  <c r="BF26" i="2"/>
  <c r="BF25" i="2"/>
  <c r="BF24" i="2"/>
  <c r="BF23" i="2"/>
  <c r="BR22" i="2"/>
  <c r="BP19" i="2"/>
  <c r="BP18" i="2"/>
  <c r="BP16" i="2"/>
  <c r="BP15" i="2"/>
  <c r="BR23" i="2"/>
  <c r="BP26" i="2"/>
  <c r="BP24" i="2"/>
  <c r="BP23" i="2"/>
  <c r="BP22" i="2"/>
  <c r="BP20" i="2"/>
  <c r="BP17" i="2"/>
  <c r="BE26" i="2"/>
  <c r="BE24" i="2"/>
  <c r="BD23" i="2"/>
  <c r="BE22" i="2"/>
  <c r="BR21" i="2"/>
  <c r="BE20" i="2"/>
  <c r="BD19" i="2"/>
  <c r="BI18" i="2"/>
  <c r="BR16" i="2"/>
  <c r="BD15" i="2"/>
  <c r="BR17" i="2" l="1"/>
  <c r="BR24" i="2"/>
  <c r="BE19" i="2"/>
  <c r="BE21" i="2"/>
  <c r="BR19" i="2"/>
  <c r="BR20" i="2"/>
  <c r="BE15" i="2"/>
  <c r="BR18" i="2"/>
  <c r="BD25" i="2"/>
  <c r="BE25" i="2"/>
  <c r="BR25" i="2"/>
  <c r="BD17" i="2"/>
  <c r="BE17" i="2"/>
  <c r="BD16" i="2"/>
  <c r="BD20" i="2"/>
  <c r="BD22" i="2"/>
  <c r="BD24" i="2"/>
  <c r="BH24" i="2" s="1"/>
  <c r="BD26" i="2"/>
  <c r="BH26" i="2" s="1"/>
  <c r="BR15" i="2"/>
  <c r="AW28" i="2"/>
  <c r="BH25" i="2"/>
  <c r="BE23" i="2"/>
  <c r="BR26" i="2"/>
  <c r="BI22" i="2"/>
  <c r="BE16" i="2"/>
  <c r="BI20" i="2"/>
  <c r="BI24" i="2"/>
  <c r="BI26" i="2"/>
  <c r="BD21" i="2"/>
  <c r="BH23" i="2"/>
  <c r="BE14" i="2"/>
  <c r="BD14" i="2"/>
  <c r="BI15" i="2" l="1"/>
  <c r="BI23" i="2"/>
  <c r="BJ23" i="2" s="1"/>
  <c r="BS23" i="2" s="1"/>
  <c r="BT23" i="2" s="1"/>
  <c r="BU23" i="2" s="1"/>
  <c r="BI25" i="2"/>
  <c r="BJ25" i="2" s="1"/>
  <c r="BS25" i="2" s="1"/>
  <c r="BT25" i="2" s="1"/>
  <c r="BU25" i="2" s="1"/>
  <c r="BI21" i="2"/>
  <c r="BI16" i="2"/>
  <c r="BI17" i="2"/>
  <c r="BJ26" i="2"/>
  <c r="BS26" i="2" s="1"/>
  <c r="BT26" i="2" s="1"/>
  <c r="BU26" i="2" s="1"/>
  <c r="BD27" i="2"/>
  <c r="BJ24" i="2"/>
  <c r="BS24" i="2" s="1"/>
  <c r="BT24" i="2" s="1"/>
  <c r="BU24" i="2" s="1"/>
  <c r="BE27" i="2"/>
  <c r="BL18" i="2"/>
  <c r="BE28" i="2" l="1"/>
  <c r="BE29" i="2" s="1"/>
  <c r="BF17" i="2"/>
  <c r="BH17" i="2" s="1"/>
  <c r="BJ17" i="2" s="1"/>
  <c r="BF18" i="2"/>
  <c r="BH18" i="2" s="1"/>
  <c r="BJ18" i="2" s="1"/>
  <c r="BI14" i="2"/>
  <c r="BF22" i="2"/>
  <c r="BH22" i="2" s="1"/>
  <c r="BJ22" i="2" s="1"/>
  <c r="BF21" i="2"/>
  <c r="BH21" i="2" s="1"/>
  <c r="BJ21" i="2" s="1"/>
  <c r="BF20" i="2"/>
  <c r="BH20" i="2" s="1"/>
  <c r="BJ20" i="2" s="1"/>
  <c r="BI19" i="2"/>
  <c r="BF19" i="2"/>
  <c r="BH19" i="2" s="1"/>
  <c r="BF16" i="2"/>
  <c r="BH16" i="2" s="1"/>
  <c r="BJ16" i="2" s="1"/>
  <c r="BF15" i="2"/>
  <c r="BH15" i="2" s="1"/>
  <c r="BJ15" i="2" s="1"/>
  <c r="BN14" i="2"/>
  <c r="BL14" i="2"/>
  <c r="BF14" i="2"/>
  <c r="BH14" i="2" s="1"/>
  <c r="BJ19" i="2" l="1"/>
  <c r="BS22" i="2"/>
  <c r="BT22" i="2" s="1"/>
  <c r="BU22" i="2" s="1"/>
  <c r="BS18" i="2"/>
  <c r="BT18" i="2" s="1"/>
  <c r="BU18" i="2" s="1"/>
  <c r="BS16" i="2"/>
  <c r="BT16" i="2" s="1"/>
  <c r="BU16" i="2" s="1"/>
  <c r="BS19" i="2"/>
  <c r="BT19" i="2" s="1"/>
  <c r="BU19" i="2" s="1"/>
  <c r="BJ14" i="2"/>
  <c r="BS14" i="2" s="1"/>
  <c r="BT14" i="2" s="1"/>
  <c r="BU14" i="2" s="1"/>
  <c r="BS21" i="2" l="1"/>
  <c r="BT21" i="2" s="1"/>
  <c r="BU21" i="2" s="1"/>
  <c r="BS17" i="2"/>
  <c r="BS15" i="2"/>
  <c r="BT15" i="2" s="1"/>
  <c r="BU15" i="2" s="1"/>
  <c r="BS20" i="2"/>
  <c r="BT20" i="2" s="1"/>
  <c r="BU20" i="2" s="1"/>
  <c r="BT17" i="2" l="1"/>
  <c r="BU17" i="2" s="1"/>
  <c r="BS27" i="2"/>
  <c r="BT27" i="2" l="1"/>
  <c r="C7" i="2"/>
  <c r="BU27" i="2" l="1"/>
  <c r="C9" i="2" s="1"/>
  <c r="C8" i="2"/>
</calcChain>
</file>

<file path=xl/sharedStrings.xml><?xml version="1.0" encoding="utf-8"?>
<sst xmlns="http://schemas.openxmlformats.org/spreadsheetml/2006/main" count="525" uniqueCount="161">
  <si>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</si>
  <si>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</si>
  <si>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</si>
  <si>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</si>
  <si>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</si>
  <si>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</si>
  <si>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</si>
  <si>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</si>
  <si>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</si>
  <si>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</si>
  <si>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</si>
  <si>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</si>
  <si>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</si>
  <si>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</si>
  <si>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</si>
  <si>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</si>
  <si>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</si>
  <si>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</si>
  <si>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</si>
  <si>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</si>
  <si>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</si>
  <si>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</si>
  <si>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 xml:space="preserve">Obecny Sprzedawca </t>
  </si>
  <si>
    <t>OSD</t>
  </si>
  <si>
    <t>Termin obowiązywania umowy</t>
  </si>
  <si>
    <t xml:space="preserve">Nr NIP </t>
  </si>
  <si>
    <t>Nr PPG wg OSD</t>
  </si>
  <si>
    <t>zwolniony</t>
  </si>
  <si>
    <t>Lp.</t>
  </si>
  <si>
    <t>Wartość netto</t>
  </si>
  <si>
    <t>Wartość brutto</t>
  </si>
  <si>
    <t>VAT</t>
  </si>
  <si>
    <t>Wartość opłaty dystrybucyjnej stałej</t>
  </si>
  <si>
    <t>Cena jednostkowa opłaty dystrybucyjnej zmiennej netto [zł/kWh]</t>
  </si>
  <si>
    <t>Cena jednostkowa opłaty dystrybucyjnej stałej netto [zł/mc]</t>
  </si>
  <si>
    <t>Wartość opłaty dystrybucyjnej zmiennej</t>
  </si>
  <si>
    <t>Promocja</t>
  </si>
  <si>
    <t>Termin wypowiedzenia</t>
  </si>
  <si>
    <t>Nr gazomierza</t>
  </si>
  <si>
    <t>Szacowane roczne zużycie paliwa gazowego  [kWh]</t>
  </si>
  <si>
    <t>Ilość godzin w okresie trwania umowy [h]</t>
  </si>
  <si>
    <t>nie</t>
  </si>
  <si>
    <t xml:space="preserve">Akcyza </t>
  </si>
  <si>
    <t>Odbiorca/Płatnik/Adresat faktury</t>
  </si>
  <si>
    <t>Odbiorca/Płatnik/Adesat faktury</t>
  </si>
  <si>
    <t xml:space="preserve">Umowa </t>
  </si>
  <si>
    <t>jeden miesiąc</t>
  </si>
  <si>
    <t>Informacje ogólne</t>
  </si>
  <si>
    <t>Dane o ppg</t>
  </si>
  <si>
    <t>Ilość miesięcy  w okresie trwania umowy [rok]</t>
  </si>
  <si>
    <t>Miejsce</t>
  </si>
  <si>
    <t>Data</t>
  </si>
  <si>
    <t>Znak sprawy</t>
  </si>
  <si>
    <t>Łączna cena netto za realizację przedmiotu zamówienia</t>
  </si>
  <si>
    <t>Łączna cena brutto za realizację przedmiotu zamówienia</t>
  </si>
  <si>
    <t>Udział zużycia w obiekcie niechronionym</t>
  </si>
  <si>
    <t>Udział w obiekcie chronionym</t>
  </si>
  <si>
    <t>Szacowane zużycie paliwa gazowego w okresie trwania umowy w obiekcie niechronionym [kWh}</t>
  </si>
  <si>
    <t>Szacowane zużycie paliwa gazowego w okresie trwania umowy w obiekcie chronionym  [kWh}</t>
  </si>
  <si>
    <t>Cena jednostkowa paliwa netto w obiekcie niechronionym  [zł/kWh]</t>
  </si>
  <si>
    <t>Cena jednostkowa paliwa netto w obiekcie chronionym  [zł/kWh]</t>
  </si>
  <si>
    <t>kompleksowa</t>
  </si>
  <si>
    <t>Szacowane zużycie paliwa gazowego w okresie trwania umowy  [kWh]</t>
  </si>
  <si>
    <t>Szacowane zuzycie 2022 r. na podatawie danych z 2021 r.</t>
  </si>
  <si>
    <t>dla obiektów chronionych  [zł/mc]</t>
  </si>
  <si>
    <t>dla obiektów niechronionych [zł/mc]</t>
  </si>
  <si>
    <t>Cena jednostkowa abonamentu netto dla obiektu chronionego  [zł/mc]</t>
  </si>
  <si>
    <t>Cena jednostkowa abonamentu netto dla obiektu niechronionego  [zł/mc]</t>
  </si>
  <si>
    <t>Wartość abonamentu dla obiektu chronionego netto</t>
  </si>
  <si>
    <t>Wartość paliwa gazowego netto w obiektach niechronionych</t>
  </si>
  <si>
    <t>Wartość paliwa gazowego  netto  w obiektach chronionych</t>
  </si>
  <si>
    <t>Wartość paliwa gazowego  netto</t>
  </si>
  <si>
    <t>Cena abonamentu /Grupa taryfowa</t>
  </si>
  <si>
    <t>PSG</t>
  </si>
  <si>
    <t>VAT 0 %</t>
  </si>
  <si>
    <t>W-3.6</t>
  </si>
  <si>
    <t>W-4</t>
  </si>
  <si>
    <t>W-2.1</t>
  </si>
  <si>
    <t>0</t>
  </si>
  <si>
    <t>2</t>
  </si>
  <si>
    <t>18860</t>
  </si>
  <si>
    <t>17440</t>
  </si>
  <si>
    <t>6492</t>
  </si>
  <si>
    <t>9298</t>
  </si>
  <si>
    <t>8041</t>
  </si>
  <si>
    <t>30340</t>
  </si>
  <si>
    <t>26486</t>
  </si>
  <si>
    <t>17601</t>
  </si>
  <si>
    <t>31587</t>
  </si>
  <si>
    <t>15724</t>
  </si>
  <si>
    <t>27531</t>
  </si>
  <si>
    <t>25453</t>
  </si>
  <si>
    <t>9824</t>
  </si>
  <si>
    <t xml:space="preserve">W-3.6_ZA </t>
  </si>
  <si>
    <t>W-4_ZA</t>
  </si>
  <si>
    <t>W-2.1_ZA</t>
  </si>
  <si>
    <t>1</t>
  </si>
  <si>
    <t>100</t>
  </si>
  <si>
    <t>21</t>
  </si>
  <si>
    <t>79</t>
  </si>
  <si>
    <t>Cena jednostkowa paliwa gazowego dla obiektów objętych ochroną w grupach taryfowych W-5.1 [zł/kWh]</t>
  </si>
  <si>
    <t>Ciasna</t>
  </si>
  <si>
    <t>Gmina Ciasna</t>
  </si>
  <si>
    <t>42-793</t>
  </si>
  <si>
    <t>Nowa</t>
  </si>
  <si>
    <t>1a</t>
  </si>
  <si>
    <t>5751865341</t>
  </si>
  <si>
    <t>Zespół Szkolno-Przedszkolny</t>
  </si>
  <si>
    <t>Lubliniecka</t>
  </si>
  <si>
    <t>PGNiG Obrót Detaliczny sp. z o.o.</t>
  </si>
  <si>
    <t>czas nieokreślony</t>
  </si>
  <si>
    <t>8018590365500006807707</t>
  </si>
  <si>
    <t>XM0200001231</t>
  </si>
  <si>
    <t>Zespół Szkolno-Przedszkolny w Ciasnej</t>
  </si>
  <si>
    <t>Zjednoczenia</t>
  </si>
  <si>
    <t>90</t>
  </si>
  <si>
    <t>8018590365500007317861</t>
  </si>
  <si>
    <t>00351151</t>
  </si>
  <si>
    <t>Szkoła Podstawowa w Zborowskiem</t>
  </si>
  <si>
    <t>Zborowskie</t>
  </si>
  <si>
    <t>Główna</t>
  </si>
  <si>
    <t>33</t>
  </si>
  <si>
    <t>8018590365500018266899</t>
  </si>
  <si>
    <t>00043364</t>
  </si>
  <si>
    <t xml:space="preserve">Główna </t>
  </si>
  <si>
    <t>8018590365500013700886</t>
  </si>
  <si>
    <t>8018590365500007697413</t>
  </si>
  <si>
    <t>00001260</t>
  </si>
  <si>
    <t>Gmina Ciasna - Zborowskie</t>
  </si>
  <si>
    <t>34</t>
  </si>
  <si>
    <t>8018590365500013700930</t>
  </si>
  <si>
    <t>00428708</t>
  </si>
  <si>
    <t>Myśliwska</t>
  </si>
  <si>
    <t>1/8</t>
  </si>
  <si>
    <t>8018590365500018309367</t>
  </si>
  <si>
    <t>00091190</t>
  </si>
  <si>
    <t>8018590365500018641306</t>
  </si>
  <si>
    <t>01172619</t>
  </si>
  <si>
    <t>Zjednocznia</t>
  </si>
  <si>
    <t>2a</t>
  </si>
  <si>
    <t>8018590365500018641313</t>
  </si>
  <si>
    <t>01173732</t>
  </si>
  <si>
    <t>Gmina Ciasna - Jeżowa</t>
  </si>
  <si>
    <t>Jeżowa</t>
  </si>
  <si>
    <t>Asfaltowa</t>
  </si>
  <si>
    <t>29</t>
  </si>
  <si>
    <t>8018590365500013700909</t>
  </si>
  <si>
    <t>00149307</t>
  </si>
  <si>
    <t>10</t>
  </si>
  <si>
    <t>8018590365500018309381</t>
  </si>
  <si>
    <t>00483770</t>
  </si>
  <si>
    <t>8018590365500007697451</t>
  </si>
  <si>
    <t>21577166</t>
  </si>
  <si>
    <t>8018590365500013700893</t>
  </si>
  <si>
    <t>00428194</t>
  </si>
  <si>
    <t>03.08.2022r.</t>
  </si>
  <si>
    <t>RGK.SZK.271.2022</t>
  </si>
  <si>
    <r>
      <rPr>
        <b/>
        <u/>
        <sz val="10"/>
        <rFont val="Calibri"/>
        <family val="2"/>
        <charset val="238"/>
        <scheme val="minor"/>
      </rPr>
      <t>Instrukcja dla Wykonawcy</t>
    </r>
    <r>
      <rPr>
        <b/>
        <sz val="10"/>
        <rFont val="Calibri"/>
        <family val="2"/>
        <charset val="238"/>
        <scheme val="minor"/>
      </rPr>
      <t>:
W komórkach C4, C5 i C6  należy wpisać cenę jednostkową za 1 kWh zachowując format ceny.
W komórkach E5, F5, G5, H5 i i5 należy wpisać cenę abonamentu w zł/mc dla obiektów niechronionych.                                                                                                                                                                                                                                   W komórkach E6, F6, G6, H6 i I6  należy wpisać cenę abonamentu w zł/mc dla obiektów chronionych.</t>
    </r>
  </si>
  <si>
    <t>Cena jednostkowa paliwa gazowego dla obiektów niechronionych [zł/kWh] 2022</t>
  </si>
  <si>
    <t>Cena jednostkowa paliwa gazowego dla obiektów objętych ochroną w grupach taryfowych W-1.1 do W-4[zł/kWh] w roku 2022</t>
  </si>
  <si>
    <t xml:space="preserve">Wartość abonamentu dla obiektu  niechronionego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</si>
</sst>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&quot; &quot;[$zł-415];[Red]&quot;-&quot;#,##0.00&quot; &quot;[$zł-415]"/>
    <numFmt numFmtId="166" formatCode="0.00000"/>
  </numFmts>
  <fonts count="11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b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8" borderId="1" xfId="0" applyNumberFormat="1" applyFont="1" applyFill="1" applyBorder="1"/>
    <xf numFmtId="44" fontId="6" fillId="0" borderId="1" xfId="5" applyFont="1" applyBorder="1" applyAlignment="1">
      <alignment horizontal="center"/>
    </xf>
    <xf numFmtId="0" fontId="6" fillId="7" borderId="1" xfId="0" applyFont="1" applyFill="1" applyBorder="1" applyAlignment="1">
      <alignment wrapText="1"/>
    </xf>
    <xf numFmtId="166" fontId="6" fillId="7" borderId="1" xfId="0" applyNumberFormat="1" applyFont="1" applyFill="1" applyBorder="1"/>
    <xf numFmtId="44" fontId="6" fillId="6" borderId="1" xfId="5" applyFont="1" applyFill="1" applyBorder="1"/>
    <xf numFmtId="44" fontId="6" fillId="0" borderId="0" xfId="5" applyFont="1" applyFill="1" applyBorder="1" applyAlignment="1">
      <alignment horizontal="center" wrapText="1"/>
    </xf>
    <xf numFmtId="44" fontId="6" fillId="0" borderId="0" xfId="5" applyFont="1" applyFill="1" applyBorder="1"/>
    <xf numFmtId="0" fontId="6" fillId="0" borderId="2" xfId="0" applyFont="1" applyBorder="1"/>
    <xf numFmtId="44" fontId="6" fillId="0" borderId="10" xfId="5" applyFont="1" applyBorder="1"/>
    <xf numFmtId="0" fontId="6" fillId="0" borderId="3" xfId="0" applyFont="1" applyBorder="1"/>
    <xf numFmtId="44" fontId="6" fillId="0" borderId="6" xfId="5" applyFont="1" applyBorder="1"/>
    <xf numFmtId="0" fontId="6" fillId="0" borderId="4" xfId="0" applyFont="1" applyBorder="1"/>
    <xf numFmtId="44" fontId="6" fillId="0" borderId="5" xfId="5" applyFont="1" applyBorder="1"/>
    <xf numFmtId="0" fontId="6" fillId="0" borderId="1" xfId="0" applyFont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8" fillId="0" borderId="1" xfId="0" applyFont="1" applyFill="1" applyBorder="1"/>
    <xf numFmtId="166" fontId="6" fillId="0" borderId="1" xfId="0" applyNumberFormat="1" applyFont="1" applyFill="1" applyBorder="1"/>
    <xf numFmtId="44" fontId="8" fillId="0" borderId="1" xfId="5" applyFont="1" applyFill="1" applyBorder="1"/>
    <xf numFmtId="44" fontId="6" fillId="0" borderId="1" xfId="5" applyFont="1" applyFill="1" applyBorder="1"/>
    <xf numFmtId="44" fontId="6" fillId="0" borderId="1" xfId="0" applyNumberFormat="1" applyFont="1" applyFill="1" applyBorder="1"/>
    <xf numFmtId="44" fontId="6" fillId="0" borderId="0" xfId="0" applyNumberFormat="1" applyFont="1"/>
    <xf numFmtId="166" fontId="6" fillId="9" borderId="1" xfId="0" applyNumberFormat="1" applyFont="1" applyFill="1" applyBorder="1"/>
    <xf numFmtId="0" fontId="6" fillId="9" borderId="1" xfId="0" applyFont="1" applyFill="1" applyBorder="1" applyAlignment="1">
      <alignment wrapText="1"/>
    </xf>
    <xf numFmtId="44" fontId="6" fillId="0" borderId="0" xfId="5" applyFont="1" applyFill="1" applyBorder="1" applyAlignment="1">
      <alignment horizontal="center"/>
    </xf>
    <xf numFmtId="49" fontId="6" fillId="0" borderId="1" xfId="0" applyNumberFormat="1" applyFont="1" applyFill="1" applyBorder="1"/>
    <xf numFmtId="0" fontId="6" fillId="8" borderId="1" xfId="0" applyFont="1" applyFill="1" applyBorder="1" applyAlignment="1">
      <alignment wrapText="1"/>
    </xf>
    <xf numFmtId="44" fontId="6" fillId="8" borderId="1" xfId="5" applyFont="1" applyFill="1" applyBorder="1" applyAlignment="1">
      <alignment horizontal="center" wrapText="1"/>
    </xf>
    <xf numFmtId="44" fontId="6" fillId="7" borderId="13" xfId="5" applyFont="1" applyFill="1" applyBorder="1" applyAlignment="1">
      <alignment horizontal="center" wrapText="1"/>
    </xf>
    <xf numFmtId="44" fontId="6" fillId="6" borderId="1" xfId="5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/>
    <xf numFmtId="0" fontId="8" fillId="4" borderId="1" xfId="0" applyFont="1" applyFill="1" applyBorder="1"/>
    <xf numFmtId="166" fontId="6" fillId="4" borderId="1" xfId="0" applyNumberFormat="1" applyFont="1" applyFill="1" applyBorder="1"/>
    <xf numFmtId="44" fontId="8" fillId="4" borderId="1" xfId="5" applyFont="1" applyFill="1" applyBorder="1"/>
    <xf numFmtId="44" fontId="6" fillId="4" borderId="1" xfId="5" applyFont="1" applyFill="1" applyBorder="1"/>
    <xf numFmtId="44" fontId="6" fillId="4" borderId="1" xfId="0" applyNumberFormat="1" applyFont="1" applyFill="1" applyBorder="1"/>
    <xf numFmtId="0" fontId="6" fillId="4" borderId="0" xfId="0" applyFont="1" applyFill="1"/>
    <xf numFmtId="0" fontId="7" fillId="4" borderId="1" xfId="0" applyFont="1" applyFill="1" applyBorder="1"/>
    <xf numFmtId="0" fontId="6" fillId="0" borderId="1" xfId="0" applyFont="1" applyFill="1" applyBorder="1" applyAlignment="1"/>
    <xf numFmtId="0" fontId="6" fillId="4" borderId="1" xfId="0" applyFont="1" applyFill="1" applyBorder="1" applyAlignment="1"/>
    <xf numFmtId="44" fontId="6" fillId="0" borderId="0" xfId="5" applyFont="1"/>
    <xf numFmtId="166" fontId="10" fillId="4" borderId="1" xfId="0" applyNumberFormat="1" applyFont="1" applyFill="1" applyBorder="1"/>
    <xf numFmtId="0" fontId="6" fillId="7" borderId="1" xfId="0" applyFont="1" applyFill="1" applyBorder="1" applyAlignment="1">
      <alignment horizontal="center"/>
    </xf>
    <xf numFmtId="0" fontId="7" fillId="0" borderId="1" xfId="0" applyFont="1" applyFill="1" applyBorder="1"/>
    <xf numFmtId="166" fontId="8" fillId="4" borderId="1" xfId="0" applyNumberFormat="1" applyFont="1" applyFill="1" applyBorder="1"/>
    <xf numFmtId="44" fontId="6" fillId="0" borderId="11" xfId="5" applyFont="1" applyBorder="1" applyAlignment="1">
      <alignment horizontal="center"/>
    </xf>
    <xf numFmtId="44" fontId="6" fillId="6" borderId="11" xfId="5" applyFont="1" applyFill="1" applyBorder="1"/>
    <xf numFmtId="0" fontId="6" fillId="4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9" fontId="6" fillId="0" borderId="0" xfId="8" applyFont="1"/>
    <xf numFmtId="10" fontId="6" fillId="4" borderId="1" xfId="7" applyNumberFormat="1" applyFont="1" applyFill="1" applyBorder="1"/>
    <xf numFmtId="10" fontId="6" fillId="0" borderId="1" xfId="7" applyNumberFormat="1" applyFont="1" applyFill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</cellXfs>
  <cellStyles count="9">
    <cellStyle name="Dziesiętny" xfId="7" builtinId="3"/>
    <cellStyle name="Heading" xfId="1" xr:uid="{00000000-0005-0000-0000-000001000000}"/>
    <cellStyle name="Heading1" xfId="2" xr:uid="{00000000-0005-0000-0000-000002000000}"/>
    <cellStyle name="Normalny" xfId="0" builtinId="0" customBuiltin="1"/>
    <cellStyle name="Procentowy" xfId="8" builtinId="5"/>
    <cellStyle name="Result" xfId="3" xr:uid="{00000000-0005-0000-0000-000005000000}"/>
    <cellStyle name="Result2" xfId="4" xr:uid="{00000000-0005-0000-0000-000006000000}"/>
    <cellStyle name="Walutowy" xfId="5" builtinId="4"/>
    <cellStyle name="Walutowy 2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E45"/>
  <sheetViews>
    <sheetView tabSelected="1" topLeftCell="AD13" zoomScale="85" zoomScaleNormal="85" workbookViewId="0">
      <selection activeCell="AZ14" sqref="AZ14"/>
    </sheetView>
  </sheetViews>
  <sheetFormatPr defaultColWidth="9" defaultRowHeight="12.75"/>
  <cols>
    <col min="1" max="1" width="3" style="1" customWidth="1"/>
    <col min="2" max="2" width="50.25" style="1" customWidth="1"/>
    <col min="3" max="3" width="12.875" style="1" customWidth="1"/>
    <col min="4" max="4" width="18.75" style="1" customWidth="1"/>
    <col min="5" max="5" width="9" style="1"/>
    <col min="6" max="6" width="9.5" style="1" customWidth="1"/>
    <col min="7" max="7" width="10.75" style="3" customWidth="1"/>
    <col min="8" max="8" width="9.125" style="1" customWidth="1"/>
    <col min="9" max="9" width="9.5" style="1" customWidth="1"/>
    <col min="10" max="10" width="37.75" style="1" customWidth="1"/>
    <col min="11" max="13" width="9" style="1"/>
    <col min="14" max="14" width="12.25" style="1" customWidth="1"/>
    <col min="15" max="15" width="5.25" style="3" customWidth="1"/>
    <col min="16" max="16" width="4.625" style="1" customWidth="1"/>
    <col min="17" max="17" width="33.75" style="1" customWidth="1"/>
    <col min="18" max="18" width="21.375" style="1" customWidth="1"/>
    <col min="19" max="20" width="7.875" style="1" customWidth="1"/>
    <col min="21" max="21" width="15.75" style="1" customWidth="1"/>
    <col min="22" max="23" width="11" style="1" customWidth="1"/>
    <col min="24" max="24" width="22.625" style="1" customWidth="1"/>
    <col min="25" max="25" width="6" style="1" customWidth="1"/>
    <col min="26" max="27" width="9" style="1"/>
    <col min="28" max="28" width="16.75" style="1" customWidth="1"/>
    <col min="29" max="29" width="5.375" style="3" customWidth="1"/>
    <col min="30" max="30" width="5.75" style="1" customWidth="1"/>
    <col min="31" max="31" width="25.375" style="1" customWidth="1"/>
    <col min="32" max="32" width="14.125" style="1" customWidth="1"/>
    <col min="33" max="33" width="11" style="1" customWidth="1"/>
    <col min="34" max="44" width="9" style="1"/>
    <col min="45" max="45" width="11" style="1" customWidth="1"/>
    <col min="46" max="49" width="9" style="1"/>
    <col min="50" max="50" width="7.625" style="1" customWidth="1"/>
    <col min="51" max="53" width="9" style="1"/>
    <col min="54" max="54" width="12.375" style="1" customWidth="1"/>
    <col min="55" max="57" width="9" style="1"/>
    <col min="58" max="58" width="12.125" style="1" customWidth="1"/>
    <col min="59" max="59" width="11.75" style="1" customWidth="1"/>
    <col min="60" max="60" width="12.25" style="1" customWidth="1"/>
    <col min="61" max="61" width="12.5" style="1" customWidth="1"/>
    <col min="62" max="62" width="11.875" style="1" customWidth="1"/>
    <col min="63" max="63" width="12.75" style="1" customWidth="1"/>
    <col min="64" max="64" width="12" style="1" customWidth="1"/>
    <col min="65" max="65" width="12.875" style="1" customWidth="1"/>
    <col min="66" max="66" width="10.375" style="1" customWidth="1"/>
    <col min="67" max="67" width="11.25" style="1" customWidth="1"/>
    <col min="68" max="69" width="12.125" style="1" customWidth="1"/>
    <col min="70" max="70" width="11.375" style="1" customWidth="1"/>
    <col min="71" max="71" width="12.125" style="1" customWidth="1"/>
    <col min="72" max="72" width="10.875" style="1" customWidth="1"/>
    <col min="73" max="73" width="12.5" style="1" customWidth="1"/>
    <col min="74" max="109" width="9" style="38"/>
    <col min="110" max="16384" width="9" style="1"/>
  </cols>
  <sheetData>
    <row r="2" spans="1:73">
      <c r="B2" s="2" t="s">
        <v>50</v>
      </c>
      <c r="C2" s="2" t="s">
        <v>51</v>
      </c>
      <c r="D2" s="2" t="s">
        <v>52</v>
      </c>
      <c r="G2" s="1"/>
    </row>
    <row r="3" spans="1:73">
      <c r="B3" s="4" t="s">
        <v>101</v>
      </c>
      <c r="C3" s="4" t="s">
        <v>155</v>
      </c>
      <c r="D3" s="74" t="s">
        <v>156</v>
      </c>
      <c r="G3" s="1"/>
    </row>
    <row r="4" spans="1:73" ht="36" customHeight="1">
      <c r="B4" s="49" t="s">
        <v>158</v>
      </c>
      <c r="C4" s="5">
        <v>0</v>
      </c>
      <c r="D4" s="52" t="s">
        <v>72</v>
      </c>
      <c r="E4" s="6" t="s">
        <v>77</v>
      </c>
      <c r="F4" s="70" t="s">
        <v>75</v>
      </c>
      <c r="G4" s="6" t="s">
        <v>76</v>
      </c>
      <c r="H4" s="47"/>
      <c r="I4" s="47"/>
      <c r="J4" s="47"/>
      <c r="K4" s="47"/>
      <c r="L4" s="47"/>
      <c r="M4" s="47"/>
      <c r="N4" s="47"/>
    </row>
    <row r="5" spans="1:73" ht="36" customHeight="1">
      <c r="B5" s="46" t="s">
        <v>159</v>
      </c>
      <c r="C5" s="45">
        <v>0</v>
      </c>
      <c r="D5" s="50" t="s">
        <v>65</v>
      </c>
      <c r="E5" s="9"/>
      <c r="F5" s="71"/>
      <c r="G5" s="9"/>
      <c r="H5" s="11"/>
      <c r="I5" s="11"/>
      <c r="J5" s="10"/>
      <c r="K5" s="11"/>
      <c r="L5" s="11"/>
      <c r="M5" s="11"/>
      <c r="N5" s="11"/>
    </row>
    <row r="6" spans="1:73" ht="40.5" customHeight="1">
      <c r="B6" s="7" t="s">
        <v>100</v>
      </c>
      <c r="C6" s="8">
        <v>0</v>
      </c>
      <c r="D6" s="51" t="s">
        <v>64</v>
      </c>
      <c r="E6" s="9"/>
      <c r="F6" s="71"/>
      <c r="G6" s="9"/>
      <c r="H6" s="11"/>
      <c r="I6" s="11"/>
    </row>
    <row r="7" spans="1:73">
      <c r="B7" s="12" t="s">
        <v>53</v>
      </c>
      <c r="C7" s="13">
        <f>BS27</f>
        <v>34566.159910000002</v>
      </c>
      <c r="G7" s="1"/>
    </row>
    <row r="8" spans="1:73">
      <c r="B8" s="14" t="s">
        <v>31</v>
      </c>
      <c r="C8" s="15">
        <f>BT27</f>
        <v>0</v>
      </c>
      <c r="G8" s="1"/>
    </row>
    <row r="9" spans="1:73" ht="13.5" thickBot="1">
      <c r="B9" s="16" t="s">
        <v>54</v>
      </c>
      <c r="C9" s="17">
        <f>BU27</f>
        <v>34566.159910000002</v>
      </c>
      <c r="G9" s="1"/>
    </row>
    <row r="10" spans="1:73" ht="78" customHeight="1">
      <c r="B10" s="81" t="s">
        <v>157</v>
      </c>
      <c r="C10" s="82"/>
      <c r="D10" s="82"/>
      <c r="E10" s="82"/>
      <c r="F10" s="82"/>
      <c r="G10" s="82"/>
      <c r="H10" s="82"/>
      <c r="I10" s="82"/>
    </row>
    <row r="12" spans="1:73">
      <c r="A12" s="18"/>
      <c r="B12" s="84" t="s">
        <v>0</v>
      </c>
      <c r="C12" s="84"/>
      <c r="D12" s="84"/>
      <c r="E12" s="84"/>
      <c r="F12" s="84"/>
      <c r="G12" s="84"/>
      <c r="H12" s="84"/>
      <c r="I12" s="84"/>
      <c r="J12" s="83" t="s">
        <v>44</v>
      </c>
      <c r="K12" s="83"/>
      <c r="L12" s="83"/>
      <c r="M12" s="83"/>
      <c r="N12" s="83"/>
      <c r="O12" s="83"/>
      <c r="P12" s="83"/>
      <c r="Q12" s="84" t="s">
        <v>47</v>
      </c>
      <c r="R12" s="84"/>
      <c r="S12" s="84"/>
      <c r="T12" s="84"/>
      <c r="U12" s="84"/>
      <c r="V12" s="84"/>
      <c r="W12" s="84"/>
      <c r="X12" s="83" t="s">
        <v>48</v>
      </c>
      <c r="Y12" s="83"/>
      <c r="Z12" s="83"/>
      <c r="AA12" s="83"/>
      <c r="AB12" s="83"/>
      <c r="AC12" s="83"/>
      <c r="AD12" s="83"/>
      <c r="AE12" s="83"/>
      <c r="AF12" s="83"/>
      <c r="AG12" s="67"/>
      <c r="AH12" s="67"/>
      <c r="AI12" s="67"/>
      <c r="AJ12" s="83" t="s">
        <v>63</v>
      </c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78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80"/>
    </row>
    <row r="13" spans="1:73" ht="127.5">
      <c r="A13" s="18" t="s">
        <v>28</v>
      </c>
      <c r="B13" s="19" t="s">
        <v>0</v>
      </c>
      <c r="C13" s="19" t="s">
        <v>1</v>
      </c>
      <c r="D13" s="19" t="s">
        <v>2</v>
      </c>
      <c r="E13" s="19" t="s">
        <v>3</v>
      </c>
      <c r="F13" s="19" t="s">
        <v>4</v>
      </c>
      <c r="G13" s="20" t="s">
        <v>5</v>
      </c>
      <c r="H13" s="21" t="s">
        <v>6</v>
      </c>
      <c r="I13" s="21" t="s">
        <v>25</v>
      </c>
      <c r="J13" s="22" t="s">
        <v>43</v>
      </c>
      <c r="K13" s="22" t="s">
        <v>1</v>
      </c>
      <c r="L13" s="22" t="s">
        <v>2</v>
      </c>
      <c r="M13" s="22" t="s">
        <v>3</v>
      </c>
      <c r="N13" s="22" t="s">
        <v>4</v>
      </c>
      <c r="O13" s="23" t="s">
        <v>5</v>
      </c>
      <c r="P13" s="24" t="s">
        <v>6</v>
      </c>
      <c r="Q13" s="25" t="s">
        <v>22</v>
      </c>
      <c r="R13" s="26" t="s">
        <v>23</v>
      </c>
      <c r="S13" s="26" t="s">
        <v>42</v>
      </c>
      <c r="T13" s="26" t="s">
        <v>45</v>
      </c>
      <c r="U13" s="25" t="s">
        <v>24</v>
      </c>
      <c r="V13" s="25" t="s">
        <v>36</v>
      </c>
      <c r="W13" s="25" t="s">
        <v>37</v>
      </c>
      <c r="X13" s="27" t="s">
        <v>7</v>
      </c>
      <c r="Y13" s="27" t="s">
        <v>1</v>
      </c>
      <c r="Z13" s="27" t="s">
        <v>2</v>
      </c>
      <c r="AA13" s="27" t="s">
        <v>3</v>
      </c>
      <c r="AB13" s="27" t="s">
        <v>4</v>
      </c>
      <c r="AC13" s="28" t="s">
        <v>5</v>
      </c>
      <c r="AD13" s="29" t="s">
        <v>6</v>
      </c>
      <c r="AE13" s="27" t="s">
        <v>26</v>
      </c>
      <c r="AF13" s="27" t="s">
        <v>38</v>
      </c>
      <c r="AG13" s="30" t="s">
        <v>18</v>
      </c>
      <c r="AH13" s="30" t="s">
        <v>19</v>
      </c>
      <c r="AI13" s="30" t="s">
        <v>20</v>
      </c>
      <c r="AJ13" s="30" t="s">
        <v>10</v>
      </c>
      <c r="AK13" s="30" t="s">
        <v>11</v>
      </c>
      <c r="AL13" s="30" t="s">
        <v>21</v>
      </c>
      <c r="AM13" s="30" t="s">
        <v>12</v>
      </c>
      <c r="AN13" s="30" t="s">
        <v>13</v>
      </c>
      <c r="AO13" s="30" t="s">
        <v>14</v>
      </c>
      <c r="AP13" s="30" t="s">
        <v>15</v>
      </c>
      <c r="AQ13" s="30" t="s">
        <v>16</v>
      </c>
      <c r="AR13" s="30" t="s">
        <v>17</v>
      </c>
      <c r="AS13" s="30" t="s">
        <v>18</v>
      </c>
      <c r="AT13" s="30" t="s">
        <v>19</v>
      </c>
      <c r="AU13" s="30" t="s">
        <v>20</v>
      </c>
      <c r="AV13" s="30" t="s">
        <v>39</v>
      </c>
      <c r="AW13" s="30" t="s">
        <v>62</v>
      </c>
      <c r="AX13" s="29" t="s">
        <v>8</v>
      </c>
      <c r="AY13" s="31" t="s">
        <v>9</v>
      </c>
      <c r="AZ13" s="32" t="s">
        <v>40</v>
      </c>
      <c r="BA13" s="32" t="s">
        <v>49</v>
      </c>
      <c r="BB13" s="32" t="s">
        <v>55</v>
      </c>
      <c r="BC13" s="32" t="s">
        <v>56</v>
      </c>
      <c r="BD13" s="33" t="s">
        <v>57</v>
      </c>
      <c r="BE13" s="33" t="s">
        <v>58</v>
      </c>
      <c r="BF13" s="34" t="s">
        <v>59</v>
      </c>
      <c r="BG13" s="34" t="s">
        <v>60</v>
      </c>
      <c r="BH13" s="35" t="s">
        <v>69</v>
      </c>
      <c r="BI13" s="35" t="s">
        <v>70</v>
      </c>
      <c r="BJ13" s="35" t="s">
        <v>71</v>
      </c>
      <c r="BK13" s="34" t="s">
        <v>67</v>
      </c>
      <c r="BL13" s="35" t="s">
        <v>160</v>
      </c>
      <c r="BM13" s="34" t="s">
        <v>66</v>
      </c>
      <c r="BN13" s="35" t="s">
        <v>68</v>
      </c>
      <c r="BO13" s="34" t="s">
        <v>34</v>
      </c>
      <c r="BP13" s="54" t="s">
        <v>32</v>
      </c>
      <c r="BQ13" s="34" t="s">
        <v>33</v>
      </c>
      <c r="BR13" s="53" t="s">
        <v>35</v>
      </c>
      <c r="BS13" s="34" t="s">
        <v>29</v>
      </c>
      <c r="BT13" s="36" t="s">
        <v>74</v>
      </c>
      <c r="BU13" s="37" t="s">
        <v>30</v>
      </c>
    </row>
    <row r="14" spans="1:73" s="61" customFormat="1" ht="13.5" customHeight="1">
      <c r="A14" s="26">
        <v>1</v>
      </c>
      <c r="B14" s="26" t="s">
        <v>102</v>
      </c>
      <c r="C14" s="26" t="s">
        <v>103</v>
      </c>
      <c r="D14" s="26" t="s">
        <v>101</v>
      </c>
      <c r="E14" s="26" t="s">
        <v>101</v>
      </c>
      <c r="F14" s="26" t="s">
        <v>104</v>
      </c>
      <c r="G14" s="55" t="s">
        <v>105</v>
      </c>
      <c r="H14" s="26"/>
      <c r="I14" s="55" t="s">
        <v>106</v>
      </c>
      <c r="J14" s="26" t="s">
        <v>107</v>
      </c>
      <c r="K14" s="55" t="s">
        <v>103</v>
      </c>
      <c r="L14" s="26" t="s">
        <v>101</v>
      </c>
      <c r="M14" s="26" t="s">
        <v>101</v>
      </c>
      <c r="N14" s="26" t="s">
        <v>108</v>
      </c>
      <c r="O14" s="55" t="s">
        <v>98</v>
      </c>
      <c r="P14" s="26"/>
      <c r="Q14" s="26" t="s">
        <v>109</v>
      </c>
      <c r="R14" s="26" t="s">
        <v>73</v>
      </c>
      <c r="S14" s="26" t="s">
        <v>27</v>
      </c>
      <c r="T14" s="26" t="s">
        <v>61</v>
      </c>
      <c r="U14" s="26" t="s">
        <v>110</v>
      </c>
      <c r="V14" s="72" t="s">
        <v>41</v>
      </c>
      <c r="W14" s="26" t="s">
        <v>46</v>
      </c>
      <c r="X14" s="26" t="s">
        <v>107</v>
      </c>
      <c r="Y14" s="26" t="s">
        <v>103</v>
      </c>
      <c r="Z14" s="26" t="s">
        <v>101</v>
      </c>
      <c r="AA14" s="26" t="s">
        <v>101</v>
      </c>
      <c r="AB14" s="26" t="s">
        <v>108</v>
      </c>
      <c r="AC14" s="55" t="s">
        <v>98</v>
      </c>
      <c r="AD14" s="26"/>
      <c r="AE14" s="55" t="s">
        <v>111</v>
      </c>
      <c r="AF14" s="55" t="s">
        <v>112</v>
      </c>
      <c r="AG14" s="26">
        <v>9152</v>
      </c>
      <c r="AH14" s="26">
        <v>12620</v>
      </c>
      <c r="AI14" s="26">
        <v>19065</v>
      </c>
      <c r="AJ14" s="55" t="s">
        <v>80</v>
      </c>
      <c r="AK14" s="55" t="s">
        <v>81</v>
      </c>
      <c r="AL14" s="26">
        <v>14770</v>
      </c>
      <c r="AM14" s="26">
        <v>12447</v>
      </c>
      <c r="AN14" s="26">
        <v>2598</v>
      </c>
      <c r="AO14" s="26">
        <v>102</v>
      </c>
      <c r="AP14" s="26">
        <v>45</v>
      </c>
      <c r="AQ14" s="26">
        <v>122</v>
      </c>
      <c r="AR14" s="26">
        <v>250</v>
      </c>
      <c r="AS14" s="26">
        <v>9152</v>
      </c>
      <c r="AT14" s="26">
        <v>12620</v>
      </c>
      <c r="AU14" s="26">
        <v>19065</v>
      </c>
      <c r="AV14" s="64">
        <f>SUM(AJ14:AU14)</f>
        <v>71171</v>
      </c>
      <c r="AW14" s="64">
        <f t="shared" ref="AW14:AW26" si="0">SUM(AG14:AU14)</f>
        <v>112008</v>
      </c>
      <c r="AX14" s="26" t="s">
        <v>94</v>
      </c>
      <c r="AY14" s="56"/>
      <c r="AZ14" s="62">
        <v>10968</v>
      </c>
      <c r="BA14" s="26">
        <v>15</v>
      </c>
      <c r="BB14" s="76" t="s">
        <v>78</v>
      </c>
      <c r="BC14" s="76" t="s">
        <v>97</v>
      </c>
      <c r="BD14" s="26">
        <f>BB14*AW14/100</f>
        <v>0</v>
      </c>
      <c r="BE14" s="26">
        <f>AW14*BC14/100</f>
        <v>112008</v>
      </c>
      <c r="BF14" s="57">
        <f>C4</f>
        <v>0</v>
      </c>
      <c r="BG14" s="57">
        <f>C5</f>
        <v>0</v>
      </c>
      <c r="BH14" s="58">
        <f>BD14*BF14</f>
        <v>0</v>
      </c>
      <c r="BI14" s="58">
        <f>BE14*BG14</f>
        <v>0</v>
      </c>
      <c r="BJ14" s="58">
        <f>SUM(BH14:BI14)</f>
        <v>0</v>
      </c>
      <c r="BK14" s="59">
        <f>G5</f>
        <v>0</v>
      </c>
      <c r="BL14" s="59">
        <f t="shared" ref="BL14:BL26" si="1">BK14*BA14</f>
        <v>0</v>
      </c>
      <c r="BM14" s="59">
        <f>G6</f>
        <v>0</v>
      </c>
      <c r="BN14" s="59">
        <f>BM14*BA14</f>
        <v>0</v>
      </c>
      <c r="BO14" s="59">
        <v>161.08000000000001</v>
      </c>
      <c r="BP14" s="59">
        <f t="shared" ref="BP14:BP26" si="2">BO14*BA14</f>
        <v>2416.2000000000003</v>
      </c>
      <c r="BQ14" s="56">
        <v>3.354E-2</v>
      </c>
      <c r="BR14" s="59">
        <f t="shared" ref="BR14:BR26" si="3">BQ14*AW14</f>
        <v>3756.7483200000001</v>
      </c>
      <c r="BS14" s="60">
        <f t="shared" ref="BS14:BS26" si="4">BR14+BP14+BN14+BL14+BJ14</f>
        <v>6172.9483200000004</v>
      </c>
      <c r="BT14" s="60">
        <f t="shared" ref="BT14" si="5">BS14*0</f>
        <v>0</v>
      </c>
      <c r="BU14" s="60">
        <f t="shared" ref="BU14" si="6">BT14+BS14</f>
        <v>6172.9483200000004</v>
      </c>
    </row>
    <row r="15" spans="1:73" s="61" customFormat="1" ht="13.5" customHeight="1">
      <c r="A15" s="26">
        <f>A14+1</f>
        <v>2</v>
      </c>
      <c r="B15" s="26" t="s">
        <v>102</v>
      </c>
      <c r="C15" s="26" t="s">
        <v>103</v>
      </c>
      <c r="D15" s="26" t="s">
        <v>101</v>
      </c>
      <c r="E15" s="26" t="s">
        <v>101</v>
      </c>
      <c r="F15" s="26" t="s">
        <v>104</v>
      </c>
      <c r="G15" s="55" t="s">
        <v>105</v>
      </c>
      <c r="H15" s="26"/>
      <c r="I15" s="55" t="s">
        <v>106</v>
      </c>
      <c r="J15" s="26" t="s">
        <v>113</v>
      </c>
      <c r="K15" s="55" t="s">
        <v>103</v>
      </c>
      <c r="L15" s="26" t="s">
        <v>101</v>
      </c>
      <c r="M15" s="26" t="s">
        <v>101</v>
      </c>
      <c r="N15" s="26" t="s">
        <v>114</v>
      </c>
      <c r="O15" s="55" t="s">
        <v>115</v>
      </c>
      <c r="P15" s="26"/>
      <c r="Q15" s="26" t="s">
        <v>109</v>
      </c>
      <c r="R15" s="26" t="s">
        <v>73</v>
      </c>
      <c r="S15" s="26" t="s">
        <v>27</v>
      </c>
      <c r="T15" s="26" t="s">
        <v>61</v>
      </c>
      <c r="U15" s="26" t="s">
        <v>110</v>
      </c>
      <c r="V15" s="72" t="s">
        <v>41</v>
      </c>
      <c r="W15" s="26" t="s">
        <v>46</v>
      </c>
      <c r="X15" s="26" t="s">
        <v>113</v>
      </c>
      <c r="Y15" s="26" t="s">
        <v>103</v>
      </c>
      <c r="Z15" s="26" t="s">
        <v>101</v>
      </c>
      <c r="AA15" s="26" t="s">
        <v>101</v>
      </c>
      <c r="AB15" s="26" t="s">
        <v>114</v>
      </c>
      <c r="AC15" s="55" t="s">
        <v>115</v>
      </c>
      <c r="AD15" s="26"/>
      <c r="AE15" s="55" t="s">
        <v>116</v>
      </c>
      <c r="AF15" s="55" t="s">
        <v>117</v>
      </c>
      <c r="AG15" s="26">
        <v>0</v>
      </c>
      <c r="AH15" s="26">
        <v>5072</v>
      </c>
      <c r="AI15" s="26">
        <v>15965</v>
      </c>
      <c r="AJ15" s="55" t="s">
        <v>82</v>
      </c>
      <c r="AK15" s="55" t="s">
        <v>78</v>
      </c>
      <c r="AL15" s="26">
        <v>9115</v>
      </c>
      <c r="AM15" s="26">
        <v>0</v>
      </c>
      <c r="AN15" s="26">
        <v>6470</v>
      </c>
      <c r="AO15" s="26">
        <v>0</v>
      </c>
      <c r="AP15" s="26">
        <v>1350</v>
      </c>
      <c r="AQ15" s="26">
        <v>0</v>
      </c>
      <c r="AR15" s="26">
        <v>838</v>
      </c>
      <c r="AS15" s="26">
        <v>0</v>
      </c>
      <c r="AT15" s="26">
        <v>5072</v>
      </c>
      <c r="AU15" s="26">
        <v>15965</v>
      </c>
      <c r="AV15" s="64">
        <f t="shared" ref="AV15:AV26" si="7">SUM(AJ15:AU15)</f>
        <v>38810</v>
      </c>
      <c r="AW15" s="64">
        <f t="shared" si="0"/>
        <v>59847</v>
      </c>
      <c r="AX15" s="26" t="s">
        <v>93</v>
      </c>
      <c r="AY15" s="56"/>
      <c r="AZ15" s="62">
        <v>10968</v>
      </c>
      <c r="BA15" s="26">
        <v>15</v>
      </c>
      <c r="BB15" s="76" t="s">
        <v>78</v>
      </c>
      <c r="BC15" s="76" t="s">
        <v>97</v>
      </c>
      <c r="BD15" s="26">
        <f t="shared" ref="BD15:BD26" si="8">BB15*AW15/100</f>
        <v>0</v>
      </c>
      <c r="BE15" s="26">
        <f t="shared" ref="BE15:BE26" si="9">AW15*BC15/100</f>
        <v>59847</v>
      </c>
      <c r="BF15" s="57">
        <f>C4</f>
        <v>0</v>
      </c>
      <c r="BG15" s="57">
        <f>C5</f>
        <v>0</v>
      </c>
      <c r="BH15" s="58">
        <f t="shared" ref="BH15:BH26" si="10">BD15*BF15</f>
        <v>0</v>
      </c>
      <c r="BI15" s="58">
        <f t="shared" ref="BI15:BI26" si="11">BE15*BG15</f>
        <v>0</v>
      </c>
      <c r="BJ15" s="58">
        <f t="shared" ref="BJ15:BJ26" si="12">SUM(BH15:BI15)</f>
        <v>0</v>
      </c>
      <c r="BK15" s="59">
        <f>F5</f>
        <v>0</v>
      </c>
      <c r="BL15" s="59">
        <f t="shared" si="1"/>
        <v>0</v>
      </c>
      <c r="BM15" s="59">
        <f>F6</f>
        <v>0</v>
      </c>
      <c r="BN15" s="59">
        <f t="shared" ref="BN15:BN26" si="13">BM15*BA15</f>
        <v>0</v>
      </c>
      <c r="BO15" s="59">
        <v>22.84</v>
      </c>
      <c r="BP15" s="59">
        <f t="shared" si="2"/>
        <v>342.6</v>
      </c>
      <c r="BQ15" s="69">
        <v>3.8609999999999998E-2</v>
      </c>
      <c r="BR15" s="59">
        <f t="shared" si="3"/>
        <v>2310.6926699999999</v>
      </c>
      <c r="BS15" s="60">
        <f t="shared" si="4"/>
        <v>2653.2926699999998</v>
      </c>
      <c r="BT15" s="60">
        <f t="shared" ref="BT15:BT27" si="14">BS15*0</f>
        <v>0</v>
      </c>
      <c r="BU15" s="60">
        <f t="shared" ref="BU15:BU27" si="15">BT15+BS15</f>
        <v>2653.2926699999998</v>
      </c>
    </row>
    <row r="16" spans="1:73" s="61" customFormat="1" ht="13.5" customHeight="1">
      <c r="A16" s="26">
        <f t="shared" ref="A16:A26" si="16">A15+1</f>
        <v>3</v>
      </c>
      <c r="B16" s="26" t="s">
        <v>102</v>
      </c>
      <c r="C16" s="26" t="s">
        <v>103</v>
      </c>
      <c r="D16" s="26" t="s">
        <v>101</v>
      </c>
      <c r="E16" s="26" t="s">
        <v>101</v>
      </c>
      <c r="F16" s="26" t="s">
        <v>104</v>
      </c>
      <c r="G16" s="55" t="s">
        <v>105</v>
      </c>
      <c r="H16" s="26"/>
      <c r="I16" s="55" t="s">
        <v>106</v>
      </c>
      <c r="J16" s="26" t="s">
        <v>118</v>
      </c>
      <c r="K16" s="55" t="s">
        <v>103</v>
      </c>
      <c r="L16" s="26" t="s">
        <v>101</v>
      </c>
      <c r="M16" s="26" t="s">
        <v>119</v>
      </c>
      <c r="N16" s="26" t="s">
        <v>120</v>
      </c>
      <c r="O16" s="55" t="s">
        <v>121</v>
      </c>
      <c r="P16" s="26"/>
      <c r="Q16" s="26" t="s">
        <v>109</v>
      </c>
      <c r="R16" s="26" t="s">
        <v>73</v>
      </c>
      <c r="S16" s="26" t="s">
        <v>27</v>
      </c>
      <c r="T16" s="26" t="s">
        <v>61</v>
      </c>
      <c r="U16" s="26" t="s">
        <v>110</v>
      </c>
      <c r="V16" s="72" t="s">
        <v>41</v>
      </c>
      <c r="W16" s="26" t="s">
        <v>46</v>
      </c>
      <c r="X16" s="26" t="s">
        <v>118</v>
      </c>
      <c r="Y16" s="26" t="s">
        <v>103</v>
      </c>
      <c r="Z16" s="26" t="s">
        <v>101</v>
      </c>
      <c r="AA16" s="26" t="s">
        <v>119</v>
      </c>
      <c r="AB16" s="26" t="s">
        <v>120</v>
      </c>
      <c r="AC16" s="55" t="s">
        <v>121</v>
      </c>
      <c r="AD16" s="26"/>
      <c r="AE16" s="55" t="s">
        <v>122</v>
      </c>
      <c r="AF16" s="55" t="s">
        <v>123</v>
      </c>
      <c r="AG16" s="26">
        <v>0</v>
      </c>
      <c r="AH16" s="26">
        <v>3270</v>
      </c>
      <c r="AI16" s="26">
        <v>0</v>
      </c>
      <c r="AJ16" s="55" t="s">
        <v>83</v>
      </c>
      <c r="AK16" s="55" t="s">
        <v>78</v>
      </c>
      <c r="AL16" s="26">
        <v>6467</v>
      </c>
      <c r="AM16" s="26">
        <v>0</v>
      </c>
      <c r="AN16" s="26">
        <v>5014</v>
      </c>
      <c r="AO16" s="26">
        <v>0</v>
      </c>
      <c r="AP16" s="26">
        <v>146</v>
      </c>
      <c r="AQ16" s="26">
        <v>0</v>
      </c>
      <c r="AR16" s="26">
        <v>0</v>
      </c>
      <c r="AS16" s="26">
        <v>0</v>
      </c>
      <c r="AT16" s="26">
        <v>3270</v>
      </c>
      <c r="AU16" s="26">
        <v>0</v>
      </c>
      <c r="AV16" s="64">
        <f t="shared" si="7"/>
        <v>14897</v>
      </c>
      <c r="AW16" s="64">
        <f t="shared" si="0"/>
        <v>18167</v>
      </c>
      <c r="AX16" s="26" t="s">
        <v>93</v>
      </c>
      <c r="AY16" s="56"/>
      <c r="AZ16" s="62">
        <v>10968</v>
      </c>
      <c r="BA16" s="26">
        <v>15</v>
      </c>
      <c r="BB16" s="76" t="s">
        <v>78</v>
      </c>
      <c r="BC16" s="76" t="s">
        <v>97</v>
      </c>
      <c r="BD16" s="26">
        <f t="shared" si="8"/>
        <v>0</v>
      </c>
      <c r="BE16" s="26">
        <f t="shared" si="9"/>
        <v>18167</v>
      </c>
      <c r="BF16" s="57">
        <f>C4</f>
        <v>0</v>
      </c>
      <c r="BG16" s="57">
        <f>C5</f>
        <v>0</v>
      </c>
      <c r="BH16" s="58">
        <f t="shared" si="10"/>
        <v>0</v>
      </c>
      <c r="BI16" s="58">
        <f t="shared" si="11"/>
        <v>0</v>
      </c>
      <c r="BJ16" s="58">
        <f t="shared" si="12"/>
        <v>0</v>
      </c>
      <c r="BK16" s="59">
        <f>F5</f>
        <v>0</v>
      </c>
      <c r="BL16" s="59">
        <f t="shared" si="1"/>
        <v>0</v>
      </c>
      <c r="BM16" s="59">
        <f>F6</f>
        <v>0</v>
      </c>
      <c r="BN16" s="59">
        <f t="shared" si="13"/>
        <v>0</v>
      </c>
      <c r="BO16" s="59">
        <f>BO15</f>
        <v>22.84</v>
      </c>
      <c r="BP16" s="59">
        <f t="shared" si="2"/>
        <v>342.6</v>
      </c>
      <c r="BQ16" s="69">
        <v>3.8609999999999998E-2</v>
      </c>
      <c r="BR16" s="59">
        <f t="shared" si="3"/>
        <v>701.42786999999998</v>
      </c>
      <c r="BS16" s="60">
        <f t="shared" si="4"/>
        <v>1044.0278699999999</v>
      </c>
      <c r="BT16" s="60">
        <f t="shared" si="14"/>
        <v>0</v>
      </c>
      <c r="BU16" s="60">
        <f t="shared" si="15"/>
        <v>1044.0278699999999</v>
      </c>
    </row>
    <row r="17" spans="1:73" s="61" customFormat="1" ht="13.5" customHeight="1">
      <c r="A17" s="26">
        <f t="shared" si="16"/>
        <v>4</v>
      </c>
      <c r="B17" s="26" t="s">
        <v>102</v>
      </c>
      <c r="C17" s="26" t="s">
        <v>103</v>
      </c>
      <c r="D17" s="26" t="s">
        <v>101</v>
      </c>
      <c r="E17" s="26" t="s">
        <v>101</v>
      </c>
      <c r="F17" s="26" t="s">
        <v>104</v>
      </c>
      <c r="G17" s="55" t="s">
        <v>105</v>
      </c>
      <c r="H17" s="26"/>
      <c r="I17" s="55" t="s">
        <v>106</v>
      </c>
      <c r="J17" s="26" t="s">
        <v>118</v>
      </c>
      <c r="K17" s="55" t="s">
        <v>103</v>
      </c>
      <c r="L17" s="26" t="s">
        <v>101</v>
      </c>
      <c r="M17" s="26" t="s">
        <v>119</v>
      </c>
      <c r="N17" s="26" t="s">
        <v>120</v>
      </c>
      <c r="O17" s="55" t="s">
        <v>121</v>
      </c>
      <c r="P17" s="26"/>
      <c r="Q17" s="26" t="s">
        <v>109</v>
      </c>
      <c r="R17" s="26" t="s">
        <v>73</v>
      </c>
      <c r="S17" s="26" t="s">
        <v>27</v>
      </c>
      <c r="T17" s="26" t="s">
        <v>61</v>
      </c>
      <c r="U17" s="26" t="s">
        <v>110</v>
      </c>
      <c r="V17" s="72" t="s">
        <v>41</v>
      </c>
      <c r="W17" s="26" t="s">
        <v>46</v>
      </c>
      <c r="X17" s="26" t="s">
        <v>118</v>
      </c>
      <c r="Y17" s="26" t="s">
        <v>103</v>
      </c>
      <c r="Z17" s="26" t="s">
        <v>101</v>
      </c>
      <c r="AA17" s="26" t="s">
        <v>119</v>
      </c>
      <c r="AB17" s="26" t="s">
        <v>124</v>
      </c>
      <c r="AC17" s="55" t="s">
        <v>121</v>
      </c>
      <c r="AD17" s="26"/>
      <c r="AE17" s="55" t="s">
        <v>125</v>
      </c>
      <c r="AF17" s="26"/>
      <c r="AG17" s="26">
        <v>0</v>
      </c>
      <c r="AH17" s="26">
        <v>6762</v>
      </c>
      <c r="AI17" s="26">
        <v>4865</v>
      </c>
      <c r="AJ17" s="55" t="s">
        <v>84</v>
      </c>
      <c r="AK17" s="55" t="s">
        <v>78</v>
      </c>
      <c r="AL17" s="26">
        <v>7418</v>
      </c>
      <c r="AM17" s="26">
        <v>0</v>
      </c>
      <c r="AN17" s="26">
        <v>8273</v>
      </c>
      <c r="AO17" s="26">
        <v>0</v>
      </c>
      <c r="AP17" s="26">
        <v>405</v>
      </c>
      <c r="AQ17" s="26">
        <v>0</v>
      </c>
      <c r="AR17" s="26">
        <v>66</v>
      </c>
      <c r="AS17" s="26">
        <v>0</v>
      </c>
      <c r="AT17" s="26">
        <v>6762</v>
      </c>
      <c r="AU17" s="26">
        <v>4865</v>
      </c>
      <c r="AV17" s="64">
        <f t="shared" si="7"/>
        <v>27789</v>
      </c>
      <c r="AW17" s="64">
        <f t="shared" si="0"/>
        <v>39416</v>
      </c>
      <c r="AX17" s="26" t="s">
        <v>93</v>
      </c>
      <c r="AY17" s="56"/>
      <c r="AZ17" s="62">
        <v>10968</v>
      </c>
      <c r="BA17" s="26">
        <v>15</v>
      </c>
      <c r="BB17" s="76" t="s">
        <v>78</v>
      </c>
      <c r="BC17" s="76" t="s">
        <v>97</v>
      </c>
      <c r="BD17" s="26">
        <f t="shared" si="8"/>
        <v>0</v>
      </c>
      <c r="BE17" s="26">
        <f t="shared" si="9"/>
        <v>39416</v>
      </c>
      <c r="BF17" s="57">
        <f>C4</f>
        <v>0</v>
      </c>
      <c r="BG17" s="57">
        <f>C5</f>
        <v>0</v>
      </c>
      <c r="BH17" s="58">
        <f t="shared" si="10"/>
        <v>0</v>
      </c>
      <c r="BI17" s="58">
        <f t="shared" si="11"/>
        <v>0</v>
      </c>
      <c r="BJ17" s="58">
        <f t="shared" si="12"/>
        <v>0</v>
      </c>
      <c r="BK17" s="59">
        <f>F5</f>
        <v>0</v>
      </c>
      <c r="BL17" s="59">
        <f t="shared" si="1"/>
        <v>0</v>
      </c>
      <c r="BM17" s="59">
        <f>F6</f>
        <v>0</v>
      </c>
      <c r="BN17" s="59">
        <f t="shared" si="13"/>
        <v>0</v>
      </c>
      <c r="BO17" s="59">
        <f>BO16</f>
        <v>22.84</v>
      </c>
      <c r="BP17" s="59">
        <f t="shared" si="2"/>
        <v>342.6</v>
      </c>
      <c r="BQ17" s="69">
        <v>3.8609999999999998E-2</v>
      </c>
      <c r="BR17" s="59">
        <f t="shared" si="3"/>
        <v>1521.85176</v>
      </c>
      <c r="BS17" s="60">
        <f t="shared" si="4"/>
        <v>1864.4517599999999</v>
      </c>
      <c r="BT17" s="60">
        <f t="shared" si="14"/>
        <v>0</v>
      </c>
      <c r="BU17" s="60">
        <f t="shared" si="15"/>
        <v>1864.4517599999999</v>
      </c>
    </row>
    <row r="18" spans="1:73" s="38" customFormat="1" ht="13.5" customHeight="1">
      <c r="A18" s="19">
        <f t="shared" si="16"/>
        <v>5</v>
      </c>
      <c r="B18" s="19" t="s">
        <v>102</v>
      </c>
      <c r="C18" s="19" t="s">
        <v>103</v>
      </c>
      <c r="D18" s="19" t="s">
        <v>101</v>
      </c>
      <c r="E18" s="19" t="s">
        <v>101</v>
      </c>
      <c r="F18" s="19" t="s">
        <v>104</v>
      </c>
      <c r="G18" s="48" t="s">
        <v>105</v>
      </c>
      <c r="H18" s="19"/>
      <c r="I18" s="48" t="s">
        <v>106</v>
      </c>
      <c r="J18" s="19" t="s">
        <v>102</v>
      </c>
      <c r="K18" s="48" t="s">
        <v>103</v>
      </c>
      <c r="L18" s="19" t="s">
        <v>101</v>
      </c>
      <c r="M18" s="19" t="s">
        <v>101</v>
      </c>
      <c r="N18" s="19" t="s">
        <v>104</v>
      </c>
      <c r="O18" s="48" t="s">
        <v>105</v>
      </c>
      <c r="P18" s="19"/>
      <c r="Q18" s="19" t="s">
        <v>109</v>
      </c>
      <c r="R18" s="19" t="s">
        <v>73</v>
      </c>
      <c r="S18" s="19" t="s">
        <v>27</v>
      </c>
      <c r="T18" s="19" t="s">
        <v>61</v>
      </c>
      <c r="U18" s="19" t="s">
        <v>110</v>
      </c>
      <c r="V18" s="73" t="s">
        <v>41</v>
      </c>
      <c r="W18" s="19" t="s">
        <v>46</v>
      </c>
      <c r="X18" s="19" t="s">
        <v>102</v>
      </c>
      <c r="Y18" s="19" t="s">
        <v>103</v>
      </c>
      <c r="Z18" s="19" t="s">
        <v>101</v>
      </c>
      <c r="AA18" s="19" t="s">
        <v>101</v>
      </c>
      <c r="AB18" s="19" t="s">
        <v>104</v>
      </c>
      <c r="AC18" s="48" t="s">
        <v>105</v>
      </c>
      <c r="AD18" s="19"/>
      <c r="AE18" s="48" t="s">
        <v>126</v>
      </c>
      <c r="AF18" s="48" t="s">
        <v>127</v>
      </c>
      <c r="AG18" s="19">
        <v>9982</v>
      </c>
      <c r="AH18" s="19">
        <v>20970</v>
      </c>
      <c r="AI18" s="19">
        <v>29819</v>
      </c>
      <c r="AJ18" s="48" t="s">
        <v>85</v>
      </c>
      <c r="AK18" s="48" t="s">
        <v>86</v>
      </c>
      <c r="AL18" s="19">
        <v>21859</v>
      </c>
      <c r="AM18" s="19">
        <v>15602</v>
      </c>
      <c r="AN18" s="19">
        <v>2576</v>
      </c>
      <c r="AO18" s="19">
        <v>0</v>
      </c>
      <c r="AP18" s="19">
        <v>0</v>
      </c>
      <c r="AQ18" s="19">
        <v>0</v>
      </c>
      <c r="AR18" s="19">
        <v>2210</v>
      </c>
      <c r="AS18" s="19">
        <v>9982</v>
      </c>
      <c r="AT18" s="19">
        <v>20970</v>
      </c>
      <c r="AU18" s="19">
        <v>29819</v>
      </c>
      <c r="AV18" s="63">
        <f t="shared" si="7"/>
        <v>103018</v>
      </c>
      <c r="AW18" s="63">
        <f t="shared" si="0"/>
        <v>163789</v>
      </c>
      <c r="AX18" s="19" t="s">
        <v>94</v>
      </c>
      <c r="AY18" s="39"/>
      <c r="AZ18" s="68">
        <v>10968</v>
      </c>
      <c r="BA18" s="19">
        <v>15</v>
      </c>
      <c r="BB18" s="77" t="s">
        <v>99</v>
      </c>
      <c r="BC18" s="77" t="s">
        <v>98</v>
      </c>
      <c r="BD18" s="19">
        <v>131139</v>
      </c>
      <c r="BE18" s="19">
        <f>AW18-BD18</f>
        <v>32650</v>
      </c>
      <c r="BF18" s="40">
        <f>C4</f>
        <v>0</v>
      </c>
      <c r="BG18" s="40"/>
      <c r="BH18" s="41">
        <f t="shared" si="10"/>
        <v>0</v>
      </c>
      <c r="BI18" s="41">
        <f t="shared" si="11"/>
        <v>0</v>
      </c>
      <c r="BJ18" s="41">
        <f t="shared" si="12"/>
        <v>0</v>
      </c>
      <c r="BK18" s="42">
        <f>G5</f>
        <v>0</v>
      </c>
      <c r="BL18" s="42">
        <f t="shared" si="1"/>
        <v>0</v>
      </c>
      <c r="BM18" s="42">
        <f>G6</f>
        <v>0</v>
      </c>
      <c r="BN18" s="42">
        <f t="shared" si="13"/>
        <v>0</v>
      </c>
      <c r="BO18" s="42">
        <v>161.08000000000001</v>
      </c>
      <c r="BP18" s="42">
        <f t="shared" si="2"/>
        <v>2416.2000000000003</v>
      </c>
      <c r="BQ18" s="39">
        <v>3.354E-2</v>
      </c>
      <c r="BR18" s="42">
        <f t="shared" si="3"/>
        <v>5493.4830600000005</v>
      </c>
      <c r="BS18" s="43">
        <f t="shared" si="4"/>
        <v>7909.6830600000012</v>
      </c>
      <c r="BT18" s="43">
        <f t="shared" si="14"/>
        <v>0</v>
      </c>
      <c r="BU18" s="43">
        <f t="shared" si="15"/>
        <v>7909.6830600000012</v>
      </c>
    </row>
    <row r="19" spans="1:73" s="38" customFormat="1" ht="13.5" customHeight="1">
      <c r="A19" s="19">
        <f t="shared" si="16"/>
        <v>6</v>
      </c>
      <c r="B19" s="19" t="s">
        <v>102</v>
      </c>
      <c r="C19" s="19" t="s">
        <v>103</v>
      </c>
      <c r="D19" s="19" t="s">
        <v>101</v>
      </c>
      <c r="E19" s="19" t="s">
        <v>101</v>
      </c>
      <c r="F19" s="19" t="s">
        <v>104</v>
      </c>
      <c r="G19" s="48" t="s">
        <v>105</v>
      </c>
      <c r="H19" s="19"/>
      <c r="I19" s="48" t="s">
        <v>106</v>
      </c>
      <c r="J19" s="19" t="s">
        <v>102</v>
      </c>
      <c r="K19" s="48" t="s">
        <v>103</v>
      </c>
      <c r="L19" s="19" t="s">
        <v>101</v>
      </c>
      <c r="M19" s="19" t="s">
        <v>101</v>
      </c>
      <c r="N19" s="19" t="s">
        <v>104</v>
      </c>
      <c r="O19" s="48" t="s">
        <v>105</v>
      </c>
      <c r="P19" s="19"/>
      <c r="Q19" s="19" t="s">
        <v>109</v>
      </c>
      <c r="R19" s="19" t="s">
        <v>73</v>
      </c>
      <c r="S19" s="19" t="s">
        <v>27</v>
      </c>
      <c r="T19" s="19" t="s">
        <v>61</v>
      </c>
      <c r="U19" s="19" t="s">
        <v>110</v>
      </c>
      <c r="V19" s="73" t="s">
        <v>41</v>
      </c>
      <c r="W19" s="19" t="s">
        <v>46</v>
      </c>
      <c r="X19" s="19" t="s">
        <v>128</v>
      </c>
      <c r="Y19" s="19" t="s">
        <v>103</v>
      </c>
      <c r="Z19" s="19" t="s">
        <v>101</v>
      </c>
      <c r="AA19" s="19" t="s">
        <v>119</v>
      </c>
      <c r="AB19" s="19" t="s">
        <v>120</v>
      </c>
      <c r="AC19" s="48" t="s">
        <v>129</v>
      </c>
      <c r="AD19" s="19"/>
      <c r="AE19" s="48" t="s">
        <v>130</v>
      </c>
      <c r="AF19" s="48" t="s">
        <v>131</v>
      </c>
      <c r="AG19" s="19">
        <v>0</v>
      </c>
      <c r="AH19" s="19">
        <v>8250</v>
      </c>
      <c r="AI19" s="19">
        <v>0</v>
      </c>
      <c r="AJ19" s="48" t="s">
        <v>78</v>
      </c>
      <c r="AK19" s="48" t="s">
        <v>78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8250</v>
      </c>
      <c r="AU19" s="19">
        <v>0</v>
      </c>
      <c r="AV19" s="63">
        <f t="shared" si="7"/>
        <v>8250</v>
      </c>
      <c r="AW19" s="63">
        <f t="shared" si="0"/>
        <v>16500</v>
      </c>
      <c r="AX19" s="19" t="s">
        <v>95</v>
      </c>
      <c r="AY19" s="39"/>
      <c r="AZ19" s="68">
        <v>10968</v>
      </c>
      <c r="BA19" s="19">
        <v>15</v>
      </c>
      <c r="BB19" s="77" t="s">
        <v>97</v>
      </c>
      <c r="BC19" s="77" t="s">
        <v>78</v>
      </c>
      <c r="BD19" s="19">
        <f t="shared" si="8"/>
        <v>16500</v>
      </c>
      <c r="BE19" s="19">
        <f t="shared" si="9"/>
        <v>0</v>
      </c>
      <c r="BF19" s="40">
        <f>C4</f>
        <v>0</v>
      </c>
      <c r="BG19" s="40"/>
      <c r="BH19" s="41">
        <f t="shared" si="10"/>
        <v>0</v>
      </c>
      <c r="BI19" s="41">
        <f t="shared" si="11"/>
        <v>0</v>
      </c>
      <c r="BJ19" s="41">
        <f t="shared" si="12"/>
        <v>0</v>
      </c>
      <c r="BK19" s="42">
        <f>E5</f>
        <v>0</v>
      </c>
      <c r="BL19" s="42">
        <f t="shared" si="1"/>
        <v>0</v>
      </c>
      <c r="BM19" s="42">
        <f>E6</f>
        <v>0</v>
      </c>
      <c r="BN19" s="42">
        <f t="shared" si="13"/>
        <v>0</v>
      </c>
      <c r="BO19" s="42">
        <v>8.7200000000000006</v>
      </c>
      <c r="BP19" s="42">
        <f t="shared" si="2"/>
        <v>130.80000000000001</v>
      </c>
      <c r="BQ19" s="39">
        <v>4.2909999999999997E-2</v>
      </c>
      <c r="BR19" s="42">
        <f t="shared" si="3"/>
        <v>708.01499999999999</v>
      </c>
      <c r="BS19" s="43">
        <f t="shared" si="4"/>
        <v>838.81500000000005</v>
      </c>
      <c r="BT19" s="43">
        <f t="shared" si="14"/>
        <v>0</v>
      </c>
      <c r="BU19" s="43">
        <f t="shared" si="15"/>
        <v>838.81500000000005</v>
      </c>
    </row>
    <row r="20" spans="1:73" s="38" customFormat="1" ht="13.5" customHeight="1">
      <c r="A20" s="19">
        <f t="shared" si="16"/>
        <v>7</v>
      </c>
      <c r="B20" s="19" t="s">
        <v>102</v>
      </c>
      <c r="C20" s="19" t="s">
        <v>103</v>
      </c>
      <c r="D20" s="19" t="s">
        <v>101</v>
      </c>
      <c r="E20" s="19" t="s">
        <v>101</v>
      </c>
      <c r="F20" s="19" t="s">
        <v>104</v>
      </c>
      <c r="G20" s="48" t="s">
        <v>105</v>
      </c>
      <c r="H20" s="19"/>
      <c r="I20" s="48" t="s">
        <v>106</v>
      </c>
      <c r="J20" s="19" t="s">
        <v>102</v>
      </c>
      <c r="K20" s="48" t="s">
        <v>103</v>
      </c>
      <c r="L20" s="19" t="s">
        <v>101</v>
      </c>
      <c r="M20" s="19" t="s">
        <v>101</v>
      </c>
      <c r="N20" s="19" t="s">
        <v>104</v>
      </c>
      <c r="O20" s="48" t="s">
        <v>105</v>
      </c>
      <c r="P20" s="19"/>
      <c r="Q20" s="19" t="s">
        <v>109</v>
      </c>
      <c r="R20" s="19" t="s">
        <v>73</v>
      </c>
      <c r="S20" s="19" t="s">
        <v>27</v>
      </c>
      <c r="T20" s="19" t="s">
        <v>61</v>
      </c>
      <c r="U20" s="19" t="s">
        <v>110</v>
      </c>
      <c r="V20" s="73" t="s">
        <v>41</v>
      </c>
      <c r="W20" s="19" t="s">
        <v>46</v>
      </c>
      <c r="X20" s="19" t="s">
        <v>128</v>
      </c>
      <c r="Y20" s="19" t="s">
        <v>103</v>
      </c>
      <c r="Z20" s="19" t="s">
        <v>101</v>
      </c>
      <c r="AA20" s="19" t="s">
        <v>119</v>
      </c>
      <c r="AB20" s="19" t="s">
        <v>132</v>
      </c>
      <c r="AC20" s="48" t="s">
        <v>133</v>
      </c>
      <c r="AD20" s="19"/>
      <c r="AE20" s="48" t="s">
        <v>134</v>
      </c>
      <c r="AF20" s="48" t="s">
        <v>135</v>
      </c>
      <c r="AG20" s="19">
        <v>0</v>
      </c>
      <c r="AH20" s="19">
        <v>7622</v>
      </c>
      <c r="AI20" s="19">
        <v>0</v>
      </c>
      <c r="AJ20" s="48" t="s">
        <v>78</v>
      </c>
      <c r="AK20" s="48" t="s">
        <v>78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7622</v>
      </c>
      <c r="AU20" s="19">
        <v>0</v>
      </c>
      <c r="AV20" s="63">
        <f t="shared" si="7"/>
        <v>7622</v>
      </c>
      <c r="AW20" s="63">
        <f t="shared" si="0"/>
        <v>15244</v>
      </c>
      <c r="AX20" s="19" t="s">
        <v>95</v>
      </c>
      <c r="AY20" s="19"/>
      <c r="AZ20" s="68">
        <v>10968</v>
      </c>
      <c r="BA20" s="19">
        <v>15</v>
      </c>
      <c r="BB20" s="77" t="s">
        <v>97</v>
      </c>
      <c r="BC20" s="77" t="s">
        <v>78</v>
      </c>
      <c r="BD20" s="19">
        <f t="shared" si="8"/>
        <v>15244</v>
      </c>
      <c r="BE20" s="19">
        <f t="shared" si="9"/>
        <v>0</v>
      </c>
      <c r="BF20" s="40">
        <f>C4</f>
        <v>0</v>
      </c>
      <c r="BG20" s="40"/>
      <c r="BH20" s="41">
        <f t="shared" si="10"/>
        <v>0</v>
      </c>
      <c r="BI20" s="41">
        <f t="shared" si="11"/>
        <v>0</v>
      </c>
      <c r="BJ20" s="41">
        <f t="shared" si="12"/>
        <v>0</v>
      </c>
      <c r="BK20" s="42">
        <f>E5</f>
        <v>0</v>
      </c>
      <c r="BL20" s="42">
        <f t="shared" si="1"/>
        <v>0</v>
      </c>
      <c r="BM20" s="42">
        <f>E6</f>
        <v>0</v>
      </c>
      <c r="BN20" s="42">
        <f t="shared" si="13"/>
        <v>0</v>
      </c>
      <c r="BO20" s="42">
        <v>8.7200000000000006</v>
      </c>
      <c r="BP20" s="42">
        <f t="shared" si="2"/>
        <v>130.80000000000001</v>
      </c>
      <c r="BQ20" s="39">
        <v>4.2909999999999997E-2</v>
      </c>
      <c r="BR20" s="42">
        <f t="shared" si="3"/>
        <v>654.1200399999999</v>
      </c>
      <c r="BS20" s="43">
        <f t="shared" si="4"/>
        <v>784.92003999999997</v>
      </c>
      <c r="BT20" s="43">
        <f t="shared" si="14"/>
        <v>0</v>
      </c>
      <c r="BU20" s="43">
        <f t="shared" si="15"/>
        <v>784.92003999999997</v>
      </c>
    </row>
    <row r="21" spans="1:73" s="61" customFormat="1" ht="13.5" customHeight="1">
      <c r="A21" s="26">
        <f t="shared" si="16"/>
        <v>8</v>
      </c>
      <c r="B21" s="26" t="s">
        <v>102</v>
      </c>
      <c r="C21" s="26" t="s">
        <v>103</v>
      </c>
      <c r="D21" s="26" t="s">
        <v>101</v>
      </c>
      <c r="E21" s="26" t="s">
        <v>101</v>
      </c>
      <c r="F21" s="26" t="s">
        <v>104</v>
      </c>
      <c r="G21" s="55" t="s">
        <v>105</v>
      </c>
      <c r="H21" s="26"/>
      <c r="I21" s="55" t="s">
        <v>106</v>
      </c>
      <c r="J21" s="26" t="s">
        <v>102</v>
      </c>
      <c r="K21" s="55" t="s">
        <v>103</v>
      </c>
      <c r="L21" s="26" t="s">
        <v>101</v>
      </c>
      <c r="M21" s="26" t="s">
        <v>101</v>
      </c>
      <c r="N21" s="26" t="s">
        <v>104</v>
      </c>
      <c r="O21" s="55" t="s">
        <v>105</v>
      </c>
      <c r="P21" s="26"/>
      <c r="Q21" s="26" t="s">
        <v>109</v>
      </c>
      <c r="R21" s="26" t="s">
        <v>73</v>
      </c>
      <c r="S21" s="26" t="s">
        <v>27</v>
      </c>
      <c r="T21" s="26" t="s">
        <v>61</v>
      </c>
      <c r="U21" s="26" t="s">
        <v>110</v>
      </c>
      <c r="V21" s="72" t="s">
        <v>41</v>
      </c>
      <c r="W21" s="26" t="s">
        <v>46</v>
      </c>
      <c r="X21" s="26" t="s">
        <v>102</v>
      </c>
      <c r="Y21" s="26" t="s">
        <v>103</v>
      </c>
      <c r="Z21" s="26" t="s">
        <v>101</v>
      </c>
      <c r="AA21" s="26" t="s">
        <v>101</v>
      </c>
      <c r="AB21" s="26" t="s">
        <v>114</v>
      </c>
      <c r="AC21" s="55" t="s">
        <v>79</v>
      </c>
      <c r="AD21" s="26"/>
      <c r="AE21" s="55" t="s">
        <v>136</v>
      </c>
      <c r="AF21" s="55" t="s">
        <v>137</v>
      </c>
      <c r="AG21" s="26">
        <v>0</v>
      </c>
      <c r="AH21" s="26">
        <v>6718</v>
      </c>
      <c r="AI21" s="26">
        <v>0</v>
      </c>
      <c r="AJ21" s="55" t="s">
        <v>87</v>
      </c>
      <c r="AK21" s="55" t="s">
        <v>78</v>
      </c>
      <c r="AL21" s="26">
        <v>11222</v>
      </c>
      <c r="AM21" s="26">
        <v>0</v>
      </c>
      <c r="AN21" s="26">
        <v>8513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6718</v>
      </c>
      <c r="AU21" s="26">
        <v>0</v>
      </c>
      <c r="AV21" s="64">
        <f t="shared" si="7"/>
        <v>26453</v>
      </c>
      <c r="AW21" s="64">
        <f t="shared" si="0"/>
        <v>33171</v>
      </c>
      <c r="AX21" s="26" t="s">
        <v>93</v>
      </c>
      <c r="AY21" s="26"/>
      <c r="AZ21" s="62">
        <v>10968</v>
      </c>
      <c r="BA21" s="26">
        <v>15</v>
      </c>
      <c r="BB21" s="76" t="s">
        <v>78</v>
      </c>
      <c r="BC21" s="76" t="s">
        <v>97</v>
      </c>
      <c r="BD21" s="26">
        <f t="shared" si="8"/>
        <v>0</v>
      </c>
      <c r="BE21" s="26">
        <f t="shared" si="9"/>
        <v>33171</v>
      </c>
      <c r="BF21" s="57">
        <f>C4</f>
        <v>0</v>
      </c>
      <c r="BG21" s="57">
        <f>C5</f>
        <v>0</v>
      </c>
      <c r="BH21" s="58">
        <f t="shared" si="10"/>
        <v>0</v>
      </c>
      <c r="BI21" s="58">
        <f t="shared" si="11"/>
        <v>0</v>
      </c>
      <c r="BJ21" s="58">
        <f t="shared" si="12"/>
        <v>0</v>
      </c>
      <c r="BK21" s="59">
        <f>F5</f>
        <v>0</v>
      </c>
      <c r="BL21" s="59">
        <f t="shared" si="1"/>
        <v>0</v>
      </c>
      <c r="BM21" s="59">
        <f>F6</f>
        <v>0</v>
      </c>
      <c r="BN21" s="59">
        <f t="shared" si="13"/>
        <v>0</v>
      </c>
      <c r="BO21" s="59">
        <f>BO17</f>
        <v>22.84</v>
      </c>
      <c r="BP21" s="59">
        <f t="shared" si="2"/>
        <v>342.6</v>
      </c>
      <c r="BQ21" s="69">
        <v>3.8609999999999998E-2</v>
      </c>
      <c r="BR21" s="59">
        <f t="shared" si="3"/>
        <v>1280.7323099999999</v>
      </c>
      <c r="BS21" s="60">
        <f t="shared" si="4"/>
        <v>1623.3323099999998</v>
      </c>
      <c r="BT21" s="60">
        <f t="shared" si="14"/>
        <v>0</v>
      </c>
      <c r="BU21" s="60">
        <f t="shared" si="15"/>
        <v>1623.3323099999998</v>
      </c>
    </row>
    <row r="22" spans="1:73" s="61" customFormat="1" ht="13.5" customHeight="1">
      <c r="A22" s="26">
        <f t="shared" si="16"/>
        <v>9</v>
      </c>
      <c r="B22" s="26" t="s">
        <v>102</v>
      </c>
      <c r="C22" s="26" t="s">
        <v>103</v>
      </c>
      <c r="D22" s="26" t="s">
        <v>101</v>
      </c>
      <c r="E22" s="26" t="s">
        <v>101</v>
      </c>
      <c r="F22" s="26" t="s">
        <v>104</v>
      </c>
      <c r="G22" s="55" t="s">
        <v>105</v>
      </c>
      <c r="H22" s="26"/>
      <c r="I22" s="55" t="s">
        <v>106</v>
      </c>
      <c r="J22" s="26" t="s">
        <v>102</v>
      </c>
      <c r="K22" s="55" t="s">
        <v>103</v>
      </c>
      <c r="L22" s="26" t="s">
        <v>101</v>
      </c>
      <c r="M22" s="26" t="s">
        <v>101</v>
      </c>
      <c r="N22" s="26" t="s">
        <v>104</v>
      </c>
      <c r="O22" s="55" t="s">
        <v>105</v>
      </c>
      <c r="P22" s="26"/>
      <c r="Q22" s="26" t="s">
        <v>109</v>
      </c>
      <c r="R22" s="26" t="s">
        <v>73</v>
      </c>
      <c r="S22" s="26" t="s">
        <v>27</v>
      </c>
      <c r="T22" s="26" t="s">
        <v>61</v>
      </c>
      <c r="U22" s="26" t="s">
        <v>110</v>
      </c>
      <c r="V22" s="72" t="s">
        <v>41</v>
      </c>
      <c r="W22" s="26" t="s">
        <v>46</v>
      </c>
      <c r="X22" s="26" t="s">
        <v>102</v>
      </c>
      <c r="Y22" s="26" t="s">
        <v>103</v>
      </c>
      <c r="Z22" s="26" t="s">
        <v>101</v>
      </c>
      <c r="AA22" s="26" t="s">
        <v>101</v>
      </c>
      <c r="AB22" s="26" t="s">
        <v>138</v>
      </c>
      <c r="AC22" s="55" t="s">
        <v>139</v>
      </c>
      <c r="AD22" s="26"/>
      <c r="AE22" s="55" t="s">
        <v>140</v>
      </c>
      <c r="AF22" s="55" t="s">
        <v>141</v>
      </c>
      <c r="AG22" s="26">
        <v>0</v>
      </c>
      <c r="AH22" s="26">
        <v>15093</v>
      </c>
      <c r="AI22" s="26">
        <v>0</v>
      </c>
      <c r="AJ22" s="55" t="s">
        <v>88</v>
      </c>
      <c r="AK22" s="55" t="s">
        <v>78</v>
      </c>
      <c r="AL22" s="26">
        <v>19717</v>
      </c>
      <c r="AM22" s="26">
        <v>0</v>
      </c>
      <c r="AN22" s="26">
        <v>16225</v>
      </c>
      <c r="AO22" s="26">
        <v>0</v>
      </c>
      <c r="AP22" s="26">
        <v>1463</v>
      </c>
      <c r="AQ22" s="26">
        <v>0</v>
      </c>
      <c r="AR22" s="26">
        <v>1351</v>
      </c>
      <c r="AS22" s="26">
        <v>0</v>
      </c>
      <c r="AT22" s="26">
        <v>15093</v>
      </c>
      <c r="AU22" s="26">
        <v>0</v>
      </c>
      <c r="AV22" s="64">
        <f t="shared" si="7"/>
        <v>53849</v>
      </c>
      <c r="AW22" s="64">
        <f t="shared" si="0"/>
        <v>68942</v>
      </c>
      <c r="AX22" s="26" t="s">
        <v>93</v>
      </c>
      <c r="AY22" s="26"/>
      <c r="AZ22" s="62">
        <v>10968</v>
      </c>
      <c r="BA22" s="26">
        <v>15</v>
      </c>
      <c r="BB22" s="76" t="s">
        <v>78</v>
      </c>
      <c r="BC22" s="76" t="s">
        <v>97</v>
      </c>
      <c r="BD22" s="26">
        <f t="shared" si="8"/>
        <v>0</v>
      </c>
      <c r="BE22" s="26">
        <f t="shared" si="9"/>
        <v>68942</v>
      </c>
      <c r="BF22" s="57">
        <f>C4</f>
        <v>0</v>
      </c>
      <c r="BG22" s="57">
        <f>C5</f>
        <v>0</v>
      </c>
      <c r="BH22" s="58">
        <f t="shared" si="10"/>
        <v>0</v>
      </c>
      <c r="BI22" s="58">
        <f t="shared" si="11"/>
        <v>0</v>
      </c>
      <c r="BJ22" s="58">
        <f t="shared" si="12"/>
        <v>0</v>
      </c>
      <c r="BK22" s="60">
        <f>F5</f>
        <v>0</v>
      </c>
      <c r="BL22" s="59">
        <f t="shared" si="1"/>
        <v>0</v>
      </c>
      <c r="BM22" s="60">
        <f>F6</f>
        <v>0</v>
      </c>
      <c r="BN22" s="59">
        <f t="shared" si="13"/>
        <v>0</v>
      </c>
      <c r="BO22" s="59">
        <f>BO21</f>
        <v>22.84</v>
      </c>
      <c r="BP22" s="59">
        <f t="shared" si="2"/>
        <v>342.6</v>
      </c>
      <c r="BQ22" s="69">
        <v>3.8609999999999998E-2</v>
      </c>
      <c r="BR22" s="59">
        <f t="shared" si="3"/>
        <v>2661.8506199999997</v>
      </c>
      <c r="BS22" s="60">
        <f t="shared" si="4"/>
        <v>3004.4506199999996</v>
      </c>
      <c r="BT22" s="60">
        <f t="shared" si="14"/>
        <v>0</v>
      </c>
      <c r="BU22" s="60">
        <f t="shared" si="15"/>
        <v>3004.4506199999996</v>
      </c>
    </row>
    <row r="23" spans="1:73" s="61" customFormat="1">
      <c r="A23" s="26">
        <f t="shared" si="16"/>
        <v>10</v>
      </c>
      <c r="B23" s="26" t="s">
        <v>102</v>
      </c>
      <c r="C23" s="26" t="s">
        <v>103</v>
      </c>
      <c r="D23" s="26" t="s">
        <v>101</v>
      </c>
      <c r="E23" s="26" t="s">
        <v>101</v>
      </c>
      <c r="F23" s="26" t="s">
        <v>104</v>
      </c>
      <c r="G23" s="55" t="s">
        <v>105</v>
      </c>
      <c r="H23" s="26"/>
      <c r="I23" s="55" t="s">
        <v>106</v>
      </c>
      <c r="J23" s="26" t="s">
        <v>102</v>
      </c>
      <c r="K23" s="55" t="s">
        <v>103</v>
      </c>
      <c r="L23" s="26" t="s">
        <v>101</v>
      </c>
      <c r="M23" s="26" t="s">
        <v>101</v>
      </c>
      <c r="N23" s="26" t="s">
        <v>104</v>
      </c>
      <c r="O23" s="55" t="s">
        <v>105</v>
      </c>
      <c r="P23" s="26"/>
      <c r="Q23" s="26" t="s">
        <v>109</v>
      </c>
      <c r="R23" s="26" t="s">
        <v>73</v>
      </c>
      <c r="S23" s="26" t="s">
        <v>27</v>
      </c>
      <c r="T23" s="26" t="s">
        <v>61</v>
      </c>
      <c r="U23" s="26" t="s">
        <v>110</v>
      </c>
      <c r="V23" s="72" t="s">
        <v>41</v>
      </c>
      <c r="W23" s="26" t="s">
        <v>46</v>
      </c>
      <c r="X23" s="26" t="s">
        <v>142</v>
      </c>
      <c r="Y23" s="26" t="s">
        <v>103</v>
      </c>
      <c r="Z23" s="26" t="s">
        <v>101</v>
      </c>
      <c r="AA23" s="26" t="s">
        <v>143</v>
      </c>
      <c r="AB23" s="26" t="s">
        <v>144</v>
      </c>
      <c r="AC23" s="55" t="s">
        <v>145</v>
      </c>
      <c r="AD23" s="26"/>
      <c r="AE23" s="55" t="s">
        <v>146</v>
      </c>
      <c r="AF23" s="55" t="s">
        <v>147</v>
      </c>
      <c r="AG23" s="26">
        <v>0</v>
      </c>
      <c r="AH23" s="26">
        <v>6095</v>
      </c>
      <c r="AI23" s="26">
        <v>0</v>
      </c>
      <c r="AJ23" s="55" t="s">
        <v>89</v>
      </c>
      <c r="AK23" s="55" t="s">
        <v>78</v>
      </c>
      <c r="AL23" s="26">
        <v>10614</v>
      </c>
      <c r="AM23" s="26">
        <v>0</v>
      </c>
      <c r="AN23" s="26">
        <v>8796</v>
      </c>
      <c r="AO23" s="26">
        <v>0</v>
      </c>
      <c r="AP23" s="26">
        <v>732</v>
      </c>
      <c r="AQ23" s="26">
        <v>0</v>
      </c>
      <c r="AR23" s="26">
        <v>428</v>
      </c>
      <c r="AS23" s="26">
        <v>0</v>
      </c>
      <c r="AT23" s="26">
        <v>6095</v>
      </c>
      <c r="AU23" s="26">
        <v>0</v>
      </c>
      <c r="AV23" s="64">
        <f t="shared" si="7"/>
        <v>26665</v>
      </c>
      <c r="AW23" s="64">
        <f t="shared" si="0"/>
        <v>32760</v>
      </c>
      <c r="AX23" s="26" t="s">
        <v>93</v>
      </c>
      <c r="AY23" s="26"/>
      <c r="AZ23" s="62">
        <v>10968</v>
      </c>
      <c r="BA23" s="26">
        <v>15</v>
      </c>
      <c r="BB23" s="76" t="s">
        <v>78</v>
      </c>
      <c r="BC23" s="76" t="s">
        <v>97</v>
      </c>
      <c r="BD23" s="26">
        <f t="shared" si="8"/>
        <v>0</v>
      </c>
      <c r="BE23" s="26">
        <f t="shared" si="9"/>
        <v>32760</v>
      </c>
      <c r="BF23" s="66">
        <f>C4</f>
        <v>0</v>
      </c>
      <c r="BG23" s="66">
        <f>C5</f>
        <v>0</v>
      </c>
      <c r="BH23" s="58">
        <f t="shared" si="10"/>
        <v>0</v>
      </c>
      <c r="BI23" s="58">
        <f t="shared" si="11"/>
        <v>0</v>
      </c>
      <c r="BJ23" s="58">
        <f t="shared" si="12"/>
        <v>0</v>
      </c>
      <c r="BK23" s="60">
        <f>F5</f>
        <v>0</v>
      </c>
      <c r="BL23" s="59">
        <f t="shared" si="1"/>
        <v>0</v>
      </c>
      <c r="BM23" s="60">
        <f>F6</f>
        <v>0</v>
      </c>
      <c r="BN23" s="59">
        <f t="shared" si="13"/>
        <v>0</v>
      </c>
      <c r="BO23" s="59">
        <f t="shared" ref="BO23:BO26" si="17">BO22</f>
        <v>22.84</v>
      </c>
      <c r="BP23" s="59">
        <f t="shared" si="2"/>
        <v>342.6</v>
      </c>
      <c r="BQ23" s="69">
        <v>3.8609999999999998E-2</v>
      </c>
      <c r="BR23" s="59">
        <f t="shared" si="3"/>
        <v>1264.8635999999999</v>
      </c>
      <c r="BS23" s="60">
        <f t="shared" si="4"/>
        <v>1607.4636</v>
      </c>
      <c r="BT23" s="60">
        <f t="shared" si="14"/>
        <v>0</v>
      </c>
      <c r="BU23" s="60">
        <f t="shared" si="15"/>
        <v>1607.4636</v>
      </c>
    </row>
    <row r="24" spans="1:73" s="61" customFormat="1">
      <c r="A24" s="26">
        <f t="shared" si="16"/>
        <v>11</v>
      </c>
      <c r="B24" s="26" t="s">
        <v>102</v>
      </c>
      <c r="C24" s="26" t="s">
        <v>103</v>
      </c>
      <c r="D24" s="26" t="s">
        <v>101</v>
      </c>
      <c r="E24" s="26" t="s">
        <v>101</v>
      </c>
      <c r="F24" s="26" t="s">
        <v>104</v>
      </c>
      <c r="G24" s="55" t="s">
        <v>105</v>
      </c>
      <c r="H24" s="26"/>
      <c r="I24" s="55" t="s">
        <v>106</v>
      </c>
      <c r="J24" s="26" t="s">
        <v>102</v>
      </c>
      <c r="K24" s="55" t="s">
        <v>103</v>
      </c>
      <c r="L24" s="26" t="s">
        <v>101</v>
      </c>
      <c r="M24" s="26" t="s">
        <v>101</v>
      </c>
      <c r="N24" s="26" t="s">
        <v>104</v>
      </c>
      <c r="O24" s="55" t="s">
        <v>105</v>
      </c>
      <c r="P24" s="26"/>
      <c r="Q24" s="26" t="s">
        <v>109</v>
      </c>
      <c r="R24" s="26" t="s">
        <v>73</v>
      </c>
      <c r="S24" s="26" t="s">
        <v>27</v>
      </c>
      <c r="T24" s="26" t="s">
        <v>61</v>
      </c>
      <c r="U24" s="26" t="s">
        <v>110</v>
      </c>
      <c r="V24" s="72" t="s">
        <v>41</v>
      </c>
      <c r="W24" s="26" t="s">
        <v>46</v>
      </c>
      <c r="X24" s="26" t="s">
        <v>102</v>
      </c>
      <c r="Y24" s="26" t="s">
        <v>103</v>
      </c>
      <c r="Z24" s="26" t="s">
        <v>101</v>
      </c>
      <c r="AA24" s="26" t="s">
        <v>101</v>
      </c>
      <c r="AB24" s="26" t="s">
        <v>114</v>
      </c>
      <c r="AC24" s="55" t="s">
        <v>148</v>
      </c>
      <c r="AD24" s="26"/>
      <c r="AE24" s="55" t="s">
        <v>149</v>
      </c>
      <c r="AF24" s="55" t="s">
        <v>150</v>
      </c>
      <c r="AG24" s="26">
        <v>0</v>
      </c>
      <c r="AH24" s="26">
        <v>11678</v>
      </c>
      <c r="AI24" s="26">
        <v>0</v>
      </c>
      <c r="AJ24" s="55" t="s">
        <v>90</v>
      </c>
      <c r="AK24" s="55" t="s">
        <v>78</v>
      </c>
      <c r="AL24" s="26">
        <v>16179</v>
      </c>
      <c r="AM24" s="26">
        <v>0</v>
      </c>
      <c r="AN24" s="26">
        <v>15717</v>
      </c>
      <c r="AO24" s="26">
        <v>0</v>
      </c>
      <c r="AP24" s="26">
        <v>4029</v>
      </c>
      <c r="AQ24" s="26">
        <v>0</v>
      </c>
      <c r="AR24" s="26">
        <v>3043</v>
      </c>
      <c r="AS24" s="26">
        <v>0</v>
      </c>
      <c r="AT24" s="26">
        <v>11678</v>
      </c>
      <c r="AU24" s="26">
        <v>0</v>
      </c>
      <c r="AV24" s="64">
        <f t="shared" si="7"/>
        <v>50646</v>
      </c>
      <c r="AW24" s="64">
        <f t="shared" si="0"/>
        <v>62324</v>
      </c>
      <c r="AX24" s="26" t="s">
        <v>93</v>
      </c>
      <c r="AY24" s="26"/>
      <c r="AZ24" s="62">
        <v>10968</v>
      </c>
      <c r="BA24" s="26">
        <v>15</v>
      </c>
      <c r="BB24" s="76" t="s">
        <v>78</v>
      </c>
      <c r="BC24" s="76" t="s">
        <v>97</v>
      </c>
      <c r="BD24" s="26">
        <f t="shared" si="8"/>
        <v>0</v>
      </c>
      <c r="BE24" s="26">
        <f t="shared" si="9"/>
        <v>62324</v>
      </c>
      <c r="BF24" s="57">
        <f>C4</f>
        <v>0</v>
      </c>
      <c r="BG24" s="57">
        <f>C5</f>
        <v>0</v>
      </c>
      <c r="BH24" s="58">
        <f t="shared" si="10"/>
        <v>0</v>
      </c>
      <c r="BI24" s="58">
        <f t="shared" si="11"/>
        <v>0</v>
      </c>
      <c r="BJ24" s="58">
        <f t="shared" si="12"/>
        <v>0</v>
      </c>
      <c r="BK24" s="60">
        <f>F5</f>
        <v>0</v>
      </c>
      <c r="BL24" s="59">
        <f t="shared" si="1"/>
        <v>0</v>
      </c>
      <c r="BM24" s="60">
        <f>F6</f>
        <v>0</v>
      </c>
      <c r="BN24" s="59">
        <f t="shared" si="13"/>
        <v>0</v>
      </c>
      <c r="BO24" s="59">
        <f t="shared" si="17"/>
        <v>22.84</v>
      </c>
      <c r="BP24" s="59">
        <f t="shared" si="2"/>
        <v>342.6</v>
      </c>
      <c r="BQ24" s="69">
        <v>3.8609999999999998E-2</v>
      </c>
      <c r="BR24" s="59">
        <f t="shared" si="3"/>
        <v>2406.3296399999999</v>
      </c>
      <c r="BS24" s="60">
        <f t="shared" si="4"/>
        <v>2748.9296399999998</v>
      </c>
      <c r="BT24" s="60">
        <f t="shared" si="14"/>
        <v>0</v>
      </c>
      <c r="BU24" s="60">
        <f t="shared" si="15"/>
        <v>2748.9296399999998</v>
      </c>
    </row>
    <row r="25" spans="1:73" s="61" customFormat="1">
      <c r="A25" s="26">
        <f t="shared" si="16"/>
        <v>12</v>
      </c>
      <c r="B25" s="26" t="s">
        <v>102</v>
      </c>
      <c r="C25" s="26" t="s">
        <v>103</v>
      </c>
      <c r="D25" s="26" t="s">
        <v>101</v>
      </c>
      <c r="E25" s="26" t="s">
        <v>101</v>
      </c>
      <c r="F25" s="26" t="s">
        <v>104</v>
      </c>
      <c r="G25" s="55" t="s">
        <v>105</v>
      </c>
      <c r="H25" s="26"/>
      <c r="I25" s="55" t="s">
        <v>106</v>
      </c>
      <c r="J25" s="26" t="s">
        <v>102</v>
      </c>
      <c r="K25" s="55" t="s">
        <v>103</v>
      </c>
      <c r="L25" s="26" t="s">
        <v>101</v>
      </c>
      <c r="M25" s="26" t="s">
        <v>101</v>
      </c>
      <c r="N25" s="26" t="s">
        <v>104</v>
      </c>
      <c r="O25" s="55" t="s">
        <v>105</v>
      </c>
      <c r="P25" s="26"/>
      <c r="Q25" s="26" t="s">
        <v>109</v>
      </c>
      <c r="R25" s="26" t="s">
        <v>73</v>
      </c>
      <c r="S25" s="26" t="s">
        <v>27</v>
      </c>
      <c r="T25" s="26" t="s">
        <v>61</v>
      </c>
      <c r="U25" s="26" t="s">
        <v>110</v>
      </c>
      <c r="V25" s="72" t="s">
        <v>41</v>
      </c>
      <c r="W25" s="26" t="s">
        <v>46</v>
      </c>
      <c r="X25" s="26" t="s">
        <v>128</v>
      </c>
      <c r="Y25" s="26" t="s">
        <v>103</v>
      </c>
      <c r="Z25" s="26" t="s">
        <v>101</v>
      </c>
      <c r="AA25" s="26" t="s">
        <v>119</v>
      </c>
      <c r="AB25" s="26" t="s">
        <v>132</v>
      </c>
      <c r="AC25" s="55" t="s">
        <v>96</v>
      </c>
      <c r="AD25" s="26"/>
      <c r="AE25" s="55" t="s">
        <v>151</v>
      </c>
      <c r="AF25" s="55" t="s">
        <v>152</v>
      </c>
      <c r="AG25" s="26">
        <v>5389</v>
      </c>
      <c r="AH25" s="26">
        <v>10340</v>
      </c>
      <c r="AI25" s="26">
        <v>0</v>
      </c>
      <c r="AJ25" s="55" t="s">
        <v>91</v>
      </c>
      <c r="AK25" s="55" t="s">
        <v>78</v>
      </c>
      <c r="AL25" s="26">
        <v>28141</v>
      </c>
      <c r="AM25" s="26">
        <v>0</v>
      </c>
      <c r="AN25" s="26">
        <v>14783</v>
      </c>
      <c r="AO25" s="26">
        <v>0</v>
      </c>
      <c r="AP25" s="26">
        <v>0</v>
      </c>
      <c r="AQ25" s="26">
        <v>0</v>
      </c>
      <c r="AR25" s="26">
        <v>22</v>
      </c>
      <c r="AS25" s="26">
        <v>5389</v>
      </c>
      <c r="AT25" s="26">
        <v>10340</v>
      </c>
      <c r="AU25" s="26">
        <v>0</v>
      </c>
      <c r="AV25" s="64">
        <f t="shared" si="7"/>
        <v>58675</v>
      </c>
      <c r="AW25" s="64">
        <f t="shared" si="0"/>
        <v>74404</v>
      </c>
      <c r="AX25" s="26" t="s">
        <v>93</v>
      </c>
      <c r="AY25" s="26"/>
      <c r="AZ25" s="62">
        <v>10968</v>
      </c>
      <c r="BA25" s="26">
        <v>15</v>
      </c>
      <c r="BB25" s="76" t="s">
        <v>78</v>
      </c>
      <c r="BC25" s="76" t="s">
        <v>97</v>
      </c>
      <c r="BD25" s="26">
        <f t="shared" si="8"/>
        <v>0</v>
      </c>
      <c r="BE25" s="26">
        <f t="shared" si="9"/>
        <v>74404</v>
      </c>
      <c r="BF25" s="57">
        <f>C4</f>
        <v>0</v>
      </c>
      <c r="BG25" s="57">
        <f>C5</f>
        <v>0</v>
      </c>
      <c r="BH25" s="58">
        <f t="shared" si="10"/>
        <v>0</v>
      </c>
      <c r="BI25" s="58">
        <f t="shared" si="11"/>
        <v>0</v>
      </c>
      <c r="BJ25" s="58">
        <f t="shared" si="12"/>
        <v>0</v>
      </c>
      <c r="BK25" s="60">
        <f>F5</f>
        <v>0</v>
      </c>
      <c r="BL25" s="59">
        <f t="shared" si="1"/>
        <v>0</v>
      </c>
      <c r="BM25" s="60">
        <f>F6</f>
        <v>0</v>
      </c>
      <c r="BN25" s="59">
        <f t="shared" si="13"/>
        <v>0</v>
      </c>
      <c r="BO25" s="59">
        <f t="shared" si="17"/>
        <v>22.84</v>
      </c>
      <c r="BP25" s="59">
        <f t="shared" si="2"/>
        <v>342.6</v>
      </c>
      <c r="BQ25" s="69">
        <v>3.8609999999999998E-2</v>
      </c>
      <c r="BR25" s="59">
        <f t="shared" si="3"/>
        <v>2872.7384400000001</v>
      </c>
      <c r="BS25" s="60">
        <f t="shared" si="4"/>
        <v>3215.33844</v>
      </c>
      <c r="BT25" s="60">
        <f t="shared" si="14"/>
        <v>0</v>
      </c>
      <c r="BU25" s="60">
        <f t="shared" si="15"/>
        <v>3215.33844</v>
      </c>
    </row>
    <row r="26" spans="1:73" s="61" customFormat="1">
      <c r="A26" s="26">
        <f t="shared" si="16"/>
        <v>13</v>
      </c>
      <c r="B26" s="26" t="s">
        <v>102</v>
      </c>
      <c r="C26" s="26" t="s">
        <v>103</v>
      </c>
      <c r="D26" s="26" t="s">
        <v>101</v>
      </c>
      <c r="E26" s="26" t="s">
        <v>101</v>
      </c>
      <c r="F26" s="26" t="s">
        <v>104</v>
      </c>
      <c r="G26" s="55" t="s">
        <v>105</v>
      </c>
      <c r="H26" s="26"/>
      <c r="I26" s="55" t="s">
        <v>106</v>
      </c>
      <c r="J26" s="26" t="s">
        <v>102</v>
      </c>
      <c r="K26" s="55" t="s">
        <v>103</v>
      </c>
      <c r="L26" s="26" t="s">
        <v>101</v>
      </c>
      <c r="M26" s="26" t="s">
        <v>101</v>
      </c>
      <c r="N26" s="26" t="s">
        <v>104</v>
      </c>
      <c r="O26" s="55" t="s">
        <v>105</v>
      </c>
      <c r="P26" s="26"/>
      <c r="Q26" s="26" t="s">
        <v>109</v>
      </c>
      <c r="R26" s="26" t="s">
        <v>73</v>
      </c>
      <c r="S26" s="26" t="s">
        <v>27</v>
      </c>
      <c r="T26" s="26" t="s">
        <v>61</v>
      </c>
      <c r="U26" s="26" t="s">
        <v>110</v>
      </c>
      <c r="V26" s="72" t="s">
        <v>41</v>
      </c>
      <c r="W26" s="26" t="s">
        <v>46</v>
      </c>
      <c r="X26" s="26" t="s">
        <v>102</v>
      </c>
      <c r="Y26" s="26" t="s">
        <v>103</v>
      </c>
      <c r="Z26" s="26" t="s">
        <v>101</v>
      </c>
      <c r="AA26" s="26" t="s">
        <v>101</v>
      </c>
      <c r="AB26" s="26" t="s">
        <v>120</v>
      </c>
      <c r="AC26" s="55" t="s">
        <v>129</v>
      </c>
      <c r="AD26" s="26"/>
      <c r="AE26" s="55" t="s">
        <v>153</v>
      </c>
      <c r="AF26" s="55" t="s">
        <v>154</v>
      </c>
      <c r="AG26" s="26">
        <v>0</v>
      </c>
      <c r="AH26" s="26">
        <v>3570</v>
      </c>
      <c r="AI26" s="26">
        <v>0</v>
      </c>
      <c r="AJ26" s="55" t="s">
        <v>92</v>
      </c>
      <c r="AK26" s="55" t="s">
        <v>78</v>
      </c>
      <c r="AL26" s="26">
        <v>6467</v>
      </c>
      <c r="AM26" s="26">
        <v>0</v>
      </c>
      <c r="AN26" s="26">
        <v>5341</v>
      </c>
      <c r="AO26" s="26">
        <v>0</v>
      </c>
      <c r="AP26" s="26">
        <v>630</v>
      </c>
      <c r="AQ26" s="26">
        <v>0</v>
      </c>
      <c r="AR26" s="26">
        <v>0</v>
      </c>
      <c r="AS26" s="26">
        <v>0</v>
      </c>
      <c r="AT26" s="26">
        <v>3570</v>
      </c>
      <c r="AU26" s="26">
        <v>0</v>
      </c>
      <c r="AV26" s="64">
        <f t="shared" si="7"/>
        <v>16008</v>
      </c>
      <c r="AW26" s="64">
        <f t="shared" si="0"/>
        <v>19578</v>
      </c>
      <c r="AX26" s="26" t="s">
        <v>93</v>
      </c>
      <c r="AY26" s="26"/>
      <c r="AZ26" s="62">
        <v>10968</v>
      </c>
      <c r="BA26" s="26">
        <v>15</v>
      </c>
      <c r="BB26" s="76" t="s">
        <v>78</v>
      </c>
      <c r="BC26" s="76" t="s">
        <v>97</v>
      </c>
      <c r="BD26" s="26">
        <f t="shared" si="8"/>
        <v>0</v>
      </c>
      <c r="BE26" s="26">
        <f t="shared" si="9"/>
        <v>19578</v>
      </c>
      <c r="BF26" s="57">
        <f>C4</f>
        <v>0</v>
      </c>
      <c r="BG26" s="57">
        <f>C5</f>
        <v>0</v>
      </c>
      <c r="BH26" s="58">
        <f t="shared" si="10"/>
        <v>0</v>
      </c>
      <c r="BI26" s="58">
        <f t="shared" si="11"/>
        <v>0</v>
      </c>
      <c r="BJ26" s="58">
        <f t="shared" si="12"/>
        <v>0</v>
      </c>
      <c r="BK26" s="60">
        <f>F5</f>
        <v>0</v>
      </c>
      <c r="BL26" s="59">
        <f t="shared" si="1"/>
        <v>0</v>
      </c>
      <c r="BM26" s="60">
        <f>F6</f>
        <v>0</v>
      </c>
      <c r="BN26" s="59">
        <f t="shared" si="13"/>
        <v>0</v>
      </c>
      <c r="BO26" s="59">
        <f t="shared" si="17"/>
        <v>22.84</v>
      </c>
      <c r="BP26" s="59">
        <f t="shared" si="2"/>
        <v>342.6</v>
      </c>
      <c r="BQ26" s="69">
        <v>3.8609999999999998E-2</v>
      </c>
      <c r="BR26" s="59">
        <f t="shared" si="3"/>
        <v>755.90657999999996</v>
      </c>
      <c r="BS26" s="60">
        <f t="shared" si="4"/>
        <v>1098.50658</v>
      </c>
      <c r="BT26" s="60">
        <f t="shared" si="14"/>
        <v>0</v>
      </c>
      <c r="BU26" s="60">
        <f t="shared" si="15"/>
        <v>1098.50658</v>
      </c>
    </row>
    <row r="27" spans="1:73">
      <c r="AV27" s="1">
        <f>SUM(AV14:AV26)</f>
        <v>503853</v>
      </c>
      <c r="AW27" s="1">
        <f>SUM(AW14:AW26)</f>
        <v>716150</v>
      </c>
      <c r="BD27" s="1">
        <f>SUM(BD14:BD26)</f>
        <v>162883</v>
      </c>
      <c r="BE27" s="1">
        <f>SUM(BE14:BE26)</f>
        <v>553267</v>
      </c>
      <c r="BL27" s="44"/>
      <c r="BN27" s="44"/>
      <c r="BS27" s="44">
        <f>SUM(BS14:BS26)</f>
        <v>34566.159910000002</v>
      </c>
      <c r="BT27" s="65">
        <f t="shared" si="14"/>
        <v>0</v>
      </c>
      <c r="BU27" s="65">
        <f t="shared" si="15"/>
        <v>34566.159910000002</v>
      </c>
    </row>
    <row r="28" spans="1:73">
      <c r="AW28" s="1">
        <f>AW27/1000</f>
        <v>716.15</v>
      </c>
      <c r="BE28" s="1">
        <f>SUM(BD27:BE27)</f>
        <v>716150</v>
      </c>
    </row>
    <row r="29" spans="1:73">
      <c r="BE29" s="1">
        <f>BE28/1000</f>
        <v>716.15</v>
      </c>
    </row>
    <row r="33" spans="54:55">
      <c r="BB33" s="75"/>
      <c r="BC33" s="75"/>
    </row>
    <row r="34" spans="54:55">
      <c r="BB34" s="75"/>
      <c r="BC34" s="75"/>
    </row>
    <row r="35" spans="54:55">
      <c r="BB35" s="75"/>
      <c r="BC35" s="75"/>
    </row>
    <row r="36" spans="54:55">
      <c r="BB36" s="75"/>
      <c r="BC36" s="75"/>
    </row>
    <row r="37" spans="54:55">
      <c r="BB37" s="75"/>
      <c r="BC37" s="75"/>
    </row>
    <row r="38" spans="54:55">
      <c r="BB38" s="75"/>
      <c r="BC38" s="75"/>
    </row>
    <row r="39" spans="54:55">
      <c r="BB39" s="75"/>
      <c r="BC39" s="75"/>
    </row>
    <row r="40" spans="54:55">
      <c r="BB40" s="75"/>
      <c r="BC40" s="75"/>
    </row>
    <row r="41" spans="54:55">
      <c r="BB41" s="75"/>
      <c r="BC41" s="75"/>
    </row>
    <row r="42" spans="54:55">
      <c r="BB42" s="75"/>
      <c r="BC42" s="75"/>
    </row>
    <row r="43" spans="54:55">
      <c r="BB43" s="75"/>
      <c r="BC43" s="75"/>
    </row>
    <row r="44" spans="54:55">
      <c r="BB44" s="75"/>
      <c r="BC44" s="75"/>
    </row>
    <row r="45" spans="54:55">
      <c r="BB45" s="75"/>
      <c r="BC45" s="75"/>
    </row>
  </sheetData>
  <mergeCells count="7">
    <mergeCell ref="AV12:BU12"/>
    <mergeCell ref="B10:I10"/>
    <mergeCell ref="AJ12:AU12"/>
    <mergeCell ref="B12:I12"/>
    <mergeCell ref="J12:P12"/>
    <mergeCell ref="Q12:W12"/>
    <mergeCell ref="X12:AF12"/>
  </mergeCells>
  <pageMargins left="0" right="0" top="0.39370078740157477" bottom="0.39370078740157477" header="0" footer="0"/>
  <pageSetup paperSize="9" orientation="portrait" r:id="rId1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 do SWZ</dc:title>
  <dc:creator>Jacek Walski</dc:creator>
  <cp:lastModifiedBy>Sylwia</cp:lastModifiedBy>
  <cp:revision>147</cp:revision>
  <cp:lastPrinted>2017-09-11T08:29:14Z</cp:lastPrinted>
  <dcterms:created xsi:type="dcterms:W3CDTF">2016-09-26T13:43:19Z</dcterms:created>
  <dcterms:modified xsi:type="dcterms:W3CDTF">2022-08-16T10:55:38Z</dcterms:modified>
</cp:coreProperties>
</file>