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:\VO\DNS\Asfalty\Vyzva c. 28_RS\Prilohy\"/>
    </mc:Choice>
  </mc:AlternateContent>
  <xr:revisionPtr revIDLastSave="0" documentId="13_ncr:1_{7C5D193E-3B34-4EE3-A7DC-A3B4C3ECBE44}" xr6:coauthVersionLast="47" xr6:coauthVersionMax="47" xr10:uidLastSave="{00000000-0000-0000-0000-000000000000}"/>
  <bookViews>
    <workbookView xWindow="-120" yWindow="-120" windowWidth="25440" windowHeight="15390" tabRatio="899" activeTab="5" xr2:uid="{00000000-000D-0000-FFFF-FFFF00000000}"/>
  </bookViews>
  <sheets>
    <sheet name="2777 Rim. Baňa-Ostrany" sheetId="61" r:id="rId1"/>
    <sheet name="2797 Janice" sheetId="78" r:id="rId2"/>
    <sheet name="2804 Číž" sheetId="62" r:id="rId3"/>
    <sheet name="2741_1 Rim. Sobota-V. Dravce" sheetId="64" r:id="rId4"/>
    <sheet name="2741_2 Rim. Sobota-V. Dravce" sheetId="63" r:id="rId5"/>
    <sheet name="2800 Čierny potok" sheetId="66" r:id="rId6"/>
    <sheet name="II 571 Abovce III. Jesenské" sheetId="74" r:id="rId7"/>
    <sheet name="Spolu RS" sheetId="17" r:id="rId8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7" l="1"/>
  <c r="F6" i="17"/>
  <c r="G30" i="78"/>
  <c r="H30" i="78" s="1"/>
  <c r="G29" i="78"/>
  <c r="H29" i="78" s="1"/>
  <c r="H28" i="78"/>
  <c r="H25" i="78"/>
  <c r="H23" i="78"/>
  <c r="B18" i="78"/>
  <c r="G26" i="78" s="1"/>
  <c r="H26" i="78" s="1"/>
  <c r="G24" i="78" l="1"/>
  <c r="H24" i="78" s="1"/>
  <c r="G27" i="78"/>
  <c r="H27" i="78" s="1"/>
  <c r="H31" i="78" l="1"/>
  <c r="J33" i="78"/>
  <c r="K33" i="78" l="1"/>
  <c r="I6" i="17"/>
  <c r="H11" i="17"/>
  <c r="H31" i="74"/>
  <c r="G30" i="74"/>
  <c r="H30" i="74" s="1"/>
  <c r="H29" i="74"/>
  <c r="H28" i="74"/>
  <c r="H25" i="74"/>
  <c r="H23" i="74"/>
  <c r="B18" i="74"/>
  <c r="G26" i="74" s="1"/>
  <c r="G27" i="74" l="1"/>
  <c r="H27" i="74" s="1"/>
  <c r="H26" i="74"/>
  <c r="G24" i="74"/>
  <c r="H24" i="74" s="1"/>
  <c r="H32" i="74" s="1"/>
  <c r="I11" i="17" s="1"/>
  <c r="J11" i="17" l="1"/>
  <c r="J34" i="74"/>
  <c r="K34" i="74"/>
  <c r="G10" i="17" l="1"/>
  <c r="F10" i="17"/>
  <c r="G9" i="17"/>
  <c r="F9" i="17"/>
  <c r="G8" i="17"/>
  <c r="F8" i="17"/>
  <c r="G7" i="17"/>
  <c r="F7" i="17"/>
  <c r="G5" i="17"/>
  <c r="F5" i="17"/>
  <c r="B18" i="66"/>
  <c r="H23" i="66"/>
  <c r="H27" i="66"/>
  <c r="B18" i="64"/>
  <c r="G24" i="64" s="1"/>
  <c r="H24" i="64" s="1"/>
  <c r="G23" i="64"/>
  <c r="H23" i="64" s="1"/>
  <c r="H27" i="64"/>
  <c r="G28" i="64"/>
  <c r="H28" i="64" s="1"/>
  <c r="H29" i="64"/>
  <c r="B18" i="63"/>
  <c r="G25" i="63" s="1"/>
  <c r="H25" i="63" s="1"/>
  <c r="H23" i="63"/>
  <c r="G28" i="63"/>
  <c r="H28" i="63"/>
  <c r="B18" i="62"/>
  <c r="G25" i="62" s="1"/>
  <c r="H25" i="62" s="1"/>
  <c r="G23" i="62"/>
  <c r="H23" i="62" s="1"/>
  <c r="H28" i="62"/>
  <c r="G29" i="62"/>
  <c r="H29" i="62" s="1"/>
  <c r="B18" i="61"/>
  <c r="G24" i="61" s="1"/>
  <c r="H24" i="61" s="1"/>
  <c r="G23" i="61"/>
  <c r="H23" i="61"/>
  <c r="H28" i="61"/>
  <c r="G25" i="66" l="1"/>
  <c r="H25" i="66" s="1"/>
  <c r="G26" i="61"/>
  <c r="H26" i="61" s="1"/>
  <c r="G27" i="62"/>
  <c r="H27" i="62" s="1"/>
  <c r="G24" i="62"/>
  <c r="H24" i="62" s="1"/>
  <c r="G26" i="62"/>
  <c r="H26" i="62" s="1"/>
  <c r="G25" i="64"/>
  <c r="H25" i="64" s="1"/>
  <c r="G26" i="64"/>
  <c r="H26" i="64" s="1"/>
  <c r="H30" i="64" s="1"/>
  <c r="G27" i="63"/>
  <c r="H27" i="63" s="1"/>
  <c r="G26" i="63"/>
  <c r="H26" i="63" s="1"/>
  <c r="G24" i="63"/>
  <c r="H24" i="63" s="1"/>
  <c r="G26" i="66"/>
  <c r="H26" i="66" s="1"/>
  <c r="G24" i="66"/>
  <c r="H24" i="66" s="1"/>
  <c r="G25" i="61"/>
  <c r="H25" i="61" s="1"/>
  <c r="G27" i="61"/>
  <c r="H27" i="61" s="1"/>
  <c r="H29" i="63" l="1"/>
  <c r="I9" i="17" s="1"/>
  <c r="H28" i="66"/>
  <c r="I10" i="17" s="1"/>
  <c r="H29" i="61"/>
  <c r="I5" i="17" s="1"/>
  <c r="H30" i="62"/>
  <c r="I7" i="17" s="1"/>
  <c r="I8" i="17"/>
  <c r="J32" i="64"/>
  <c r="K32" i="64"/>
  <c r="J31" i="63"/>
  <c r="K31" i="63"/>
  <c r="I12" i="17" l="1"/>
  <c r="K32" i="62"/>
  <c r="J32" i="62"/>
  <c r="K30" i="66"/>
  <c r="J30" i="66"/>
  <c r="K31" i="61"/>
  <c r="J31" i="61"/>
  <c r="H5" i="17" l="1"/>
  <c r="H6" i="17"/>
  <c r="H7" i="17"/>
  <c r="H8" i="17"/>
  <c r="H9" i="17"/>
  <c r="H10" i="17"/>
  <c r="J5" i="17"/>
  <c r="J6" i="17"/>
  <c r="J7" i="17"/>
  <c r="J8" i="17"/>
  <c r="J9" i="17"/>
  <c r="J10" i="17"/>
  <c r="J12" i="17" l="1"/>
  <c r="H12" i="17"/>
</calcChain>
</file>

<file path=xl/sharedStrings.xml><?xml version="1.0" encoding="utf-8"?>
<sst xmlns="http://schemas.openxmlformats.org/spreadsheetml/2006/main" count="424" uniqueCount="90">
  <si>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</si>
  <si>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</si>
  <si>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</si>
  <si>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</si>
  <si>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</si>
  <si>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</si>
  <si>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</si>
  <si>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</si>
  <si>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</si>
  <si>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</si>
  <si>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</si>
  <si>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</si>
  <si>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</si>
  <si>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</si>
  <si>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</si>
  <si>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</si>
  <si>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</si>
  <si>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</si>
  <si>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</si>
  <si>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</si>
  <si>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</si>
  <si>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</si>
  <si>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</si>
  <si>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</si>
  <si>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</si>
  <si>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</si>
  <si>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</si>
  <si>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</si>
  <si>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</si>
  <si>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</si>
  <si>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</si>
  <si>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asfaltová zálievka pracovných spojov</t>
  </si>
  <si>
    <t>Miestopis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</si>
  <si>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</si>
  <si>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</si>
  <si>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Príloha č.1</t>
  </si>
  <si>
    <t>ks</t>
  </si>
  <si>
    <t>fr.0 - 32</t>
  </si>
  <si>
    <t>výškova úprava poklopov kanalizačných šácht, vpustí</t>
  </si>
  <si>
    <t>P.č.</t>
  </si>
  <si>
    <t>Cesta</t>
  </si>
  <si>
    <t>Okres</t>
  </si>
  <si>
    <t>Staničenie od</t>
  </si>
  <si>
    <t>Staničenie do</t>
  </si>
  <si>
    <t>Dĺžka rekonštrukcie v km</t>
  </si>
  <si>
    <t>Náklady               v € s DPH</t>
  </si>
  <si>
    <t>Náklady                        v € bez DPH</t>
  </si>
  <si>
    <t xml:space="preserve">postrek spojovací </t>
  </si>
  <si>
    <t>položka</t>
  </si>
  <si>
    <t xml:space="preserve"> jednotk. cena  €</t>
  </si>
  <si>
    <t>spolu bez DPH €</t>
  </si>
  <si>
    <t>staničenie v km:</t>
  </si>
  <si>
    <t>od:</t>
  </si>
  <si>
    <t>do:</t>
  </si>
  <si>
    <t>spevnenie krajníc kamenivom drveným hr. 100mm x 500mm po obidvoch stranách</t>
  </si>
  <si>
    <t>frézovanie s naložením a odvozom do 10 km (začiatky a konce, MO, MK, obrubníková úprava)</t>
  </si>
  <si>
    <t>RS</t>
  </si>
  <si>
    <t xml:space="preserve">Rimavská Baňa - Ostrany </t>
  </si>
  <si>
    <t>Príloha č.2</t>
  </si>
  <si>
    <t>III/2777 Rimavská Baňa - Ostrany križovatka</t>
  </si>
  <si>
    <t>III/2804 Číž spojka</t>
  </si>
  <si>
    <t>Príloha č.3</t>
  </si>
  <si>
    <t>III/2741 Rimavská Sobota - Veľké Dravce</t>
  </si>
  <si>
    <t>Príloha č.4</t>
  </si>
  <si>
    <t>III/2797 Janice spojka</t>
  </si>
  <si>
    <t>III/2800 Čierny potok spojka</t>
  </si>
  <si>
    <t>Príloha č.5</t>
  </si>
  <si>
    <t xml:space="preserve">Janice, spojka </t>
  </si>
  <si>
    <t>III/2797</t>
  </si>
  <si>
    <t>III/2777</t>
  </si>
  <si>
    <t>III/2804</t>
  </si>
  <si>
    <t>Číž, spojka</t>
  </si>
  <si>
    <t>III/2741</t>
  </si>
  <si>
    <t>Rimavská Sobota- Veľké Dravce, 1.úsek</t>
  </si>
  <si>
    <t>Rimavská Sobota- Veľké Dravce, 2.úsek</t>
  </si>
  <si>
    <t>III/2800</t>
  </si>
  <si>
    <t>Čierny potok, spojka</t>
  </si>
  <si>
    <t>Spolu</t>
  </si>
  <si>
    <t>frézovanie s naložením a odvozom do 10 km ( začiatky a konce, MO, MK, obrubníková úprava )</t>
  </si>
  <si>
    <t>II/571 Hr. okr. LC/RS - Abovce</t>
  </si>
  <si>
    <r>
      <t>staničenie v km: 26,322 - 28,895</t>
    </r>
    <r>
      <rPr>
        <sz val="11"/>
        <color theme="1"/>
        <rFont val="Calibri"/>
        <family val="2"/>
        <charset val="238"/>
      </rPr>
      <t xml:space="preserve">         </t>
    </r>
    <r>
      <rPr>
        <b/>
        <sz val="11"/>
        <color theme="1"/>
        <rFont val="Calibri"/>
        <family val="2"/>
        <charset val="238"/>
      </rPr>
      <t xml:space="preserve">spolu = 2,573 km z toho frézovanie 1,065 km </t>
    </r>
    <r>
      <rPr>
        <sz val="11"/>
        <color theme="1"/>
        <rFont val="Calibri"/>
        <family val="2"/>
        <charset val="238"/>
      </rPr>
      <t>(AZ 2x, križ. III/2789)</t>
    </r>
  </si>
  <si>
    <r>
      <t>AC</t>
    </r>
    <r>
      <rPr>
        <sz val="9"/>
        <rFont val="Arial"/>
        <family val="2"/>
        <charset val="238"/>
      </rPr>
      <t>o</t>
    </r>
    <r>
      <rPr>
        <sz val="11"/>
        <rFont val="Calibri"/>
        <family val="2"/>
        <charset val="238"/>
        <scheme val="minor"/>
      </rPr>
      <t xml:space="preserve"> 11-II s dovozom rozprestrením a zhutnením</t>
    </r>
  </si>
  <si>
    <t>II/571</t>
  </si>
  <si>
    <t>priem.50mm</t>
  </si>
  <si>
    <t>Príloha č.6</t>
  </si>
  <si>
    <t>Príloha č.7</t>
  </si>
  <si>
    <t>ACL 16-II s dovozom rozprestrením a zhutnením</t>
  </si>
  <si>
    <t>Rekonštrukcie ciest  II. a III. triedy v okresoch BBSK - II. etapa</t>
  </si>
  <si>
    <t>II/571 Abovce časť III. Jesenské</t>
  </si>
  <si>
    <t>Abovce časť III. Jesenské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</si>
</sst>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0"/>
    <numFmt numFmtId="166" formatCode="0.000"/>
  </numFmts>
  <fonts count="5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indexed="10"/>
      <name val="Arial CE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48">
    <xf numFmtId="0" fontId="0" fillId="0" borderId="0"/>
    <xf numFmtId="0" fontId="1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0" borderId="0" applyNumberFormat="0" applyFill="0" applyBorder="0" applyProtection="0"/>
    <xf numFmtId="0" fontId="29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5" borderId="0" applyNumberFormat="0" applyBorder="0" applyAlignment="0" applyProtection="0"/>
    <xf numFmtId="0" fontId="33" fillId="17" borderId="49" applyNumberFormat="0" applyAlignment="0" applyProtection="0"/>
    <xf numFmtId="0" fontId="34" fillId="0" borderId="50" applyNumberFormat="0" applyFill="0" applyAlignment="0" applyProtection="0"/>
    <xf numFmtId="0" fontId="35" fillId="0" borderId="51" applyNumberFormat="0" applyFill="0" applyAlignment="0" applyProtection="0"/>
    <xf numFmtId="0" fontId="36" fillId="0" borderId="52" applyNumberFormat="0" applyFill="0" applyAlignment="0" applyProtection="0"/>
    <xf numFmtId="0" fontId="36" fillId="0" borderId="0" applyNumberFormat="0" applyFill="0" applyBorder="0" applyAlignment="0" applyProtection="0"/>
    <xf numFmtId="0" fontId="37" fillId="18" borderId="0" applyNumberFormat="0" applyBorder="0" applyAlignment="0" applyProtection="0"/>
    <xf numFmtId="0" fontId="1" fillId="19" borderId="53" applyNumberFormat="0" applyFont="0" applyAlignment="0" applyProtection="0"/>
    <xf numFmtId="0" fontId="38" fillId="0" borderId="54" applyNumberFormat="0" applyFill="0" applyAlignment="0" applyProtection="0"/>
    <xf numFmtId="0" fontId="39" fillId="0" borderId="55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56" applyNumberFormat="0" applyAlignment="0" applyProtection="0"/>
    <xf numFmtId="0" fontId="42" fillId="20" borderId="56" applyNumberFormat="0" applyAlignment="0" applyProtection="0"/>
    <xf numFmtId="0" fontId="43" fillId="20" borderId="57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4" borderId="0" applyNumberFormat="0" applyBorder="0" applyAlignment="0" applyProtection="0"/>
  </cellStyleXfs>
  <cellXfs count="241">
    <xf numFmtId="0" fontId="0" fillId="0" borderId="0" xfId="0"/>
    <xf numFmtId="0" fontId="16" fillId="0" borderId="0" xfId="0" applyFont="1" applyBorder="1" applyAlignment="1"/>
    <xf numFmtId="0" fontId="23" fillId="0" borderId="0" xfId="1" applyFont="1"/>
    <xf numFmtId="0" fontId="2" fillId="0" borderId="0" xfId="0" applyFont="1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0" fillId="0" borderId="0" xfId="0" applyFill="1" applyBorder="1"/>
    <xf numFmtId="0" fontId="4" fillId="0" borderId="0" xfId="0" applyFont="1"/>
    <xf numFmtId="4" fontId="4" fillId="0" borderId="0" xfId="0" applyNumberFormat="1" applyFont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25" borderId="14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166" fontId="16" fillId="25" borderId="14" xfId="0" applyNumberFormat="1" applyFont="1" applyFill="1" applyBorder="1" applyAlignment="1">
      <alignment horizontal="center" vertical="center"/>
    </xf>
    <xf numFmtId="4" fontId="16" fillId="25" borderId="14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/>
    <xf numFmtId="4" fontId="16" fillId="25" borderId="14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9" fontId="47" fillId="27" borderId="18" xfId="0" applyNumberFormat="1" applyFont="1" applyFill="1" applyBorder="1" applyAlignment="1">
      <alignment horizontal="center" vertical="center"/>
    </xf>
    <xf numFmtId="49" fontId="47" fillId="27" borderId="19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4" fontId="10" fillId="2" borderId="31" xfId="0" applyNumberFormat="1" applyFont="1" applyFill="1" applyBorder="1"/>
    <xf numFmtId="0" fontId="0" fillId="0" borderId="2" xfId="0" applyBorder="1"/>
    <xf numFmtId="4" fontId="6" fillId="0" borderId="5" xfId="0" applyNumberFormat="1" applyFont="1" applyBorder="1"/>
    <xf numFmtId="0" fontId="7" fillId="0" borderId="28" xfId="0" applyFont="1" applyBorder="1"/>
    <xf numFmtId="0" fontId="6" fillId="0" borderId="23" xfId="0" applyFont="1" applyBorder="1"/>
    <xf numFmtId="165" fontId="6" fillId="0" borderId="41" xfId="0" applyNumberFormat="1" applyFont="1" applyBorder="1"/>
    <xf numFmtId="49" fontId="47" fillId="27" borderId="64" xfId="0" applyNumberFormat="1" applyFont="1" applyFill="1" applyBorder="1" applyAlignment="1">
      <alignment horizontal="center" vertical="center" wrapText="1"/>
    </xf>
    <xf numFmtId="49" fontId="47" fillId="27" borderId="14" xfId="0" applyNumberFormat="1" applyFont="1" applyFill="1" applyBorder="1" applyAlignment="1">
      <alignment horizontal="center" vertical="center" wrapText="1"/>
    </xf>
    <xf numFmtId="4" fontId="6" fillId="0" borderId="22" xfId="0" applyNumberFormat="1" applyFont="1" applyBorder="1"/>
    <xf numFmtId="4" fontId="6" fillId="0" borderId="43" xfId="0" applyNumberFormat="1" applyFont="1" applyBorder="1" applyAlignment="1">
      <alignment vertical="center"/>
    </xf>
    <xf numFmtId="49" fontId="47" fillId="27" borderId="16" xfId="0" applyNumberFormat="1" applyFont="1" applyFill="1" applyBorder="1" applyAlignment="1">
      <alignment horizontal="center" vertical="center"/>
    </xf>
    <xf numFmtId="0" fontId="19" fillId="0" borderId="0" xfId="0" applyFont="1"/>
    <xf numFmtId="0" fontId="23" fillId="0" borderId="0" xfId="0" applyFont="1"/>
    <xf numFmtId="0" fontId="2" fillId="0" borderId="1" xfId="0" applyFont="1" applyBorder="1"/>
    <xf numFmtId="0" fontId="2" fillId="0" borderId="2" xfId="0" applyFont="1" applyBorder="1"/>
    <xf numFmtId="4" fontId="0" fillId="0" borderId="2" xfId="0" applyNumberFormat="1" applyBorder="1"/>
    <xf numFmtId="4" fontId="0" fillId="0" borderId="3" xfId="0" applyNumberFormat="1" applyBorder="1"/>
    <xf numFmtId="165" fontId="0" fillId="0" borderId="0" xfId="0" applyNumberFormat="1" applyAlignment="1">
      <alignment horizontal="left"/>
    </xf>
    <xf numFmtId="0" fontId="18" fillId="0" borderId="0" xfId="0" applyFont="1"/>
    <xf numFmtId="0" fontId="0" fillId="0" borderId="5" xfId="0" applyBorder="1"/>
    <xf numFmtId="0" fontId="0" fillId="0" borderId="4" xfId="0" applyBorder="1"/>
    <xf numFmtId="0" fontId="21" fillId="0" borderId="0" xfId="0" applyFont="1"/>
    <xf numFmtId="0" fontId="22" fillId="0" borderId="0" xfId="0" applyFont="1"/>
    <xf numFmtId="4" fontId="22" fillId="0" borderId="0" xfId="0" applyNumberFormat="1" applyFont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4" fontId="5" fillId="0" borderId="5" xfId="0" applyNumberFormat="1" applyFont="1" applyBorder="1"/>
    <xf numFmtId="0" fontId="0" fillId="0" borderId="8" xfId="0" applyBorder="1"/>
    <xf numFmtId="4" fontId="0" fillId="0" borderId="9" xfId="0" applyNumberFormat="1" applyBorder="1"/>
    <xf numFmtId="4" fontId="22" fillId="0" borderId="0" xfId="0" applyNumberFormat="1" applyFont="1" applyAlignment="1">
      <alignment horizontal="center"/>
    </xf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4" fontId="0" fillId="0" borderId="13" xfId="0" applyNumberFormat="1" applyBorder="1"/>
    <xf numFmtId="0" fontId="24" fillId="0" borderId="0" xfId="0" applyFont="1"/>
    <xf numFmtId="4" fontId="0" fillId="0" borderId="0" xfId="0" applyNumberFormat="1" applyAlignment="1">
      <alignment horizontal="center"/>
    </xf>
    <xf numFmtId="2" fontId="0" fillId="0" borderId="0" xfId="0" applyNumberFormat="1"/>
    <xf numFmtId="0" fontId="16" fillId="0" borderId="4" xfId="0" applyFont="1" applyBorder="1"/>
    <xf numFmtId="2" fontId="16" fillId="0" borderId="0" xfId="0" applyNumberFormat="1" applyFont="1"/>
    <xf numFmtId="0" fontId="16" fillId="0" borderId="0" xfId="0" applyFont="1"/>
    <xf numFmtId="4" fontId="16" fillId="0" borderId="0" xfId="0" applyNumberFormat="1" applyFont="1" applyAlignment="1">
      <alignment horizontal="center"/>
    </xf>
    <xf numFmtId="4" fontId="16" fillId="0" borderId="0" xfId="0" applyNumberFormat="1" applyFont="1"/>
    <xf numFmtId="0" fontId="6" fillId="0" borderId="0" xfId="0" applyFont="1"/>
    <xf numFmtId="4" fontId="48" fillId="0" borderId="0" xfId="0" applyNumberFormat="1" applyFont="1"/>
    <xf numFmtId="0" fontId="0" fillId="0" borderId="44" xfId="1" applyFont="1" applyBorder="1"/>
    <xf numFmtId="0" fontId="6" fillId="0" borderId="45" xfId="1" applyFont="1" applyBorder="1"/>
    <xf numFmtId="165" fontId="6" fillId="0" borderId="44" xfId="0" applyNumberFormat="1" applyFont="1" applyBorder="1"/>
    <xf numFmtId="4" fontId="6" fillId="0" borderId="62" xfId="0" applyNumberFormat="1" applyFont="1" applyBorder="1"/>
    <xf numFmtId="4" fontId="6" fillId="0" borderId="60" xfId="0" applyNumberFormat="1" applyFont="1" applyBorder="1"/>
    <xf numFmtId="165" fontId="6" fillId="0" borderId="0" xfId="0" applyNumberFormat="1" applyFont="1"/>
    <xf numFmtId="0" fontId="0" fillId="0" borderId="21" xfId="0" applyBorder="1"/>
    <xf numFmtId="0" fontId="0" fillId="0" borderId="22" xfId="0" applyBorder="1" applyAlignment="1">
      <alignment horizontal="center"/>
    </xf>
    <xf numFmtId="165" fontId="6" fillId="0" borderId="21" xfId="0" applyNumberFormat="1" applyFont="1" applyBorder="1"/>
    <xf numFmtId="4" fontId="6" fillId="0" borderId="37" xfId="0" applyNumberFormat="1" applyFont="1" applyBorder="1"/>
    <xf numFmtId="4" fontId="6" fillId="0" borderId="43" xfId="0" applyNumberFormat="1" applyFont="1" applyBorder="1"/>
    <xf numFmtId="0" fontId="0" fillId="0" borderId="21" xfId="0" applyBorder="1" applyAlignment="1">
      <alignment vertical="center"/>
    </xf>
    <xf numFmtId="0" fontId="6" fillId="0" borderId="22" xfId="0" applyFont="1" applyBorder="1" applyAlignment="1">
      <alignment vertical="center"/>
    </xf>
    <xf numFmtId="165" fontId="6" fillId="0" borderId="21" xfId="0" applyNumberFormat="1" applyFont="1" applyBorder="1" applyAlignment="1">
      <alignment vertical="center"/>
    </xf>
    <xf numFmtId="4" fontId="6" fillId="0" borderId="37" xfId="0" applyNumberFormat="1" applyFont="1" applyBorder="1" applyAlignment="1">
      <alignment vertical="center"/>
    </xf>
    <xf numFmtId="0" fontId="6" fillId="0" borderId="22" xfId="0" applyFont="1" applyBorder="1"/>
    <xf numFmtId="0" fontId="7" fillId="0" borderId="21" xfId="0" applyFont="1" applyBorder="1"/>
    <xf numFmtId="0" fontId="6" fillId="0" borderId="29" xfId="0" applyFont="1" applyBorder="1"/>
    <xf numFmtId="165" fontId="6" fillId="0" borderId="42" xfId="0" applyNumberFormat="1" applyFont="1" applyBorder="1"/>
    <xf numFmtId="0" fontId="20" fillId="0" borderId="0" xfId="0" applyFont="1" applyAlignment="1">
      <alignment vertical="center"/>
    </xf>
    <xf numFmtId="0" fontId="17" fillId="0" borderId="0" xfId="0" applyFont="1"/>
    <xf numFmtId="4" fontId="20" fillId="0" borderId="5" xfId="0" applyNumberFormat="1" applyFont="1" applyBorder="1"/>
    <xf numFmtId="0" fontId="17" fillId="0" borderId="66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165" fontId="6" fillId="0" borderId="58" xfId="0" applyNumberFormat="1" applyFont="1" applyBorder="1" applyAlignment="1">
      <alignment vertical="center"/>
    </xf>
    <xf numFmtId="4" fontId="6" fillId="0" borderId="58" xfId="0" applyNumberFormat="1" applyFont="1" applyBorder="1" applyAlignment="1">
      <alignment vertical="center"/>
    </xf>
    <xf numFmtId="4" fontId="6" fillId="0" borderId="61" xfId="0" applyNumberFormat="1" applyFont="1" applyBorder="1"/>
    <xf numFmtId="4" fontId="9" fillId="0" borderId="4" xfId="0" applyNumberFormat="1" applyFont="1" applyBorder="1"/>
    <xf numFmtId="4" fontId="9" fillId="0" borderId="0" xfId="0" applyNumberFormat="1" applyFont="1"/>
    <xf numFmtId="4" fontId="2" fillId="0" borderId="0" xfId="0" applyNumberFormat="1" applyFont="1"/>
    <xf numFmtId="4" fontId="10" fillId="0" borderId="0" xfId="0" applyNumberFormat="1" applyFont="1"/>
    <xf numFmtId="4" fontId="10" fillId="0" borderId="35" xfId="0" applyNumberFormat="1" applyFont="1" applyBorder="1"/>
    <xf numFmtId="4" fontId="5" fillId="0" borderId="0" xfId="0" applyNumberFormat="1" applyFont="1" applyAlignment="1">
      <alignment horizontal="center"/>
    </xf>
    <xf numFmtId="4" fontId="10" fillId="0" borderId="5" xfId="0" applyNumberFormat="1" applyFont="1" applyBorder="1"/>
    <xf numFmtId="0" fontId="7" fillId="0" borderId="0" xfId="0" applyFont="1"/>
    <xf numFmtId="4" fontId="5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0" fillId="0" borderId="30" xfId="0" applyNumberFormat="1" applyFont="1" applyBorder="1"/>
    <xf numFmtId="0" fontId="0" fillId="0" borderId="32" xfId="0" applyBorder="1"/>
    <xf numFmtId="0" fontId="0" fillId="0" borderId="33" xfId="0" applyBorder="1"/>
    <xf numFmtId="4" fontId="0" fillId="0" borderId="33" xfId="0" applyNumberFormat="1" applyBorder="1"/>
    <xf numFmtId="4" fontId="11" fillId="0" borderId="33" xfId="0" applyNumberFormat="1" applyFont="1" applyBorder="1"/>
    <xf numFmtId="0" fontId="11" fillId="0" borderId="33" xfId="0" applyFont="1" applyBorder="1"/>
    <xf numFmtId="10" fontId="11" fillId="0" borderId="33" xfId="0" applyNumberFormat="1" applyFont="1" applyBorder="1"/>
    <xf numFmtId="4" fontId="11" fillId="0" borderId="34" xfId="0" applyNumberFormat="1" applyFont="1" applyBorder="1"/>
    <xf numFmtId="0" fontId="12" fillId="0" borderId="0" xfId="0" applyFont="1"/>
    <xf numFmtId="0" fontId="13" fillId="0" borderId="0" xfId="0" applyFont="1"/>
    <xf numFmtId="4" fontId="14" fillId="0" borderId="0" xfId="0" applyNumberFormat="1" applyFont="1"/>
    <xf numFmtId="0" fontId="14" fillId="0" borderId="0" xfId="0" applyFo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4" fontId="10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0" fontId="16" fillId="25" borderId="15" xfId="0" applyFont="1" applyFill="1" applyBorder="1" applyAlignment="1">
      <alignment horizontal="center" vertical="center" wrapText="1"/>
    </xf>
    <xf numFmtId="0" fontId="16" fillId="25" borderId="64" xfId="0" applyFont="1" applyFill="1" applyBorder="1" applyAlignment="1">
      <alignment horizontal="center" vertical="center" wrapText="1"/>
    </xf>
    <xf numFmtId="0" fontId="16" fillId="25" borderId="67" xfId="0" applyFont="1" applyFill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6" fontId="0" fillId="0" borderId="36" xfId="0" applyNumberFormat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 wrapText="1"/>
    </xf>
    <xf numFmtId="4" fontId="46" fillId="0" borderId="0" xfId="0" applyNumberFormat="1" applyFont="1" applyFill="1" applyBorder="1" applyAlignment="1">
      <alignment horizontal="right" vertical="center"/>
    </xf>
    <xf numFmtId="4" fontId="46" fillId="26" borderId="43" xfId="0" applyNumberFormat="1" applyFont="1" applyFill="1" applyBorder="1" applyAlignment="1">
      <alignment horizontal="right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65" xfId="0" applyNumberFormat="1" applyBorder="1" applyAlignment="1">
      <alignment horizontal="center" vertical="center"/>
    </xf>
    <xf numFmtId="166" fontId="46" fillId="26" borderId="43" xfId="0" applyNumberFormat="1" applyFont="1" applyFill="1" applyBorder="1" applyAlignment="1">
      <alignment horizontal="center" vertical="center"/>
    </xf>
    <xf numFmtId="0" fontId="0" fillId="0" borderId="48" xfId="0" applyBorder="1"/>
    <xf numFmtId="0" fontId="6" fillId="0" borderId="58" xfId="0" applyFont="1" applyBorder="1"/>
    <xf numFmtId="165" fontId="6" fillId="0" borderId="48" xfId="0" applyNumberFormat="1" applyFont="1" applyBorder="1"/>
    <xf numFmtId="4" fontId="6" fillId="0" borderId="47" xfId="0" applyNumberFormat="1" applyFont="1" applyBorder="1"/>
    <xf numFmtId="0" fontId="0" fillId="0" borderId="21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16" fillId="25" borderId="16" xfId="0" applyFont="1" applyFill="1" applyBorder="1" applyAlignment="1">
      <alignment vertical="center" wrapText="1"/>
    </xf>
    <xf numFmtId="4" fontId="46" fillId="26" borderId="61" xfId="0" applyNumberFormat="1" applyFont="1" applyFill="1" applyBorder="1" applyAlignment="1">
      <alignment horizontal="right" vertical="center"/>
    </xf>
    <xf numFmtId="49" fontId="47" fillId="27" borderId="16" xfId="0" applyNumberFormat="1" applyFont="1" applyFill="1" applyBorder="1" applyAlignment="1">
      <alignment horizontal="center" vertical="center"/>
    </xf>
    <xf numFmtId="2" fontId="0" fillId="0" borderId="7" xfId="0" applyNumberFormat="1" applyBorder="1"/>
    <xf numFmtId="2" fontId="0" fillId="0" borderId="9" xfId="0" applyNumberFormat="1" applyBorder="1"/>
    <xf numFmtId="2" fontId="0" fillId="0" borderId="11" xfId="0" applyNumberFormat="1" applyBorder="1"/>
    <xf numFmtId="2" fontId="0" fillId="0" borderId="13" xfId="0" applyNumberFormat="1" applyBorder="1"/>
    <xf numFmtId="0" fontId="1" fillId="0" borderId="44" xfId="1" applyBorder="1" applyAlignment="1">
      <alignment horizontal="left"/>
    </xf>
    <xf numFmtId="0" fontId="1" fillId="0" borderId="45" xfId="1" applyBorder="1" applyAlignment="1">
      <alignment horizontal="left"/>
    </xf>
    <xf numFmtId="0" fontId="6" fillId="0" borderId="72" xfId="1" applyFont="1" applyBorder="1"/>
    <xf numFmtId="165" fontId="6" fillId="0" borderId="73" xfId="0" applyNumberFormat="1" applyFont="1" applyBorder="1"/>
    <xf numFmtId="4" fontId="6" fillId="0" borderId="0" xfId="0" applyNumberFormat="1" applyFont="1"/>
    <xf numFmtId="165" fontId="6" fillId="0" borderId="75" xfId="0" applyNumberFormat="1" applyFont="1" applyBorder="1"/>
    <xf numFmtId="0" fontId="0" fillId="0" borderId="77" xfId="0" applyBorder="1" applyAlignment="1">
      <alignment vertical="center"/>
    </xf>
    <xf numFmtId="0" fontId="6" fillId="0" borderId="78" xfId="0" applyFont="1" applyBorder="1" applyAlignment="1">
      <alignment vertical="center"/>
    </xf>
    <xf numFmtId="165" fontId="6" fillId="0" borderId="23" xfId="0" applyNumberFormat="1" applyFont="1" applyBorder="1" applyAlignment="1">
      <alignment vertical="center"/>
    </xf>
    <xf numFmtId="165" fontId="6" fillId="0" borderId="79" xfId="0" applyNumberFormat="1" applyFont="1" applyBorder="1"/>
    <xf numFmtId="0" fontId="0" fillId="0" borderId="83" xfId="0" applyBorder="1"/>
    <xf numFmtId="0" fontId="6" fillId="0" borderId="36" xfId="0" applyFont="1" applyBorder="1"/>
    <xf numFmtId="165" fontId="6" fillId="0" borderId="36" xfId="0" applyNumberFormat="1" applyFont="1" applyBorder="1"/>
    <xf numFmtId="0" fontId="6" fillId="0" borderId="21" xfId="0" applyFont="1" applyBorder="1"/>
    <xf numFmtId="165" fontId="6" fillId="0" borderId="85" xfId="0" applyNumberFormat="1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0" fillId="0" borderId="48" xfId="0" applyFill="1" applyBorder="1" applyAlignment="1">
      <alignment vertical="center" wrapText="1"/>
    </xf>
    <xf numFmtId="166" fontId="0" fillId="0" borderId="48" xfId="0" applyNumberFormat="1" applyBorder="1" applyAlignment="1">
      <alignment horizontal="center" vertical="center"/>
    </xf>
    <xf numFmtId="166" fontId="0" fillId="0" borderId="58" xfId="0" applyNumberFormat="1" applyBorder="1" applyAlignment="1">
      <alignment horizontal="center" vertical="center"/>
    </xf>
    <xf numFmtId="166" fontId="46" fillId="26" borderId="6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66" fontId="46" fillId="0" borderId="0" xfId="0" applyNumberFormat="1" applyFont="1" applyFill="1" applyBorder="1" applyAlignment="1">
      <alignment horizontal="center" vertical="center"/>
    </xf>
    <xf numFmtId="0" fontId="17" fillId="0" borderId="71" xfId="1" applyFont="1" applyBorder="1" applyAlignment="1">
      <alignment horizontal="left"/>
    </xf>
    <xf numFmtId="0" fontId="17" fillId="0" borderId="26" xfId="0" applyFont="1" applyBorder="1"/>
    <xf numFmtId="0" fontId="17" fillId="0" borderId="27" xfId="0" applyFont="1" applyBorder="1"/>
    <xf numFmtId="0" fontId="17" fillId="0" borderId="80" xfId="0" applyFont="1" applyBorder="1"/>
    <xf numFmtId="0" fontId="17" fillId="0" borderId="81" xfId="0" applyFont="1" applyBorder="1"/>
    <xf numFmtId="0" fontId="17" fillId="0" borderId="82" xfId="0" applyFont="1" applyBorder="1"/>
    <xf numFmtId="4" fontId="2" fillId="0" borderId="4" xfId="0" applyNumberFormat="1" applyFont="1" applyBorder="1"/>
    <xf numFmtId="0" fontId="16" fillId="0" borderId="0" xfId="0" applyFont="1" applyBorder="1" applyAlignment="1">
      <alignment horizontal="right" vertical="center" wrapText="1"/>
    </xf>
    <xf numFmtId="4" fontId="6" fillId="0" borderId="87" xfId="0" applyNumberFormat="1" applyFont="1" applyBorder="1"/>
    <xf numFmtId="4" fontId="6" fillId="0" borderId="88" xfId="0" applyNumberFormat="1" applyFont="1" applyBorder="1" applyAlignment="1">
      <alignment vertical="center"/>
    </xf>
    <xf numFmtId="4" fontId="6" fillId="0" borderId="65" xfId="0" applyNumberFormat="1" applyFont="1" applyBorder="1"/>
    <xf numFmtId="4" fontId="6" fillId="0" borderId="89" xfId="0" applyNumberFormat="1" applyFont="1" applyBorder="1" applyAlignment="1">
      <alignment vertical="center"/>
    </xf>
    <xf numFmtId="4" fontId="6" fillId="0" borderId="90" xfId="0" applyNumberFormat="1" applyFont="1" applyBorder="1"/>
    <xf numFmtId="0" fontId="17" fillId="0" borderId="84" xfId="0" applyFont="1" applyBorder="1"/>
    <xf numFmtId="4" fontId="0" fillId="0" borderId="0" xfId="0" applyNumberFormat="1" applyFill="1" applyAlignment="1">
      <alignment horizontal="right"/>
    </xf>
    <xf numFmtId="0" fontId="1" fillId="0" borderId="0" xfId="1" applyAlignment="1">
      <alignment horizontal="left"/>
    </xf>
    <xf numFmtId="0" fontId="0" fillId="0" borderId="39" xfId="1" applyFont="1" applyBorder="1" applyAlignment="1">
      <alignment horizontal="left"/>
    </xf>
    <xf numFmtId="0" fontId="0" fillId="0" borderId="37" xfId="1" applyFont="1" applyBorder="1" applyAlignment="1">
      <alignment horizontal="left"/>
    </xf>
    <xf numFmtId="0" fontId="0" fillId="0" borderId="38" xfId="1" applyFont="1" applyBorder="1" applyAlignment="1">
      <alignment horizontal="left"/>
    </xf>
    <xf numFmtId="0" fontId="0" fillId="0" borderId="39" xfId="1" applyFont="1" applyBorder="1" applyAlignment="1">
      <alignment horizontal="left" wrapText="1"/>
    </xf>
    <xf numFmtId="0" fontId="0" fillId="0" borderId="37" xfId="1" applyFont="1" applyBorder="1" applyAlignment="1">
      <alignment horizontal="left" wrapText="1"/>
    </xf>
    <xf numFmtId="0" fontId="0" fillId="0" borderId="38" xfId="1" applyFont="1" applyBorder="1" applyAlignment="1">
      <alignment horizontal="left" wrapText="1"/>
    </xf>
    <xf numFmtId="0" fontId="0" fillId="0" borderId="46" xfId="1" applyFont="1" applyBorder="1" applyAlignment="1">
      <alignment horizontal="left"/>
    </xf>
    <xf numFmtId="0" fontId="0" fillId="0" borderId="47" xfId="1" applyFont="1" applyBorder="1" applyAlignment="1">
      <alignment horizontal="left"/>
    </xf>
    <xf numFmtId="0" fontId="0" fillId="0" borderId="70" xfId="1" applyFont="1" applyBorder="1" applyAlignment="1">
      <alignment horizontal="left"/>
    </xf>
    <xf numFmtId="0" fontId="26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63" xfId="1" applyFont="1" applyBorder="1" applyAlignment="1">
      <alignment horizontal="left"/>
    </xf>
    <xf numFmtId="0" fontId="0" fillId="0" borderId="62" xfId="1" applyFont="1" applyBorder="1" applyAlignment="1">
      <alignment horizontal="left"/>
    </xf>
    <xf numFmtId="0" fontId="0" fillId="0" borderId="59" xfId="1" applyFont="1" applyBorder="1" applyAlignment="1">
      <alignment horizontal="left"/>
    </xf>
    <xf numFmtId="49" fontId="47" fillId="27" borderId="15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49" fontId="47" fillId="27" borderId="17" xfId="0" applyNumberFormat="1" applyFont="1" applyFill="1" applyBorder="1" applyAlignment="1">
      <alignment horizontal="center" vertical="center"/>
    </xf>
    <xf numFmtId="0" fontId="0" fillId="0" borderId="40" xfId="1" applyFont="1" applyBorder="1" applyAlignment="1">
      <alignment horizontal="left" wrapText="1"/>
    </xf>
    <xf numFmtId="0" fontId="17" fillId="0" borderId="46" xfId="1" applyFont="1" applyBorder="1" applyAlignment="1">
      <alignment horizontal="left" wrapText="1"/>
    </xf>
    <xf numFmtId="0" fontId="17" fillId="0" borderId="47" xfId="1" applyFont="1" applyBorder="1" applyAlignment="1">
      <alignment horizontal="left" wrapText="1"/>
    </xf>
    <xf numFmtId="0" fontId="17" fillId="0" borderId="39" xfId="1" applyFont="1" applyBorder="1" applyAlignment="1">
      <alignment horizontal="left" wrapText="1"/>
    </xf>
    <xf numFmtId="0" fontId="17" fillId="0" borderId="37" xfId="1" applyFont="1" applyBorder="1" applyAlignment="1">
      <alignment horizontal="left" wrapText="1"/>
    </xf>
    <xf numFmtId="0" fontId="17" fillId="0" borderId="40" xfId="1" applyFont="1" applyBorder="1" applyAlignment="1">
      <alignment horizontal="left" wrapText="1"/>
    </xf>
    <xf numFmtId="0" fontId="17" fillId="0" borderId="39" xfId="1" applyFont="1" applyBorder="1" applyAlignment="1">
      <alignment horizontal="left"/>
    </xf>
    <xf numFmtId="0" fontId="17" fillId="0" borderId="37" xfId="1" applyFont="1" applyBorder="1" applyAlignment="1">
      <alignment horizontal="left"/>
    </xf>
    <xf numFmtId="0" fontId="17" fillId="0" borderId="38" xfId="1" applyFont="1" applyBorder="1" applyAlignment="1">
      <alignment horizontal="left"/>
    </xf>
    <xf numFmtId="0" fontId="17" fillId="0" borderId="24" xfId="1" applyFont="1" applyBorder="1" applyAlignment="1">
      <alignment vertical="center" wrapText="1"/>
    </xf>
    <xf numFmtId="0" fontId="17" fillId="0" borderId="25" xfId="1" applyFont="1" applyBorder="1" applyAlignment="1">
      <alignment vertical="center" wrapText="1"/>
    </xf>
    <xf numFmtId="0" fontId="17" fillId="0" borderId="76" xfId="1" applyFont="1" applyBorder="1" applyAlignment="1">
      <alignment vertical="center" wrapText="1"/>
    </xf>
    <xf numFmtId="0" fontId="2" fillId="0" borderId="0" xfId="1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86" xfId="0" applyFont="1" applyBorder="1" applyAlignment="1">
      <alignment horizontal="left"/>
    </xf>
    <xf numFmtId="0" fontId="17" fillId="0" borderId="74" xfId="0" applyFont="1" applyBorder="1"/>
    <xf numFmtId="0" fontId="17" fillId="0" borderId="69" xfId="0" applyFont="1" applyBorder="1"/>
    <xf numFmtId="0" fontId="17" fillId="25" borderId="15" xfId="0" applyFont="1" applyFill="1" applyBorder="1" applyAlignment="1">
      <alignment horizontal="center" vertical="center"/>
    </xf>
    <xf numFmtId="0" fontId="17" fillId="25" borderId="16" xfId="0" applyFont="1" applyFill="1" applyBorder="1" applyAlignment="1">
      <alignment horizontal="center" vertical="center"/>
    </xf>
  </cellXfs>
  <cellStyles count="48">
    <cellStyle name="20 % - zvýraznenie1 2" xfId="8" xr:uid="{C1A99CF8-1DD3-4119-9BEF-8299CDE24121}"/>
    <cellStyle name="20 % - zvýraznenie2 2" xfId="9" xr:uid="{8B8D77C1-3586-491B-9705-8EE6BCA3726C}"/>
    <cellStyle name="20 % - zvýraznenie3 2" xfId="10" xr:uid="{2D429ABF-FFFE-4998-AFE2-28F685A26A65}"/>
    <cellStyle name="20 % - zvýraznenie4 2" xfId="11" xr:uid="{E543611C-CF87-4DFD-AFB3-F0E0CC156454}"/>
    <cellStyle name="20 % - zvýraznenie5 2" xfId="12" xr:uid="{37BAE23C-1B35-48F7-B32F-817BB8D86738}"/>
    <cellStyle name="20 % - zvýraznenie6 2" xfId="13" xr:uid="{58C3F6D4-E741-4B99-9CD9-869EB9B4BD15}"/>
    <cellStyle name="40 % - zvýraznenie1 2" xfId="14" xr:uid="{B9F69BF9-1607-4564-BBD8-74829242C0B5}"/>
    <cellStyle name="40 % - zvýraznenie2 2" xfId="15" xr:uid="{7920277C-12AC-4F90-8D8B-44381176B9F0}"/>
    <cellStyle name="40 % - zvýraznenie3 2" xfId="16" xr:uid="{629E18AD-370A-4FDB-86FC-F4B60E9BC4D6}"/>
    <cellStyle name="40 % - zvýraznenie4 2" xfId="17" xr:uid="{1110B948-8710-49A9-BA98-EC1920825737}"/>
    <cellStyle name="40 % - zvýraznenie5 2" xfId="18" xr:uid="{E6D28225-7114-46FD-BEE6-638F5DA9E75D}"/>
    <cellStyle name="40 % - zvýraznenie6 2" xfId="19" xr:uid="{639028D1-115F-450A-914F-4E1BF3F9453F}"/>
    <cellStyle name="60 % - zvýraznenie1 2" xfId="20" xr:uid="{046F31E5-1C00-413B-8618-D82492B80782}"/>
    <cellStyle name="60 % - zvýraznenie2 2" xfId="21" xr:uid="{13886761-C1F9-4163-A8BC-0C4485534418}"/>
    <cellStyle name="60 % - zvýraznenie3 2" xfId="22" xr:uid="{A9DF5EEB-8F13-4AB1-BC28-E2038B141F61}"/>
    <cellStyle name="60 % - zvýraznenie4 2" xfId="23" xr:uid="{15F54D0B-3058-42C5-86A3-B25466760BC3}"/>
    <cellStyle name="60 % - zvýraznenie5 2" xfId="24" xr:uid="{558D44B1-1AC5-47E0-97EB-0681F856A983}"/>
    <cellStyle name="60 % - zvýraznenie6 2" xfId="25" xr:uid="{59D136FF-28DE-4099-A6B3-B424719F9547}"/>
    <cellStyle name="Čiarka 2" xfId="2" xr:uid="{00000000-0005-0000-0000-000000000000}"/>
    <cellStyle name="Čiarka 2 2" xfId="5" xr:uid="{00000000-0005-0000-0000-000001000000}"/>
    <cellStyle name="Čiarka 3" xfId="4" xr:uid="{00000000-0005-0000-0000-000002000000}"/>
    <cellStyle name="Čiarka 4" xfId="3" xr:uid="{00000000-0005-0000-0000-000003000000}"/>
    <cellStyle name="Dobrá 2" xfId="26" xr:uid="{FB3DF911-9337-45FD-8A45-E7692EE2B92B}"/>
    <cellStyle name="Kontrolná bunka 2" xfId="27" xr:uid="{421119FD-4DA7-4578-A731-9B469C9D37FF}"/>
    <cellStyle name="Nadpis 1 2" xfId="28" xr:uid="{CF6F21DF-9F51-4BB7-9AD6-9F8BCE701D15}"/>
    <cellStyle name="Nadpis 2 2" xfId="29" xr:uid="{8A8BCC55-00FF-42D8-80C5-853FD9E69F34}"/>
    <cellStyle name="Nadpis 3 2" xfId="30" xr:uid="{D5367A9F-1498-4537-A160-88E6EB4ABAE9}"/>
    <cellStyle name="Nadpis 4 2" xfId="31" xr:uid="{EEA755E4-0CBF-4D1E-8460-DDE7BBFC4A47}"/>
    <cellStyle name="Neutrálna 2" xfId="32" xr:uid="{77FF8D7B-FE3B-4585-8062-D29B87AFBCAB}"/>
    <cellStyle name="Normálna" xfId="0" builtinId="0"/>
    <cellStyle name="Normálna 2" xfId="7" xr:uid="{623CB397-AE8B-480E-8C05-1D0C2B284DB6}"/>
    <cellStyle name="Normálne 2" xfId="6" xr:uid="{00000000-0005-0000-0000-000005000000}"/>
    <cellStyle name="normálne_30 mil  17 01 2012 (2)" xfId="1" xr:uid="{00000000-0005-0000-0000-000006000000}"/>
    <cellStyle name="Poznámka 2" xfId="33" xr:uid="{A733DE87-ED34-4F92-A28D-77BC68EFCCE9}"/>
    <cellStyle name="Prepojená bunka 2" xfId="34" xr:uid="{22795D98-70F5-443A-97F1-5F77C8DDDE34}"/>
    <cellStyle name="Spolu 2" xfId="35" xr:uid="{8B7AB810-F850-4354-87A1-CFCAC78E00A1}"/>
    <cellStyle name="Text upozornenia 2" xfId="36" xr:uid="{FD1FB5B8-87A7-4D35-9341-BC541E76D5D8}"/>
    <cellStyle name="Vstup 2" xfId="37" xr:uid="{E745F774-80F4-4954-B1A7-9A07F6447875}"/>
    <cellStyle name="Výpočet 2" xfId="38" xr:uid="{753CD006-3CC5-4E11-B217-9FEABD62E2A3}"/>
    <cellStyle name="Výstup 2" xfId="39" xr:uid="{8080BE4C-C500-4F0F-929D-57226B5A4B94}"/>
    <cellStyle name="Vysvetľujúci text 2" xfId="40" xr:uid="{4F05EEF1-EAA4-4575-AFBA-BBC204F77939}"/>
    <cellStyle name="Zlá 2" xfId="41" xr:uid="{74E86504-EB63-4832-8F27-CD7FDF355596}"/>
    <cellStyle name="Zvýraznenie1 2" xfId="42" xr:uid="{CF8025C3-918E-4ACB-8D48-0DF047A40BBD}"/>
    <cellStyle name="Zvýraznenie2 2" xfId="43" xr:uid="{F13DE4CC-F1C9-4C8F-A8ED-3E8A16BF3BAD}"/>
    <cellStyle name="Zvýraznenie3 2" xfId="44" xr:uid="{7F7FFEB7-96EE-4927-9E00-B8BF8E9D1BE9}"/>
    <cellStyle name="Zvýraznenie4 2" xfId="45" xr:uid="{05B87B64-8374-449D-883B-BA0B8274C6D7}"/>
    <cellStyle name="Zvýraznenie5 2" xfId="46" xr:uid="{5DEE7E8D-1770-4B77-841A-F5D5B013B16F}"/>
    <cellStyle name="Zvýraznenie6 2" xfId="47" xr:uid="{3BD657BC-AD20-4FF8-9E20-6EF9FECE63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BC7B-F9DC-43A6-9B2F-1B17CFA85E78}">
  <sheetPr>
    <pageSetUpPr fitToPage="1"/>
  </sheetPr>
  <dimension ref="A1:L40"/>
  <sheetViews>
    <sheetView zoomScale="85" zoomScaleNormal="85" workbookViewId="0">
      <selection activeCell="C8" sqref="C8"/>
    </sheetView>
  </sheetViews>
  <sheetFormatPr defaultRowHeight="15" x14ac:dyDescent="0.25"/>
  <cols>
    <col min="1" max="2" width="14.28515625" style="30" customWidth="1"/>
    <col min="3" max="3" width="34.7109375" style="30" customWidth="1"/>
    <col min="4" max="5" width="10.7109375" style="30" customWidth="1"/>
    <col min="6" max="8" width="14.28515625" style="30" customWidth="1"/>
    <col min="9" max="9" width="7.140625" style="30" customWidth="1"/>
    <col min="10" max="10" width="15" style="30" customWidth="1"/>
    <col min="11" max="11" width="12.85546875" style="30" customWidth="1"/>
    <col min="12" max="12" width="4.85546875" style="30" customWidth="1"/>
    <col min="13" max="16384" width="9.140625" style="30"/>
  </cols>
  <sheetData>
    <row r="1" spans="1:11" x14ac:dyDescent="0.25">
      <c r="A1" s="4" t="s">
        <v>35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4" t="s">
        <v>87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212" t="s">
        <v>59</v>
      </c>
      <c r="B11" s="212"/>
      <c r="C11" s="212"/>
      <c r="E11" s="42"/>
      <c r="F11" s="43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4" t="s">
        <v>5</v>
      </c>
      <c r="B13" s="45"/>
      <c r="C13" s="32"/>
      <c r="D13" s="32"/>
      <c r="E13" s="32"/>
      <c r="F13" s="46" t="s">
        <v>52</v>
      </c>
      <c r="G13" s="32" t="s">
        <v>53</v>
      </c>
      <c r="H13" s="46"/>
      <c r="I13" s="32"/>
      <c r="J13" s="46"/>
      <c r="K13" s="47"/>
    </row>
    <row r="14" spans="1:11" x14ac:dyDescent="0.25">
      <c r="A14" s="213" t="s">
        <v>59</v>
      </c>
      <c r="B14" s="214"/>
      <c r="C14" s="214"/>
      <c r="D14" s="30" t="s">
        <v>51</v>
      </c>
      <c r="F14" s="48">
        <v>8.6539999999999999</v>
      </c>
      <c r="G14" s="48">
        <v>9.9239999999999995</v>
      </c>
      <c r="H14" s="49"/>
      <c r="I14" s="49"/>
      <c r="K14" s="50"/>
    </row>
    <row r="15" spans="1:11" ht="15.75" thickBot="1" x14ac:dyDescent="0.3">
      <c r="A15" s="51"/>
      <c r="F15" s="6"/>
      <c r="H15" s="52"/>
      <c r="I15" s="53"/>
      <c r="J15" s="54"/>
      <c r="K15" s="55"/>
    </row>
    <row r="16" spans="1:11" x14ac:dyDescent="0.25">
      <c r="A16" s="56" t="s">
        <v>6</v>
      </c>
      <c r="B16" s="57">
        <v>1270</v>
      </c>
      <c r="C16" s="30" t="s">
        <v>7</v>
      </c>
      <c r="F16" s="6"/>
      <c r="H16" s="52"/>
      <c r="I16" s="53"/>
      <c r="J16" s="54"/>
      <c r="K16" s="58"/>
    </row>
    <row r="17" spans="1:11" x14ac:dyDescent="0.25">
      <c r="A17" s="59" t="s">
        <v>8</v>
      </c>
      <c r="B17" s="60">
        <v>6.3</v>
      </c>
      <c r="C17" s="30" t="s">
        <v>7</v>
      </c>
      <c r="F17" s="6"/>
      <c r="H17" s="53"/>
      <c r="I17" s="53"/>
      <c r="J17" s="61"/>
      <c r="K17" s="55"/>
    </row>
    <row r="18" spans="1:11" ht="17.25" x14ac:dyDescent="0.25">
      <c r="A18" s="62" t="s">
        <v>9</v>
      </c>
      <c r="B18" s="63">
        <f>B16*B17</f>
        <v>8001</v>
      </c>
      <c r="C18" s="30" t="s">
        <v>34</v>
      </c>
      <c r="F18" s="6"/>
      <c r="H18" s="53"/>
      <c r="I18" s="53"/>
      <c r="J18" s="61"/>
      <c r="K18" s="55"/>
    </row>
    <row r="19" spans="1:11" ht="18" thickBot="1" x14ac:dyDescent="0.3">
      <c r="A19" s="64" t="s">
        <v>10</v>
      </c>
      <c r="B19" s="65">
        <v>300</v>
      </c>
      <c r="C19" s="30" t="s">
        <v>34</v>
      </c>
      <c r="D19" s="66"/>
      <c r="F19" s="6"/>
      <c r="H19" s="6"/>
      <c r="J19" s="67"/>
      <c r="K19" s="55"/>
    </row>
    <row r="20" spans="1:11" x14ac:dyDescent="0.25">
      <c r="A20" s="51"/>
      <c r="B20" s="68"/>
      <c r="F20" s="6"/>
      <c r="H20" s="6"/>
      <c r="J20" s="67"/>
      <c r="K20" s="55"/>
    </row>
    <row r="21" spans="1:11" ht="15.75" thickBot="1" x14ac:dyDescent="0.3">
      <c r="A21" s="69"/>
      <c r="B21" s="70"/>
      <c r="C21" s="71"/>
      <c r="D21" s="71"/>
      <c r="E21" s="71"/>
      <c r="F21" s="72"/>
      <c r="G21" s="71"/>
      <c r="H21" s="73"/>
      <c r="J21" s="6"/>
      <c r="K21" s="55"/>
    </row>
    <row r="22" spans="1:11" ht="26.25" thickBot="1" x14ac:dyDescent="0.3">
      <c r="A22" s="218" t="s">
        <v>48</v>
      </c>
      <c r="B22" s="219"/>
      <c r="C22" s="220"/>
      <c r="D22" s="27" t="s">
        <v>11</v>
      </c>
      <c r="E22" s="28" t="s">
        <v>12</v>
      </c>
      <c r="F22" s="37" t="s">
        <v>49</v>
      </c>
      <c r="G22" s="41" t="s">
        <v>14</v>
      </c>
      <c r="H22" s="38" t="s">
        <v>50</v>
      </c>
      <c r="I22" s="74"/>
      <c r="J22" s="75"/>
      <c r="K22" s="55"/>
    </row>
    <row r="23" spans="1:11" x14ac:dyDescent="0.25">
      <c r="A23" s="215" t="s">
        <v>15</v>
      </c>
      <c r="B23" s="216"/>
      <c r="C23" s="217"/>
      <c r="D23" s="76" t="s">
        <v>7</v>
      </c>
      <c r="E23" s="77" t="s">
        <v>16</v>
      </c>
      <c r="F23" s="78">
        <v>0</v>
      </c>
      <c r="G23" s="79">
        <f>2*B17</f>
        <v>12.6</v>
      </c>
      <c r="H23" s="80">
        <f t="shared" ref="H23:H28" si="0">F23*G23</f>
        <v>0</v>
      </c>
      <c r="I23" s="74"/>
      <c r="J23" s="81"/>
      <c r="K23" s="33"/>
    </row>
    <row r="24" spans="1:11" x14ac:dyDescent="0.25">
      <c r="A24" s="203" t="s">
        <v>17</v>
      </c>
      <c r="B24" s="204"/>
      <c r="C24" s="205"/>
      <c r="D24" s="82" t="s">
        <v>18</v>
      </c>
      <c r="E24" s="83"/>
      <c r="F24" s="84">
        <v>0</v>
      </c>
      <c r="G24" s="85">
        <f>B18+B19</f>
        <v>8301</v>
      </c>
      <c r="H24" s="86">
        <f t="shared" si="0"/>
        <v>0</v>
      </c>
      <c r="I24" s="74"/>
      <c r="J24" s="81"/>
      <c r="K24" s="33"/>
    </row>
    <row r="25" spans="1:11" ht="30" customHeight="1" x14ac:dyDescent="0.25">
      <c r="A25" s="206" t="s">
        <v>55</v>
      </c>
      <c r="B25" s="207"/>
      <c r="C25" s="208"/>
      <c r="D25" s="87" t="s">
        <v>18</v>
      </c>
      <c r="E25" s="88" t="s">
        <v>16</v>
      </c>
      <c r="F25" s="89">
        <v>0</v>
      </c>
      <c r="G25" s="90">
        <f>B18+B19</f>
        <v>8301</v>
      </c>
      <c r="H25" s="40">
        <f t="shared" si="0"/>
        <v>0</v>
      </c>
      <c r="I25" s="74"/>
      <c r="J25" s="81"/>
      <c r="K25" s="33"/>
    </row>
    <row r="26" spans="1:11" x14ac:dyDescent="0.25">
      <c r="A26" s="203" t="s">
        <v>47</v>
      </c>
      <c r="B26" s="204"/>
      <c r="C26" s="205"/>
      <c r="D26" s="82" t="s">
        <v>18</v>
      </c>
      <c r="E26" s="91" t="s">
        <v>33</v>
      </c>
      <c r="F26" s="84">
        <v>0</v>
      </c>
      <c r="G26" s="85">
        <f>B18+B19</f>
        <v>8301</v>
      </c>
      <c r="H26" s="86">
        <f t="shared" si="0"/>
        <v>0</v>
      </c>
      <c r="I26" s="74"/>
      <c r="J26" s="81"/>
      <c r="K26" s="33"/>
    </row>
    <row r="27" spans="1:11" x14ac:dyDescent="0.25">
      <c r="A27" s="203" t="s">
        <v>19</v>
      </c>
      <c r="B27" s="204"/>
      <c r="C27" s="205"/>
      <c r="D27" s="92" t="s">
        <v>20</v>
      </c>
      <c r="E27" s="91" t="s">
        <v>16</v>
      </c>
      <c r="F27" s="84">
        <v>0</v>
      </c>
      <c r="G27" s="85">
        <f>B18+B19</f>
        <v>8301</v>
      </c>
      <c r="H27" s="86">
        <f t="shared" si="0"/>
        <v>0</v>
      </c>
      <c r="I27" s="74"/>
      <c r="J27" s="81"/>
      <c r="K27" s="33"/>
    </row>
    <row r="28" spans="1:11" ht="15.75" thickBot="1" x14ac:dyDescent="0.3">
      <c r="A28" s="209" t="s">
        <v>31</v>
      </c>
      <c r="B28" s="210"/>
      <c r="C28" s="211"/>
      <c r="D28" s="150" t="s">
        <v>7</v>
      </c>
      <c r="E28" s="151"/>
      <c r="F28" s="152">
        <v>0</v>
      </c>
      <c r="G28" s="153">
        <v>1332.6</v>
      </c>
      <c r="H28" s="102">
        <f t="shared" si="0"/>
        <v>0</v>
      </c>
      <c r="I28" s="95"/>
      <c r="J28" s="81"/>
      <c r="K28" s="33"/>
    </row>
    <row r="29" spans="1:11" ht="15.75" thickBot="1" x14ac:dyDescent="0.3">
      <c r="A29" s="103"/>
      <c r="B29" s="104"/>
      <c r="C29" s="104"/>
      <c r="D29" s="105"/>
      <c r="E29" s="106"/>
      <c r="F29" s="106"/>
      <c r="G29" s="106" t="s">
        <v>21</v>
      </c>
      <c r="H29" s="107">
        <f>SUM(H23:H28)</f>
        <v>0</v>
      </c>
      <c r="I29" s="106"/>
      <c r="J29" s="108"/>
      <c r="K29" s="109"/>
    </row>
    <row r="30" spans="1:11" ht="15.75" thickBot="1" x14ac:dyDescent="0.3">
      <c r="A30" s="103"/>
      <c r="B30" s="104"/>
      <c r="C30" s="104"/>
      <c r="D30" s="104"/>
      <c r="E30" s="110"/>
      <c r="F30" s="106"/>
      <c r="G30" s="106"/>
      <c r="H30" s="106"/>
      <c r="I30" s="106"/>
      <c r="J30" s="108" t="s">
        <v>22</v>
      </c>
      <c r="K30" s="111" t="s">
        <v>23</v>
      </c>
    </row>
    <row r="31" spans="1:11" ht="15.75" thickBot="1" x14ac:dyDescent="0.3">
      <c r="A31" s="103"/>
      <c r="B31" s="104"/>
      <c r="C31" s="104"/>
      <c r="D31" s="104"/>
      <c r="E31" s="106"/>
      <c r="F31" s="106"/>
      <c r="G31" s="106"/>
      <c r="H31" s="106" t="s">
        <v>24</v>
      </c>
      <c r="I31" s="112" t="s">
        <v>13</v>
      </c>
      <c r="J31" s="113">
        <f>H29*0.2</f>
        <v>0</v>
      </c>
      <c r="K31" s="31">
        <f>H29*1.2</f>
        <v>0</v>
      </c>
    </row>
    <row r="32" spans="1:11" ht="15.75" thickBot="1" x14ac:dyDescent="0.3">
      <c r="A32" s="114"/>
      <c r="B32" s="115"/>
      <c r="C32" s="115"/>
      <c r="D32" s="115"/>
      <c r="E32" s="115"/>
      <c r="F32" s="116"/>
      <c r="G32" s="117"/>
      <c r="H32" s="117"/>
      <c r="I32" s="118"/>
      <c r="J32" s="119"/>
      <c r="K32" s="120"/>
    </row>
    <row r="33" spans="1:12" x14ac:dyDescent="0.25">
      <c r="A33" s="121"/>
      <c r="F33" s="6"/>
      <c r="G33" s="122"/>
      <c r="H33" s="123"/>
      <c r="I33" s="124"/>
      <c r="J33" s="123"/>
      <c r="K33" s="46"/>
    </row>
    <row r="34" spans="1:12" x14ac:dyDescent="0.25">
      <c r="A34" s="125" t="s">
        <v>25</v>
      </c>
      <c r="B34" s="126"/>
      <c r="C34" s="126"/>
      <c r="D34" s="126"/>
      <c r="E34" s="126"/>
      <c r="F34" s="126"/>
      <c r="G34" s="127"/>
      <c r="H34" s="127"/>
      <c r="I34" s="128"/>
      <c r="J34" s="127"/>
      <c r="K34" s="127"/>
      <c r="L34" s="5"/>
    </row>
    <row r="35" spans="1:12" x14ac:dyDescent="0.25">
      <c r="A35" s="125" t="s">
        <v>26</v>
      </c>
      <c r="B35" s="126"/>
      <c r="C35" s="126"/>
      <c r="D35" s="126"/>
      <c r="E35" s="126"/>
      <c r="F35" s="126"/>
      <c r="G35" s="129"/>
      <c r="H35" s="129"/>
      <c r="I35" s="130"/>
      <c r="J35" s="131"/>
      <c r="K35" s="132"/>
      <c r="L35" s="5"/>
    </row>
    <row r="36" spans="1:12" ht="15" customHeight="1" x14ac:dyDescent="0.25">
      <c r="A36" s="125" t="s">
        <v>27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</row>
    <row r="37" spans="1:12" x14ac:dyDescent="0.25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</row>
    <row r="38" spans="1:12" x14ac:dyDescent="0.25">
      <c r="F38" s="6"/>
      <c r="H38" s="6"/>
      <c r="J38" s="6"/>
      <c r="K38" s="6"/>
    </row>
    <row r="39" spans="1:12" x14ac:dyDescent="0.25">
      <c r="A39" s="135"/>
      <c r="B39" s="135"/>
      <c r="C39" s="5"/>
      <c r="D39" s="5"/>
      <c r="E39" s="5"/>
      <c r="F39" s="5"/>
      <c r="G39" s="136" t="s">
        <v>28</v>
      </c>
      <c r="H39" s="136"/>
      <c r="I39" s="136"/>
      <c r="J39" s="6"/>
      <c r="K39" s="6"/>
    </row>
    <row r="40" spans="1:12" x14ac:dyDescent="0.25">
      <c r="A40" s="202" t="s">
        <v>29</v>
      </c>
      <c r="B40" s="202"/>
      <c r="C40" s="202"/>
      <c r="D40" s="4"/>
      <c r="E40" s="4"/>
      <c r="F40" s="5"/>
      <c r="G40" s="136" t="s">
        <v>30</v>
      </c>
      <c r="H40" s="136"/>
      <c r="I40" s="136"/>
      <c r="J40" s="6"/>
      <c r="K40" s="6"/>
    </row>
  </sheetData>
  <mergeCells count="10">
    <mergeCell ref="A40:C40"/>
    <mergeCell ref="A24:C24"/>
    <mergeCell ref="A25:C25"/>
    <mergeCell ref="A28:C28"/>
    <mergeCell ref="A11:C11"/>
    <mergeCell ref="A14:C14"/>
    <mergeCell ref="A23:C23"/>
    <mergeCell ref="A27:C27"/>
    <mergeCell ref="A26:C26"/>
    <mergeCell ref="A22:C22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CA62-1513-4E62-AC4C-CADA634F2CD6}">
  <sheetPr>
    <pageSetUpPr fitToPage="1"/>
  </sheetPr>
  <dimension ref="A1:L42"/>
  <sheetViews>
    <sheetView workbookViewId="0">
      <selection activeCell="B4" sqref="B4"/>
    </sheetView>
  </sheetViews>
  <sheetFormatPr defaultRowHeight="15" x14ac:dyDescent="0.25"/>
  <cols>
    <col min="1" max="2" width="14.28515625" style="30" customWidth="1"/>
    <col min="3" max="3" width="34.7109375" style="30" customWidth="1"/>
    <col min="4" max="5" width="10.7109375" style="30" customWidth="1"/>
    <col min="6" max="8" width="14.28515625" style="30" customWidth="1"/>
    <col min="9" max="9" width="7.140625" style="30" customWidth="1"/>
    <col min="10" max="10" width="15" style="30" customWidth="1"/>
    <col min="11" max="11" width="12.85546875" style="30" customWidth="1"/>
    <col min="12" max="12" width="4.85546875" style="30" customWidth="1"/>
    <col min="13" max="16384" width="9.140625" style="30"/>
  </cols>
  <sheetData>
    <row r="1" spans="1:11" x14ac:dyDescent="0.25">
      <c r="A1" s="4" t="s">
        <v>58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4" t="s">
        <v>87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212" t="s">
        <v>64</v>
      </c>
      <c r="B11" s="212"/>
      <c r="C11" s="3"/>
      <c r="E11" s="42"/>
      <c r="F11" s="43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4" t="s">
        <v>5</v>
      </c>
      <c r="B13" s="45"/>
      <c r="C13" s="32"/>
      <c r="D13" s="32"/>
      <c r="E13" s="32"/>
      <c r="F13" s="46" t="s">
        <v>52</v>
      </c>
      <c r="G13" s="32" t="s">
        <v>53</v>
      </c>
      <c r="H13" s="46"/>
      <c r="I13" s="32"/>
      <c r="J13" s="46"/>
      <c r="K13" s="47"/>
    </row>
    <row r="14" spans="1:11" x14ac:dyDescent="0.25">
      <c r="A14" s="213" t="s">
        <v>64</v>
      </c>
      <c r="B14" s="214"/>
      <c r="D14" s="30" t="s">
        <v>51</v>
      </c>
      <c r="F14" s="48">
        <v>0</v>
      </c>
      <c r="G14" s="48">
        <v>1.82</v>
      </c>
      <c r="H14" s="49"/>
      <c r="I14" s="49"/>
      <c r="K14" s="50"/>
    </row>
    <row r="15" spans="1:11" ht="15.75" thickBot="1" x14ac:dyDescent="0.3">
      <c r="A15" s="51"/>
      <c r="F15" s="6"/>
      <c r="H15" s="52"/>
      <c r="I15" s="53"/>
      <c r="J15" s="54"/>
      <c r="K15" s="55"/>
    </row>
    <row r="16" spans="1:11" x14ac:dyDescent="0.25">
      <c r="A16" s="56" t="s">
        <v>6</v>
      </c>
      <c r="B16" s="57">
        <v>1820</v>
      </c>
      <c r="C16" s="30" t="s">
        <v>7</v>
      </c>
      <c r="F16" s="6"/>
      <c r="H16" s="52"/>
      <c r="I16" s="53"/>
      <c r="J16" s="54"/>
      <c r="K16" s="58"/>
    </row>
    <row r="17" spans="1:11" x14ac:dyDescent="0.25">
      <c r="A17" s="59" t="s">
        <v>8</v>
      </c>
      <c r="B17" s="60">
        <v>5.5</v>
      </c>
      <c r="C17" s="30" t="s">
        <v>7</v>
      </c>
      <c r="F17" s="6"/>
      <c r="H17" s="53"/>
      <c r="I17" s="53"/>
      <c r="J17" s="61"/>
      <c r="K17" s="55"/>
    </row>
    <row r="18" spans="1:11" ht="17.25" x14ac:dyDescent="0.25">
      <c r="A18" s="62" t="s">
        <v>9</v>
      </c>
      <c r="B18" s="63">
        <f>B16*B17</f>
        <v>10010</v>
      </c>
      <c r="C18" s="30" t="s">
        <v>34</v>
      </c>
      <c r="F18" s="6"/>
      <c r="H18" s="53"/>
      <c r="I18" s="53"/>
      <c r="J18" s="61"/>
      <c r="K18" s="55"/>
    </row>
    <row r="19" spans="1:11" ht="18" thickBot="1" x14ac:dyDescent="0.3">
      <c r="A19" s="64" t="s">
        <v>10</v>
      </c>
      <c r="B19" s="65">
        <v>0</v>
      </c>
      <c r="C19" s="30" t="s">
        <v>34</v>
      </c>
      <c r="D19" s="66"/>
      <c r="F19" s="6"/>
      <c r="H19" s="6"/>
      <c r="J19" s="67"/>
      <c r="K19" s="55"/>
    </row>
    <row r="20" spans="1:11" x14ac:dyDescent="0.25">
      <c r="A20" s="51"/>
      <c r="B20" s="68"/>
      <c r="F20" s="6"/>
      <c r="H20" s="6"/>
      <c r="J20" s="67"/>
      <c r="K20" s="55"/>
    </row>
    <row r="21" spans="1:11" ht="15.75" thickBot="1" x14ac:dyDescent="0.3">
      <c r="A21" s="69"/>
      <c r="B21" s="70"/>
      <c r="C21" s="71"/>
      <c r="D21" s="71"/>
      <c r="E21" s="71"/>
      <c r="F21" s="72"/>
      <c r="G21" s="71"/>
      <c r="H21" s="73"/>
      <c r="J21" s="6"/>
      <c r="K21" s="55"/>
    </row>
    <row r="22" spans="1:11" ht="26.25" thickBot="1" x14ac:dyDescent="0.3">
      <c r="A22" s="218" t="s">
        <v>48</v>
      </c>
      <c r="B22" s="219"/>
      <c r="C22" s="220"/>
      <c r="D22" s="27" t="s">
        <v>11</v>
      </c>
      <c r="E22" s="28" t="s">
        <v>12</v>
      </c>
      <c r="F22" s="37" t="s">
        <v>49</v>
      </c>
      <c r="G22" s="158" t="s">
        <v>14</v>
      </c>
      <c r="H22" s="38" t="s">
        <v>50</v>
      </c>
      <c r="I22" s="74"/>
      <c r="J22" s="75"/>
      <c r="K22" s="55"/>
    </row>
    <row r="23" spans="1:11" x14ac:dyDescent="0.25">
      <c r="A23" s="215" t="s">
        <v>15</v>
      </c>
      <c r="B23" s="216"/>
      <c r="C23" s="217"/>
      <c r="D23" s="76" t="s">
        <v>7</v>
      </c>
      <c r="E23" s="77" t="s">
        <v>16</v>
      </c>
      <c r="F23" s="78">
        <v>0</v>
      </c>
      <c r="G23" s="79">
        <v>32.5</v>
      </c>
      <c r="H23" s="80">
        <f t="shared" ref="H23:H30" si="0">F23*G23</f>
        <v>0</v>
      </c>
      <c r="I23" s="74"/>
      <c r="J23" s="81"/>
      <c r="K23" s="33"/>
    </row>
    <row r="24" spans="1:11" x14ac:dyDescent="0.25">
      <c r="A24" s="203" t="s">
        <v>17</v>
      </c>
      <c r="B24" s="204"/>
      <c r="C24" s="205"/>
      <c r="D24" s="82" t="s">
        <v>18</v>
      </c>
      <c r="E24" s="83"/>
      <c r="F24" s="84">
        <v>0</v>
      </c>
      <c r="G24" s="85">
        <f>B18+B19</f>
        <v>10010</v>
      </c>
      <c r="H24" s="86">
        <f t="shared" si="0"/>
        <v>0</v>
      </c>
      <c r="I24" s="74"/>
      <c r="J24" s="81"/>
      <c r="K24" s="33"/>
    </row>
    <row r="25" spans="1:11" ht="30" customHeight="1" x14ac:dyDescent="0.25">
      <c r="A25" s="206" t="s">
        <v>55</v>
      </c>
      <c r="B25" s="207"/>
      <c r="C25" s="208"/>
      <c r="D25" s="87" t="s">
        <v>18</v>
      </c>
      <c r="E25" s="88" t="s">
        <v>16</v>
      </c>
      <c r="F25" s="89">
        <v>0</v>
      </c>
      <c r="G25" s="90">
        <v>200</v>
      </c>
      <c r="H25" s="40">
        <f t="shared" si="0"/>
        <v>0</v>
      </c>
      <c r="I25" s="74"/>
      <c r="J25" s="81"/>
      <c r="K25" s="33"/>
    </row>
    <row r="26" spans="1:11" x14ac:dyDescent="0.25">
      <c r="A26" s="203" t="s">
        <v>47</v>
      </c>
      <c r="B26" s="204"/>
      <c r="C26" s="205"/>
      <c r="D26" s="82" t="s">
        <v>18</v>
      </c>
      <c r="E26" s="91" t="s">
        <v>33</v>
      </c>
      <c r="F26" s="84">
        <v>0</v>
      </c>
      <c r="G26" s="85">
        <f>B18+B19</f>
        <v>10010</v>
      </c>
      <c r="H26" s="86">
        <f t="shared" si="0"/>
        <v>0</v>
      </c>
      <c r="I26" s="74"/>
      <c r="J26" s="81"/>
      <c r="K26" s="33"/>
    </row>
    <row r="27" spans="1:11" x14ac:dyDescent="0.25">
      <c r="A27" s="203" t="s">
        <v>19</v>
      </c>
      <c r="B27" s="204"/>
      <c r="C27" s="205"/>
      <c r="D27" s="92" t="s">
        <v>20</v>
      </c>
      <c r="E27" s="91" t="s">
        <v>16</v>
      </c>
      <c r="F27" s="84">
        <v>0</v>
      </c>
      <c r="G27" s="85">
        <f>B18+B19</f>
        <v>10010</v>
      </c>
      <c r="H27" s="86">
        <f t="shared" si="0"/>
        <v>0</v>
      </c>
      <c r="I27" s="74"/>
      <c r="J27" s="81"/>
      <c r="K27" s="33"/>
    </row>
    <row r="28" spans="1:11" x14ac:dyDescent="0.25">
      <c r="A28" s="206" t="s">
        <v>86</v>
      </c>
      <c r="B28" s="207"/>
      <c r="C28" s="221"/>
      <c r="D28" s="34" t="s">
        <v>20</v>
      </c>
      <c r="E28" s="74" t="s">
        <v>83</v>
      </c>
      <c r="F28" s="94">
        <v>0</v>
      </c>
      <c r="G28" s="39">
        <v>5300</v>
      </c>
      <c r="H28" s="86">
        <f t="shared" si="0"/>
        <v>0</v>
      </c>
      <c r="I28" s="74"/>
      <c r="J28" s="81"/>
      <c r="K28" s="33"/>
    </row>
    <row r="29" spans="1:11" x14ac:dyDescent="0.25">
      <c r="A29" s="203" t="s">
        <v>31</v>
      </c>
      <c r="B29" s="204"/>
      <c r="C29" s="205"/>
      <c r="D29" s="82" t="s">
        <v>7</v>
      </c>
      <c r="E29" s="91"/>
      <c r="F29" s="84">
        <v>0</v>
      </c>
      <c r="G29" s="85">
        <f>B16+2*B17</f>
        <v>1831</v>
      </c>
      <c r="H29" s="86">
        <f t="shared" si="0"/>
        <v>0</v>
      </c>
      <c r="I29" s="95"/>
      <c r="J29" s="81"/>
      <c r="K29" s="33"/>
    </row>
    <row r="30" spans="1:11" ht="28.5" customHeight="1" thickBot="1" x14ac:dyDescent="0.3">
      <c r="A30" s="222" t="s">
        <v>54</v>
      </c>
      <c r="B30" s="223"/>
      <c r="C30" s="223"/>
      <c r="D30" s="98" t="s">
        <v>7</v>
      </c>
      <c r="E30" s="99" t="s">
        <v>37</v>
      </c>
      <c r="F30" s="100">
        <v>0</v>
      </c>
      <c r="G30" s="101">
        <f>B16*2</f>
        <v>3640</v>
      </c>
      <c r="H30" s="102">
        <f t="shared" si="0"/>
        <v>0</v>
      </c>
      <c r="I30" s="96"/>
      <c r="J30" s="81"/>
      <c r="K30" s="97"/>
    </row>
    <row r="31" spans="1:11" ht="15.75" thickBot="1" x14ac:dyDescent="0.3">
      <c r="A31" s="103"/>
      <c r="B31" s="104"/>
      <c r="C31" s="104"/>
      <c r="D31" s="105"/>
      <c r="E31" s="106"/>
      <c r="F31" s="106"/>
      <c r="G31" s="106" t="s">
        <v>21</v>
      </c>
      <c r="H31" s="107">
        <f>SUM(H23:H30)</f>
        <v>0</v>
      </c>
      <c r="I31" s="106"/>
      <c r="J31" s="108"/>
      <c r="K31" s="109"/>
    </row>
    <row r="32" spans="1:11" ht="15.75" thickBot="1" x14ac:dyDescent="0.3">
      <c r="A32" s="103"/>
      <c r="B32" s="104"/>
      <c r="C32" s="104"/>
      <c r="D32" s="104"/>
      <c r="E32" s="110"/>
      <c r="F32" s="106"/>
      <c r="G32" s="106"/>
      <c r="H32" s="106"/>
      <c r="I32" s="106"/>
      <c r="J32" s="108" t="s">
        <v>22</v>
      </c>
      <c r="K32" s="111" t="s">
        <v>23</v>
      </c>
    </row>
    <row r="33" spans="1:12" ht="15.75" thickBot="1" x14ac:dyDescent="0.3">
      <c r="A33" s="103"/>
      <c r="B33" s="104"/>
      <c r="C33" s="104"/>
      <c r="D33" s="104"/>
      <c r="E33" s="106"/>
      <c r="F33" s="106"/>
      <c r="G33" s="106"/>
      <c r="H33" s="106" t="s">
        <v>24</v>
      </c>
      <c r="I33" s="112" t="s">
        <v>13</v>
      </c>
      <c r="J33" s="113">
        <f>H31*0.2</f>
        <v>0</v>
      </c>
      <c r="K33" s="31">
        <f>H31*1.2</f>
        <v>0</v>
      </c>
    </row>
    <row r="34" spans="1:12" ht="15.75" thickBot="1" x14ac:dyDescent="0.3">
      <c r="A34" s="114"/>
      <c r="B34" s="115"/>
      <c r="C34" s="115"/>
      <c r="D34" s="115"/>
      <c r="E34" s="115"/>
      <c r="F34" s="116"/>
      <c r="G34" s="117"/>
      <c r="H34" s="117"/>
      <c r="I34" s="118"/>
      <c r="J34" s="119"/>
      <c r="K34" s="120"/>
    </row>
    <row r="35" spans="1:12" x14ac:dyDescent="0.25">
      <c r="A35" s="121"/>
      <c r="F35" s="6"/>
      <c r="G35" s="122"/>
      <c r="H35" s="123"/>
      <c r="I35" s="124"/>
      <c r="J35" s="123"/>
      <c r="K35" s="46"/>
    </row>
    <row r="36" spans="1:12" x14ac:dyDescent="0.25">
      <c r="A36" s="125" t="s">
        <v>25</v>
      </c>
      <c r="B36" s="126"/>
      <c r="C36" s="126"/>
      <c r="D36" s="126"/>
      <c r="E36" s="126"/>
      <c r="F36" s="126"/>
      <c r="G36" s="127"/>
      <c r="H36" s="127"/>
      <c r="I36" s="128"/>
      <c r="J36" s="127"/>
      <c r="K36" s="127"/>
      <c r="L36" s="5"/>
    </row>
    <row r="37" spans="1:12" x14ac:dyDescent="0.25">
      <c r="A37" s="125" t="s">
        <v>26</v>
      </c>
      <c r="B37" s="126"/>
      <c r="C37" s="126"/>
      <c r="D37" s="126"/>
      <c r="E37" s="126"/>
      <c r="F37" s="126"/>
      <c r="G37" s="129"/>
      <c r="H37" s="129"/>
      <c r="I37" s="130"/>
      <c r="J37" s="131"/>
      <c r="K37" s="132"/>
      <c r="L37" s="5"/>
    </row>
    <row r="38" spans="1:12" ht="15" customHeight="1" x14ac:dyDescent="0.25">
      <c r="A38" s="125" t="s">
        <v>27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</row>
    <row r="39" spans="1:12" x14ac:dyDescent="0.25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</row>
    <row r="40" spans="1:12" x14ac:dyDescent="0.25">
      <c r="F40" s="6"/>
      <c r="H40" s="6"/>
      <c r="J40" s="6"/>
      <c r="K40" s="6"/>
    </row>
    <row r="41" spans="1:12" x14ac:dyDescent="0.25">
      <c r="A41" s="135"/>
      <c r="B41" s="135"/>
      <c r="C41" s="5"/>
      <c r="D41" s="5"/>
      <c r="E41" s="5"/>
      <c r="F41" s="5"/>
      <c r="G41" s="136" t="s">
        <v>28</v>
      </c>
      <c r="H41" s="136"/>
      <c r="I41" s="136"/>
      <c r="J41" s="6"/>
      <c r="K41" s="6"/>
    </row>
    <row r="42" spans="1:12" x14ac:dyDescent="0.25">
      <c r="A42" s="202" t="s">
        <v>29</v>
      </c>
      <c r="B42" s="202"/>
      <c r="C42" s="202"/>
      <c r="D42" s="4"/>
      <c r="E42" s="4"/>
      <c r="F42" s="5"/>
      <c r="G42" s="136" t="s">
        <v>30</v>
      </c>
      <c r="H42" s="136"/>
      <c r="I42" s="136"/>
      <c r="J42" s="6"/>
      <c r="K42" s="6"/>
    </row>
  </sheetData>
  <mergeCells count="12">
    <mergeCell ref="A42:C42"/>
    <mergeCell ref="A11:B11"/>
    <mergeCell ref="A14:B14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94D60-66CB-4F7F-BDD7-5515D6D25167}">
  <sheetPr>
    <pageSetUpPr fitToPage="1"/>
  </sheetPr>
  <dimension ref="A1:L41"/>
  <sheetViews>
    <sheetView workbookViewId="0">
      <selection activeCell="B4" sqref="B4"/>
    </sheetView>
  </sheetViews>
  <sheetFormatPr defaultRowHeight="15" x14ac:dyDescent="0.25"/>
  <cols>
    <col min="1" max="2" width="14.28515625" style="30" customWidth="1"/>
    <col min="3" max="3" width="34.7109375" style="30" customWidth="1"/>
    <col min="4" max="5" width="10.7109375" style="30" customWidth="1"/>
    <col min="6" max="8" width="14.28515625" style="30" customWidth="1"/>
    <col min="9" max="9" width="7.140625" style="30" customWidth="1"/>
    <col min="10" max="10" width="15" style="30" customWidth="1"/>
    <col min="11" max="11" width="12.85546875" style="30" customWidth="1"/>
    <col min="12" max="12" width="4.85546875" style="30" customWidth="1"/>
    <col min="13" max="16384" width="9.140625" style="30"/>
  </cols>
  <sheetData>
    <row r="1" spans="1:11" x14ac:dyDescent="0.25">
      <c r="A1" s="4" t="s">
        <v>61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4" t="s">
        <v>87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212" t="s">
        <v>60</v>
      </c>
      <c r="B11" s="212"/>
      <c r="C11" s="3"/>
      <c r="E11" s="42"/>
      <c r="F11" s="43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4" t="s">
        <v>5</v>
      </c>
      <c r="B13" s="45"/>
      <c r="C13" s="32"/>
      <c r="D13" s="32"/>
      <c r="E13" s="32"/>
      <c r="F13" s="46" t="s">
        <v>52</v>
      </c>
      <c r="G13" s="32" t="s">
        <v>53</v>
      </c>
      <c r="H13" s="46"/>
      <c r="I13" s="32"/>
      <c r="J13" s="46"/>
      <c r="K13" s="47"/>
    </row>
    <row r="14" spans="1:11" x14ac:dyDescent="0.25">
      <c r="A14" s="213" t="s">
        <v>60</v>
      </c>
      <c r="B14" s="214"/>
      <c r="D14" s="30" t="s">
        <v>51</v>
      </c>
      <c r="F14" s="48">
        <v>0</v>
      </c>
      <c r="G14" s="48">
        <v>0.92</v>
      </c>
      <c r="H14" s="49"/>
      <c r="I14" s="49"/>
      <c r="K14" s="50"/>
    </row>
    <row r="15" spans="1:11" ht="15.75" thickBot="1" x14ac:dyDescent="0.3">
      <c r="A15" s="51"/>
      <c r="F15" s="6"/>
      <c r="H15" s="52"/>
      <c r="I15" s="53"/>
      <c r="J15" s="54"/>
      <c r="K15" s="55"/>
    </row>
    <row r="16" spans="1:11" x14ac:dyDescent="0.25">
      <c r="A16" s="56" t="s">
        <v>6</v>
      </c>
      <c r="B16" s="57">
        <v>920</v>
      </c>
      <c r="C16" s="30" t="s">
        <v>7</v>
      </c>
      <c r="F16" s="6"/>
      <c r="H16" s="52"/>
      <c r="I16" s="53"/>
      <c r="J16" s="54"/>
      <c r="K16" s="58"/>
    </row>
    <row r="17" spans="1:11" x14ac:dyDescent="0.25">
      <c r="A17" s="59" t="s">
        <v>8</v>
      </c>
      <c r="B17" s="60">
        <v>7.2</v>
      </c>
      <c r="C17" s="30" t="s">
        <v>7</v>
      </c>
      <c r="F17" s="6"/>
      <c r="H17" s="53"/>
      <c r="I17" s="53"/>
      <c r="J17" s="61"/>
      <c r="K17" s="55"/>
    </row>
    <row r="18" spans="1:11" ht="17.25" x14ac:dyDescent="0.25">
      <c r="A18" s="62" t="s">
        <v>9</v>
      </c>
      <c r="B18" s="63">
        <f>B16*B17</f>
        <v>6624</v>
      </c>
      <c r="C18" s="30" t="s">
        <v>34</v>
      </c>
      <c r="F18" s="6"/>
      <c r="H18" s="53"/>
      <c r="I18" s="53"/>
      <c r="J18" s="61"/>
      <c r="K18" s="55"/>
    </row>
    <row r="19" spans="1:11" ht="18" thickBot="1" x14ac:dyDescent="0.3">
      <c r="A19" s="64" t="s">
        <v>10</v>
      </c>
      <c r="B19" s="65">
        <v>0</v>
      </c>
      <c r="C19" s="30" t="s">
        <v>34</v>
      </c>
      <c r="D19" s="66"/>
      <c r="F19" s="6"/>
      <c r="H19" s="6"/>
      <c r="J19" s="67"/>
      <c r="K19" s="55"/>
    </row>
    <row r="20" spans="1:11" x14ac:dyDescent="0.25">
      <c r="A20" s="51"/>
      <c r="B20" s="68"/>
      <c r="F20" s="6"/>
      <c r="H20" s="6"/>
      <c r="J20" s="67"/>
      <c r="K20" s="55"/>
    </row>
    <row r="21" spans="1:11" ht="15.75" thickBot="1" x14ac:dyDescent="0.3">
      <c r="A21" s="69"/>
      <c r="B21" s="70"/>
      <c r="C21" s="71"/>
      <c r="D21" s="71"/>
      <c r="E21" s="71"/>
      <c r="F21" s="72"/>
      <c r="G21" s="71"/>
      <c r="H21" s="73"/>
      <c r="J21" s="6"/>
      <c r="K21" s="55"/>
    </row>
    <row r="22" spans="1:11" ht="26.25" thickBot="1" x14ac:dyDescent="0.3">
      <c r="A22" s="218" t="s">
        <v>48</v>
      </c>
      <c r="B22" s="219"/>
      <c r="C22" s="220"/>
      <c r="D22" s="27" t="s">
        <v>11</v>
      </c>
      <c r="E22" s="28" t="s">
        <v>12</v>
      </c>
      <c r="F22" s="37" t="s">
        <v>49</v>
      </c>
      <c r="G22" s="41" t="s">
        <v>14</v>
      </c>
      <c r="H22" s="38" t="s">
        <v>50</v>
      </c>
      <c r="I22" s="74"/>
      <c r="J22" s="75"/>
      <c r="K22" s="55"/>
    </row>
    <row r="23" spans="1:11" x14ac:dyDescent="0.25">
      <c r="A23" s="215" t="s">
        <v>15</v>
      </c>
      <c r="B23" s="216"/>
      <c r="C23" s="217"/>
      <c r="D23" s="76" t="s">
        <v>7</v>
      </c>
      <c r="E23" s="77" t="s">
        <v>16</v>
      </c>
      <c r="F23" s="78">
        <v>0</v>
      </c>
      <c r="G23" s="79">
        <f>2*B17</f>
        <v>14.4</v>
      </c>
      <c r="H23" s="80">
        <f t="shared" ref="H23:H29" si="0">F23*G23</f>
        <v>0</v>
      </c>
      <c r="I23" s="74"/>
      <c r="J23" s="81"/>
      <c r="K23" s="33"/>
    </row>
    <row r="24" spans="1:11" x14ac:dyDescent="0.25">
      <c r="A24" s="203" t="s">
        <v>17</v>
      </c>
      <c r="B24" s="204"/>
      <c r="C24" s="205"/>
      <c r="D24" s="82" t="s">
        <v>18</v>
      </c>
      <c r="E24" s="83"/>
      <c r="F24" s="84">
        <v>0</v>
      </c>
      <c r="G24" s="85">
        <f>B18+B19</f>
        <v>6624</v>
      </c>
      <c r="H24" s="86">
        <f t="shared" si="0"/>
        <v>0</v>
      </c>
      <c r="I24" s="74"/>
      <c r="J24" s="81"/>
      <c r="K24" s="33"/>
    </row>
    <row r="25" spans="1:11" ht="30" customHeight="1" x14ac:dyDescent="0.25">
      <c r="A25" s="206" t="s">
        <v>55</v>
      </c>
      <c r="B25" s="207"/>
      <c r="C25" s="208"/>
      <c r="D25" s="87" t="s">
        <v>18</v>
      </c>
      <c r="E25" s="88" t="s">
        <v>16</v>
      </c>
      <c r="F25" s="89">
        <v>0</v>
      </c>
      <c r="G25" s="90">
        <f>B18+B19</f>
        <v>6624</v>
      </c>
      <c r="H25" s="40">
        <f t="shared" si="0"/>
        <v>0</v>
      </c>
      <c r="I25" s="74"/>
      <c r="J25" s="81"/>
      <c r="K25" s="33"/>
    </row>
    <row r="26" spans="1:11" x14ac:dyDescent="0.25">
      <c r="A26" s="203" t="s">
        <v>47</v>
      </c>
      <c r="B26" s="204"/>
      <c r="C26" s="205"/>
      <c r="D26" s="82" t="s">
        <v>18</v>
      </c>
      <c r="E26" s="91" t="s">
        <v>33</v>
      </c>
      <c r="F26" s="84">
        <v>0</v>
      </c>
      <c r="G26" s="85">
        <f>B18+B19</f>
        <v>6624</v>
      </c>
      <c r="H26" s="86">
        <f t="shared" si="0"/>
        <v>0</v>
      </c>
      <c r="I26" s="74"/>
      <c r="J26" s="81"/>
      <c r="K26" s="33"/>
    </row>
    <row r="27" spans="1:11" x14ac:dyDescent="0.25">
      <c r="A27" s="203" t="s">
        <v>19</v>
      </c>
      <c r="B27" s="204"/>
      <c r="C27" s="205"/>
      <c r="D27" s="92" t="s">
        <v>20</v>
      </c>
      <c r="E27" s="91" t="s">
        <v>16</v>
      </c>
      <c r="F27" s="84">
        <v>0</v>
      </c>
      <c r="G27" s="85">
        <f>B18+B19</f>
        <v>6624</v>
      </c>
      <c r="H27" s="86">
        <f t="shared" si="0"/>
        <v>0</v>
      </c>
      <c r="I27" s="74"/>
      <c r="J27" s="81"/>
      <c r="K27" s="33"/>
    </row>
    <row r="28" spans="1:11" x14ac:dyDescent="0.25">
      <c r="A28" s="203" t="s">
        <v>38</v>
      </c>
      <c r="B28" s="204"/>
      <c r="C28" s="205"/>
      <c r="D28" s="82" t="s">
        <v>36</v>
      </c>
      <c r="E28" s="91"/>
      <c r="F28" s="84">
        <v>0</v>
      </c>
      <c r="G28" s="85">
        <v>85</v>
      </c>
      <c r="H28" s="86">
        <f t="shared" si="0"/>
        <v>0</v>
      </c>
      <c r="I28" s="95"/>
      <c r="J28" s="81"/>
      <c r="K28" s="33"/>
    </row>
    <row r="29" spans="1:11" ht="15.75" thickBot="1" x14ac:dyDescent="0.3">
      <c r="A29" s="209" t="s">
        <v>31</v>
      </c>
      <c r="B29" s="210"/>
      <c r="C29" s="211"/>
      <c r="D29" s="150" t="s">
        <v>7</v>
      </c>
      <c r="E29" s="151"/>
      <c r="F29" s="152">
        <v>0</v>
      </c>
      <c r="G29" s="153">
        <f>B16+2*B17</f>
        <v>934.4</v>
      </c>
      <c r="H29" s="102">
        <f t="shared" si="0"/>
        <v>0</v>
      </c>
      <c r="I29" s="95"/>
      <c r="J29" s="81"/>
      <c r="K29" s="33"/>
    </row>
    <row r="30" spans="1:11" ht="15.75" thickBot="1" x14ac:dyDescent="0.3">
      <c r="A30" s="103"/>
      <c r="B30" s="104"/>
      <c r="C30" s="104"/>
      <c r="D30" s="105"/>
      <c r="E30" s="106"/>
      <c r="F30" s="106"/>
      <c r="G30" s="106" t="s">
        <v>21</v>
      </c>
      <c r="H30" s="107">
        <f>SUM(H23:H29)</f>
        <v>0</v>
      </c>
      <c r="I30" s="106"/>
      <c r="J30" s="108"/>
      <c r="K30" s="109"/>
    </row>
    <row r="31" spans="1:11" ht="15.75" thickBot="1" x14ac:dyDescent="0.3">
      <c r="A31" s="103"/>
      <c r="B31" s="104"/>
      <c r="C31" s="104"/>
      <c r="D31" s="104"/>
      <c r="E31" s="110"/>
      <c r="F31" s="106"/>
      <c r="G31" s="106"/>
      <c r="H31" s="106"/>
      <c r="I31" s="106"/>
      <c r="J31" s="108" t="s">
        <v>22</v>
      </c>
      <c r="K31" s="111" t="s">
        <v>23</v>
      </c>
    </row>
    <row r="32" spans="1:11" ht="15.75" thickBot="1" x14ac:dyDescent="0.3">
      <c r="A32" s="103"/>
      <c r="B32" s="104"/>
      <c r="C32" s="104"/>
      <c r="D32" s="104"/>
      <c r="E32" s="106"/>
      <c r="F32" s="106"/>
      <c r="G32" s="106"/>
      <c r="H32" s="106" t="s">
        <v>24</v>
      </c>
      <c r="I32" s="112" t="s">
        <v>13</v>
      </c>
      <c r="J32" s="113">
        <f>H30*0.2</f>
        <v>0</v>
      </c>
      <c r="K32" s="31">
        <f>H30*1.2</f>
        <v>0</v>
      </c>
    </row>
    <row r="33" spans="1:12" ht="15.75" thickBot="1" x14ac:dyDescent="0.3">
      <c r="A33" s="114"/>
      <c r="B33" s="115"/>
      <c r="C33" s="115"/>
      <c r="D33" s="115"/>
      <c r="E33" s="115"/>
      <c r="F33" s="116"/>
      <c r="G33" s="117"/>
      <c r="H33" s="117"/>
      <c r="I33" s="118"/>
      <c r="J33" s="119"/>
      <c r="K33" s="120"/>
    </row>
    <row r="34" spans="1:12" x14ac:dyDescent="0.25">
      <c r="A34" s="121"/>
      <c r="F34" s="6"/>
      <c r="G34" s="122"/>
      <c r="H34" s="123"/>
      <c r="I34" s="124"/>
      <c r="J34" s="123"/>
      <c r="K34" s="46"/>
    </row>
    <row r="35" spans="1:12" x14ac:dyDescent="0.25">
      <c r="A35" s="125" t="s">
        <v>25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5"/>
    </row>
    <row r="36" spans="1:12" x14ac:dyDescent="0.25">
      <c r="A36" s="125" t="s">
        <v>26</v>
      </c>
      <c r="B36" s="126"/>
      <c r="C36" s="126"/>
      <c r="D36" s="126"/>
      <c r="E36" s="126"/>
      <c r="F36" s="126"/>
      <c r="G36" s="129"/>
      <c r="H36" s="129"/>
      <c r="I36" s="130"/>
      <c r="J36" s="131"/>
      <c r="K36" s="132"/>
      <c r="L36" s="5"/>
    </row>
    <row r="37" spans="1:12" ht="15" customHeight="1" x14ac:dyDescent="0.25">
      <c r="A37" s="125" t="s">
        <v>27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</row>
    <row r="38" spans="1:12" x14ac:dyDescent="0.25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2" x14ac:dyDescent="0.25">
      <c r="F39" s="6"/>
      <c r="H39" s="6"/>
      <c r="J39" s="6"/>
      <c r="K39" s="6"/>
    </row>
    <row r="40" spans="1:12" x14ac:dyDescent="0.25">
      <c r="A40" s="135"/>
      <c r="B40" s="135"/>
      <c r="C40" s="5"/>
      <c r="D40" s="5"/>
      <c r="E40" s="5"/>
      <c r="F40" s="5"/>
      <c r="G40" s="136" t="s">
        <v>28</v>
      </c>
      <c r="H40" s="136"/>
      <c r="I40" s="136"/>
      <c r="J40" s="6"/>
      <c r="K40" s="6"/>
    </row>
    <row r="41" spans="1:12" x14ac:dyDescent="0.25">
      <c r="A41" s="202" t="s">
        <v>29</v>
      </c>
      <c r="B41" s="202"/>
      <c r="C41" s="202"/>
      <c r="D41" s="4"/>
      <c r="E41" s="4"/>
      <c r="F41" s="5"/>
      <c r="G41" s="136" t="s">
        <v>30</v>
      </c>
      <c r="H41" s="136"/>
      <c r="I41" s="136"/>
      <c r="J41" s="6"/>
      <c r="K41" s="6"/>
    </row>
  </sheetData>
  <mergeCells count="11">
    <mergeCell ref="A27:C27"/>
    <mergeCell ref="A41:C41"/>
    <mergeCell ref="A28:C28"/>
    <mergeCell ref="A29:C29"/>
    <mergeCell ref="A11:B11"/>
    <mergeCell ref="A14:B14"/>
    <mergeCell ref="A22:C22"/>
    <mergeCell ref="A23:C23"/>
    <mergeCell ref="A24:C24"/>
    <mergeCell ref="A25:C25"/>
    <mergeCell ref="A26:C26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FA016-2C30-4703-AF8C-14E753D5C07F}">
  <sheetPr>
    <pageSetUpPr fitToPage="1"/>
  </sheetPr>
  <dimension ref="A1:L41"/>
  <sheetViews>
    <sheetView workbookViewId="0">
      <selection activeCell="B4" sqref="B4"/>
    </sheetView>
  </sheetViews>
  <sheetFormatPr defaultRowHeight="15" x14ac:dyDescent="0.25"/>
  <cols>
    <col min="1" max="2" width="14.28515625" style="30" customWidth="1"/>
    <col min="3" max="3" width="34.7109375" style="30" customWidth="1"/>
    <col min="4" max="5" width="10.7109375" style="30" customWidth="1"/>
    <col min="6" max="8" width="14.28515625" style="30" customWidth="1"/>
    <col min="9" max="9" width="7.140625" style="30" customWidth="1"/>
    <col min="10" max="10" width="15" style="30" customWidth="1"/>
    <col min="11" max="11" width="12.85546875" style="30" customWidth="1"/>
    <col min="12" max="12" width="4.85546875" style="30" customWidth="1"/>
    <col min="13" max="16384" width="9.140625" style="30"/>
  </cols>
  <sheetData>
    <row r="1" spans="1:11" x14ac:dyDescent="0.25">
      <c r="A1" s="4" t="s">
        <v>63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4" t="s">
        <v>87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212" t="s">
        <v>62</v>
      </c>
      <c r="B11" s="212"/>
      <c r="C11" s="212"/>
      <c r="E11" s="42"/>
      <c r="F11" s="43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4" t="s">
        <v>5</v>
      </c>
      <c r="B13" s="45"/>
      <c r="C13" s="32"/>
      <c r="D13" s="32"/>
      <c r="E13" s="32"/>
      <c r="F13" s="46" t="s">
        <v>52</v>
      </c>
      <c r="G13" s="32" t="s">
        <v>53</v>
      </c>
      <c r="H13" s="46"/>
      <c r="I13" s="32"/>
      <c r="J13" s="46"/>
      <c r="K13" s="47"/>
    </row>
    <row r="14" spans="1:11" x14ac:dyDescent="0.25">
      <c r="A14" s="213" t="s">
        <v>62</v>
      </c>
      <c r="B14" s="214"/>
      <c r="C14" s="214"/>
      <c r="D14" s="30" t="s">
        <v>51</v>
      </c>
      <c r="F14" s="48">
        <v>12.372999999999999</v>
      </c>
      <c r="G14" s="48">
        <v>13.372999999999999</v>
      </c>
      <c r="H14" s="49"/>
      <c r="I14" s="49"/>
      <c r="K14" s="50"/>
    </row>
    <row r="15" spans="1:11" ht="15.75" thickBot="1" x14ac:dyDescent="0.3">
      <c r="A15" s="51"/>
      <c r="F15" s="6"/>
      <c r="H15" s="52"/>
      <c r="I15" s="53"/>
      <c r="J15" s="54"/>
      <c r="K15" s="55"/>
    </row>
    <row r="16" spans="1:11" x14ac:dyDescent="0.25">
      <c r="A16" s="56" t="s">
        <v>6</v>
      </c>
      <c r="B16" s="57">
        <v>1000</v>
      </c>
      <c r="C16" s="30" t="s">
        <v>7</v>
      </c>
      <c r="F16" s="6"/>
      <c r="H16" s="52"/>
      <c r="I16" s="53"/>
      <c r="J16" s="54"/>
      <c r="K16" s="58"/>
    </row>
    <row r="17" spans="1:11" x14ac:dyDescent="0.25">
      <c r="A17" s="59" t="s">
        <v>8</v>
      </c>
      <c r="B17" s="60">
        <v>6.1</v>
      </c>
      <c r="C17" s="30" t="s">
        <v>7</v>
      </c>
      <c r="F17" s="6"/>
      <c r="H17" s="53"/>
      <c r="I17" s="53"/>
      <c r="J17" s="61"/>
      <c r="K17" s="55"/>
    </row>
    <row r="18" spans="1:11" ht="17.25" x14ac:dyDescent="0.25">
      <c r="A18" s="62" t="s">
        <v>9</v>
      </c>
      <c r="B18" s="63">
        <f>B16*B17</f>
        <v>6100</v>
      </c>
      <c r="C18" s="30" t="s">
        <v>34</v>
      </c>
      <c r="F18" s="6"/>
      <c r="H18" s="53"/>
      <c r="I18" s="53"/>
      <c r="J18" s="61"/>
      <c r="K18" s="55"/>
    </row>
    <row r="19" spans="1:11" ht="18" thickBot="1" x14ac:dyDescent="0.3">
      <c r="A19" s="64" t="s">
        <v>10</v>
      </c>
      <c r="B19" s="65">
        <v>0</v>
      </c>
      <c r="C19" s="30" t="s">
        <v>34</v>
      </c>
      <c r="D19" s="66"/>
      <c r="F19" s="6"/>
      <c r="H19" s="6"/>
      <c r="J19" s="67"/>
      <c r="K19" s="55"/>
    </row>
    <row r="20" spans="1:11" x14ac:dyDescent="0.25">
      <c r="A20" s="51"/>
      <c r="B20" s="68"/>
      <c r="F20" s="6"/>
      <c r="H20" s="6"/>
      <c r="J20" s="67"/>
      <c r="K20" s="55"/>
    </row>
    <row r="21" spans="1:11" ht="15.75" thickBot="1" x14ac:dyDescent="0.3">
      <c r="A21" s="69"/>
      <c r="B21" s="70"/>
      <c r="C21" s="71"/>
      <c r="D21" s="71"/>
      <c r="E21" s="71"/>
      <c r="F21" s="72"/>
      <c r="G21" s="71"/>
      <c r="H21" s="73"/>
      <c r="J21" s="6"/>
      <c r="K21" s="55"/>
    </row>
    <row r="22" spans="1:11" ht="26.25" thickBot="1" x14ac:dyDescent="0.3">
      <c r="A22" s="218" t="s">
        <v>48</v>
      </c>
      <c r="B22" s="219"/>
      <c r="C22" s="220"/>
      <c r="D22" s="27" t="s">
        <v>11</v>
      </c>
      <c r="E22" s="28" t="s">
        <v>12</v>
      </c>
      <c r="F22" s="37" t="s">
        <v>49</v>
      </c>
      <c r="G22" s="41" t="s">
        <v>14</v>
      </c>
      <c r="H22" s="38" t="s">
        <v>50</v>
      </c>
      <c r="I22" s="74"/>
      <c r="J22" s="75"/>
      <c r="K22" s="55"/>
    </row>
    <row r="23" spans="1:11" x14ac:dyDescent="0.25">
      <c r="A23" s="215" t="s">
        <v>15</v>
      </c>
      <c r="B23" s="216"/>
      <c r="C23" s="217"/>
      <c r="D23" s="76" t="s">
        <v>7</v>
      </c>
      <c r="E23" s="77" t="s">
        <v>16</v>
      </c>
      <c r="F23" s="78">
        <v>0</v>
      </c>
      <c r="G23" s="79">
        <f>2*B17</f>
        <v>12.2</v>
      </c>
      <c r="H23" s="80">
        <f t="shared" ref="H23:H29" si="0">F23*G23</f>
        <v>0</v>
      </c>
      <c r="I23" s="74"/>
      <c r="J23" s="81"/>
      <c r="K23" s="33"/>
    </row>
    <row r="24" spans="1:11" x14ac:dyDescent="0.25">
      <c r="A24" s="203" t="s">
        <v>17</v>
      </c>
      <c r="B24" s="204"/>
      <c r="C24" s="205"/>
      <c r="D24" s="82" t="s">
        <v>18</v>
      </c>
      <c r="E24" s="83"/>
      <c r="F24" s="84">
        <v>0</v>
      </c>
      <c r="G24" s="85">
        <f>B18+B19</f>
        <v>6100</v>
      </c>
      <c r="H24" s="86">
        <f t="shared" si="0"/>
        <v>0</v>
      </c>
      <c r="I24" s="74"/>
      <c r="J24" s="81"/>
      <c r="K24" s="33"/>
    </row>
    <row r="25" spans="1:11" x14ac:dyDescent="0.25">
      <c r="A25" s="203" t="s">
        <v>47</v>
      </c>
      <c r="B25" s="204"/>
      <c r="C25" s="205"/>
      <c r="D25" s="82" t="s">
        <v>18</v>
      </c>
      <c r="E25" s="91" t="s">
        <v>33</v>
      </c>
      <c r="F25" s="84">
        <v>0</v>
      </c>
      <c r="G25" s="85">
        <f>B18+B19</f>
        <v>6100</v>
      </c>
      <c r="H25" s="86">
        <f t="shared" si="0"/>
        <v>0</v>
      </c>
      <c r="I25" s="74"/>
      <c r="J25" s="81"/>
      <c r="K25" s="33"/>
    </row>
    <row r="26" spans="1:11" x14ac:dyDescent="0.25">
      <c r="A26" s="203" t="s">
        <v>19</v>
      </c>
      <c r="B26" s="204"/>
      <c r="C26" s="205"/>
      <c r="D26" s="92" t="s">
        <v>20</v>
      </c>
      <c r="E26" s="91" t="s">
        <v>16</v>
      </c>
      <c r="F26" s="84">
        <v>0</v>
      </c>
      <c r="G26" s="85">
        <f>B18+B19</f>
        <v>6100</v>
      </c>
      <c r="H26" s="86">
        <f t="shared" si="0"/>
        <v>0</v>
      </c>
      <c r="I26" s="74"/>
      <c r="J26" s="81"/>
      <c r="K26" s="33"/>
    </row>
    <row r="27" spans="1:11" x14ac:dyDescent="0.25">
      <c r="A27" s="206" t="s">
        <v>86</v>
      </c>
      <c r="B27" s="207"/>
      <c r="C27" s="221"/>
      <c r="D27" s="34" t="s">
        <v>20</v>
      </c>
      <c r="E27" s="74" t="s">
        <v>83</v>
      </c>
      <c r="F27" s="94">
        <v>0</v>
      </c>
      <c r="G27" s="39">
        <v>4400</v>
      </c>
      <c r="H27" s="86">
        <f t="shared" si="0"/>
        <v>0</v>
      </c>
      <c r="I27" s="74"/>
      <c r="J27" s="81"/>
      <c r="K27" s="33"/>
    </row>
    <row r="28" spans="1:11" x14ac:dyDescent="0.25">
      <c r="A28" s="203" t="s">
        <v>31</v>
      </c>
      <c r="B28" s="204"/>
      <c r="C28" s="205"/>
      <c r="D28" s="82" t="s">
        <v>7</v>
      </c>
      <c r="E28" s="91"/>
      <c r="F28" s="84">
        <v>0</v>
      </c>
      <c r="G28" s="85">
        <f>B16+2*B17</f>
        <v>1012.2</v>
      </c>
      <c r="H28" s="86">
        <f t="shared" si="0"/>
        <v>0</v>
      </c>
      <c r="I28" s="95"/>
      <c r="J28" s="81"/>
      <c r="K28" s="33"/>
    </row>
    <row r="29" spans="1:11" ht="28.5" customHeight="1" thickBot="1" x14ac:dyDescent="0.3">
      <c r="A29" s="222" t="s">
        <v>54</v>
      </c>
      <c r="B29" s="223"/>
      <c r="C29" s="223"/>
      <c r="D29" s="98" t="s">
        <v>7</v>
      </c>
      <c r="E29" s="99" t="s">
        <v>37</v>
      </c>
      <c r="F29" s="100">
        <v>0</v>
      </c>
      <c r="G29" s="101">
        <v>2000</v>
      </c>
      <c r="H29" s="102">
        <f t="shared" si="0"/>
        <v>0</v>
      </c>
      <c r="I29" s="96"/>
      <c r="J29" s="81"/>
      <c r="K29" s="97"/>
    </row>
    <row r="30" spans="1:11" ht="15.75" thickBot="1" x14ac:dyDescent="0.3">
      <c r="A30" s="103"/>
      <c r="B30" s="104"/>
      <c r="C30" s="104"/>
      <c r="D30" s="105"/>
      <c r="E30" s="106"/>
      <c r="F30" s="106"/>
      <c r="G30" s="106" t="s">
        <v>21</v>
      </c>
      <c r="H30" s="107">
        <f>SUM(H23:H29)</f>
        <v>0</v>
      </c>
      <c r="I30" s="106"/>
      <c r="J30" s="108"/>
      <c r="K30" s="109"/>
    </row>
    <row r="31" spans="1:11" ht="15.75" thickBot="1" x14ac:dyDescent="0.3">
      <c r="A31" s="103"/>
      <c r="B31" s="104"/>
      <c r="C31" s="104"/>
      <c r="D31" s="104"/>
      <c r="E31" s="110"/>
      <c r="F31" s="106"/>
      <c r="G31" s="106"/>
      <c r="H31" s="106"/>
      <c r="I31" s="106"/>
      <c r="J31" s="108" t="s">
        <v>22</v>
      </c>
      <c r="K31" s="111" t="s">
        <v>23</v>
      </c>
    </row>
    <row r="32" spans="1:11" ht="15.75" thickBot="1" x14ac:dyDescent="0.3">
      <c r="A32" s="103"/>
      <c r="B32" s="104"/>
      <c r="C32" s="104"/>
      <c r="D32" s="104"/>
      <c r="E32" s="106"/>
      <c r="F32" s="106"/>
      <c r="G32" s="106"/>
      <c r="H32" s="106" t="s">
        <v>24</v>
      </c>
      <c r="I32" s="112" t="s">
        <v>13</v>
      </c>
      <c r="J32" s="113">
        <f>H30*0.2</f>
        <v>0</v>
      </c>
      <c r="K32" s="31">
        <f>H30*1.2</f>
        <v>0</v>
      </c>
    </row>
    <row r="33" spans="1:12" ht="15.75" thickBot="1" x14ac:dyDescent="0.3">
      <c r="A33" s="114"/>
      <c r="B33" s="115"/>
      <c r="C33" s="115"/>
      <c r="D33" s="115"/>
      <c r="E33" s="115"/>
      <c r="F33" s="116"/>
      <c r="G33" s="117"/>
      <c r="H33" s="117"/>
      <c r="I33" s="118"/>
      <c r="J33" s="119"/>
      <c r="K33" s="120"/>
    </row>
    <row r="34" spans="1:12" x14ac:dyDescent="0.25">
      <c r="A34" s="121"/>
      <c r="F34" s="6"/>
      <c r="G34" s="122"/>
      <c r="H34" s="123"/>
      <c r="I34" s="124"/>
      <c r="J34" s="123"/>
      <c r="K34" s="46"/>
    </row>
    <row r="35" spans="1:12" x14ac:dyDescent="0.25">
      <c r="A35" s="125" t="s">
        <v>25</v>
      </c>
      <c r="B35" s="126"/>
      <c r="C35" s="126"/>
      <c r="D35" s="126"/>
      <c r="E35" s="126"/>
      <c r="F35" s="126"/>
      <c r="G35" s="127"/>
      <c r="H35" s="127"/>
      <c r="I35" s="128"/>
      <c r="J35" s="127"/>
      <c r="K35" s="127"/>
      <c r="L35" s="5"/>
    </row>
    <row r="36" spans="1:12" x14ac:dyDescent="0.25">
      <c r="A36" s="125" t="s">
        <v>26</v>
      </c>
      <c r="B36" s="126"/>
      <c r="C36" s="126"/>
      <c r="D36" s="126"/>
      <c r="E36" s="126"/>
      <c r="F36" s="126"/>
      <c r="G36" s="129"/>
      <c r="H36" s="129"/>
      <c r="I36" s="130"/>
      <c r="J36" s="131"/>
      <c r="K36" s="132"/>
      <c r="L36" s="5"/>
    </row>
    <row r="37" spans="1:12" ht="15" customHeight="1" x14ac:dyDescent="0.25">
      <c r="A37" s="125" t="s">
        <v>27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</row>
    <row r="38" spans="1:12" x14ac:dyDescent="0.25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  <row r="39" spans="1:12" x14ac:dyDescent="0.25">
      <c r="F39" s="6"/>
      <c r="H39" s="6"/>
      <c r="J39" s="6"/>
      <c r="K39" s="6"/>
    </row>
    <row r="40" spans="1:12" x14ac:dyDescent="0.25">
      <c r="A40" s="135"/>
      <c r="B40" s="135"/>
      <c r="C40" s="5"/>
      <c r="D40" s="5"/>
      <c r="E40" s="5"/>
      <c r="F40" s="5"/>
      <c r="G40" s="136" t="s">
        <v>28</v>
      </c>
      <c r="H40" s="136"/>
      <c r="I40" s="136"/>
      <c r="J40" s="6"/>
      <c r="K40" s="6"/>
    </row>
    <row r="41" spans="1:12" x14ac:dyDescent="0.25">
      <c r="A41" s="202" t="s">
        <v>29</v>
      </c>
      <c r="B41" s="202"/>
      <c r="C41" s="202"/>
      <c r="D41" s="4"/>
      <c r="E41" s="4"/>
      <c r="F41" s="5"/>
      <c r="G41" s="136" t="s">
        <v>30</v>
      </c>
      <c r="H41" s="136"/>
      <c r="I41" s="136"/>
      <c r="J41" s="6"/>
      <c r="K41" s="6"/>
    </row>
  </sheetData>
  <mergeCells count="11">
    <mergeCell ref="A25:C25"/>
    <mergeCell ref="A11:C11"/>
    <mergeCell ref="A14:C14"/>
    <mergeCell ref="A22:C22"/>
    <mergeCell ref="A23:C23"/>
    <mergeCell ref="A24:C24"/>
    <mergeCell ref="A41:C41"/>
    <mergeCell ref="A27:C27"/>
    <mergeCell ref="A28:C28"/>
    <mergeCell ref="A29:C29"/>
    <mergeCell ref="A26:C26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9618B-9C33-4E0B-A348-3279CE8B5C72}">
  <sheetPr>
    <pageSetUpPr fitToPage="1"/>
  </sheetPr>
  <dimension ref="A1:L40"/>
  <sheetViews>
    <sheetView workbookViewId="0">
      <selection activeCell="B4" sqref="B4"/>
    </sheetView>
  </sheetViews>
  <sheetFormatPr defaultRowHeight="15" x14ac:dyDescent="0.25"/>
  <cols>
    <col min="1" max="2" width="14.28515625" style="30" customWidth="1"/>
    <col min="3" max="3" width="34.7109375" style="30" customWidth="1"/>
    <col min="4" max="5" width="10.7109375" style="30" customWidth="1"/>
    <col min="6" max="8" width="14.28515625" style="30" customWidth="1"/>
    <col min="9" max="9" width="7.140625" style="30" customWidth="1"/>
    <col min="10" max="10" width="15" style="30" customWidth="1"/>
    <col min="11" max="11" width="12.85546875" style="30" customWidth="1"/>
    <col min="12" max="12" width="4.85546875" style="30" customWidth="1"/>
    <col min="13" max="16384" width="9.140625" style="30"/>
  </cols>
  <sheetData>
    <row r="1" spans="1:11" x14ac:dyDescent="0.25">
      <c r="A1" s="4" t="s">
        <v>66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4" t="s">
        <v>87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212" t="s">
        <v>62</v>
      </c>
      <c r="B11" s="212"/>
      <c r="C11" s="212"/>
      <c r="E11" s="42"/>
      <c r="F11" s="43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4" t="s">
        <v>5</v>
      </c>
      <c r="B13" s="45"/>
      <c r="C13" s="32"/>
      <c r="D13" s="32"/>
      <c r="E13" s="32"/>
      <c r="F13" s="46" t="s">
        <v>52</v>
      </c>
      <c r="G13" s="32" t="s">
        <v>53</v>
      </c>
      <c r="H13" s="46"/>
      <c r="I13" s="32"/>
      <c r="J13" s="46"/>
      <c r="K13" s="47"/>
    </row>
    <row r="14" spans="1:11" x14ac:dyDescent="0.25">
      <c r="A14" s="213" t="s">
        <v>62</v>
      </c>
      <c r="B14" s="214"/>
      <c r="C14" s="214"/>
      <c r="D14" s="30" t="s">
        <v>51</v>
      </c>
      <c r="F14" s="48">
        <v>15.545</v>
      </c>
      <c r="G14" s="48">
        <v>15.9</v>
      </c>
      <c r="H14" s="49"/>
      <c r="I14" s="49"/>
      <c r="K14" s="50"/>
    </row>
    <row r="15" spans="1:11" ht="15.75" thickBot="1" x14ac:dyDescent="0.3">
      <c r="A15" s="51"/>
      <c r="F15" s="6"/>
      <c r="H15" s="52"/>
      <c r="I15" s="53"/>
      <c r="J15" s="54"/>
      <c r="K15" s="55"/>
    </row>
    <row r="16" spans="1:11" x14ac:dyDescent="0.25">
      <c r="A16" s="56" t="s">
        <v>6</v>
      </c>
      <c r="B16" s="57">
        <v>355</v>
      </c>
      <c r="C16" s="30" t="s">
        <v>7</v>
      </c>
      <c r="F16" s="6"/>
      <c r="H16" s="52"/>
      <c r="I16" s="53"/>
      <c r="J16" s="54"/>
      <c r="K16" s="58"/>
    </row>
    <row r="17" spans="1:11" x14ac:dyDescent="0.25">
      <c r="A17" s="59" t="s">
        <v>8</v>
      </c>
      <c r="B17" s="60">
        <v>6.45</v>
      </c>
      <c r="C17" s="30" t="s">
        <v>7</v>
      </c>
      <c r="F17" s="6"/>
      <c r="H17" s="53"/>
      <c r="I17" s="53"/>
      <c r="J17" s="61"/>
      <c r="K17" s="55"/>
    </row>
    <row r="18" spans="1:11" ht="17.25" x14ac:dyDescent="0.25">
      <c r="A18" s="62" t="s">
        <v>9</v>
      </c>
      <c r="B18" s="63">
        <f>B16*B17</f>
        <v>2289.75</v>
      </c>
      <c r="C18" s="30" t="s">
        <v>34</v>
      </c>
      <c r="F18" s="6"/>
      <c r="H18" s="53"/>
      <c r="I18" s="53"/>
      <c r="J18" s="61"/>
      <c r="K18" s="55"/>
    </row>
    <row r="19" spans="1:11" ht="18" thickBot="1" x14ac:dyDescent="0.3">
      <c r="A19" s="64" t="s">
        <v>10</v>
      </c>
      <c r="B19" s="65">
        <v>0</v>
      </c>
      <c r="C19" s="30" t="s">
        <v>34</v>
      </c>
      <c r="D19" s="66"/>
      <c r="F19" s="6"/>
      <c r="H19" s="6"/>
      <c r="J19" s="67"/>
      <c r="K19" s="55"/>
    </row>
    <row r="20" spans="1:11" x14ac:dyDescent="0.25">
      <c r="A20" s="51"/>
      <c r="B20" s="68"/>
      <c r="F20" s="6"/>
      <c r="H20" s="6"/>
      <c r="J20" s="67"/>
      <c r="K20" s="55"/>
    </row>
    <row r="21" spans="1:11" ht="15.75" thickBot="1" x14ac:dyDescent="0.3">
      <c r="A21" s="69"/>
      <c r="B21" s="70"/>
      <c r="C21" s="71"/>
      <c r="D21" s="71"/>
      <c r="E21" s="71"/>
      <c r="F21" s="72"/>
      <c r="G21" s="71"/>
      <c r="H21" s="73"/>
      <c r="J21" s="6"/>
      <c r="K21" s="55"/>
    </row>
    <row r="22" spans="1:11" ht="26.25" thickBot="1" x14ac:dyDescent="0.3">
      <c r="A22" s="218" t="s">
        <v>48</v>
      </c>
      <c r="B22" s="219"/>
      <c r="C22" s="220"/>
      <c r="D22" s="27" t="s">
        <v>11</v>
      </c>
      <c r="E22" s="28" t="s">
        <v>12</v>
      </c>
      <c r="F22" s="37" t="s">
        <v>49</v>
      </c>
      <c r="G22" s="41" t="s">
        <v>14</v>
      </c>
      <c r="H22" s="38" t="s">
        <v>50</v>
      </c>
      <c r="I22" s="74"/>
      <c r="J22" s="75"/>
      <c r="K22" s="55"/>
    </row>
    <row r="23" spans="1:11" x14ac:dyDescent="0.25">
      <c r="A23" s="215" t="s">
        <v>15</v>
      </c>
      <c r="B23" s="216"/>
      <c r="C23" s="217"/>
      <c r="D23" s="76" t="s">
        <v>7</v>
      </c>
      <c r="E23" s="77" t="s">
        <v>16</v>
      </c>
      <c r="F23" s="78">
        <v>0</v>
      </c>
      <c r="G23" s="79">
        <v>58.9</v>
      </c>
      <c r="H23" s="80">
        <f t="shared" ref="H23:H28" si="0">F23*G23</f>
        <v>0</v>
      </c>
      <c r="I23" s="74"/>
      <c r="J23" s="81"/>
      <c r="K23" s="33"/>
    </row>
    <row r="24" spans="1:11" x14ac:dyDescent="0.25">
      <c r="A24" s="203" t="s">
        <v>17</v>
      </c>
      <c r="B24" s="204"/>
      <c r="C24" s="205"/>
      <c r="D24" s="82" t="s">
        <v>18</v>
      </c>
      <c r="E24" s="83"/>
      <c r="F24" s="84">
        <v>0</v>
      </c>
      <c r="G24" s="85">
        <f>B18+B19</f>
        <v>2289.75</v>
      </c>
      <c r="H24" s="86">
        <f t="shared" si="0"/>
        <v>0</v>
      </c>
      <c r="I24" s="74"/>
      <c r="J24" s="81"/>
      <c r="K24" s="33"/>
    </row>
    <row r="25" spans="1:11" x14ac:dyDescent="0.25">
      <c r="A25" s="203" t="s">
        <v>47</v>
      </c>
      <c r="B25" s="204"/>
      <c r="C25" s="205"/>
      <c r="D25" s="82" t="s">
        <v>18</v>
      </c>
      <c r="E25" s="91" t="s">
        <v>33</v>
      </c>
      <c r="F25" s="84">
        <v>0</v>
      </c>
      <c r="G25" s="85">
        <f>B18+B19</f>
        <v>2289.75</v>
      </c>
      <c r="H25" s="86">
        <f t="shared" si="0"/>
        <v>0</v>
      </c>
      <c r="I25" s="74"/>
      <c r="J25" s="81"/>
      <c r="K25" s="33"/>
    </row>
    <row r="26" spans="1:11" x14ac:dyDescent="0.25">
      <c r="A26" s="203" t="s">
        <v>19</v>
      </c>
      <c r="B26" s="204"/>
      <c r="C26" s="205"/>
      <c r="D26" s="92" t="s">
        <v>20</v>
      </c>
      <c r="E26" s="91" t="s">
        <v>16</v>
      </c>
      <c r="F26" s="84">
        <v>0</v>
      </c>
      <c r="G26" s="85">
        <f>B18+B19</f>
        <v>2289.75</v>
      </c>
      <c r="H26" s="86">
        <f t="shared" si="0"/>
        <v>0</v>
      </c>
      <c r="I26" s="74"/>
      <c r="J26" s="81"/>
      <c r="K26" s="33"/>
    </row>
    <row r="27" spans="1:11" x14ac:dyDescent="0.25">
      <c r="A27" s="206" t="s">
        <v>86</v>
      </c>
      <c r="B27" s="207"/>
      <c r="C27" s="221"/>
      <c r="D27" s="34" t="s">
        <v>20</v>
      </c>
      <c r="E27" s="74" t="s">
        <v>83</v>
      </c>
      <c r="F27" s="94">
        <v>0</v>
      </c>
      <c r="G27" s="39">
        <f>B18+B19</f>
        <v>2289.75</v>
      </c>
      <c r="H27" s="86">
        <f t="shared" si="0"/>
        <v>0</v>
      </c>
      <c r="I27" s="74"/>
      <c r="J27" s="81"/>
      <c r="K27" s="33"/>
    </row>
    <row r="28" spans="1:11" ht="15.75" thickBot="1" x14ac:dyDescent="0.3">
      <c r="A28" s="209" t="s">
        <v>31</v>
      </c>
      <c r="B28" s="210"/>
      <c r="C28" s="211"/>
      <c r="D28" s="150" t="s">
        <v>7</v>
      </c>
      <c r="E28" s="151"/>
      <c r="F28" s="152">
        <v>0</v>
      </c>
      <c r="G28" s="153">
        <f>B16+2*B17</f>
        <v>367.9</v>
      </c>
      <c r="H28" s="102">
        <f t="shared" si="0"/>
        <v>0</v>
      </c>
      <c r="I28" s="95"/>
      <c r="J28" s="81"/>
      <c r="K28" s="33"/>
    </row>
    <row r="29" spans="1:11" ht="15.75" thickBot="1" x14ac:dyDescent="0.3">
      <c r="A29" s="103"/>
      <c r="B29" s="104"/>
      <c r="C29" s="104"/>
      <c r="D29" s="105"/>
      <c r="E29" s="106"/>
      <c r="F29" s="106"/>
      <c r="G29" s="106" t="s">
        <v>21</v>
      </c>
      <c r="H29" s="107">
        <f>SUM(H23:H28)</f>
        <v>0</v>
      </c>
      <c r="I29" s="106"/>
      <c r="J29" s="108"/>
      <c r="K29" s="109"/>
    </row>
    <row r="30" spans="1:11" ht="15.75" thickBot="1" x14ac:dyDescent="0.3">
      <c r="A30" s="103"/>
      <c r="B30" s="104"/>
      <c r="C30" s="104"/>
      <c r="D30" s="104"/>
      <c r="E30" s="110"/>
      <c r="F30" s="106"/>
      <c r="G30" s="106"/>
      <c r="H30" s="106"/>
      <c r="I30" s="106"/>
      <c r="J30" s="108" t="s">
        <v>22</v>
      </c>
      <c r="K30" s="111" t="s">
        <v>23</v>
      </c>
    </row>
    <row r="31" spans="1:11" ht="15.75" thickBot="1" x14ac:dyDescent="0.3">
      <c r="A31" s="103"/>
      <c r="B31" s="104"/>
      <c r="C31" s="104"/>
      <c r="D31" s="104"/>
      <c r="E31" s="106"/>
      <c r="F31" s="106"/>
      <c r="G31" s="106"/>
      <c r="H31" s="106" t="s">
        <v>24</v>
      </c>
      <c r="I31" s="112" t="s">
        <v>13</v>
      </c>
      <c r="J31" s="113">
        <f>H29*0.2</f>
        <v>0</v>
      </c>
      <c r="K31" s="31">
        <f>H29*1.2</f>
        <v>0</v>
      </c>
    </row>
    <row r="32" spans="1:11" ht="15.75" thickBot="1" x14ac:dyDescent="0.3">
      <c r="A32" s="114"/>
      <c r="B32" s="115"/>
      <c r="C32" s="115"/>
      <c r="D32" s="115"/>
      <c r="E32" s="115"/>
      <c r="F32" s="116"/>
      <c r="G32" s="117"/>
      <c r="H32" s="117"/>
      <c r="I32" s="118"/>
      <c r="J32" s="119"/>
      <c r="K32" s="120"/>
    </row>
    <row r="33" spans="1:12" x14ac:dyDescent="0.25">
      <c r="A33" s="121"/>
      <c r="F33" s="6"/>
      <c r="G33" s="122"/>
      <c r="H33" s="123"/>
      <c r="I33" s="124"/>
      <c r="J33" s="123"/>
      <c r="K33" s="46"/>
    </row>
    <row r="34" spans="1:12" x14ac:dyDescent="0.25">
      <c r="A34" s="125" t="s">
        <v>25</v>
      </c>
      <c r="B34" s="126"/>
      <c r="C34" s="126"/>
      <c r="D34" s="126"/>
      <c r="E34" s="126"/>
      <c r="F34" s="126"/>
      <c r="G34" s="127"/>
      <c r="H34" s="127"/>
      <c r="I34" s="128"/>
      <c r="J34" s="127"/>
      <c r="K34" s="127"/>
      <c r="L34" s="5"/>
    </row>
    <row r="35" spans="1:12" x14ac:dyDescent="0.25">
      <c r="A35" s="125" t="s">
        <v>26</v>
      </c>
      <c r="B35" s="126"/>
      <c r="C35" s="126"/>
      <c r="D35" s="126"/>
      <c r="E35" s="126"/>
      <c r="F35" s="126"/>
      <c r="G35" s="129"/>
      <c r="H35" s="129"/>
      <c r="I35" s="130"/>
      <c r="J35" s="131"/>
      <c r="K35" s="132"/>
      <c r="L35" s="5"/>
    </row>
    <row r="36" spans="1:12" ht="15" customHeight="1" x14ac:dyDescent="0.25">
      <c r="A36" s="125" t="s">
        <v>27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</row>
    <row r="37" spans="1:12" x14ac:dyDescent="0.25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</row>
    <row r="38" spans="1:12" x14ac:dyDescent="0.25">
      <c r="F38" s="6"/>
      <c r="H38" s="6"/>
      <c r="J38" s="6"/>
      <c r="K38" s="6"/>
    </row>
    <row r="39" spans="1:12" x14ac:dyDescent="0.25">
      <c r="A39" s="135"/>
      <c r="B39" s="135"/>
      <c r="C39" s="5"/>
      <c r="D39" s="5"/>
      <c r="E39" s="5"/>
      <c r="F39" s="5"/>
      <c r="G39" s="136" t="s">
        <v>28</v>
      </c>
      <c r="H39" s="136"/>
      <c r="I39" s="136"/>
      <c r="J39" s="6"/>
      <c r="K39" s="6"/>
    </row>
    <row r="40" spans="1:12" x14ac:dyDescent="0.25">
      <c r="A40" s="202" t="s">
        <v>29</v>
      </c>
      <c r="B40" s="202"/>
      <c r="C40" s="202"/>
      <c r="D40" s="4"/>
      <c r="E40" s="4"/>
      <c r="F40" s="5"/>
      <c r="G40" s="136" t="s">
        <v>30</v>
      </c>
      <c r="H40" s="136"/>
      <c r="I40" s="136"/>
      <c r="J40" s="6"/>
      <c r="K40" s="6"/>
    </row>
  </sheetData>
  <mergeCells count="10">
    <mergeCell ref="A40:C40"/>
    <mergeCell ref="A28:C28"/>
    <mergeCell ref="A11:C11"/>
    <mergeCell ref="A14:C14"/>
    <mergeCell ref="A22:C22"/>
    <mergeCell ref="A23:C23"/>
    <mergeCell ref="A24:C24"/>
    <mergeCell ref="A25:C25"/>
    <mergeCell ref="A26:C26"/>
    <mergeCell ref="A27:C27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10B19-FAFB-4C32-A23C-24AA44146127}">
  <sheetPr>
    <pageSetUpPr fitToPage="1"/>
  </sheetPr>
  <dimension ref="A1:L39"/>
  <sheetViews>
    <sheetView tabSelected="1" workbookViewId="0">
      <selection activeCell="H28" sqref="H28"/>
    </sheetView>
  </sheetViews>
  <sheetFormatPr defaultRowHeight="15" x14ac:dyDescent="0.25"/>
  <cols>
    <col min="1" max="2" width="14.28515625" style="30" customWidth="1"/>
    <col min="3" max="3" width="34.7109375" style="30" customWidth="1"/>
    <col min="4" max="5" width="10.7109375" style="30" customWidth="1"/>
    <col min="6" max="8" width="14.28515625" style="30" customWidth="1"/>
    <col min="9" max="9" width="7.140625" style="30" customWidth="1"/>
    <col min="10" max="10" width="15" style="30" customWidth="1"/>
    <col min="11" max="11" width="12.85546875" style="30" customWidth="1"/>
    <col min="12" max="12" width="4.85546875" style="30" customWidth="1"/>
    <col min="13" max="16384" width="9.140625" style="30"/>
  </cols>
  <sheetData>
    <row r="1" spans="1:11" x14ac:dyDescent="0.25">
      <c r="A1" s="4" t="s">
        <v>84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4" t="s">
        <v>87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212" t="s">
        <v>65</v>
      </c>
      <c r="B11" s="212"/>
      <c r="C11" s="3"/>
      <c r="E11" s="42"/>
      <c r="F11" s="43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4" t="s">
        <v>5</v>
      </c>
      <c r="B13" s="45"/>
      <c r="C13" s="32"/>
      <c r="D13" s="32"/>
      <c r="E13" s="32"/>
      <c r="F13" s="46" t="s">
        <v>52</v>
      </c>
      <c r="G13" s="32" t="s">
        <v>53</v>
      </c>
      <c r="H13" s="46"/>
      <c r="I13" s="32"/>
      <c r="J13" s="46"/>
      <c r="K13" s="47"/>
    </row>
    <row r="14" spans="1:11" x14ac:dyDescent="0.25">
      <c r="A14" s="213" t="s">
        <v>65</v>
      </c>
      <c r="B14" s="214"/>
      <c r="D14" s="30" t="s">
        <v>51</v>
      </c>
      <c r="F14" s="48">
        <v>0</v>
      </c>
      <c r="G14" s="48">
        <v>2.2629999999999999</v>
      </c>
      <c r="H14" s="49"/>
      <c r="I14" s="49"/>
      <c r="K14" s="50"/>
    </row>
    <row r="15" spans="1:11" ht="15.75" thickBot="1" x14ac:dyDescent="0.3">
      <c r="A15" s="51"/>
      <c r="F15" s="6"/>
      <c r="H15" s="52"/>
      <c r="I15" s="53"/>
      <c r="J15" s="54"/>
      <c r="K15" s="55"/>
    </row>
    <row r="16" spans="1:11" x14ac:dyDescent="0.25">
      <c r="A16" s="56" t="s">
        <v>6</v>
      </c>
      <c r="B16" s="57">
        <v>2263</v>
      </c>
      <c r="C16" s="30" t="s">
        <v>7</v>
      </c>
      <c r="F16" s="6"/>
      <c r="H16" s="52"/>
      <c r="I16" s="53"/>
      <c r="J16" s="54"/>
      <c r="K16" s="58"/>
    </row>
    <row r="17" spans="1:11" x14ac:dyDescent="0.25">
      <c r="A17" s="59" t="s">
        <v>8</v>
      </c>
      <c r="B17" s="60">
        <v>4.5999999999999996</v>
      </c>
      <c r="C17" s="30" t="s">
        <v>7</v>
      </c>
      <c r="F17" s="6"/>
      <c r="H17" s="53"/>
      <c r="I17" s="53"/>
      <c r="J17" s="61"/>
      <c r="K17" s="55"/>
    </row>
    <row r="18" spans="1:11" ht="17.25" x14ac:dyDescent="0.25">
      <c r="A18" s="62" t="s">
        <v>9</v>
      </c>
      <c r="B18" s="63">
        <f>B16*B17</f>
        <v>10409.799999999999</v>
      </c>
      <c r="C18" s="30" t="s">
        <v>34</v>
      </c>
      <c r="F18" s="6"/>
      <c r="H18" s="53"/>
      <c r="I18" s="53"/>
      <c r="J18" s="61"/>
      <c r="K18" s="55"/>
    </row>
    <row r="19" spans="1:11" ht="18" thickBot="1" x14ac:dyDescent="0.3">
      <c r="A19" s="64" t="s">
        <v>10</v>
      </c>
      <c r="B19" s="65">
        <v>250</v>
      </c>
      <c r="C19" s="30" t="s">
        <v>34</v>
      </c>
      <c r="D19" s="66"/>
      <c r="F19" s="6"/>
      <c r="H19" s="6"/>
      <c r="J19" s="67"/>
      <c r="K19" s="55"/>
    </row>
    <row r="20" spans="1:11" x14ac:dyDescent="0.25">
      <c r="A20" s="51"/>
      <c r="B20" s="68"/>
      <c r="F20" s="6"/>
      <c r="H20" s="6"/>
      <c r="J20" s="67"/>
      <c r="K20" s="55"/>
    </row>
    <row r="21" spans="1:11" ht="15.75" thickBot="1" x14ac:dyDescent="0.3">
      <c r="A21" s="69"/>
      <c r="B21" s="70"/>
      <c r="C21" s="71"/>
      <c r="D21" s="71"/>
      <c r="E21" s="71"/>
      <c r="F21" s="72"/>
      <c r="G21" s="71"/>
      <c r="H21" s="73"/>
      <c r="J21" s="6"/>
      <c r="K21" s="55"/>
    </row>
    <row r="22" spans="1:11" ht="26.25" thickBot="1" x14ac:dyDescent="0.3">
      <c r="A22" s="218" t="s">
        <v>48</v>
      </c>
      <c r="B22" s="219"/>
      <c r="C22" s="220"/>
      <c r="D22" s="27" t="s">
        <v>11</v>
      </c>
      <c r="E22" s="28" t="s">
        <v>12</v>
      </c>
      <c r="F22" s="37" t="s">
        <v>49</v>
      </c>
      <c r="G22" s="41" t="s">
        <v>14</v>
      </c>
      <c r="H22" s="38" t="s">
        <v>50</v>
      </c>
      <c r="I22" s="74"/>
      <c r="J22" s="75"/>
      <c r="K22" s="55"/>
    </row>
    <row r="23" spans="1:11" x14ac:dyDescent="0.25">
      <c r="A23" s="215" t="s">
        <v>15</v>
      </c>
      <c r="B23" s="216"/>
      <c r="C23" s="217"/>
      <c r="D23" s="76" t="s">
        <v>7</v>
      </c>
      <c r="E23" s="77" t="s">
        <v>16</v>
      </c>
      <c r="F23" s="78">
        <v>0</v>
      </c>
      <c r="G23" s="79">
        <v>29.2</v>
      </c>
      <c r="H23" s="80">
        <f t="shared" ref="H23:H27" si="0">F23*G23</f>
        <v>0</v>
      </c>
      <c r="I23" s="74"/>
      <c r="J23" s="81"/>
      <c r="K23" s="33"/>
    </row>
    <row r="24" spans="1:11" x14ac:dyDescent="0.25">
      <c r="A24" s="203" t="s">
        <v>17</v>
      </c>
      <c r="B24" s="204"/>
      <c r="C24" s="205"/>
      <c r="D24" s="82" t="s">
        <v>18</v>
      </c>
      <c r="E24" s="83"/>
      <c r="F24" s="84">
        <v>0</v>
      </c>
      <c r="G24" s="85">
        <f>B18+B19</f>
        <v>10659.8</v>
      </c>
      <c r="H24" s="86">
        <f t="shared" si="0"/>
        <v>0</v>
      </c>
      <c r="I24" s="74"/>
      <c r="J24" s="81"/>
      <c r="K24" s="33"/>
    </row>
    <row r="25" spans="1:11" x14ac:dyDescent="0.25">
      <c r="A25" s="203" t="s">
        <v>47</v>
      </c>
      <c r="B25" s="204"/>
      <c r="C25" s="205"/>
      <c r="D25" s="82" t="s">
        <v>18</v>
      </c>
      <c r="E25" s="91" t="s">
        <v>33</v>
      </c>
      <c r="F25" s="84">
        <v>0</v>
      </c>
      <c r="G25" s="85">
        <f>B18+B19</f>
        <v>10659.8</v>
      </c>
      <c r="H25" s="86">
        <f t="shared" si="0"/>
        <v>0</v>
      </c>
      <c r="I25" s="74"/>
      <c r="J25" s="81"/>
      <c r="K25" s="33"/>
    </row>
    <row r="26" spans="1:11" x14ac:dyDescent="0.25">
      <c r="A26" s="203" t="s">
        <v>19</v>
      </c>
      <c r="B26" s="204"/>
      <c r="C26" s="205"/>
      <c r="D26" s="92" t="s">
        <v>20</v>
      </c>
      <c r="E26" s="91" t="s">
        <v>16</v>
      </c>
      <c r="F26" s="84">
        <v>0</v>
      </c>
      <c r="G26" s="85">
        <f>B18+B19</f>
        <v>10659.8</v>
      </c>
      <c r="H26" s="86">
        <f t="shared" si="0"/>
        <v>0</v>
      </c>
      <c r="I26" s="74"/>
      <c r="J26" s="81"/>
      <c r="K26" s="33"/>
    </row>
    <row r="27" spans="1:11" ht="15.75" thickBot="1" x14ac:dyDescent="0.3">
      <c r="A27" s="209" t="s">
        <v>31</v>
      </c>
      <c r="B27" s="210"/>
      <c r="C27" s="211"/>
      <c r="D27" s="150" t="s">
        <v>7</v>
      </c>
      <c r="E27" s="151"/>
      <c r="F27" s="152">
        <v>0</v>
      </c>
      <c r="G27" s="153">
        <v>1075</v>
      </c>
      <c r="H27" s="102">
        <f t="shared" si="0"/>
        <v>0</v>
      </c>
      <c r="I27" s="95"/>
      <c r="J27" s="81"/>
      <c r="K27" s="33"/>
    </row>
    <row r="28" spans="1:11" ht="15.75" thickBot="1" x14ac:dyDescent="0.3">
      <c r="A28" s="103"/>
      <c r="B28" s="104"/>
      <c r="C28" s="104"/>
      <c r="D28" s="105"/>
      <c r="E28" s="106"/>
      <c r="F28" s="106"/>
      <c r="G28" s="106" t="s">
        <v>21</v>
      </c>
      <c r="H28" s="107">
        <f>SUM(H23:H27)</f>
        <v>0</v>
      </c>
      <c r="I28" s="106"/>
      <c r="J28" s="108"/>
      <c r="K28" s="109"/>
    </row>
    <row r="29" spans="1:11" ht="15.75" thickBot="1" x14ac:dyDescent="0.3">
      <c r="A29" s="103"/>
      <c r="B29" s="104"/>
      <c r="C29" s="104"/>
      <c r="D29" s="104"/>
      <c r="E29" s="110"/>
      <c r="F29" s="106"/>
      <c r="G29" s="106"/>
      <c r="H29" s="106"/>
      <c r="I29" s="106"/>
      <c r="J29" s="108" t="s">
        <v>22</v>
      </c>
      <c r="K29" s="111" t="s">
        <v>23</v>
      </c>
    </row>
    <row r="30" spans="1:11" ht="15.75" thickBot="1" x14ac:dyDescent="0.3">
      <c r="A30" s="103"/>
      <c r="B30" s="104"/>
      <c r="C30" s="104"/>
      <c r="D30" s="104"/>
      <c r="E30" s="106"/>
      <c r="F30" s="106"/>
      <c r="G30" s="106"/>
      <c r="H30" s="106" t="s">
        <v>24</v>
      </c>
      <c r="I30" s="112" t="s">
        <v>13</v>
      </c>
      <c r="J30" s="113">
        <f>H28*0.2</f>
        <v>0</v>
      </c>
      <c r="K30" s="31">
        <f>H28*1.2</f>
        <v>0</v>
      </c>
    </row>
    <row r="31" spans="1:11" ht="15.75" thickBot="1" x14ac:dyDescent="0.3">
      <c r="A31" s="114"/>
      <c r="B31" s="115"/>
      <c r="C31" s="115"/>
      <c r="D31" s="115"/>
      <c r="E31" s="115"/>
      <c r="F31" s="116"/>
      <c r="G31" s="117"/>
      <c r="H31" s="117"/>
      <c r="I31" s="118"/>
      <c r="J31" s="119"/>
      <c r="K31" s="120"/>
    </row>
    <row r="32" spans="1:11" x14ac:dyDescent="0.25">
      <c r="A32" s="121"/>
      <c r="F32" s="6"/>
      <c r="G32" s="122"/>
      <c r="H32" s="123"/>
      <c r="I32" s="124"/>
      <c r="J32" s="123"/>
      <c r="K32" s="46"/>
    </row>
    <row r="33" spans="1:12" x14ac:dyDescent="0.25">
      <c r="A33" s="125" t="s">
        <v>25</v>
      </c>
      <c r="B33" s="126"/>
      <c r="C33" s="126"/>
      <c r="D33" s="126"/>
      <c r="E33" s="126"/>
      <c r="F33" s="126"/>
      <c r="G33" s="127"/>
      <c r="H33" s="127"/>
      <c r="I33" s="128"/>
      <c r="J33" s="127"/>
      <c r="K33" s="127"/>
      <c r="L33" s="5"/>
    </row>
    <row r="34" spans="1:12" x14ac:dyDescent="0.25">
      <c r="A34" s="125" t="s">
        <v>26</v>
      </c>
      <c r="B34" s="126"/>
      <c r="C34" s="126"/>
      <c r="D34" s="126"/>
      <c r="E34" s="126"/>
      <c r="F34" s="126"/>
      <c r="G34" s="129"/>
      <c r="H34" s="129"/>
      <c r="I34" s="130"/>
      <c r="J34" s="131"/>
      <c r="K34" s="132"/>
      <c r="L34" s="5"/>
    </row>
    <row r="35" spans="1:12" ht="15" customHeight="1" x14ac:dyDescent="0.25">
      <c r="A35" s="125" t="s">
        <v>27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</row>
    <row r="36" spans="1:12" x14ac:dyDescent="0.25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</row>
    <row r="37" spans="1:12" x14ac:dyDescent="0.25">
      <c r="F37" s="6"/>
      <c r="H37" s="6"/>
      <c r="J37" s="6"/>
      <c r="K37" s="6"/>
    </row>
    <row r="38" spans="1:12" x14ac:dyDescent="0.25">
      <c r="A38" s="135"/>
      <c r="B38" s="135"/>
      <c r="C38" s="5"/>
      <c r="D38" s="5"/>
      <c r="E38" s="5"/>
      <c r="F38" s="5"/>
      <c r="G38" s="136" t="s">
        <v>28</v>
      </c>
      <c r="H38" s="136"/>
      <c r="I38" s="136"/>
      <c r="J38" s="6"/>
      <c r="K38" s="6"/>
    </row>
    <row r="39" spans="1:12" x14ac:dyDescent="0.25">
      <c r="A39" s="202" t="s">
        <v>29</v>
      </c>
      <c r="B39" s="202"/>
      <c r="C39" s="202"/>
      <c r="D39" s="4"/>
      <c r="E39" s="4"/>
      <c r="F39" s="5"/>
      <c r="G39" s="136" t="s">
        <v>30</v>
      </c>
      <c r="H39" s="136"/>
      <c r="I39" s="136"/>
      <c r="J39" s="6"/>
      <c r="K39" s="6"/>
    </row>
  </sheetData>
  <mergeCells count="9">
    <mergeCell ref="A39:C39"/>
    <mergeCell ref="A27:C27"/>
    <mergeCell ref="A26:C26"/>
    <mergeCell ref="A11:B11"/>
    <mergeCell ref="A14:B14"/>
    <mergeCell ref="A22:C22"/>
    <mergeCell ref="A23:C23"/>
    <mergeCell ref="A24:C24"/>
    <mergeCell ref="A25:C25"/>
  </mergeCells>
  <pageMargins left="0.7" right="0.7" top="0.28999999999999998" bottom="0.28000000000000003" header="0.3" footer="0.3"/>
  <pageSetup paperSize="9" scale="73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9D5C0-B7EE-47FC-947E-2D606B08A521}">
  <sheetPr>
    <tabColor theme="0"/>
    <pageSetUpPr fitToPage="1"/>
  </sheetPr>
  <dimension ref="A1:M43"/>
  <sheetViews>
    <sheetView topLeftCell="A7" workbookViewId="0">
      <selection activeCell="C17" sqref="C17"/>
    </sheetView>
  </sheetViews>
  <sheetFormatPr defaultRowHeight="15" x14ac:dyDescent="0.25"/>
  <cols>
    <col min="1" max="2" width="14.42578125" style="30" customWidth="1"/>
    <col min="3" max="3" width="33" style="30" customWidth="1"/>
    <col min="4" max="5" width="10.7109375" style="30" customWidth="1"/>
    <col min="6" max="8" width="14.28515625" style="30" customWidth="1"/>
    <col min="9" max="9" width="7.140625" style="30" customWidth="1"/>
    <col min="10" max="11" width="14.28515625" style="30" customWidth="1"/>
    <col min="12" max="16384" width="9.140625" style="30"/>
  </cols>
  <sheetData>
    <row r="1" spans="1:11" x14ac:dyDescent="0.25">
      <c r="A1" s="4" t="s">
        <v>85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0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4" t="s">
        <v>87</v>
      </c>
      <c r="C4" s="4"/>
      <c r="D4" s="5"/>
      <c r="E4" s="5"/>
      <c r="F4" s="5"/>
      <c r="G4" s="5"/>
      <c r="H4" s="5"/>
      <c r="I4" s="5"/>
      <c r="J4" s="5"/>
      <c r="K4" s="6"/>
    </row>
    <row r="5" spans="1:11" x14ac:dyDescent="0.25">
      <c r="A5" s="8" t="s">
        <v>1</v>
      </c>
      <c r="B5" s="233"/>
      <c r="C5" s="202"/>
      <c r="D5" s="5"/>
      <c r="E5" s="5"/>
      <c r="F5" s="5"/>
      <c r="G5" s="5"/>
      <c r="H5" s="5"/>
      <c r="I5" s="5"/>
      <c r="J5" s="5"/>
      <c r="K5" s="6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6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x14ac:dyDescent="0.25">
      <c r="A11" s="214" t="s">
        <v>79</v>
      </c>
      <c r="B11" s="214"/>
      <c r="C11" s="214"/>
      <c r="D11" s="214"/>
      <c r="E11" s="42"/>
      <c r="F11" s="43"/>
      <c r="G11" s="2"/>
      <c r="H11" s="7"/>
      <c r="I11" s="7"/>
      <c r="J11" s="7"/>
      <c r="K11" s="6"/>
    </row>
    <row r="12" spans="1:11" ht="16.5" thickBot="1" x14ac:dyDescent="0.3">
      <c r="A12" s="10"/>
      <c r="B12" s="10"/>
      <c r="C12" s="10"/>
      <c r="D12" s="10"/>
      <c r="E12" s="10"/>
      <c r="F12" s="11"/>
      <c r="G12" s="10"/>
      <c r="H12" s="11"/>
      <c r="I12" s="10"/>
      <c r="J12" s="11"/>
      <c r="K12" s="11"/>
    </row>
    <row r="13" spans="1:11" x14ac:dyDescent="0.25">
      <c r="A13" s="44" t="s">
        <v>5</v>
      </c>
      <c r="B13" s="45"/>
      <c r="C13" s="32"/>
      <c r="D13" s="234" t="s">
        <v>80</v>
      </c>
      <c r="E13" s="234"/>
      <c r="F13" s="234"/>
      <c r="G13" s="234"/>
      <c r="H13" s="234"/>
      <c r="I13" s="234"/>
      <c r="J13" s="234"/>
      <c r="K13" s="235"/>
    </row>
    <row r="14" spans="1:11" x14ac:dyDescent="0.25">
      <c r="A14" s="236" t="s">
        <v>88</v>
      </c>
      <c r="B14" s="214"/>
      <c r="C14" s="214"/>
      <c r="D14" s="214"/>
      <c r="F14" s="6"/>
      <c r="H14" s="49"/>
      <c r="I14" s="49"/>
      <c r="K14" s="50"/>
    </row>
    <row r="15" spans="1:11" ht="15.75" thickBot="1" x14ac:dyDescent="0.3">
      <c r="A15" s="51"/>
      <c r="F15" s="6"/>
      <c r="H15" s="52"/>
      <c r="I15" s="53"/>
      <c r="J15" s="54"/>
      <c r="K15" s="55"/>
    </row>
    <row r="16" spans="1:11" x14ac:dyDescent="0.25">
      <c r="A16" s="56" t="s">
        <v>6</v>
      </c>
      <c r="B16" s="159">
        <v>2573</v>
      </c>
      <c r="C16" s="30" t="s">
        <v>7</v>
      </c>
      <c r="F16" s="6"/>
      <c r="H16" s="52"/>
      <c r="I16" s="53"/>
      <c r="J16" s="54"/>
      <c r="K16" s="58"/>
    </row>
    <row r="17" spans="1:11" x14ac:dyDescent="0.25">
      <c r="A17" s="59" t="s">
        <v>8</v>
      </c>
      <c r="B17" s="160">
        <v>6.8</v>
      </c>
      <c r="C17" s="30" t="s">
        <v>7</v>
      </c>
      <c r="F17" s="6"/>
      <c r="H17" s="53"/>
      <c r="I17" s="53"/>
      <c r="J17" s="61"/>
      <c r="K17" s="55"/>
    </row>
    <row r="18" spans="1:11" ht="17.25" x14ac:dyDescent="0.25">
      <c r="A18" s="62" t="s">
        <v>9</v>
      </c>
      <c r="B18" s="161">
        <f>B16*B17</f>
        <v>17496.399999999998</v>
      </c>
      <c r="C18" s="30" t="s">
        <v>34</v>
      </c>
      <c r="F18" s="6"/>
      <c r="H18" s="53"/>
      <c r="I18" s="53"/>
      <c r="J18" s="61"/>
      <c r="K18" s="55"/>
    </row>
    <row r="19" spans="1:11" ht="18" thickBot="1" x14ac:dyDescent="0.3">
      <c r="A19" s="64" t="s">
        <v>10</v>
      </c>
      <c r="B19" s="162">
        <v>900</v>
      </c>
      <c r="C19" s="30" t="s">
        <v>34</v>
      </c>
      <c r="D19" s="66"/>
      <c r="F19" s="6"/>
      <c r="H19" s="6"/>
      <c r="J19" s="67"/>
      <c r="K19" s="55"/>
    </row>
    <row r="20" spans="1:11" x14ac:dyDescent="0.25">
      <c r="A20" s="51"/>
      <c r="B20" s="68"/>
      <c r="F20" s="6"/>
      <c r="H20" s="6"/>
      <c r="J20" s="67"/>
      <c r="K20" s="55"/>
    </row>
    <row r="21" spans="1:11" ht="15.75" thickBot="1" x14ac:dyDescent="0.3">
      <c r="A21" s="69"/>
      <c r="B21" s="70"/>
      <c r="C21" s="71"/>
      <c r="D21" s="71"/>
      <c r="E21" s="71"/>
      <c r="F21" s="72"/>
      <c r="G21" s="71"/>
      <c r="H21" s="73"/>
      <c r="J21" s="6"/>
      <c r="K21" s="55"/>
    </row>
    <row r="22" spans="1:11" ht="26.25" thickBot="1" x14ac:dyDescent="0.3">
      <c r="A22" s="218" t="s">
        <v>48</v>
      </c>
      <c r="B22" s="219"/>
      <c r="C22" s="220"/>
      <c r="D22" s="27" t="s">
        <v>11</v>
      </c>
      <c r="E22" s="28" t="s">
        <v>12</v>
      </c>
      <c r="F22" s="37" t="s">
        <v>49</v>
      </c>
      <c r="G22" s="158" t="s">
        <v>14</v>
      </c>
      <c r="H22" s="38" t="s">
        <v>50</v>
      </c>
      <c r="I22" s="74"/>
      <c r="J22" s="75"/>
      <c r="K22" s="55"/>
    </row>
    <row r="23" spans="1:11" x14ac:dyDescent="0.25">
      <c r="A23" s="187" t="s">
        <v>15</v>
      </c>
      <c r="B23" s="163"/>
      <c r="C23" s="164"/>
      <c r="D23" s="76" t="s">
        <v>7</v>
      </c>
      <c r="E23" s="165" t="s">
        <v>16</v>
      </c>
      <c r="F23" s="166">
        <v>0</v>
      </c>
      <c r="G23" s="195">
        <v>25.7</v>
      </c>
      <c r="H23" s="80">
        <f t="shared" ref="H23:H31" si="0">F23*G23</f>
        <v>0</v>
      </c>
      <c r="I23" s="74"/>
      <c r="J23" s="167"/>
      <c r="K23" s="33"/>
    </row>
    <row r="24" spans="1:11" x14ac:dyDescent="0.25">
      <c r="A24" s="237" t="s">
        <v>17</v>
      </c>
      <c r="B24" s="238"/>
      <c r="C24" s="238"/>
      <c r="D24" s="82" t="s">
        <v>18</v>
      </c>
      <c r="E24" s="83"/>
      <c r="F24" s="168">
        <v>0</v>
      </c>
      <c r="G24" s="39">
        <f>B18</f>
        <v>17496.399999999998</v>
      </c>
      <c r="H24" s="86">
        <f t="shared" si="0"/>
        <v>0</v>
      </c>
      <c r="I24" s="74"/>
      <c r="J24" s="167"/>
      <c r="K24" s="33"/>
    </row>
    <row r="25" spans="1:11" ht="30.6" customHeight="1" x14ac:dyDescent="0.25">
      <c r="A25" s="230" t="s">
        <v>78</v>
      </c>
      <c r="B25" s="231"/>
      <c r="C25" s="232"/>
      <c r="D25" s="169" t="s">
        <v>18</v>
      </c>
      <c r="E25" s="170" t="s">
        <v>16</v>
      </c>
      <c r="F25" s="171">
        <v>0</v>
      </c>
      <c r="G25" s="196">
        <v>7242</v>
      </c>
      <c r="H25" s="198">
        <f>G25*F25</f>
        <v>0</v>
      </c>
      <c r="I25" s="74"/>
      <c r="J25" s="167"/>
      <c r="K25" s="33"/>
    </row>
    <row r="26" spans="1:11" x14ac:dyDescent="0.25">
      <c r="A26" s="188" t="s">
        <v>81</v>
      </c>
      <c r="B26" s="189"/>
      <c r="C26" s="189"/>
      <c r="D26" s="34" t="s">
        <v>20</v>
      </c>
      <c r="E26" s="93" t="s">
        <v>16</v>
      </c>
      <c r="F26" s="172">
        <v>0</v>
      </c>
      <c r="G26" s="39">
        <f>B18+B19</f>
        <v>18396.399999999998</v>
      </c>
      <c r="H26" s="86">
        <f t="shared" si="0"/>
        <v>0</v>
      </c>
      <c r="I26" s="74"/>
      <c r="J26" s="167"/>
      <c r="K26" s="33"/>
    </row>
    <row r="27" spans="1:11" x14ac:dyDescent="0.25">
      <c r="A27" s="190" t="s">
        <v>47</v>
      </c>
      <c r="B27" s="191"/>
      <c r="C27" s="192"/>
      <c r="D27" s="173" t="s">
        <v>18</v>
      </c>
      <c r="E27" s="35" t="s">
        <v>33</v>
      </c>
      <c r="F27" s="36">
        <v>0</v>
      </c>
      <c r="G27" s="39">
        <f>G26</f>
        <v>18396.399999999998</v>
      </c>
      <c r="H27" s="86">
        <f t="shared" si="0"/>
        <v>0</v>
      </c>
      <c r="I27" s="74"/>
      <c r="J27" s="167"/>
      <c r="K27" s="33"/>
    </row>
    <row r="28" spans="1:11" x14ac:dyDescent="0.25">
      <c r="A28" s="224" t="s">
        <v>86</v>
      </c>
      <c r="B28" s="225"/>
      <c r="C28" s="226"/>
      <c r="D28" s="34" t="s">
        <v>20</v>
      </c>
      <c r="E28" s="74" t="s">
        <v>83</v>
      </c>
      <c r="F28" s="94">
        <v>0</v>
      </c>
      <c r="G28" s="39">
        <v>3320</v>
      </c>
      <c r="H28" s="86">
        <f t="shared" si="0"/>
        <v>0</v>
      </c>
      <c r="I28" s="74"/>
      <c r="J28" s="167"/>
      <c r="K28" s="33"/>
    </row>
    <row r="29" spans="1:11" ht="15.6" customHeight="1" x14ac:dyDescent="0.25">
      <c r="A29" s="227" t="s">
        <v>38</v>
      </c>
      <c r="B29" s="228"/>
      <c r="C29" s="228"/>
      <c r="D29" s="82" t="s">
        <v>36</v>
      </c>
      <c r="E29" s="174"/>
      <c r="F29" s="175">
        <v>0</v>
      </c>
      <c r="G29" s="197">
        <v>2</v>
      </c>
      <c r="H29" s="199">
        <f t="shared" si="0"/>
        <v>0</v>
      </c>
      <c r="I29" s="95"/>
      <c r="J29" s="167"/>
      <c r="K29" s="33"/>
    </row>
    <row r="30" spans="1:11" ht="15.75" customHeight="1" x14ac:dyDescent="0.25">
      <c r="A30" s="227" t="s">
        <v>31</v>
      </c>
      <c r="B30" s="228"/>
      <c r="C30" s="229"/>
      <c r="D30" s="82" t="s">
        <v>7</v>
      </c>
      <c r="E30" s="176"/>
      <c r="F30" s="84">
        <v>0</v>
      </c>
      <c r="G30" s="39">
        <f>B16+G23</f>
        <v>2598.6999999999998</v>
      </c>
      <c r="H30" s="86">
        <f t="shared" si="0"/>
        <v>0</v>
      </c>
      <c r="I30" s="95"/>
      <c r="J30" s="167"/>
      <c r="K30" s="33"/>
    </row>
    <row r="31" spans="1:11" ht="30.75" customHeight="1" thickBot="1" x14ac:dyDescent="0.3">
      <c r="A31" s="222" t="s">
        <v>54</v>
      </c>
      <c r="B31" s="223"/>
      <c r="C31" s="223"/>
      <c r="D31" s="200" t="s">
        <v>7</v>
      </c>
      <c r="E31" s="99" t="s">
        <v>37</v>
      </c>
      <c r="F31" s="177">
        <v>0</v>
      </c>
      <c r="G31" s="101">
        <v>1900</v>
      </c>
      <c r="H31" s="102">
        <f t="shared" si="0"/>
        <v>0</v>
      </c>
      <c r="I31" s="96"/>
      <c r="J31" s="95"/>
      <c r="K31" s="97"/>
    </row>
    <row r="32" spans="1:11" ht="15.75" thickBot="1" x14ac:dyDescent="0.3">
      <c r="A32" s="193"/>
      <c r="B32" s="105"/>
      <c r="C32" s="105"/>
      <c r="D32" s="105"/>
      <c r="E32" s="106"/>
      <c r="F32" s="106"/>
      <c r="G32" s="106" t="s">
        <v>21</v>
      </c>
      <c r="H32" s="107">
        <f>SUM(H23:H31)</f>
        <v>0</v>
      </c>
      <c r="I32" s="106"/>
      <c r="J32" s="108"/>
      <c r="K32" s="109"/>
    </row>
    <row r="33" spans="1:13" ht="15.75" thickBot="1" x14ac:dyDescent="0.3">
      <c r="A33" s="103"/>
      <c r="B33" s="104"/>
      <c r="C33" s="104"/>
      <c r="D33" s="104"/>
      <c r="E33" s="110"/>
      <c r="F33" s="106"/>
      <c r="G33" s="106"/>
      <c r="H33" s="106"/>
      <c r="I33" s="106"/>
      <c r="J33" s="108" t="s">
        <v>22</v>
      </c>
      <c r="K33" s="111" t="s">
        <v>23</v>
      </c>
    </row>
    <row r="34" spans="1:13" ht="15.75" thickBot="1" x14ac:dyDescent="0.3">
      <c r="A34" s="103"/>
      <c r="B34" s="104"/>
      <c r="C34" s="104"/>
      <c r="D34" s="104"/>
      <c r="E34" s="106"/>
      <c r="F34" s="106"/>
      <c r="G34" s="106"/>
      <c r="H34" s="106" t="s">
        <v>24</v>
      </c>
      <c r="I34" s="112" t="s">
        <v>13</v>
      </c>
      <c r="J34" s="113">
        <f>H32*0.2</f>
        <v>0</v>
      </c>
      <c r="K34" s="31">
        <f>H32*1.2</f>
        <v>0</v>
      </c>
    </row>
    <row r="35" spans="1:13" ht="15.75" thickBot="1" x14ac:dyDescent="0.3">
      <c r="A35" s="114"/>
      <c r="B35" s="115"/>
      <c r="C35" s="115"/>
      <c r="D35" s="115"/>
      <c r="E35" s="115"/>
      <c r="F35" s="116"/>
      <c r="G35" s="117"/>
      <c r="H35" s="117"/>
      <c r="I35" s="118"/>
      <c r="J35" s="119"/>
      <c r="K35" s="120"/>
    </row>
    <row r="36" spans="1:13" x14ac:dyDescent="0.25">
      <c r="A36" s="121"/>
      <c r="F36" s="6"/>
      <c r="G36" s="122"/>
      <c r="H36" s="123"/>
      <c r="I36" s="124"/>
      <c r="J36" s="123"/>
      <c r="K36" s="46"/>
    </row>
    <row r="37" spans="1:13" x14ac:dyDescent="0.25">
      <c r="A37" s="125" t="s">
        <v>25</v>
      </c>
      <c r="B37" s="126"/>
      <c r="C37" s="126"/>
      <c r="D37" s="126"/>
      <c r="E37" s="126"/>
      <c r="F37" s="126"/>
      <c r="G37" s="127"/>
      <c r="H37" s="127"/>
      <c r="I37" s="128"/>
      <c r="J37" s="127"/>
      <c r="K37" s="127"/>
      <c r="L37" s="5"/>
    </row>
    <row r="38" spans="1:13" x14ac:dyDescent="0.25">
      <c r="A38" s="125" t="s">
        <v>26</v>
      </c>
      <c r="B38" s="126"/>
      <c r="C38" s="126"/>
      <c r="D38" s="126"/>
      <c r="E38" s="126"/>
      <c r="F38" s="126"/>
      <c r="G38" s="129"/>
      <c r="H38" s="129"/>
      <c r="I38" s="130"/>
      <c r="J38" s="131"/>
      <c r="K38" s="132"/>
      <c r="L38" s="5"/>
    </row>
    <row r="39" spans="1:13" ht="15" customHeight="1" x14ac:dyDescent="0.25">
      <c r="A39" s="125" t="s">
        <v>27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</row>
    <row r="40" spans="1:13" x14ac:dyDescent="0.25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</row>
    <row r="41" spans="1:13" x14ac:dyDescent="0.25">
      <c r="F41" s="6"/>
      <c r="H41" s="6"/>
      <c r="J41" s="6"/>
      <c r="K41" s="6"/>
    </row>
    <row r="42" spans="1:13" x14ac:dyDescent="0.25">
      <c r="A42" s="135"/>
      <c r="B42" s="135"/>
      <c r="C42" s="5"/>
      <c r="D42" s="5"/>
      <c r="E42" s="5"/>
      <c r="F42" s="5"/>
      <c r="G42" s="136" t="s">
        <v>28</v>
      </c>
      <c r="H42" s="136"/>
      <c r="I42" s="136"/>
      <c r="J42" s="6"/>
      <c r="K42" s="6"/>
    </row>
    <row r="43" spans="1:13" x14ac:dyDescent="0.25">
      <c r="A43" s="202" t="s">
        <v>29</v>
      </c>
      <c r="B43" s="202"/>
      <c r="C43" s="202"/>
      <c r="D43" s="4"/>
      <c r="E43" s="4"/>
      <c r="F43" s="5"/>
      <c r="G43" s="136" t="s">
        <v>30</v>
      </c>
      <c r="H43" s="136"/>
      <c r="I43" s="136"/>
      <c r="J43" s="6"/>
      <c r="K43" s="6"/>
    </row>
  </sheetData>
  <mergeCells count="12">
    <mergeCell ref="B5:C5"/>
    <mergeCell ref="A11:D11"/>
    <mergeCell ref="D13:K13"/>
    <mergeCell ref="A14:D14"/>
    <mergeCell ref="A24:C24"/>
    <mergeCell ref="A43:C43"/>
    <mergeCell ref="A22:C22"/>
    <mergeCell ref="A28:C28"/>
    <mergeCell ref="A29:C29"/>
    <mergeCell ref="A30:C30"/>
    <mergeCell ref="A31:C31"/>
    <mergeCell ref="A25:C25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K14"/>
  <sheetViews>
    <sheetView zoomScaleNormal="100" workbookViewId="0">
      <selection activeCell="I10" sqref="I10"/>
    </sheetView>
  </sheetViews>
  <sheetFormatPr defaultRowHeight="15" x14ac:dyDescent="0.25"/>
  <cols>
    <col min="1" max="1" width="3.7109375" customWidth="1"/>
    <col min="2" max="2" width="4.28515625" customWidth="1"/>
    <col min="3" max="3" width="11.28515625" customWidth="1"/>
    <col min="4" max="4" width="7.28515625" customWidth="1"/>
    <col min="5" max="5" width="36.28515625" customWidth="1"/>
    <col min="6" max="7" width="11.28515625" customWidth="1"/>
    <col min="8" max="8" width="18.28515625" customWidth="1"/>
    <col min="9" max="9" width="13.85546875" style="26" customWidth="1"/>
    <col min="10" max="10" width="13.5703125" style="26" customWidth="1"/>
    <col min="11" max="11" width="3.85546875" style="26" customWidth="1"/>
  </cols>
  <sheetData>
    <row r="2" spans="2:11" x14ac:dyDescent="0.25">
      <c r="B2" s="4" t="s">
        <v>87</v>
      </c>
      <c r="C2" s="22"/>
      <c r="D2" s="22"/>
      <c r="E2" s="22"/>
      <c r="F2" s="22"/>
      <c r="G2" s="22"/>
      <c r="H2" s="1"/>
      <c r="I2" s="24"/>
      <c r="J2" s="24"/>
      <c r="K2" s="24"/>
    </row>
    <row r="3" spans="2:11" ht="15.75" thickBot="1" x14ac:dyDescent="0.3">
      <c r="B3" s="12"/>
      <c r="C3" s="12"/>
      <c r="D3" s="14"/>
      <c r="E3" s="9"/>
      <c r="F3" s="13"/>
      <c r="G3" s="13"/>
      <c r="H3" s="13"/>
      <c r="I3" s="25"/>
      <c r="J3" s="25"/>
      <c r="K3" s="25"/>
    </row>
    <row r="4" spans="2:11" s="30" customFormat="1" ht="30.75" thickBot="1" x14ac:dyDescent="0.3">
      <c r="B4" s="137" t="s">
        <v>39</v>
      </c>
      <c r="C4" s="138" t="s">
        <v>40</v>
      </c>
      <c r="D4" s="138" t="s">
        <v>41</v>
      </c>
      <c r="E4" s="139" t="s">
        <v>32</v>
      </c>
      <c r="F4" s="138" t="s">
        <v>42</v>
      </c>
      <c r="G4" s="139" t="s">
        <v>43</v>
      </c>
      <c r="H4" s="15" t="s">
        <v>44</v>
      </c>
      <c r="I4" s="23" t="s">
        <v>46</v>
      </c>
      <c r="J4" s="23" t="s">
        <v>45</v>
      </c>
      <c r="K4" s="144"/>
    </row>
    <row r="5" spans="2:11" x14ac:dyDescent="0.25">
      <c r="B5" s="16">
        <v>1</v>
      </c>
      <c r="C5" s="17" t="s">
        <v>69</v>
      </c>
      <c r="D5" s="18" t="s">
        <v>56</v>
      </c>
      <c r="E5" s="154" t="s">
        <v>57</v>
      </c>
      <c r="F5" s="19">
        <f>'2777 Rim. Baňa-Ostrany'!F14</f>
        <v>8.6539999999999999</v>
      </c>
      <c r="G5" s="147">
        <f>'2777 Rim. Baňa-Ostrany'!G14</f>
        <v>9.9239999999999995</v>
      </c>
      <c r="H5" s="149">
        <f t="shared" ref="H5:H10" si="0">G5-F5</f>
        <v>1.2699999999999996</v>
      </c>
      <c r="I5" s="146">
        <f>'2777 Rim. Baňa-Ostrany'!H29</f>
        <v>0</v>
      </c>
      <c r="J5" s="146">
        <f t="shared" ref="J5:J11" si="1">I5*1.2</f>
        <v>0</v>
      </c>
      <c r="K5" s="145"/>
    </row>
    <row r="6" spans="2:11" s="30" customFormat="1" x14ac:dyDescent="0.25">
      <c r="B6" s="140">
        <v>2</v>
      </c>
      <c r="C6" s="141" t="s">
        <v>68</v>
      </c>
      <c r="D6" s="18" t="s">
        <v>56</v>
      </c>
      <c r="E6" s="155" t="s">
        <v>67</v>
      </c>
      <c r="F6" s="142">
        <f>'2797 Janice'!F14</f>
        <v>0</v>
      </c>
      <c r="G6" s="148">
        <f>'2797 Janice'!G14</f>
        <v>1.82</v>
      </c>
      <c r="H6" s="149">
        <f t="shared" si="0"/>
        <v>1.82</v>
      </c>
      <c r="I6" s="146">
        <f>'2797 Janice'!H31</f>
        <v>0</v>
      </c>
      <c r="J6" s="146">
        <f t="shared" si="1"/>
        <v>0</v>
      </c>
      <c r="K6" s="145"/>
    </row>
    <row r="7" spans="2:11" s="30" customFormat="1" x14ac:dyDescent="0.25">
      <c r="B7" s="140">
        <v>3</v>
      </c>
      <c r="C7" s="141" t="s">
        <v>70</v>
      </c>
      <c r="D7" s="18" t="s">
        <v>56</v>
      </c>
      <c r="E7" s="155" t="s">
        <v>71</v>
      </c>
      <c r="F7" s="142">
        <f>'2804 Číž'!F14</f>
        <v>0</v>
      </c>
      <c r="G7" s="148">
        <f>'2804 Číž'!G14</f>
        <v>0.92</v>
      </c>
      <c r="H7" s="149">
        <f t="shared" si="0"/>
        <v>0.92</v>
      </c>
      <c r="I7" s="146">
        <f>'2804 Číž'!H30</f>
        <v>0</v>
      </c>
      <c r="J7" s="146">
        <f t="shared" si="1"/>
        <v>0</v>
      </c>
      <c r="K7" s="145"/>
    </row>
    <row r="8" spans="2:11" s="30" customFormat="1" x14ac:dyDescent="0.25">
      <c r="B8" s="140">
        <v>4</v>
      </c>
      <c r="C8" s="141" t="s">
        <v>72</v>
      </c>
      <c r="D8" s="18" t="s">
        <v>56</v>
      </c>
      <c r="E8" s="155" t="s">
        <v>73</v>
      </c>
      <c r="F8" s="142">
        <f>'2741_1 Rim. Sobota-V. Dravce'!F14</f>
        <v>12.372999999999999</v>
      </c>
      <c r="G8" s="148">
        <f>'2741_1 Rim. Sobota-V. Dravce'!G14</f>
        <v>13.372999999999999</v>
      </c>
      <c r="H8" s="149">
        <f t="shared" si="0"/>
        <v>1</v>
      </c>
      <c r="I8" s="146">
        <f>'2741_1 Rim. Sobota-V. Dravce'!H30</f>
        <v>0</v>
      </c>
      <c r="J8" s="146">
        <f t="shared" si="1"/>
        <v>0</v>
      </c>
      <c r="K8" s="145"/>
    </row>
    <row r="9" spans="2:11" s="30" customFormat="1" x14ac:dyDescent="0.25">
      <c r="B9" s="140">
        <v>5</v>
      </c>
      <c r="C9" s="141" t="s">
        <v>72</v>
      </c>
      <c r="D9" s="18" t="s">
        <v>56</v>
      </c>
      <c r="E9" s="155" t="s">
        <v>74</v>
      </c>
      <c r="F9" s="142">
        <f>'2741_2 Rim. Sobota-V. Dravce'!F14</f>
        <v>15.545</v>
      </c>
      <c r="G9" s="148">
        <f>'2741_2 Rim. Sobota-V. Dravce'!G14</f>
        <v>15.9</v>
      </c>
      <c r="H9" s="149">
        <f t="shared" si="0"/>
        <v>0.35500000000000043</v>
      </c>
      <c r="I9" s="146">
        <f>'2741_2 Rim. Sobota-V. Dravce'!H29</f>
        <v>0</v>
      </c>
      <c r="J9" s="146">
        <f t="shared" si="1"/>
        <v>0</v>
      </c>
      <c r="K9" s="145"/>
    </row>
    <row r="10" spans="2:11" s="30" customFormat="1" x14ac:dyDescent="0.25">
      <c r="B10" s="16">
        <v>6</v>
      </c>
      <c r="C10" s="17" t="s">
        <v>75</v>
      </c>
      <c r="D10" s="18" t="s">
        <v>56</v>
      </c>
      <c r="E10" s="154" t="s">
        <v>76</v>
      </c>
      <c r="F10" s="19">
        <f>'2800 Čierny potok'!F14</f>
        <v>0</v>
      </c>
      <c r="G10" s="147">
        <f>'2800 Čierny potok'!G14</f>
        <v>2.2629999999999999</v>
      </c>
      <c r="H10" s="149">
        <f t="shared" si="0"/>
        <v>2.2629999999999999</v>
      </c>
      <c r="I10" s="146">
        <f>'2800 Čierny potok'!H28</f>
        <v>0</v>
      </c>
      <c r="J10" s="146">
        <f t="shared" si="1"/>
        <v>0</v>
      </c>
      <c r="K10" s="145"/>
    </row>
    <row r="11" spans="2:11" s="30" customFormat="1" ht="15.75" thickBot="1" x14ac:dyDescent="0.3">
      <c r="B11" s="178">
        <v>7</v>
      </c>
      <c r="C11" s="179" t="s">
        <v>82</v>
      </c>
      <c r="D11" s="180" t="s">
        <v>56</v>
      </c>
      <c r="E11" s="181" t="s">
        <v>89</v>
      </c>
      <c r="F11" s="182">
        <v>26.321999999999999</v>
      </c>
      <c r="G11" s="183">
        <v>28.895</v>
      </c>
      <c r="H11" s="184">
        <f t="shared" ref="H11" si="2">G11-F11</f>
        <v>2.5730000000000004</v>
      </c>
      <c r="I11" s="157">
        <f>'II 571 Abovce III. Jesenské'!H32</f>
        <v>0</v>
      </c>
      <c r="J11" s="157">
        <f t="shared" si="1"/>
        <v>0</v>
      </c>
      <c r="K11" s="145"/>
    </row>
    <row r="12" spans="2:11" ht="15.75" thickBot="1" x14ac:dyDescent="0.3">
      <c r="B12" s="239"/>
      <c r="C12" s="240"/>
      <c r="D12" s="240"/>
      <c r="E12" s="156" t="s">
        <v>77</v>
      </c>
      <c r="F12" s="156"/>
      <c r="G12" s="156"/>
      <c r="H12" s="20">
        <f>SUM(H5:H11)</f>
        <v>10.201000000000001</v>
      </c>
      <c r="I12" s="21">
        <f>SUM(I5:I11)</f>
        <v>0</v>
      </c>
      <c r="J12" s="21">
        <f>SUM(J5:J11)</f>
        <v>0</v>
      </c>
      <c r="K12" s="143"/>
    </row>
    <row r="13" spans="2:11" s="30" customFormat="1" x14ac:dyDescent="0.25">
      <c r="B13" s="185"/>
      <c r="C13" s="194"/>
      <c r="D13" s="194"/>
      <c r="E13" s="194"/>
      <c r="F13" s="194"/>
      <c r="G13" s="194"/>
      <c r="H13" s="186"/>
      <c r="I13" s="145"/>
      <c r="J13" s="145"/>
      <c r="K13" s="144"/>
    </row>
    <row r="14" spans="2:11" x14ac:dyDescent="0.25">
      <c r="H14" s="29"/>
      <c r="I14" s="201"/>
      <c r="J14" s="201"/>
    </row>
  </sheetData>
  <mergeCells count="1">
    <mergeCell ref="B12:D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2777 Rim. Baňa-Ostrany</vt:lpstr>
      <vt:lpstr>2797 Janice</vt:lpstr>
      <vt:lpstr>2804 Číž</vt:lpstr>
      <vt:lpstr>2741_1 Rim. Sobota-V. Dravce</vt:lpstr>
      <vt:lpstr>2741_2 Rim. Sobota-V. Dravce</vt:lpstr>
      <vt:lpstr>2800 Čierny potok</vt:lpstr>
      <vt:lpstr>II 571 Abovce III. Jesenské</vt:lpstr>
      <vt:lpstr>Spolu RS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Mesiariková Ivana</cp:lastModifiedBy>
  <cp:lastPrinted>2022-05-12T07:29:39Z</cp:lastPrinted>
  <dcterms:created xsi:type="dcterms:W3CDTF">2018-05-11T08:20:24Z</dcterms:created>
  <dcterms:modified xsi:type="dcterms:W3CDTF">2022-08-04T08:18:20Z</dcterms:modified>
</cp:coreProperties>
</file>