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filterPrivacy="1"/>
  <xr:revisionPtr revIDLastSave="0" documentId="13_ncr:1_{74F87B78-F04D-4545-88A8-BE3112DBE6AB}" xr6:coauthVersionLast="36" xr6:coauthVersionMax="47" xr10:uidLastSave="{00000000-0000-0000-0000-000000000000}"/>
  <bookViews>
    <workbookView xWindow="-120" yWindow="-120" windowWidth="29040" windowHeight="15720" tabRatio="880" xr2:uid="{00000000-000D-0000-FFFF-FFFF00000000}"/>
  </bookViews>
  <sheets>
    <sheet name="Rekapitulácia" sheetId="1" r:id="rId1"/>
    <sheet name="1.1.1 Betóno..." sheetId="2" r:id="rId2"/>
    <sheet name="1.1.2 Staveb..." sheetId="3" r:id="rId3"/>
    <sheet name="1.3 Odvodneni..." sheetId="4" r:id="rId4"/>
    <sheet name="2.1.1 Montáž..." sheetId="5" r:id="rId5"/>
    <sheet name="2.1.2 Búraci..." sheetId="6" r:id="rId6"/>
    <sheet name="2.1.3 Staveb..." sheetId="7" r:id="rId7"/>
    <sheet name="2.2 Zdravotec..." sheetId="8" r:id="rId8"/>
    <sheet name="2.3 Vykurovanie" sheetId="9" r:id="rId9"/>
    <sheet name="2.4 VZT" sheetId="10" r:id="rId10"/>
    <sheet name="3.1 Elektroin..." sheetId="11" r:id="rId11"/>
    <sheet name="3.2 Elektroin..." sheetId="12" r:id="rId12"/>
  </sheets>
  <definedNames>
    <definedName name="_xlnm._FilterDatabase" localSheetId="1" hidden="1">'1.1.1 Betóno...'!$C$129:$K$168</definedName>
    <definedName name="_xlnm._FilterDatabase" localSheetId="2" hidden="1">'1.1.2 Staveb...'!$C$139:$K$392</definedName>
    <definedName name="_xlnm._FilterDatabase" localSheetId="3" hidden="1">'1.3 Odvodneni...'!$C$125:$K$170</definedName>
    <definedName name="_xlnm._FilterDatabase" localSheetId="4" hidden="1">'2.1.1 Montáž...'!$C$132:$K$186</definedName>
    <definedName name="_xlnm._FilterDatabase" localSheetId="5" hidden="1">'2.1.2 Búraci...'!$C$131:$K$201</definedName>
    <definedName name="_xlnm._FilterDatabase" localSheetId="6" hidden="1">'2.1.3 Staveb...'!$C$140:$K$535</definedName>
    <definedName name="_xlnm._FilterDatabase" localSheetId="7" hidden="1">'2.2 Zdravotec...'!$C$126:$K$196</definedName>
    <definedName name="_xlnm._FilterDatabase" localSheetId="8" hidden="1">'2.3 Vykurovanie'!$C$128:$K$275</definedName>
    <definedName name="_xlnm._FilterDatabase" localSheetId="9" hidden="1">'2.4 VZT'!$C$126:$K$282</definedName>
    <definedName name="_xlnm._FilterDatabase" localSheetId="10" hidden="1">'3.1 Elektroin...'!$C$124:$K$218</definedName>
    <definedName name="_xlnm._FilterDatabase" localSheetId="11" hidden="1">'3.2 Elektroin...'!$C$125:$K$257</definedName>
    <definedName name="_xlnm.Print_Titles" localSheetId="1">'1.1.1 Betóno...'!$129:$129</definedName>
    <definedName name="_xlnm.Print_Titles" localSheetId="2">'1.1.2 Staveb...'!$139:$139</definedName>
    <definedName name="_xlnm.Print_Titles" localSheetId="3">'1.3 Odvodneni...'!$125:$125</definedName>
    <definedName name="_xlnm.Print_Titles" localSheetId="4">'2.1.1 Montáž...'!$132:$132</definedName>
    <definedName name="_xlnm.Print_Titles" localSheetId="5">'2.1.2 Búraci...'!$131:$131</definedName>
    <definedName name="_xlnm.Print_Titles" localSheetId="6">'2.1.3 Staveb...'!$140:$140</definedName>
    <definedName name="_xlnm.Print_Titles" localSheetId="7">'2.2 Zdravotec...'!$126:$126</definedName>
    <definedName name="_xlnm.Print_Titles" localSheetId="8">'2.3 Vykurovanie'!$128:$128</definedName>
    <definedName name="_xlnm.Print_Titles" localSheetId="9">'2.4 VZT'!$126:$126</definedName>
    <definedName name="_xlnm.Print_Titles" localSheetId="10">'3.1 Elektroin...'!$124:$124</definedName>
    <definedName name="_xlnm.Print_Titles" localSheetId="11">'3.2 Elektroin...'!$125:$125</definedName>
    <definedName name="_xlnm.Print_Titles" localSheetId="0">Rekapitulácia!$92:$92</definedName>
    <definedName name="_xlnm.Print_Area" localSheetId="1">'1.1.1 Betóno...'!$C$82:$J$107,'1.1.1 Betóno...'!$C$113:$J$168</definedName>
    <definedName name="_xlnm.Print_Area" localSheetId="2">'1.1.2 Staveb...'!$C$82:$J$117,'1.1.2 Staveb...'!$C$123:$J$392</definedName>
    <definedName name="_xlnm.Print_Area" localSheetId="3">'1.3 Odvodneni...'!$C$82:$J$105,'1.3 Odvodneni...'!$C$111:$J$170</definedName>
    <definedName name="_xlnm.Print_Area" localSheetId="4">'2.1.1 Montáž...'!$C$82:$J$110,'2.1.1 Montáž...'!$C$116:$J$186</definedName>
    <definedName name="_xlnm.Print_Area" localSheetId="5">'2.1.2 Búraci...'!$C$82:$J$109,'2.1.2 Búraci...'!$C$115:$J$201</definedName>
    <definedName name="_xlnm.Print_Area" localSheetId="6">'2.1.3 Staveb...'!$C$82:$J$118,'2.1.3 Staveb...'!$C$124:$J$535</definedName>
    <definedName name="_xlnm.Print_Area" localSheetId="7">'2.2 Zdravotec...'!$C$82:$J$106,'2.2 Zdravotec...'!$C$112:$J$196</definedName>
    <definedName name="_xlnm.Print_Area" localSheetId="8">'2.3 Vykurovanie'!$C$82:$J$108,'2.3 Vykurovanie'!$C$114:$J$275</definedName>
    <definedName name="_xlnm.Print_Area" localSheetId="9">'2.4 VZT'!$C$82:$J$106,'2.4 VZT'!$C$112:$J$282</definedName>
    <definedName name="_xlnm.Print_Area" localSheetId="10">'3.1 Elektroin...'!$C$82:$J$104,'3.1 Elektroin...'!$C$110:$J$218</definedName>
    <definedName name="_xlnm.Print_Area" localSheetId="11">'3.2 Elektroin...'!$C$82:$J$105,'3.2 Elektroin...'!$C$111:$J$257</definedName>
    <definedName name="_xlnm.Print_Area" localSheetId="0">Rekapitulácia!$D$4:$AO$76,Rekapitulácia!$C$82:$AQ$111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2" l="1"/>
  <c r="J38" i="12"/>
  <c r="AY110" i="1"/>
  <c r="J37" i="12"/>
  <c r="AX110" i="1" s="1"/>
  <c r="BI257" i="12"/>
  <c r="BH257" i="12"/>
  <c r="BG257" i="12"/>
  <c r="BE257" i="12"/>
  <c r="T257" i="12"/>
  <c r="R257" i="12"/>
  <c r="P257" i="12"/>
  <c r="BI256" i="12"/>
  <c r="BH256" i="12"/>
  <c r="BG256" i="12"/>
  <c r="BE256" i="12"/>
  <c r="T256" i="12"/>
  <c r="R256" i="12"/>
  <c r="P256" i="12"/>
  <c r="BI255" i="12"/>
  <c r="BH255" i="12"/>
  <c r="BG255" i="12"/>
  <c r="BE255" i="12"/>
  <c r="T255" i="12"/>
  <c r="R255" i="12"/>
  <c r="P255" i="12"/>
  <c r="BI254" i="12"/>
  <c r="BH254" i="12"/>
  <c r="BG254" i="12"/>
  <c r="BE254" i="12"/>
  <c r="T254" i="12"/>
  <c r="R254" i="12"/>
  <c r="P254" i="12"/>
  <c r="BI253" i="12"/>
  <c r="BH253" i="12"/>
  <c r="BG253" i="12"/>
  <c r="BE253" i="12"/>
  <c r="T253" i="12"/>
  <c r="R253" i="12"/>
  <c r="P253" i="12"/>
  <c r="BI251" i="12"/>
  <c r="BH251" i="12"/>
  <c r="BG251" i="12"/>
  <c r="BE251" i="12"/>
  <c r="T251" i="12"/>
  <c r="R251" i="12"/>
  <c r="P251" i="12"/>
  <c r="BI250" i="12"/>
  <c r="BH250" i="12"/>
  <c r="BG250" i="12"/>
  <c r="BE250" i="12"/>
  <c r="T250" i="12"/>
  <c r="R250" i="12"/>
  <c r="P250" i="12"/>
  <c r="BI249" i="12"/>
  <c r="BH249" i="12"/>
  <c r="BG249" i="12"/>
  <c r="BE249" i="12"/>
  <c r="T249" i="12"/>
  <c r="R249" i="12"/>
  <c r="P249" i="12"/>
  <c r="BI247" i="12"/>
  <c r="BH247" i="12"/>
  <c r="BG247" i="12"/>
  <c r="BE247" i="12"/>
  <c r="T247" i="12"/>
  <c r="T246" i="12" s="1"/>
  <c r="R247" i="12"/>
  <c r="R246" i="12" s="1"/>
  <c r="P247" i="12"/>
  <c r="P246" i="12"/>
  <c r="BI245" i="12"/>
  <c r="BH245" i="12"/>
  <c r="BG245" i="12"/>
  <c r="BE245" i="12"/>
  <c r="T245" i="12"/>
  <c r="R245" i="12"/>
  <c r="P245" i="12"/>
  <c r="BI244" i="12"/>
  <c r="BH244" i="12"/>
  <c r="BG244" i="12"/>
  <c r="BE244" i="12"/>
  <c r="T244" i="12"/>
  <c r="R244" i="12"/>
  <c r="P244" i="12"/>
  <c r="BI243" i="12"/>
  <c r="BH243" i="12"/>
  <c r="BG243" i="12"/>
  <c r="BE243" i="12"/>
  <c r="T243" i="12"/>
  <c r="R243" i="12"/>
  <c r="P243" i="12"/>
  <c r="BI242" i="12"/>
  <c r="BH242" i="12"/>
  <c r="BG242" i="12"/>
  <c r="BE242" i="12"/>
  <c r="T242" i="12"/>
  <c r="R242" i="12"/>
  <c r="P242" i="12"/>
  <c r="BI241" i="12"/>
  <c r="BH241" i="12"/>
  <c r="BG241" i="12"/>
  <c r="BE241" i="12"/>
  <c r="T241" i="12"/>
  <c r="R241" i="12"/>
  <c r="P241" i="12"/>
  <c r="BI240" i="12"/>
  <c r="BH240" i="12"/>
  <c r="BG240" i="12"/>
  <c r="BE240" i="12"/>
  <c r="T240" i="12"/>
  <c r="R240" i="12"/>
  <c r="P240" i="12"/>
  <c r="BI239" i="12"/>
  <c r="BH239" i="12"/>
  <c r="BG239" i="12"/>
  <c r="BE239" i="12"/>
  <c r="T239" i="12"/>
  <c r="R239" i="12"/>
  <c r="P239" i="12"/>
  <c r="BI238" i="12"/>
  <c r="BH238" i="12"/>
  <c r="BG238" i="12"/>
  <c r="BE238" i="12"/>
  <c r="T238" i="12"/>
  <c r="R238" i="12"/>
  <c r="P238" i="12"/>
  <c r="BI237" i="12"/>
  <c r="BH237" i="12"/>
  <c r="BG237" i="12"/>
  <c r="BE237" i="12"/>
  <c r="T237" i="12"/>
  <c r="R237" i="12"/>
  <c r="P237" i="12"/>
  <c r="BI236" i="12"/>
  <c r="BH236" i="12"/>
  <c r="BG236" i="12"/>
  <c r="BE236" i="12"/>
  <c r="T236" i="12"/>
  <c r="R236" i="12"/>
  <c r="P236" i="12"/>
  <c r="BI235" i="12"/>
  <c r="BH235" i="12"/>
  <c r="BG235" i="12"/>
  <c r="BE235" i="12"/>
  <c r="T235" i="12"/>
  <c r="R235" i="12"/>
  <c r="P235" i="12"/>
  <c r="BI234" i="12"/>
  <c r="BH234" i="12"/>
  <c r="BG234" i="12"/>
  <c r="BE234" i="12"/>
  <c r="T234" i="12"/>
  <c r="R234" i="12"/>
  <c r="P234" i="12"/>
  <c r="BI233" i="12"/>
  <c r="BH233" i="12"/>
  <c r="BG233" i="12"/>
  <c r="BE233" i="12"/>
  <c r="T233" i="12"/>
  <c r="R233" i="12"/>
  <c r="P233" i="12"/>
  <c r="BI232" i="12"/>
  <c r="BH232" i="12"/>
  <c r="BG232" i="12"/>
  <c r="BE232" i="12"/>
  <c r="T232" i="12"/>
  <c r="R232" i="12"/>
  <c r="P232" i="12"/>
  <c r="BI231" i="12"/>
  <c r="BH231" i="12"/>
  <c r="BG231" i="12"/>
  <c r="BE231" i="12"/>
  <c r="T231" i="12"/>
  <c r="R231" i="12"/>
  <c r="P231" i="12"/>
  <c r="BI230" i="12"/>
  <c r="BH230" i="12"/>
  <c r="BG230" i="12"/>
  <c r="BE230" i="12"/>
  <c r="T230" i="12"/>
  <c r="R230" i="12"/>
  <c r="P230" i="12"/>
  <c r="BI229" i="12"/>
  <c r="BH229" i="12"/>
  <c r="BG229" i="12"/>
  <c r="BE229" i="12"/>
  <c r="T229" i="12"/>
  <c r="R229" i="12"/>
  <c r="P229" i="12"/>
  <c r="BI228" i="12"/>
  <c r="BH228" i="12"/>
  <c r="BG228" i="12"/>
  <c r="BE228" i="12"/>
  <c r="T228" i="12"/>
  <c r="R228" i="12"/>
  <c r="P228" i="12"/>
  <c r="BI227" i="12"/>
  <c r="BH227" i="12"/>
  <c r="BG227" i="12"/>
  <c r="BE227" i="12"/>
  <c r="T227" i="12"/>
  <c r="R227" i="12"/>
  <c r="P227" i="12"/>
  <c r="BI226" i="12"/>
  <c r="BH226" i="12"/>
  <c r="BG226" i="12"/>
  <c r="BE226" i="12"/>
  <c r="T226" i="12"/>
  <c r="R226" i="12"/>
  <c r="P226" i="12"/>
  <c r="BI225" i="12"/>
  <c r="BH225" i="12"/>
  <c r="BG225" i="12"/>
  <c r="BE225" i="12"/>
  <c r="T225" i="12"/>
  <c r="R225" i="12"/>
  <c r="P225" i="12"/>
  <c r="BI224" i="12"/>
  <c r="BH224" i="12"/>
  <c r="BG224" i="12"/>
  <c r="BE224" i="12"/>
  <c r="T224" i="12"/>
  <c r="R224" i="12"/>
  <c r="P224" i="12"/>
  <c r="BI223" i="12"/>
  <c r="BH223" i="12"/>
  <c r="BG223" i="12"/>
  <c r="BE223" i="12"/>
  <c r="T223" i="12"/>
  <c r="R223" i="12"/>
  <c r="P223" i="12"/>
  <c r="BI222" i="12"/>
  <c r="BH222" i="12"/>
  <c r="BG222" i="12"/>
  <c r="BE222" i="12"/>
  <c r="T222" i="12"/>
  <c r="R222" i="12"/>
  <c r="P222" i="12"/>
  <c r="BI221" i="12"/>
  <c r="BH221" i="12"/>
  <c r="BG221" i="12"/>
  <c r="BE221" i="12"/>
  <c r="T221" i="12"/>
  <c r="R221" i="12"/>
  <c r="P221" i="12"/>
  <c r="BI220" i="12"/>
  <c r="BH220" i="12"/>
  <c r="BG220" i="12"/>
  <c r="BE220" i="12"/>
  <c r="T220" i="12"/>
  <c r="R220" i="12"/>
  <c r="P220" i="12"/>
  <c r="BI219" i="12"/>
  <c r="BH219" i="12"/>
  <c r="BG219" i="12"/>
  <c r="BE219" i="12"/>
  <c r="T219" i="12"/>
  <c r="R219" i="12"/>
  <c r="P219" i="12"/>
  <c r="BI218" i="12"/>
  <c r="BH218" i="12"/>
  <c r="BG218" i="12"/>
  <c r="BE218" i="12"/>
  <c r="T218" i="12"/>
  <c r="R218" i="12"/>
  <c r="P218" i="12"/>
  <c r="BI217" i="12"/>
  <c r="BH217" i="12"/>
  <c r="BG217" i="12"/>
  <c r="BE217" i="12"/>
  <c r="T217" i="12"/>
  <c r="R217" i="12"/>
  <c r="P217" i="12"/>
  <c r="BI216" i="12"/>
  <c r="BH216" i="12"/>
  <c r="BG216" i="12"/>
  <c r="BE216" i="12"/>
  <c r="T216" i="12"/>
  <c r="R216" i="12"/>
  <c r="P216" i="12"/>
  <c r="BI215" i="12"/>
  <c r="BH215" i="12"/>
  <c r="BG215" i="12"/>
  <c r="BE215" i="12"/>
  <c r="T215" i="12"/>
  <c r="R215" i="12"/>
  <c r="P215" i="12"/>
  <c r="BI214" i="12"/>
  <c r="BH214" i="12"/>
  <c r="BG214" i="12"/>
  <c r="BE214" i="12"/>
  <c r="T214" i="12"/>
  <c r="R214" i="12"/>
  <c r="P214" i="12"/>
  <c r="BI213" i="12"/>
  <c r="BH213" i="12"/>
  <c r="BG213" i="12"/>
  <c r="BE213" i="12"/>
  <c r="T213" i="12"/>
  <c r="R213" i="12"/>
  <c r="P213" i="12"/>
  <c r="BI212" i="12"/>
  <c r="BH212" i="12"/>
  <c r="BG212" i="12"/>
  <c r="BE212" i="12"/>
  <c r="T212" i="12"/>
  <c r="R212" i="12"/>
  <c r="P212" i="12"/>
  <c r="BI211" i="12"/>
  <c r="BH211" i="12"/>
  <c r="BG211" i="12"/>
  <c r="BE211" i="12"/>
  <c r="T211" i="12"/>
  <c r="R211" i="12"/>
  <c r="P211" i="12"/>
  <c r="BI210" i="12"/>
  <c r="BH210" i="12"/>
  <c r="BG210" i="12"/>
  <c r="BE210" i="12"/>
  <c r="T210" i="12"/>
  <c r="R210" i="12"/>
  <c r="P210" i="12"/>
  <c r="BI209" i="12"/>
  <c r="BH209" i="12"/>
  <c r="BG209" i="12"/>
  <c r="BE209" i="12"/>
  <c r="T209" i="12"/>
  <c r="R209" i="12"/>
  <c r="P209" i="12"/>
  <c r="BI208" i="12"/>
  <c r="BH208" i="12"/>
  <c r="BG208" i="12"/>
  <c r="BE208" i="12"/>
  <c r="T208" i="12"/>
  <c r="R208" i="12"/>
  <c r="P208" i="12"/>
  <c r="BI207" i="12"/>
  <c r="BH207" i="12"/>
  <c r="BG207" i="12"/>
  <c r="BE207" i="12"/>
  <c r="T207" i="12"/>
  <c r="R207" i="12"/>
  <c r="P207" i="12"/>
  <c r="BI206" i="12"/>
  <c r="BH206" i="12"/>
  <c r="BG206" i="12"/>
  <c r="BE206" i="12"/>
  <c r="T206" i="12"/>
  <c r="R206" i="12"/>
  <c r="P206" i="12"/>
  <c r="BI205" i="12"/>
  <c r="BH205" i="12"/>
  <c r="BG205" i="12"/>
  <c r="BE205" i="12"/>
  <c r="T205" i="12"/>
  <c r="R205" i="12"/>
  <c r="P205" i="12"/>
  <c r="BI204" i="12"/>
  <c r="BH204" i="12"/>
  <c r="BG204" i="12"/>
  <c r="BE204" i="12"/>
  <c r="T204" i="12"/>
  <c r="R204" i="12"/>
  <c r="P204" i="12"/>
  <c r="BI203" i="12"/>
  <c r="BH203" i="12"/>
  <c r="BG203" i="12"/>
  <c r="BE203" i="12"/>
  <c r="T203" i="12"/>
  <c r="R203" i="12"/>
  <c r="P203" i="12"/>
  <c r="BI202" i="12"/>
  <c r="BH202" i="12"/>
  <c r="BG202" i="12"/>
  <c r="BE202" i="12"/>
  <c r="T202" i="12"/>
  <c r="R202" i="12"/>
  <c r="P202" i="12"/>
  <c r="BI201" i="12"/>
  <c r="BH201" i="12"/>
  <c r="BG201" i="12"/>
  <c r="BE201" i="12"/>
  <c r="T201" i="12"/>
  <c r="R201" i="12"/>
  <c r="P201" i="12"/>
  <c r="BI200" i="12"/>
  <c r="BH200" i="12"/>
  <c r="BG200" i="12"/>
  <c r="BE200" i="12"/>
  <c r="T200" i="12"/>
  <c r="R200" i="12"/>
  <c r="P200" i="12"/>
  <c r="BI199" i="12"/>
  <c r="BH199" i="12"/>
  <c r="BG199" i="12"/>
  <c r="BE199" i="12"/>
  <c r="T199" i="12"/>
  <c r="R199" i="12"/>
  <c r="P199" i="12"/>
  <c r="BI198" i="12"/>
  <c r="BH198" i="12"/>
  <c r="BG198" i="12"/>
  <c r="BE198" i="12"/>
  <c r="T198" i="12"/>
  <c r="R198" i="12"/>
  <c r="P198" i="12"/>
  <c r="BI197" i="12"/>
  <c r="BH197" i="12"/>
  <c r="BG197" i="12"/>
  <c r="BE197" i="12"/>
  <c r="T197" i="12"/>
  <c r="R197" i="12"/>
  <c r="P197" i="12"/>
  <c r="BI196" i="12"/>
  <c r="BH196" i="12"/>
  <c r="BG196" i="12"/>
  <c r="BE196" i="12"/>
  <c r="T196" i="12"/>
  <c r="R196" i="12"/>
  <c r="P196" i="12"/>
  <c r="BI195" i="12"/>
  <c r="BH195" i="12"/>
  <c r="BG195" i="12"/>
  <c r="BE195" i="12"/>
  <c r="T195" i="12"/>
  <c r="R195" i="12"/>
  <c r="P195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90" i="12"/>
  <c r="BH190" i="12"/>
  <c r="BG190" i="12"/>
  <c r="BE190" i="12"/>
  <c r="T190" i="12"/>
  <c r="R190" i="12"/>
  <c r="P190" i="12"/>
  <c r="BI189" i="12"/>
  <c r="BH189" i="12"/>
  <c r="BG189" i="12"/>
  <c r="BE189" i="12"/>
  <c r="T189" i="12"/>
  <c r="R189" i="12"/>
  <c r="P189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30" i="12"/>
  <c r="BH130" i="12"/>
  <c r="BG130" i="12"/>
  <c r="BE130" i="12"/>
  <c r="T130" i="12"/>
  <c r="R130" i="12"/>
  <c r="P130" i="12"/>
  <c r="BI129" i="12"/>
  <c r="BH129" i="12"/>
  <c r="BG129" i="12"/>
  <c r="BE129" i="12"/>
  <c r="T129" i="12"/>
  <c r="R129" i="12"/>
  <c r="P129" i="12"/>
  <c r="J123" i="12"/>
  <c r="J122" i="12"/>
  <c r="F122" i="12"/>
  <c r="F120" i="12"/>
  <c r="E118" i="12"/>
  <c r="J94" i="12"/>
  <c r="J93" i="12"/>
  <c r="F93" i="12"/>
  <c r="F91" i="12"/>
  <c r="E89" i="12"/>
  <c r="J20" i="12"/>
  <c r="E20" i="12"/>
  <c r="F123" i="12"/>
  <c r="J19" i="12"/>
  <c r="J14" i="12"/>
  <c r="J120" i="12" s="1"/>
  <c r="E7" i="12"/>
  <c r="E85" i="12" s="1"/>
  <c r="J39" i="11"/>
  <c r="J38" i="11"/>
  <c r="AY109" i="1"/>
  <c r="J37" i="11"/>
  <c r="AX109" i="1"/>
  <c r="BI218" i="11"/>
  <c r="BH218" i="11"/>
  <c r="BG218" i="11"/>
  <c r="BE218" i="11"/>
  <c r="T218" i="11"/>
  <c r="R218" i="11"/>
  <c r="P218" i="11"/>
  <c r="BI217" i="11"/>
  <c r="BH217" i="11"/>
  <c r="BG217" i="11"/>
  <c r="BE217" i="11"/>
  <c r="T217" i="11"/>
  <c r="R217" i="11"/>
  <c r="P217" i="11"/>
  <c r="BI216" i="11"/>
  <c r="BH216" i="11"/>
  <c r="BG216" i="11"/>
  <c r="BE216" i="11"/>
  <c r="T216" i="11"/>
  <c r="R216" i="11"/>
  <c r="P216" i="11"/>
  <c r="BI215" i="11"/>
  <c r="BH215" i="11"/>
  <c r="BG215" i="11"/>
  <c r="BE215" i="11"/>
  <c r="T215" i="11"/>
  <c r="R215" i="11"/>
  <c r="P215" i="11"/>
  <c r="BI214" i="11"/>
  <c r="BH214" i="11"/>
  <c r="BG214" i="11"/>
  <c r="BE214" i="11"/>
  <c r="T214" i="11"/>
  <c r="R214" i="11"/>
  <c r="P214" i="11"/>
  <c r="BI213" i="11"/>
  <c r="BH213" i="11"/>
  <c r="BG213" i="11"/>
  <c r="BE213" i="11"/>
  <c r="T213" i="11"/>
  <c r="R213" i="11"/>
  <c r="P213" i="11"/>
  <c r="BI211" i="11"/>
  <c r="BH211" i="11"/>
  <c r="BG211" i="11"/>
  <c r="BE211" i="11"/>
  <c r="T211" i="11"/>
  <c r="R211" i="11"/>
  <c r="P211" i="11"/>
  <c r="BI210" i="11"/>
  <c r="BH210" i="11"/>
  <c r="BG210" i="11"/>
  <c r="BE210" i="11"/>
  <c r="T210" i="11"/>
  <c r="R210" i="11"/>
  <c r="P210" i="11"/>
  <c r="BI209" i="11"/>
  <c r="BH209" i="11"/>
  <c r="BG209" i="11"/>
  <c r="BE209" i="11"/>
  <c r="T209" i="11"/>
  <c r="R209" i="11"/>
  <c r="P209" i="11"/>
  <c r="BI207" i="11"/>
  <c r="BH207" i="11"/>
  <c r="BG207" i="11"/>
  <c r="BE207" i="11"/>
  <c r="T207" i="11"/>
  <c r="R207" i="11"/>
  <c r="P207" i="11"/>
  <c r="BI206" i="11"/>
  <c r="BH206" i="11"/>
  <c r="BG206" i="11"/>
  <c r="BE206" i="11"/>
  <c r="T206" i="11"/>
  <c r="R206" i="11"/>
  <c r="P206" i="11"/>
  <c r="BI205" i="11"/>
  <c r="BH205" i="11"/>
  <c r="BG205" i="11"/>
  <c r="BE205" i="11"/>
  <c r="T205" i="11"/>
  <c r="R205" i="11"/>
  <c r="P205" i="11"/>
  <c r="BI204" i="11"/>
  <c r="BH204" i="11"/>
  <c r="BG204" i="11"/>
  <c r="BE204" i="11"/>
  <c r="T204" i="11"/>
  <c r="R204" i="11"/>
  <c r="P204" i="11"/>
  <c r="BI203" i="11"/>
  <c r="BH203" i="11"/>
  <c r="BG203" i="11"/>
  <c r="BE203" i="11"/>
  <c r="T203" i="11"/>
  <c r="R203" i="11"/>
  <c r="P203" i="11"/>
  <c r="BI202" i="11"/>
  <c r="BH202" i="11"/>
  <c r="BG202" i="11"/>
  <c r="BE202" i="11"/>
  <c r="T202" i="11"/>
  <c r="R202" i="11"/>
  <c r="P202" i="11"/>
  <c r="BI201" i="11"/>
  <c r="BH201" i="11"/>
  <c r="BG201" i="11"/>
  <c r="BE201" i="11"/>
  <c r="T201" i="11"/>
  <c r="R201" i="11"/>
  <c r="P201" i="11"/>
  <c r="BI200" i="11"/>
  <c r="BH200" i="11"/>
  <c r="BG200" i="11"/>
  <c r="BE200" i="11"/>
  <c r="T200" i="11"/>
  <c r="R200" i="11"/>
  <c r="P200" i="11"/>
  <c r="BI199" i="11"/>
  <c r="BH199" i="11"/>
  <c r="BG199" i="11"/>
  <c r="BE199" i="11"/>
  <c r="T199" i="11"/>
  <c r="R199" i="11"/>
  <c r="P199" i="11"/>
  <c r="BI198" i="11"/>
  <c r="BH198" i="11"/>
  <c r="BG198" i="11"/>
  <c r="BE198" i="11"/>
  <c r="T198" i="11"/>
  <c r="R198" i="11"/>
  <c r="P198" i="11"/>
  <c r="BI197" i="11"/>
  <c r="BH197" i="11"/>
  <c r="BG197" i="11"/>
  <c r="BE197" i="11"/>
  <c r="T197" i="11"/>
  <c r="R197" i="11"/>
  <c r="P197" i="11"/>
  <c r="BI196" i="11"/>
  <c r="BH196" i="11"/>
  <c r="BG196" i="11"/>
  <c r="BE196" i="11"/>
  <c r="T196" i="11"/>
  <c r="R196" i="11"/>
  <c r="P196" i="11"/>
  <c r="BI195" i="11"/>
  <c r="BH195" i="11"/>
  <c r="BG195" i="11"/>
  <c r="BE195" i="11"/>
  <c r="T195" i="11"/>
  <c r="R195" i="11"/>
  <c r="P195" i="11"/>
  <c r="BI194" i="11"/>
  <c r="BH194" i="11"/>
  <c r="BG194" i="11"/>
  <c r="BE194" i="11"/>
  <c r="T194" i="11"/>
  <c r="R194" i="11"/>
  <c r="P194" i="11"/>
  <c r="BI193" i="11"/>
  <c r="BH193" i="11"/>
  <c r="BG193" i="11"/>
  <c r="BE193" i="11"/>
  <c r="T193" i="11"/>
  <c r="R193" i="11"/>
  <c r="P193" i="11"/>
  <c r="BI192" i="11"/>
  <c r="BH192" i="11"/>
  <c r="BG192" i="11"/>
  <c r="BE192" i="11"/>
  <c r="T192" i="11"/>
  <c r="R192" i="11"/>
  <c r="P192" i="11"/>
  <c r="BI191" i="11"/>
  <c r="BH191" i="11"/>
  <c r="BG191" i="11"/>
  <c r="BE191" i="11"/>
  <c r="T191" i="11"/>
  <c r="R191" i="11"/>
  <c r="P191" i="11"/>
  <c r="BI190" i="11"/>
  <c r="BH190" i="11"/>
  <c r="BG190" i="11"/>
  <c r="BE190" i="11"/>
  <c r="T190" i="11"/>
  <c r="R190" i="11"/>
  <c r="P190" i="11"/>
  <c r="BI189" i="11"/>
  <c r="BH189" i="11"/>
  <c r="BG189" i="11"/>
  <c r="BE189" i="11"/>
  <c r="T189" i="11"/>
  <c r="R189" i="11"/>
  <c r="P189" i="11"/>
  <c r="BI188" i="11"/>
  <c r="BH188" i="11"/>
  <c r="BG188" i="11"/>
  <c r="BE188" i="11"/>
  <c r="T188" i="11"/>
  <c r="R188" i="11"/>
  <c r="P188" i="1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5" i="11"/>
  <c r="BH185" i="11"/>
  <c r="BG185" i="11"/>
  <c r="BE185" i="11"/>
  <c r="T185" i="11"/>
  <c r="R185" i="11"/>
  <c r="P185" i="11"/>
  <c r="BI184" i="11"/>
  <c r="BH184" i="11"/>
  <c r="BG184" i="11"/>
  <c r="BE184" i="11"/>
  <c r="T184" i="11"/>
  <c r="R184" i="11"/>
  <c r="P184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J122" i="11"/>
  <c r="J121" i="11"/>
  <c r="F121" i="11"/>
  <c r="F119" i="11"/>
  <c r="E117" i="11"/>
  <c r="J94" i="11"/>
  <c r="J93" i="11"/>
  <c r="F93" i="11"/>
  <c r="F91" i="11"/>
  <c r="E89" i="11"/>
  <c r="J20" i="11"/>
  <c r="E20" i="11"/>
  <c r="F122" i="11"/>
  <c r="J19" i="11"/>
  <c r="J14" i="11"/>
  <c r="J119" i="11" s="1"/>
  <c r="E7" i="11"/>
  <c r="E113" i="11"/>
  <c r="J39" i="10"/>
  <c r="J38" i="10"/>
  <c r="AY107" i="1"/>
  <c r="J37" i="10"/>
  <c r="AX107" i="1" s="1"/>
  <c r="BI282" i="10"/>
  <c r="BH282" i="10"/>
  <c r="BG282" i="10"/>
  <c r="BE282" i="10"/>
  <c r="T282" i="10"/>
  <c r="R282" i="10"/>
  <c r="P282" i="10"/>
  <c r="BI281" i="10"/>
  <c r="BH281" i="10"/>
  <c r="BG281" i="10"/>
  <c r="BE281" i="10"/>
  <c r="T281" i="10"/>
  <c r="R281" i="10"/>
  <c r="P281" i="10"/>
  <c r="BI280" i="10"/>
  <c r="BH280" i="10"/>
  <c r="BG280" i="10"/>
  <c r="BE280" i="10"/>
  <c r="T280" i="10"/>
  <c r="R280" i="10"/>
  <c r="P280" i="10"/>
  <c r="BI279" i="10"/>
  <c r="BH279" i="10"/>
  <c r="BG279" i="10"/>
  <c r="BE279" i="10"/>
  <c r="T279" i="10"/>
  <c r="R279" i="10"/>
  <c r="P279" i="10"/>
  <c r="BI278" i="10"/>
  <c r="BH278" i="10"/>
  <c r="BG278" i="10"/>
  <c r="BE278" i="10"/>
  <c r="T278" i="10"/>
  <c r="R278" i="10"/>
  <c r="P278" i="10"/>
  <c r="BI277" i="10"/>
  <c r="BH277" i="10"/>
  <c r="BG277" i="10"/>
  <c r="BE277" i="10"/>
  <c r="T277" i="10"/>
  <c r="R277" i="10"/>
  <c r="P277" i="10"/>
  <c r="BI276" i="10"/>
  <c r="BH276" i="10"/>
  <c r="BG276" i="10"/>
  <c r="BE276" i="10"/>
  <c r="T276" i="10"/>
  <c r="R276" i="10"/>
  <c r="P276" i="10"/>
  <c r="BI275" i="10"/>
  <c r="BH275" i="10"/>
  <c r="BG275" i="10"/>
  <c r="BE275" i="10"/>
  <c r="T275" i="10"/>
  <c r="R275" i="10"/>
  <c r="P275" i="10"/>
  <c r="BI274" i="10"/>
  <c r="BH274" i="10"/>
  <c r="BG274" i="10"/>
  <c r="BE274" i="10"/>
  <c r="T274" i="10"/>
  <c r="R274" i="10"/>
  <c r="P274" i="10"/>
  <c r="BI273" i="10"/>
  <c r="BH273" i="10"/>
  <c r="BG273" i="10"/>
  <c r="BE273" i="10"/>
  <c r="T273" i="10"/>
  <c r="R273" i="10"/>
  <c r="P273" i="10"/>
  <c r="BI272" i="10"/>
  <c r="BH272" i="10"/>
  <c r="BG272" i="10"/>
  <c r="BE272" i="10"/>
  <c r="T272" i="10"/>
  <c r="R272" i="10"/>
  <c r="P272" i="10"/>
  <c r="BI271" i="10"/>
  <c r="BH271" i="10"/>
  <c r="BG271" i="10"/>
  <c r="BE271" i="10"/>
  <c r="T271" i="10"/>
  <c r="R271" i="10"/>
  <c r="P271" i="10"/>
  <c r="BI270" i="10"/>
  <c r="BH270" i="10"/>
  <c r="BG270" i="10"/>
  <c r="BE270" i="10"/>
  <c r="T270" i="10"/>
  <c r="R270" i="10"/>
  <c r="P270" i="10"/>
  <c r="BI269" i="10"/>
  <c r="BH269" i="10"/>
  <c r="BG269" i="10"/>
  <c r="BE269" i="10"/>
  <c r="T269" i="10"/>
  <c r="R269" i="10"/>
  <c r="P269" i="10"/>
  <c r="BI268" i="10"/>
  <c r="BH268" i="10"/>
  <c r="BG268" i="10"/>
  <c r="BE268" i="10"/>
  <c r="T268" i="10"/>
  <c r="R268" i="10"/>
  <c r="P268" i="10"/>
  <c r="BI267" i="10"/>
  <c r="BH267" i="10"/>
  <c r="BG267" i="10"/>
  <c r="BE267" i="10"/>
  <c r="T267" i="10"/>
  <c r="R267" i="10"/>
  <c r="P267" i="10"/>
  <c r="BI266" i="10"/>
  <c r="BH266" i="10"/>
  <c r="BG266" i="10"/>
  <c r="BE266" i="10"/>
  <c r="T266" i="10"/>
  <c r="R266" i="10"/>
  <c r="P266" i="10"/>
  <c r="BI265" i="10"/>
  <c r="BH265" i="10"/>
  <c r="BG265" i="10"/>
  <c r="BE265" i="10"/>
  <c r="T265" i="10"/>
  <c r="R265" i="10"/>
  <c r="P265" i="10"/>
  <c r="BI264" i="10"/>
  <c r="BH264" i="10"/>
  <c r="BG264" i="10"/>
  <c r="BE264" i="10"/>
  <c r="T264" i="10"/>
  <c r="R264" i="10"/>
  <c r="P264" i="10"/>
  <c r="BI263" i="10"/>
  <c r="BH263" i="10"/>
  <c r="BG263" i="10"/>
  <c r="BE263" i="10"/>
  <c r="T263" i="10"/>
  <c r="R263" i="10"/>
  <c r="P263" i="10"/>
  <c r="BI262" i="10"/>
  <c r="BH262" i="10"/>
  <c r="BG262" i="10"/>
  <c r="BE262" i="10"/>
  <c r="T262" i="10"/>
  <c r="R262" i="10"/>
  <c r="P262" i="10"/>
  <c r="BI261" i="10"/>
  <c r="BH261" i="10"/>
  <c r="BG261" i="10"/>
  <c r="BE261" i="10"/>
  <c r="T261" i="10"/>
  <c r="R261" i="10"/>
  <c r="P261" i="10"/>
  <c r="BI260" i="10"/>
  <c r="BH260" i="10"/>
  <c r="BG260" i="10"/>
  <c r="BE260" i="10"/>
  <c r="T260" i="10"/>
  <c r="R260" i="10"/>
  <c r="P260" i="10"/>
  <c r="BI259" i="10"/>
  <c r="BH259" i="10"/>
  <c r="BG259" i="10"/>
  <c r="BE259" i="10"/>
  <c r="T259" i="10"/>
  <c r="R259" i="10"/>
  <c r="P259" i="10"/>
  <c r="BI258" i="10"/>
  <c r="BH258" i="10"/>
  <c r="BG258" i="10"/>
  <c r="BE258" i="10"/>
  <c r="T258" i="10"/>
  <c r="R258" i="10"/>
  <c r="P258" i="10"/>
  <c r="BI257" i="10"/>
  <c r="BH257" i="10"/>
  <c r="BG257" i="10"/>
  <c r="BE257" i="10"/>
  <c r="T257" i="10"/>
  <c r="R257" i="10"/>
  <c r="P257" i="10"/>
  <c r="BI255" i="10"/>
  <c r="BH255" i="10"/>
  <c r="BG255" i="10"/>
  <c r="BE255" i="10"/>
  <c r="T255" i="10"/>
  <c r="R255" i="10"/>
  <c r="P255" i="10"/>
  <c r="BI254" i="10"/>
  <c r="BH254" i="10"/>
  <c r="BG254" i="10"/>
  <c r="BE254" i="10"/>
  <c r="T254" i="10"/>
  <c r="R254" i="10"/>
  <c r="P254" i="10"/>
  <c r="BI253" i="10"/>
  <c r="BH253" i="10"/>
  <c r="BG253" i="10"/>
  <c r="BE253" i="10"/>
  <c r="T253" i="10"/>
  <c r="R253" i="10"/>
  <c r="P253" i="10"/>
  <c r="BI252" i="10"/>
  <c r="BH252" i="10"/>
  <c r="BG252" i="10"/>
  <c r="BE252" i="10"/>
  <c r="T252" i="10"/>
  <c r="R252" i="10"/>
  <c r="P252" i="10"/>
  <c r="BI251" i="10"/>
  <c r="BH251" i="10"/>
  <c r="BG251" i="10"/>
  <c r="BE251" i="10"/>
  <c r="T251" i="10"/>
  <c r="R251" i="10"/>
  <c r="P251" i="10"/>
  <c r="BI250" i="10"/>
  <c r="BH250" i="10"/>
  <c r="BG250" i="10"/>
  <c r="BE250" i="10"/>
  <c r="T250" i="10"/>
  <c r="R250" i="10"/>
  <c r="P250" i="10"/>
  <c r="BI249" i="10"/>
  <c r="BH249" i="10"/>
  <c r="BG249" i="10"/>
  <c r="BE249" i="10"/>
  <c r="T249" i="10"/>
  <c r="R249" i="10"/>
  <c r="P249" i="10"/>
  <c r="BI248" i="10"/>
  <c r="BH248" i="10"/>
  <c r="BG248" i="10"/>
  <c r="BE248" i="10"/>
  <c r="T248" i="10"/>
  <c r="R248" i="10"/>
  <c r="P248" i="10"/>
  <c r="BI247" i="10"/>
  <c r="BH247" i="10"/>
  <c r="BG247" i="10"/>
  <c r="BE247" i="10"/>
  <c r="T247" i="10"/>
  <c r="R247" i="10"/>
  <c r="P247" i="10"/>
  <c r="BI246" i="10"/>
  <c r="BH246" i="10"/>
  <c r="BG246" i="10"/>
  <c r="BE246" i="10"/>
  <c r="T246" i="10"/>
  <c r="R246" i="10"/>
  <c r="P246" i="10"/>
  <c r="BI245" i="10"/>
  <c r="BH245" i="10"/>
  <c r="BG245" i="10"/>
  <c r="BE245" i="10"/>
  <c r="T245" i="10"/>
  <c r="R245" i="10"/>
  <c r="P245" i="10"/>
  <c r="BI244" i="10"/>
  <c r="BH244" i="10"/>
  <c r="BG244" i="10"/>
  <c r="BE244" i="10"/>
  <c r="T244" i="10"/>
  <c r="R244" i="10"/>
  <c r="P244" i="10"/>
  <c r="BI243" i="10"/>
  <c r="BH243" i="10"/>
  <c r="BG243" i="10"/>
  <c r="BE243" i="10"/>
  <c r="T243" i="10"/>
  <c r="R243" i="10"/>
  <c r="P243" i="10"/>
  <c r="BI242" i="10"/>
  <c r="BH242" i="10"/>
  <c r="BG242" i="10"/>
  <c r="BE242" i="10"/>
  <c r="T242" i="10"/>
  <c r="R242" i="10"/>
  <c r="P242" i="10"/>
  <c r="BI241" i="10"/>
  <c r="BH241" i="10"/>
  <c r="BG241" i="10"/>
  <c r="BE241" i="10"/>
  <c r="T241" i="10"/>
  <c r="R241" i="10"/>
  <c r="P241" i="10"/>
  <c r="BI240" i="10"/>
  <c r="BH240" i="10"/>
  <c r="BG240" i="10"/>
  <c r="BE240" i="10"/>
  <c r="T240" i="10"/>
  <c r="R240" i="10"/>
  <c r="P240" i="10"/>
  <c r="BI239" i="10"/>
  <c r="BH239" i="10"/>
  <c r="BG239" i="10"/>
  <c r="BE239" i="10"/>
  <c r="T239" i="10"/>
  <c r="R239" i="10"/>
  <c r="P239" i="10"/>
  <c r="BI238" i="10"/>
  <c r="BH238" i="10"/>
  <c r="BG238" i="10"/>
  <c r="BE238" i="10"/>
  <c r="T238" i="10"/>
  <c r="R238" i="10"/>
  <c r="P238" i="10"/>
  <c r="BI237" i="10"/>
  <c r="BH237" i="10"/>
  <c r="BG237" i="10"/>
  <c r="BE237" i="10"/>
  <c r="T237" i="10"/>
  <c r="R237" i="10"/>
  <c r="P237" i="10"/>
  <c r="BI236" i="10"/>
  <c r="BH236" i="10"/>
  <c r="BG236" i="10"/>
  <c r="BE236" i="10"/>
  <c r="T236" i="10"/>
  <c r="R236" i="10"/>
  <c r="P236" i="10"/>
  <c r="BI234" i="10"/>
  <c r="BH234" i="10"/>
  <c r="BG234" i="10"/>
  <c r="BE234" i="10"/>
  <c r="T234" i="10"/>
  <c r="R234" i="10"/>
  <c r="P234" i="10"/>
  <c r="BI233" i="10"/>
  <c r="BH233" i="10"/>
  <c r="BG233" i="10"/>
  <c r="BE233" i="10"/>
  <c r="T233" i="10"/>
  <c r="R233" i="10"/>
  <c r="P233" i="10"/>
  <c r="BI232" i="10"/>
  <c r="BH232" i="10"/>
  <c r="BG232" i="10"/>
  <c r="BE232" i="10"/>
  <c r="T232" i="10"/>
  <c r="R232" i="10"/>
  <c r="P232" i="10"/>
  <c r="BI231" i="10"/>
  <c r="BH231" i="10"/>
  <c r="BG231" i="10"/>
  <c r="BE231" i="10"/>
  <c r="T231" i="10"/>
  <c r="R231" i="10"/>
  <c r="P231" i="10"/>
  <c r="BI230" i="10"/>
  <c r="BH230" i="10"/>
  <c r="BG230" i="10"/>
  <c r="BE230" i="10"/>
  <c r="T230" i="10"/>
  <c r="R230" i="10"/>
  <c r="P230" i="10"/>
  <c r="BI229" i="10"/>
  <c r="BH229" i="10"/>
  <c r="BG229" i="10"/>
  <c r="BE229" i="10"/>
  <c r="T229" i="10"/>
  <c r="R229" i="10"/>
  <c r="P229" i="10"/>
  <c r="BI228" i="10"/>
  <c r="BH228" i="10"/>
  <c r="BG228" i="10"/>
  <c r="BE228" i="10"/>
  <c r="T228" i="10"/>
  <c r="R228" i="10"/>
  <c r="P228" i="10"/>
  <c r="BI227" i="10"/>
  <c r="BH227" i="10"/>
  <c r="BG227" i="10"/>
  <c r="BE227" i="10"/>
  <c r="T227" i="10"/>
  <c r="R227" i="10"/>
  <c r="P227" i="10"/>
  <c r="BI226" i="10"/>
  <c r="BH226" i="10"/>
  <c r="BG226" i="10"/>
  <c r="BE226" i="10"/>
  <c r="T226" i="10"/>
  <c r="R226" i="10"/>
  <c r="P226" i="10"/>
  <c r="BI225" i="10"/>
  <c r="BH225" i="10"/>
  <c r="BG225" i="10"/>
  <c r="BE225" i="10"/>
  <c r="T225" i="10"/>
  <c r="R225" i="10"/>
  <c r="P225" i="10"/>
  <c r="BI224" i="10"/>
  <c r="BH224" i="10"/>
  <c r="BG224" i="10"/>
  <c r="BE224" i="10"/>
  <c r="T224" i="10"/>
  <c r="R224" i="10"/>
  <c r="P224" i="10"/>
  <c r="BI223" i="10"/>
  <c r="BH223" i="10"/>
  <c r="BG223" i="10"/>
  <c r="BE223" i="10"/>
  <c r="T223" i="10"/>
  <c r="R223" i="10"/>
  <c r="P223" i="10"/>
  <c r="BI222" i="10"/>
  <c r="BH222" i="10"/>
  <c r="BG222" i="10"/>
  <c r="BE222" i="10"/>
  <c r="T222" i="10"/>
  <c r="R222" i="10"/>
  <c r="P222" i="10"/>
  <c r="BI221" i="10"/>
  <c r="BH221" i="10"/>
  <c r="BG221" i="10"/>
  <c r="BE221" i="10"/>
  <c r="T221" i="10"/>
  <c r="R221" i="10"/>
  <c r="P221" i="10"/>
  <c r="BI219" i="10"/>
  <c r="BH219" i="10"/>
  <c r="BG219" i="10"/>
  <c r="BE219" i="10"/>
  <c r="T219" i="10"/>
  <c r="R219" i="10"/>
  <c r="P219" i="10"/>
  <c r="BI218" i="10"/>
  <c r="BH218" i="10"/>
  <c r="BG218" i="10"/>
  <c r="BE218" i="10"/>
  <c r="T218" i="10"/>
  <c r="R218" i="10"/>
  <c r="P218" i="10"/>
  <c r="BI217" i="10"/>
  <c r="BH217" i="10"/>
  <c r="BG217" i="10"/>
  <c r="BE217" i="10"/>
  <c r="T217" i="10"/>
  <c r="R217" i="10"/>
  <c r="P217" i="10"/>
  <c r="BI216" i="10"/>
  <c r="BH216" i="10"/>
  <c r="BG216" i="10"/>
  <c r="BE216" i="10"/>
  <c r="T216" i="10"/>
  <c r="R216" i="10"/>
  <c r="P216" i="10"/>
  <c r="BI215" i="10"/>
  <c r="BH215" i="10"/>
  <c r="BG215" i="10"/>
  <c r="BE215" i="10"/>
  <c r="T215" i="10"/>
  <c r="R215" i="10"/>
  <c r="P215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10" i="10"/>
  <c r="BH210" i="10"/>
  <c r="BG210" i="10"/>
  <c r="BE210" i="10"/>
  <c r="T210" i="10"/>
  <c r="R210" i="10"/>
  <c r="P210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6" i="10"/>
  <c r="BH206" i="10"/>
  <c r="BG206" i="10"/>
  <c r="BE206" i="10"/>
  <c r="T206" i="10"/>
  <c r="R206" i="10"/>
  <c r="P206" i="10"/>
  <c r="BI205" i="10"/>
  <c r="BH205" i="10"/>
  <c r="BG205" i="10"/>
  <c r="BE205" i="10"/>
  <c r="T205" i="10"/>
  <c r="R205" i="10"/>
  <c r="P205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202" i="10"/>
  <c r="BH202" i="10"/>
  <c r="BG202" i="10"/>
  <c r="BE202" i="10"/>
  <c r="T202" i="10"/>
  <c r="R202" i="10"/>
  <c r="P202" i="10"/>
  <c r="BI201" i="10"/>
  <c r="BH201" i="10"/>
  <c r="BG201" i="10"/>
  <c r="BE201" i="10"/>
  <c r="T201" i="10"/>
  <c r="R201" i="10"/>
  <c r="P201" i="10"/>
  <c r="BI200" i="10"/>
  <c r="BH200" i="10"/>
  <c r="BG200" i="10"/>
  <c r="BE200" i="10"/>
  <c r="T200" i="10"/>
  <c r="R200" i="10"/>
  <c r="P200" i="10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R198" i="10"/>
  <c r="P198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J124" i="10"/>
  <c r="J123" i="10"/>
  <c r="F123" i="10"/>
  <c r="F121" i="10"/>
  <c r="E119" i="10"/>
  <c r="J94" i="10"/>
  <c r="J93" i="10"/>
  <c r="F93" i="10"/>
  <c r="F91" i="10"/>
  <c r="E89" i="10"/>
  <c r="J20" i="10"/>
  <c r="E20" i="10"/>
  <c r="F124" i="10" s="1"/>
  <c r="J19" i="10"/>
  <c r="J14" i="10"/>
  <c r="J91" i="10" s="1"/>
  <c r="E7" i="10"/>
  <c r="E115" i="10"/>
  <c r="J39" i="9"/>
  <c r="J38" i="9"/>
  <c r="AY106" i="1" s="1"/>
  <c r="J37" i="9"/>
  <c r="AX106" i="1"/>
  <c r="BI275" i="9"/>
  <c r="BH275" i="9"/>
  <c r="BG275" i="9"/>
  <c r="BE275" i="9"/>
  <c r="T275" i="9"/>
  <c r="R275" i="9"/>
  <c r="P275" i="9"/>
  <c r="BI274" i="9"/>
  <c r="BH274" i="9"/>
  <c r="BG274" i="9"/>
  <c r="BE274" i="9"/>
  <c r="T274" i="9"/>
  <c r="R274" i="9"/>
  <c r="P274" i="9"/>
  <c r="BI273" i="9"/>
  <c r="BH273" i="9"/>
  <c r="BG273" i="9"/>
  <c r="BE273" i="9"/>
  <c r="T273" i="9"/>
  <c r="R273" i="9"/>
  <c r="P273" i="9"/>
  <c r="BI271" i="9"/>
  <c r="BH271" i="9"/>
  <c r="BG271" i="9"/>
  <c r="BE271" i="9"/>
  <c r="T271" i="9"/>
  <c r="T270" i="9"/>
  <c r="R271" i="9"/>
  <c r="R270" i="9" s="1"/>
  <c r="P271" i="9"/>
  <c r="P270" i="9" s="1"/>
  <c r="BI269" i="9"/>
  <c r="BH269" i="9"/>
  <c r="BG269" i="9"/>
  <c r="BE269" i="9"/>
  <c r="T269" i="9"/>
  <c r="R269" i="9"/>
  <c r="P269" i="9"/>
  <c r="BI268" i="9"/>
  <c r="BH268" i="9"/>
  <c r="BG268" i="9"/>
  <c r="BE268" i="9"/>
  <c r="T268" i="9"/>
  <c r="R268" i="9"/>
  <c r="P268" i="9"/>
  <c r="BI267" i="9"/>
  <c r="BH267" i="9"/>
  <c r="BG267" i="9"/>
  <c r="BE267" i="9"/>
  <c r="T267" i="9"/>
  <c r="R267" i="9"/>
  <c r="P267" i="9"/>
  <c r="BI266" i="9"/>
  <c r="BH266" i="9"/>
  <c r="BG266" i="9"/>
  <c r="BE266" i="9"/>
  <c r="T266" i="9"/>
  <c r="R266" i="9"/>
  <c r="P266" i="9"/>
  <c r="BI265" i="9"/>
  <c r="BH265" i="9"/>
  <c r="BG265" i="9"/>
  <c r="BE265" i="9"/>
  <c r="T265" i="9"/>
  <c r="R265" i="9"/>
  <c r="P265" i="9"/>
  <c r="BI264" i="9"/>
  <c r="BH264" i="9"/>
  <c r="BG264" i="9"/>
  <c r="BE264" i="9"/>
  <c r="T264" i="9"/>
  <c r="R264" i="9"/>
  <c r="P264" i="9"/>
  <c r="BI263" i="9"/>
  <c r="BH263" i="9"/>
  <c r="BG263" i="9"/>
  <c r="BE263" i="9"/>
  <c r="T263" i="9"/>
  <c r="R263" i="9"/>
  <c r="P263" i="9"/>
  <c r="BI262" i="9"/>
  <c r="BH262" i="9"/>
  <c r="BG262" i="9"/>
  <c r="BE262" i="9"/>
  <c r="T262" i="9"/>
  <c r="R262" i="9"/>
  <c r="P262" i="9"/>
  <c r="BI261" i="9"/>
  <c r="BH261" i="9"/>
  <c r="BG261" i="9"/>
  <c r="BE261" i="9"/>
  <c r="T261" i="9"/>
  <c r="R261" i="9"/>
  <c r="P261" i="9"/>
  <c r="BI260" i="9"/>
  <c r="BH260" i="9"/>
  <c r="BG260" i="9"/>
  <c r="BE260" i="9"/>
  <c r="T260" i="9"/>
  <c r="R260" i="9"/>
  <c r="P260" i="9"/>
  <c r="BI254" i="9"/>
  <c r="BH254" i="9"/>
  <c r="BG254" i="9"/>
  <c r="BE254" i="9"/>
  <c r="T254" i="9"/>
  <c r="R254" i="9"/>
  <c r="P254" i="9"/>
  <c r="BI248" i="9"/>
  <c r="BH248" i="9"/>
  <c r="BG248" i="9"/>
  <c r="BE248" i="9"/>
  <c r="T248" i="9"/>
  <c r="R248" i="9"/>
  <c r="P248" i="9"/>
  <c r="BI242" i="9"/>
  <c r="BH242" i="9"/>
  <c r="BG242" i="9"/>
  <c r="BE242" i="9"/>
  <c r="T242" i="9"/>
  <c r="R242" i="9"/>
  <c r="P242" i="9"/>
  <c r="BI236" i="9"/>
  <c r="BH236" i="9"/>
  <c r="BG236" i="9"/>
  <c r="BE236" i="9"/>
  <c r="T236" i="9"/>
  <c r="R236" i="9"/>
  <c r="P236" i="9"/>
  <c r="BI235" i="9"/>
  <c r="BH235" i="9"/>
  <c r="BG235" i="9"/>
  <c r="BE235" i="9"/>
  <c r="T235" i="9"/>
  <c r="R235" i="9"/>
  <c r="P235" i="9"/>
  <c r="BI234" i="9"/>
  <c r="BH234" i="9"/>
  <c r="BG234" i="9"/>
  <c r="BE234" i="9"/>
  <c r="T234" i="9"/>
  <c r="R234" i="9"/>
  <c r="P234" i="9"/>
  <c r="BI233" i="9"/>
  <c r="BH233" i="9"/>
  <c r="BG233" i="9"/>
  <c r="BE233" i="9"/>
  <c r="T233" i="9"/>
  <c r="R233" i="9"/>
  <c r="P233" i="9"/>
  <c r="BI232" i="9"/>
  <c r="BH232" i="9"/>
  <c r="BG232" i="9"/>
  <c r="BE232" i="9"/>
  <c r="T232" i="9"/>
  <c r="R232" i="9"/>
  <c r="P232" i="9"/>
  <c r="BI231" i="9"/>
  <c r="BH231" i="9"/>
  <c r="BG231" i="9"/>
  <c r="BE231" i="9"/>
  <c r="T231" i="9"/>
  <c r="R231" i="9"/>
  <c r="P231" i="9"/>
  <c r="BI230" i="9"/>
  <c r="BH230" i="9"/>
  <c r="BG230" i="9"/>
  <c r="BE230" i="9"/>
  <c r="T230" i="9"/>
  <c r="R230" i="9"/>
  <c r="P230" i="9"/>
  <c r="BI229" i="9"/>
  <c r="BH229" i="9"/>
  <c r="BG229" i="9"/>
  <c r="BE229" i="9"/>
  <c r="T229" i="9"/>
  <c r="R229" i="9"/>
  <c r="P229" i="9"/>
  <c r="BI228" i="9"/>
  <c r="BH228" i="9"/>
  <c r="BG228" i="9"/>
  <c r="BE228" i="9"/>
  <c r="T228" i="9"/>
  <c r="R228" i="9"/>
  <c r="P228" i="9"/>
  <c r="BI227" i="9"/>
  <c r="BH227" i="9"/>
  <c r="BG227" i="9"/>
  <c r="BE227" i="9"/>
  <c r="T227" i="9"/>
  <c r="R227" i="9"/>
  <c r="P227" i="9"/>
  <c r="BI226" i="9"/>
  <c r="BH226" i="9"/>
  <c r="BG226" i="9"/>
  <c r="BE226" i="9"/>
  <c r="T226" i="9"/>
  <c r="R226" i="9"/>
  <c r="P226" i="9"/>
  <c r="BI224" i="9"/>
  <c r="BH224" i="9"/>
  <c r="BG224" i="9"/>
  <c r="BE224" i="9"/>
  <c r="T224" i="9"/>
  <c r="R224" i="9"/>
  <c r="P224" i="9"/>
  <c r="BI223" i="9"/>
  <c r="BH223" i="9"/>
  <c r="BG223" i="9"/>
  <c r="BE223" i="9"/>
  <c r="T223" i="9"/>
  <c r="R223" i="9"/>
  <c r="P223" i="9"/>
  <c r="BI222" i="9"/>
  <c r="BH222" i="9"/>
  <c r="BG222" i="9"/>
  <c r="BE222" i="9"/>
  <c r="T222" i="9"/>
  <c r="R222" i="9"/>
  <c r="P222" i="9"/>
  <c r="BI221" i="9"/>
  <c r="BH221" i="9"/>
  <c r="BG221" i="9"/>
  <c r="BE221" i="9"/>
  <c r="T221" i="9"/>
  <c r="R221" i="9"/>
  <c r="P221" i="9"/>
  <c r="BI220" i="9"/>
  <c r="BH220" i="9"/>
  <c r="BG220" i="9"/>
  <c r="BE220" i="9"/>
  <c r="T220" i="9"/>
  <c r="R220" i="9"/>
  <c r="P220" i="9"/>
  <c r="BI219" i="9"/>
  <c r="BH219" i="9"/>
  <c r="BG219" i="9"/>
  <c r="BE219" i="9"/>
  <c r="T219" i="9"/>
  <c r="R219" i="9"/>
  <c r="P219" i="9"/>
  <c r="BI218" i="9"/>
  <c r="BH218" i="9"/>
  <c r="BG218" i="9"/>
  <c r="BE218" i="9"/>
  <c r="T218" i="9"/>
  <c r="R218" i="9"/>
  <c r="P218" i="9"/>
  <c r="BI217" i="9"/>
  <c r="BH217" i="9"/>
  <c r="BG217" i="9"/>
  <c r="BE217" i="9"/>
  <c r="T217" i="9"/>
  <c r="R217" i="9"/>
  <c r="P217" i="9"/>
  <c r="BI216" i="9"/>
  <c r="BH216" i="9"/>
  <c r="BG216" i="9"/>
  <c r="BE216" i="9"/>
  <c r="T216" i="9"/>
  <c r="R216" i="9"/>
  <c r="P216" i="9"/>
  <c r="BI215" i="9"/>
  <c r="BH215" i="9"/>
  <c r="BG215" i="9"/>
  <c r="BE215" i="9"/>
  <c r="T215" i="9"/>
  <c r="R215" i="9"/>
  <c r="P215" i="9"/>
  <c r="BI214" i="9"/>
  <c r="BH214" i="9"/>
  <c r="BG214" i="9"/>
  <c r="BE214" i="9"/>
  <c r="T214" i="9"/>
  <c r="R214" i="9"/>
  <c r="P214" i="9"/>
  <c r="BI213" i="9"/>
  <c r="BH213" i="9"/>
  <c r="BG213" i="9"/>
  <c r="BE213" i="9"/>
  <c r="T213" i="9"/>
  <c r="R213" i="9"/>
  <c r="P213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10" i="9"/>
  <c r="BH210" i="9"/>
  <c r="BG210" i="9"/>
  <c r="BE210" i="9"/>
  <c r="T210" i="9"/>
  <c r="R210" i="9"/>
  <c r="P210" i="9"/>
  <c r="BI209" i="9"/>
  <c r="BH209" i="9"/>
  <c r="BG209" i="9"/>
  <c r="BE209" i="9"/>
  <c r="T209" i="9"/>
  <c r="R209" i="9"/>
  <c r="P209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6" i="9"/>
  <c r="BH186" i="9"/>
  <c r="BG186" i="9"/>
  <c r="BE186" i="9"/>
  <c r="T186" i="9"/>
  <c r="R186" i="9"/>
  <c r="P186" i="9"/>
  <c r="BI183" i="9"/>
  <c r="BH183" i="9"/>
  <c r="BG183" i="9"/>
  <c r="BE183" i="9"/>
  <c r="T183" i="9"/>
  <c r="R183" i="9"/>
  <c r="P183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8" i="9"/>
  <c r="BH158" i="9"/>
  <c r="BG158" i="9"/>
  <c r="BE158" i="9"/>
  <c r="T158" i="9"/>
  <c r="R158" i="9"/>
  <c r="P158" i="9"/>
  <c r="BI155" i="9"/>
  <c r="BH155" i="9"/>
  <c r="BG155" i="9"/>
  <c r="BE155" i="9"/>
  <c r="T155" i="9"/>
  <c r="R155" i="9"/>
  <c r="P155" i="9"/>
  <c r="BI152" i="9"/>
  <c r="BH152" i="9"/>
  <c r="BG152" i="9"/>
  <c r="BE152" i="9"/>
  <c r="T152" i="9"/>
  <c r="R152" i="9"/>
  <c r="P152" i="9"/>
  <c r="BI149" i="9"/>
  <c r="BH149" i="9"/>
  <c r="BG149" i="9"/>
  <c r="BE149" i="9"/>
  <c r="T149" i="9"/>
  <c r="R149" i="9"/>
  <c r="P149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2" i="9"/>
  <c r="BH142" i="9"/>
  <c r="BG142" i="9"/>
  <c r="BE142" i="9"/>
  <c r="T142" i="9"/>
  <c r="R142" i="9"/>
  <c r="P142" i="9"/>
  <c r="BI139" i="9"/>
  <c r="BH139" i="9"/>
  <c r="BG139" i="9"/>
  <c r="BE139" i="9"/>
  <c r="T139" i="9"/>
  <c r="R139" i="9"/>
  <c r="P139" i="9"/>
  <c r="BI136" i="9"/>
  <c r="BH136" i="9"/>
  <c r="BG136" i="9"/>
  <c r="BE136" i="9"/>
  <c r="T136" i="9"/>
  <c r="R136" i="9"/>
  <c r="P136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J126" i="9"/>
  <c r="J125" i="9"/>
  <c r="F125" i="9"/>
  <c r="F123" i="9"/>
  <c r="E121" i="9"/>
  <c r="J94" i="9"/>
  <c r="J93" i="9"/>
  <c r="F93" i="9"/>
  <c r="F91" i="9"/>
  <c r="E89" i="9"/>
  <c r="J20" i="9"/>
  <c r="E20" i="9"/>
  <c r="F94" i="9"/>
  <c r="J19" i="9"/>
  <c r="J14" i="9"/>
  <c r="J123" i="9" s="1"/>
  <c r="E7" i="9"/>
  <c r="E85" i="9" s="1"/>
  <c r="J39" i="8"/>
  <c r="J38" i="8"/>
  <c r="AY105" i="1"/>
  <c r="J37" i="8"/>
  <c r="AX105" i="1"/>
  <c r="BI196" i="8"/>
  <c r="BH196" i="8"/>
  <c r="BG196" i="8"/>
  <c r="BE196" i="8"/>
  <c r="T196" i="8"/>
  <c r="T195" i="8"/>
  <c r="R196" i="8"/>
  <c r="R195" i="8"/>
  <c r="P196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J124" i="8"/>
  <c r="J123" i="8"/>
  <c r="F123" i="8"/>
  <c r="F121" i="8"/>
  <c r="E119" i="8"/>
  <c r="J94" i="8"/>
  <c r="J93" i="8"/>
  <c r="F93" i="8"/>
  <c r="F91" i="8"/>
  <c r="E89" i="8"/>
  <c r="J20" i="8"/>
  <c r="E20" i="8"/>
  <c r="F124" i="8"/>
  <c r="J19" i="8"/>
  <c r="J14" i="8"/>
  <c r="J121" i="8" s="1"/>
  <c r="E7" i="8"/>
  <c r="E85" i="8"/>
  <c r="J41" i="7"/>
  <c r="J40" i="7"/>
  <c r="AY104" i="1"/>
  <c r="J39" i="7"/>
  <c r="AX104" i="1"/>
  <c r="BI535" i="7"/>
  <c r="BH535" i="7"/>
  <c r="BG535" i="7"/>
  <c r="BE535" i="7"/>
  <c r="T535" i="7"/>
  <c r="T534" i="7"/>
  <c r="R535" i="7"/>
  <c r="R534" i="7"/>
  <c r="P535" i="7"/>
  <c r="P534" i="7"/>
  <c r="BI533" i="7"/>
  <c r="BH533" i="7"/>
  <c r="BG533" i="7"/>
  <c r="BE533" i="7"/>
  <c r="T533" i="7"/>
  <c r="R533" i="7"/>
  <c r="P533" i="7"/>
  <c r="BI531" i="7"/>
  <c r="BH531" i="7"/>
  <c r="BG531" i="7"/>
  <c r="BE531" i="7"/>
  <c r="T531" i="7"/>
  <c r="R531" i="7"/>
  <c r="P531" i="7"/>
  <c r="BI520" i="7"/>
  <c r="BH520" i="7"/>
  <c r="BG520" i="7"/>
  <c r="BE520" i="7"/>
  <c r="T520" i="7"/>
  <c r="R520" i="7"/>
  <c r="P520" i="7"/>
  <c r="BI518" i="7"/>
  <c r="BH518" i="7"/>
  <c r="BG518" i="7"/>
  <c r="BE518" i="7"/>
  <c r="T518" i="7"/>
  <c r="R518" i="7"/>
  <c r="P518" i="7"/>
  <c r="BI514" i="7"/>
  <c r="BH514" i="7"/>
  <c r="BG514" i="7"/>
  <c r="BE514" i="7"/>
  <c r="T514" i="7"/>
  <c r="R514" i="7"/>
  <c r="P514" i="7"/>
  <c r="BI513" i="7"/>
  <c r="BH513" i="7"/>
  <c r="BG513" i="7"/>
  <c r="BE513" i="7"/>
  <c r="T513" i="7"/>
  <c r="R513" i="7"/>
  <c r="P513" i="7"/>
  <c r="BI512" i="7"/>
  <c r="BH512" i="7"/>
  <c r="BG512" i="7"/>
  <c r="BE512" i="7"/>
  <c r="T512" i="7"/>
  <c r="R512" i="7"/>
  <c r="P512" i="7"/>
  <c r="BI511" i="7"/>
  <c r="BH511" i="7"/>
  <c r="BG511" i="7"/>
  <c r="BE511" i="7"/>
  <c r="T511" i="7"/>
  <c r="R511" i="7"/>
  <c r="P511" i="7"/>
  <c r="BI496" i="7"/>
  <c r="BH496" i="7"/>
  <c r="BG496" i="7"/>
  <c r="BE496" i="7"/>
  <c r="T496" i="7"/>
  <c r="R496" i="7"/>
  <c r="P496" i="7"/>
  <c r="BI486" i="7"/>
  <c r="BH486" i="7"/>
  <c r="BG486" i="7"/>
  <c r="BE486" i="7"/>
  <c r="T486" i="7"/>
  <c r="R486" i="7"/>
  <c r="P486" i="7"/>
  <c r="P479" i="7"/>
  <c r="BI480" i="7"/>
  <c r="BH480" i="7"/>
  <c r="BG480" i="7"/>
  <c r="BE480" i="7"/>
  <c r="T480" i="7"/>
  <c r="T479" i="7" s="1"/>
  <c r="R480" i="7"/>
  <c r="R479" i="7" s="1"/>
  <c r="P480" i="7"/>
  <c r="BI478" i="7"/>
  <c r="BH478" i="7"/>
  <c r="BG478" i="7"/>
  <c r="BE478" i="7"/>
  <c r="T478" i="7"/>
  <c r="R478" i="7"/>
  <c r="P478" i="7"/>
  <c r="BI474" i="7"/>
  <c r="BH474" i="7"/>
  <c r="BG474" i="7"/>
  <c r="BE474" i="7"/>
  <c r="T474" i="7"/>
  <c r="R474" i="7"/>
  <c r="P474" i="7"/>
  <c r="BI472" i="7"/>
  <c r="BH472" i="7"/>
  <c r="BG472" i="7"/>
  <c r="BE472" i="7"/>
  <c r="T472" i="7"/>
  <c r="R472" i="7"/>
  <c r="P472" i="7"/>
  <c r="BI462" i="7"/>
  <c r="BH462" i="7"/>
  <c r="BG462" i="7"/>
  <c r="BE462" i="7"/>
  <c r="T462" i="7"/>
  <c r="R462" i="7"/>
  <c r="P462" i="7"/>
  <c r="BI451" i="7"/>
  <c r="BH451" i="7"/>
  <c r="BG451" i="7"/>
  <c r="BE451" i="7"/>
  <c r="T451" i="7"/>
  <c r="R451" i="7"/>
  <c r="P451" i="7"/>
  <c r="BI449" i="7"/>
  <c r="BH449" i="7"/>
  <c r="BG449" i="7"/>
  <c r="BE449" i="7"/>
  <c r="T449" i="7"/>
  <c r="R449" i="7"/>
  <c r="P449" i="7"/>
  <c r="BI439" i="7"/>
  <c r="BH439" i="7"/>
  <c r="BG439" i="7"/>
  <c r="BE439" i="7"/>
  <c r="T439" i="7"/>
  <c r="R439" i="7"/>
  <c r="P439" i="7"/>
  <c r="BI437" i="7"/>
  <c r="BH437" i="7"/>
  <c r="BG437" i="7"/>
  <c r="BE437" i="7"/>
  <c r="T437" i="7"/>
  <c r="R437" i="7"/>
  <c r="P437" i="7"/>
  <c r="BI435" i="7"/>
  <c r="BH435" i="7"/>
  <c r="BG435" i="7"/>
  <c r="BE435" i="7"/>
  <c r="T435" i="7"/>
  <c r="R435" i="7"/>
  <c r="P435" i="7"/>
  <c r="BI433" i="7"/>
  <c r="BH433" i="7"/>
  <c r="BG433" i="7"/>
  <c r="BE433" i="7"/>
  <c r="T433" i="7"/>
  <c r="R433" i="7"/>
  <c r="P433" i="7"/>
  <c r="BI431" i="7"/>
  <c r="BH431" i="7"/>
  <c r="BG431" i="7"/>
  <c r="BE431" i="7"/>
  <c r="T431" i="7"/>
  <c r="R431" i="7"/>
  <c r="P431" i="7"/>
  <c r="BI429" i="7"/>
  <c r="BH429" i="7"/>
  <c r="BG429" i="7"/>
  <c r="BE429" i="7"/>
  <c r="T429" i="7"/>
  <c r="R429" i="7"/>
  <c r="P429" i="7"/>
  <c r="BI427" i="7"/>
  <c r="BH427" i="7"/>
  <c r="BG427" i="7"/>
  <c r="BE427" i="7"/>
  <c r="T427" i="7"/>
  <c r="R427" i="7"/>
  <c r="P427" i="7"/>
  <c r="BI426" i="7"/>
  <c r="BH426" i="7"/>
  <c r="BG426" i="7"/>
  <c r="BE426" i="7"/>
  <c r="T426" i="7"/>
  <c r="R426" i="7"/>
  <c r="P426" i="7"/>
  <c r="BI425" i="7"/>
  <c r="BH425" i="7"/>
  <c r="BG425" i="7"/>
  <c r="BE425" i="7"/>
  <c r="T425" i="7"/>
  <c r="R425" i="7"/>
  <c r="P425" i="7"/>
  <c r="BI423" i="7"/>
  <c r="BH423" i="7"/>
  <c r="BG423" i="7"/>
  <c r="BE423" i="7"/>
  <c r="T423" i="7"/>
  <c r="R423" i="7"/>
  <c r="P423" i="7"/>
  <c r="BI422" i="7"/>
  <c r="BH422" i="7"/>
  <c r="BG422" i="7"/>
  <c r="BE422" i="7"/>
  <c r="T422" i="7"/>
  <c r="R422" i="7"/>
  <c r="P422" i="7"/>
  <c r="BI420" i="7"/>
  <c r="BH420" i="7"/>
  <c r="BG420" i="7"/>
  <c r="BE420" i="7"/>
  <c r="T420" i="7"/>
  <c r="R420" i="7"/>
  <c r="P420" i="7"/>
  <c r="BI416" i="7"/>
  <c r="BH416" i="7"/>
  <c r="BG416" i="7"/>
  <c r="BE416" i="7"/>
  <c r="T416" i="7"/>
  <c r="R416" i="7"/>
  <c r="P416" i="7"/>
  <c r="BI414" i="7"/>
  <c r="BH414" i="7"/>
  <c r="BG414" i="7"/>
  <c r="BE414" i="7"/>
  <c r="T414" i="7"/>
  <c r="R414" i="7"/>
  <c r="P414" i="7"/>
  <c r="BI409" i="7"/>
  <c r="BH409" i="7"/>
  <c r="BG409" i="7"/>
  <c r="BE409" i="7"/>
  <c r="T409" i="7"/>
  <c r="R409" i="7"/>
  <c r="P409" i="7"/>
  <c r="BI405" i="7"/>
  <c r="BH405" i="7"/>
  <c r="BG405" i="7"/>
  <c r="BE405" i="7"/>
  <c r="T405" i="7"/>
  <c r="R405" i="7"/>
  <c r="P405" i="7"/>
  <c r="BI396" i="7"/>
  <c r="BH396" i="7"/>
  <c r="BG396" i="7"/>
  <c r="BE396" i="7"/>
  <c r="T396" i="7"/>
  <c r="R396" i="7"/>
  <c r="P396" i="7"/>
  <c r="BI391" i="7"/>
  <c r="BH391" i="7"/>
  <c r="BG391" i="7"/>
  <c r="BE391" i="7"/>
  <c r="T391" i="7"/>
  <c r="R391" i="7"/>
  <c r="P391" i="7"/>
  <c r="BI390" i="7"/>
  <c r="BH390" i="7"/>
  <c r="BG390" i="7"/>
  <c r="BE390" i="7"/>
  <c r="T390" i="7"/>
  <c r="R390" i="7"/>
  <c r="P390" i="7"/>
  <c r="BI389" i="7"/>
  <c r="BH389" i="7"/>
  <c r="BG389" i="7"/>
  <c r="BE389" i="7"/>
  <c r="T389" i="7"/>
  <c r="R389" i="7"/>
  <c r="P389" i="7"/>
  <c r="BI388" i="7"/>
  <c r="BH388" i="7"/>
  <c r="BG388" i="7"/>
  <c r="BE388" i="7"/>
  <c r="T388" i="7"/>
  <c r="R388" i="7"/>
  <c r="P388" i="7"/>
  <c r="BI386" i="7"/>
  <c r="BH386" i="7"/>
  <c r="BG386" i="7"/>
  <c r="BE386" i="7"/>
  <c r="T386" i="7"/>
  <c r="R386" i="7"/>
  <c r="P386" i="7"/>
  <c r="BI385" i="7"/>
  <c r="BH385" i="7"/>
  <c r="BG385" i="7"/>
  <c r="BE385" i="7"/>
  <c r="T385" i="7"/>
  <c r="R385" i="7"/>
  <c r="P385" i="7"/>
  <c r="BI384" i="7"/>
  <c r="BH384" i="7"/>
  <c r="BG384" i="7"/>
  <c r="BE384" i="7"/>
  <c r="T384" i="7"/>
  <c r="R384" i="7"/>
  <c r="P384" i="7"/>
  <c r="BI383" i="7"/>
  <c r="BH383" i="7"/>
  <c r="BG383" i="7"/>
  <c r="BE383" i="7"/>
  <c r="T383" i="7"/>
  <c r="R383" i="7"/>
  <c r="P383" i="7"/>
  <c r="BI382" i="7"/>
  <c r="BH382" i="7"/>
  <c r="BG382" i="7"/>
  <c r="BE382" i="7"/>
  <c r="T382" i="7"/>
  <c r="R382" i="7"/>
  <c r="P382" i="7"/>
  <c r="BI381" i="7"/>
  <c r="BH381" i="7"/>
  <c r="BG381" i="7"/>
  <c r="BE381" i="7"/>
  <c r="T381" i="7"/>
  <c r="R381" i="7"/>
  <c r="P381" i="7"/>
  <c r="BI380" i="7"/>
  <c r="BH380" i="7"/>
  <c r="BG380" i="7"/>
  <c r="BE380" i="7"/>
  <c r="T380" i="7"/>
  <c r="R380" i="7"/>
  <c r="P380" i="7"/>
  <c r="BI379" i="7"/>
  <c r="BH379" i="7"/>
  <c r="BG379" i="7"/>
  <c r="BE379" i="7"/>
  <c r="T379" i="7"/>
  <c r="R379" i="7"/>
  <c r="P379" i="7"/>
  <c r="BI378" i="7"/>
  <c r="BH378" i="7"/>
  <c r="BG378" i="7"/>
  <c r="BE378" i="7"/>
  <c r="T378" i="7"/>
  <c r="R378" i="7"/>
  <c r="P378" i="7"/>
  <c r="BI377" i="7"/>
  <c r="BH377" i="7"/>
  <c r="BG377" i="7"/>
  <c r="BE377" i="7"/>
  <c r="T377" i="7"/>
  <c r="R377" i="7"/>
  <c r="P377" i="7"/>
  <c r="BI376" i="7"/>
  <c r="BH376" i="7"/>
  <c r="BG376" i="7"/>
  <c r="BE376" i="7"/>
  <c r="T376" i="7"/>
  <c r="R376" i="7"/>
  <c r="P376" i="7"/>
  <c r="BI375" i="7"/>
  <c r="BH375" i="7"/>
  <c r="BG375" i="7"/>
  <c r="BE375" i="7"/>
  <c r="T375" i="7"/>
  <c r="R375" i="7"/>
  <c r="P375" i="7"/>
  <c r="BI374" i="7"/>
  <c r="BH374" i="7"/>
  <c r="BG374" i="7"/>
  <c r="BE374" i="7"/>
  <c r="T374" i="7"/>
  <c r="R374" i="7"/>
  <c r="P374" i="7"/>
  <c r="BI373" i="7"/>
  <c r="BH373" i="7"/>
  <c r="BG373" i="7"/>
  <c r="BE373" i="7"/>
  <c r="T373" i="7"/>
  <c r="R373" i="7"/>
  <c r="P373" i="7"/>
  <c r="BI372" i="7"/>
  <c r="BH372" i="7"/>
  <c r="BG372" i="7"/>
  <c r="BE372" i="7"/>
  <c r="T372" i="7"/>
  <c r="R372" i="7"/>
  <c r="P372" i="7"/>
  <c r="BI371" i="7"/>
  <c r="BH371" i="7"/>
  <c r="BG371" i="7"/>
  <c r="BE371" i="7"/>
  <c r="T371" i="7"/>
  <c r="R371" i="7"/>
  <c r="P371" i="7"/>
  <c r="BI370" i="7"/>
  <c r="BH370" i="7"/>
  <c r="BG370" i="7"/>
  <c r="BE370" i="7"/>
  <c r="T370" i="7"/>
  <c r="R370" i="7"/>
  <c r="P370" i="7"/>
  <c r="BI369" i="7"/>
  <c r="BH369" i="7"/>
  <c r="BG369" i="7"/>
  <c r="BE369" i="7"/>
  <c r="T369" i="7"/>
  <c r="R369" i="7"/>
  <c r="P369" i="7"/>
  <c r="BI368" i="7"/>
  <c r="BH368" i="7"/>
  <c r="BG368" i="7"/>
  <c r="BE368" i="7"/>
  <c r="T368" i="7"/>
  <c r="R368" i="7"/>
  <c r="P368" i="7"/>
  <c r="BI366" i="7"/>
  <c r="BH366" i="7"/>
  <c r="BG366" i="7"/>
  <c r="BE366" i="7"/>
  <c r="T366" i="7"/>
  <c r="R366" i="7"/>
  <c r="P366" i="7"/>
  <c r="BI364" i="7"/>
  <c r="BH364" i="7"/>
  <c r="BG364" i="7"/>
  <c r="BE364" i="7"/>
  <c r="T364" i="7"/>
  <c r="R364" i="7"/>
  <c r="P364" i="7"/>
  <c r="BI360" i="7"/>
  <c r="BH360" i="7"/>
  <c r="BG360" i="7"/>
  <c r="BE360" i="7"/>
  <c r="T360" i="7"/>
  <c r="R360" i="7"/>
  <c r="P360" i="7"/>
  <c r="BI358" i="7"/>
  <c r="BH358" i="7"/>
  <c r="BG358" i="7"/>
  <c r="BE358" i="7"/>
  <c r="T358" i="7"/>
  <c r="R358" i="7"/>
  <c r="P358" i="7"/>
  <c r="BI350" i="7"/>
  <c r="BH350" i="7"/>
  <c r="BG350" i="7"/>
  <c r="BE350" i="7"/>
  <c r="T350" i="7"/>
  <c r="R350" i="7"/>
  <c r="P350" i="7"/>
  <c r="BI349" i="7"/>
  <c r="BH349" i="7"/>
  <c r="BG349" i="7"/>
  <c r="BE349" i="7"/>
  <c r="T349" i="7"/>
  <c r="R349" i="7"/>
  <c r="P349" i="7"/>
  <c r="BI348" i="7"/>
  <c r="BH348" i="7"/>
  <c r="BG348" i="7"/>
  <c r="BE348" i="7"/>
  <c r="T348" i="7"/>
  <c r="R348" i="7"/>
  <c r="P348" i="7"/>
  <c r="BI347" i="7"/>
  <c r="BH347" i="7"/>
  <c r="BG347" i="7"/>
  <c r="BE347" i="7"/>
  <c r="T347" i="7"/>
  <c r="R347" i="7"/>
  <c r="P347" i="7"/>
  <c r="BI343" i="7"/>
  <c r="BH343" i="7"/>
  <c r="BG343" i="7"/>
  <c r="BE343" i="7"/>
  <c r="T343" i="7"/>
  <c r="R343" i="7"/>
  <c r="P343" i="7"/>
  <c r="BI341" i="7"/>
  <c r="BH341" i="7"/>
  <c r="BG341" i="7"/>
  <c r="BE341" i="7"/>
  <c r="T341" i="7"/>
  <c r="R341" i="7"/>
  <c r="P341" i="7"/>
  <c r="BI339" i="7"/>
  <c r="BH339" i="7"/>
  <c r="BG339" i="7"/>
  <c r="BE339" i="7"/>
  <c r="T339" i="7"/>
  <c r="R339" i="7"/>
  <c r="P339" i="7"/>
  <c r="BI337" i="7"/>
  <c r="BH337" i="7"/>
  <c r="BG337" i="7"/>
  <c r="BE337" i="7"/>
  <c r="T337" i="7"/>
  <c r="R337" i="7"/>
  <c r="P337" i="7"/>
  <c r="BI336" i="7"/>
  <c r="BH336" i="7"/>
  <c r="BG336" i="7"/>
  <c r="BE336" i="7"/>
  <c r="T336" i="7"/>
  <c r="R336" i="7"/>
  <c r="P336" i="7"/>
  <c r="BI334" i="7"/>
  <c r="BH334" i="7"/>
  <c r="BG334" i="7"/>
  <c r="BE334" i="7"/>
  <c r="T334" i="7"/>
  <c r="R334" i="7"/>
  <c r="P334" i="7"/>
  <c r="BI327" i="7"/>
  <c r="BH327" i="7"/>
  <c r="BG327" i="7"/>
  <c r="BE327" i="7"/>
  <c r="T327" i="7"/>
  <c r="R327" i="7"/>
  <c r="P327" i="7"/>
  <c r="BI325" i="7"/>
  <c r="BH325" i="7"/>
  <c r="BG325" i="7"/>
  <c r="BE325" i="7"/>
  <c r="T325" i="7"/>
  <c r="R325" i="7"/>
  <c r="P325" i="7"/>
  <c r="BI320" i="7"/>
  <c r="BH320" i="7"/>
  <c r="BG320" i="7"/>
  <c r="BE320" i="7"/>
  <c r="T320" i="7"/>
  <c r="R320" i="7"/>
  <c r="P320" i="7"/>
  <c r="BI316" i="7"/>
  <c r="BH316" i="7"/>
  <c r="BG316" i="7"/>
  <c r="BE316" i="7"/>
  <c r="T316" i="7"/>
  <c r="R316" i="7"/>
  <c r="P316" i="7"/>
  <c r="BI308" i="7"/>
  <c r="BH308" i="7"/>
  <c r="BG308" i="7"/>
  <c r="BE308" i="7"/>
  <c r="T308" i="7"/>
  <c r="R308" i="7"/>
  <c r="P308" i="7"/>
  <c r="BI306" i="7"/>
  <c r="BH306" i="7"/>
  <c r="BG306" i="7"/>
  <c r="BE306" i="7"/>
  <c r="T306" i="7"/>
  <c r="R306" i="7"/>
  <c r="P306" i="7"/>
  <c r="BI304" i="7"/>
  <c r="BH304" i="7"/>
  <c r="BG304" i="7"/>
  <c r="BE304" i="7"/>
  <c r="T304" i="7"/>
  <c r="R304" i="7"/>
  <c r="P304" i="7"/>
  <c r="BI294" i="7"/>
  <c r="BH294" i="7"/>
  <c r="BG294" i="7"/>
  <c r="BE294" i="7"/>
  <c r="T294" i="7"/>
  <c r="R294" i="7"/>
  <c r="P294" i="7"/>
  <c r="BI285" i="7"/>
  <c r="BH285" i="7"/>
  <c r="BG285" i="7"/>
  <c r="BE285" i="7"/>
  <c r="T285" i="7"/>
  <c r="R285" i="7"/>
  <c r="P285" i="7"/>
  <c r="BI283" i="7"/>
  <c r="BH283" i="7"/>
  <c r="BG283" i="7"/>
  <c r="BE283" i="7"/>
  <c r="T283" i="7"/>
  <c r="R283" i="7"/>
  <c r="P283" i="7"/>
  <c r="BI278" i="7"/>
  <c r="BH278" i="7"/>
  <c r="BG278" i="7"/>
  <c r="BE278" i="7"/>
  <c r="T278" i="7"/>
  <c r="R278" i="7"/>
  <c r="P278" i="7"/>
  <c r="BI276" i="7"/>
  <c r="BH276" i="7"/>
  <c r="BG276" i="7"/>
  <c r="BE276" i="7"/>
  <c r="T276" i="7"/>
  <c r="R276" i="7"/>
  <c r="P276" i="7"/>
  <c r="BI274" i="7"/>
  <c r="BH274" i="7"/>
  <c r="BG274" i="7"/>
  <c r="BE274" i="7"/>
  <c r="T274" i="7"/>
  <c r="R274" i="7"/>
  <c r="P274" i="7"/>
  <c r="BI273" i="7"/>
  <c r="BH273" i="7"/>
  <c r="BG273" i="7"/>
  <c r="BE273" i="7"/>
  <c r="T273" i="7"/>
  <c r="R273" i="7"/>
  <c r="P273" i="7"/>
  <c r="BI272" i="7"/>
  <c r="BH272" i="7"/>
  <c r="BG272" i="7"/>
  <c r="BE272" i="7"/>
  <c r="T272" i="7"/>
  <c r="R272" i="7"/>
  <c r="P272" i="7"/>
  <c r="BI270" i="7"/>
  <c r="BH270" i="7"/>
  <c r="BG270" i="7"/>
  <c r="BE270" i="7"/>
  <c r="T270" i="7"/>
  <c r="R270" i="7"/>
  <c r="P270" i="7"/>
  <c r="BI264" i="7"/>
  <c r="BH264" i="7"/>
  <c r="BG264" i="7"/>
  <c r="BE264" i="7"/>
  <c r="T264" i="7"/>
  <c r="R264" i="7"/>
  <c r="P264" i="7"/>
  <c r="BI259" i="7"/>
  <c r="BH259" i="7"/>
  <c r="BG259" i="7"/>
  <c r="BE259" i="7"/>
  <c r="T259" i="7"/>
  <c r="R259" i="7"/>
  <c r="P259" i="7"/>
  <c r="BI256" i="7"/>
  <c r="BH256" i="7"/>
  <c r="BG256" i="7"/>
  <c r="BE256" i="7"/>
  <c r="T256" i="7"/>
  <c r="T255" i="7" s="1"/>
  <c r="R256" i="7"/>
  <c r="R255" i="7"/>
  <c r="P256" i="7"/>
  <c r="P255" i="7"/>
  <c r="BI251" i="7"/>
  <c r="BH251" i="7"/>
  <c r="BG251" i="7"/>
  <c r="BE251" i="7"/>
  <c r="T251" i="7"/>
  <c r="R251" i="7"/>
  <c r="P251" i="7"/>
  <c r="BI246" i="7"/>
  <c r="BH246" i="7"/>
  <c r="BG246" i="7"/>
  <c r="BE246" i="7"/>
  <c r="T246" i="7"/>
  <c r="R246" i="7"/>
  <c r="P246" i="7"/>
  <c r="BI244" i="7"/>
  <c r="BH244" i="7"/>
  <c r="BG244" i="7"/>
  <c r="BE244" i="7"/>
  <c r="T244" i="7"/>
  <c r="R244" i="7"/>
  <c r="P244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3" i="7"/>
  <c r="BH233" i="7"/>
  <c r="BG233" i="7"/>
  <c r="BE233" i="7"/>
  <c r="T233" i="7"/>
  <c r="R233" i="7"/>
  <c r="P233" i="7"/>
  <c r="BI231" i="7"/>
  <c r="BH231" i="7"/>
  <c r="BG231" i="7"/>
  <c r="BE231" i="7"/>
  <c r="T231" i="7"/>
  <c r="R231" i="7"/>
  <c r="P231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6" i="7"/>
  <c r="BH226" i="7"/>
  <c r="BG226" i="7"/>
  <c r="BE226" i="7"/>
  <c r="T226" i="7"/>
  <c r="R226" i="7"/>
  <c r="P226" i="7"/>
  <c r="BI224" i="7"/>
  <c r="BH224" i="7"/>
  <c r="BG224" i="7"/>
  <c r="BE224" i="7"/>
  <c r="T224" i="7"/>
  <c r="R224" i="7"/>
  <c r="P224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4" i="7"/>
  <c r="BH214" i="7"/>
  <c r="BG214" i="7"/>
  <c r="BE214" i="7"/>
  <c r="T214" i="7"/>
  <c r="R214" i="7"/>
  <c r="P214" i="7"/>
  <c r="BI212" i="7"/>
  <c r="BH212" i="7"/>
  <c r="BG212" i="7"/>
  <c r="BE212" i="7"/>
  <c r="T212" i="7"/>
  <c r="R212" i="7"/>
  <c r="P212" i="7"/>
  <c r="BI207" i="7"/>
  <c r="BH207" i="7"/>
  <c r="BG207" i="7"/>
  <c r="BE207" i="7"/>
  <c r="T207" i="7"/>
  <c r="R207" i="7"/>
  <c r="P207" i="7"/>
  <c r="BI192" i="7"/>
  <c r="BH192" i="7"/>
  <c r="BG192" i="7"/>
  <c r="BE192" i="7"/>
  <c r="T192" i="7"/>
  <c r="R192" i="7"/>
  <c r="P192" i="7"/>
  <c r="BI180" i="7"/>
  <c r="BH180" i="7"/>
  <c r="BG180" i="7"/>
  <c r="BE180" i="7"/>
  <c r="T180" i="7"/>
  <c r="R180" i="7"/>
  <c r="P180" i="7"/>
  <c r="BI177" i="7"/>
  <c r="BH177" i="7"/>
  <c r="BG177" i="7"/>
  <c r="BE177" i="7"/>
  <c r="T177" i="7"/>
  <c r="R177" i="7"/>
  <c r="P177" i="7"/>
  <c r="BI170" i="7"/>
  <c r="BH170" i="7"/>
  <c r="BG170" i="7"/>
  <c r="BE170" i="7"/>
  <c r="T170" i="7"/>
  <c r="R170" i="7"/>
  <c r="P170" i="7"/>
  <c r="BI168" i="7"/>
  <c r="BH168" i="7"/>
  <c r="BG168" i="7"/>
  <c r="BE168" i="7"/>
  <c r="T168" i="7"/>
  <c r="R168" i="7"/>
  <c r="P168" i="7"/>
  <c r="BI159" i="7"/>
  <c r="BH159" i="7"/>
  <c r="BG159" i="7"/>
  <c r="BE159" i="7"/>
  <c r="T159" i="7"/>
  <c r="R159" i="7"/>
  <c r="P159" i="7"/>
  <c r="BI148" i="7"/>
  <c r="BH148" i="7"/>
  <c r="BG148" i="7"/>
  <c r="BE148" i="7"/>
  <c r="T148" i="7"/>
  <c r="R148" i="7"/>
  <c r="P148" i="7"/>
  <c r="BI146" i="7"/>
  <c r="BH146" i="7"/>
  <c r="BG146" i="7"/>
  <c r="BE146" i="7"/>
  <c r="T146" i="7"/>
  <c r="R146" i="7"/>
  <c r="P146" i="7"/>
  <c r="BI144" i="7"/>
  <c r="BH144" i="7"/>
  <c r="BG144" i="7"/>
  <c r="BE144" i="7"/>
  <c r="T144" i="7"/>
  <c r="R144" i="7"/>
  <c r="P144" i="7"/>
  <c r="J138" i="7"/>
  <c r="J137" i="7"/>
  <c r="F137" i="7"/>
  <c r="F135" i="7"/>
  <c r="E133" i="7"/>
  <c r="J96" i="7"/>
  <c r="J95" i="7"/>
  <c r="F95" i="7"/>
  <c r="F93" i="7"/>
  <c r="E91" i="7"/>
  <c r="J22" i="7"/>
  <c r="E22" i="7"/>
  <c r="F138" i="7" s="1"/>
  <c r="J21" i="7"/>
  <c r="J16" i="7"/>
  <c r="J135" i="7" s="1"/>
  <c r="E7" i="7"/>
  <c r="E127" i="7"/>
  <c r="J41" i="6"/>
  <c r="J40" i="6"/>
  <c r="AY103" i="1" s="1"/>
  <c r="J39" i="6"/>
  <c r="AX103" i="1" s="1"/>
  <c r="BI200" i="6"/>
  <c r="BH200" i="6"/>
  <c r="BG200" i="6"/>
  <c r="BE200" i="6"/>
  <c r="T200" i="6"/>
  <c r="R200" i="6"/>
  <c r="P200" i="6"/>
  <c r="BI198" i="6"/>
  <c r="BH198" i="6"/>
  <c r="BG198" i="6"/>
  <c r="BE198" i="6"/>
  <c r="T198" i="6"/>
  <c r="R198" i="6"/>
  <c r="P198" i="6"/>
  <c r="BI195" i="6"/>
  <c r="BH195" i="6"/>
  <c r="BG195" i="6"/>
  <c r="BE195" i="6"/>
  <c r="T195" i="6"/>
  <c r="R195" i="6"/>
  <c r="P195" i="6"/>
  <c r="BI191" i="6"/>
  <c r="BH191" i="6"/>
  <c r="BG191" i="6"/>
  <c r="BE191" i="6"/>
  <c r="T191" i="6"/>
  <c r="R191" i="6"/>
  <c r="P191" i="6"/>
  <c r="BI189" i="6"/>
  <c r="BH189" i="6"/>
  <c r="BG189" i="6"/>
  <c r="BE189" i="6"/>
  <c r="T189" i="6"/>
  <c r="R189" i="6"/>
  <c r="P189" i="6"/>
  <c r="BI186" i="6"/>
  <c r="BH186" i="6"/>
  <c r="BG186" i="6"/>
  <c r="BE186" i="6"/>
  <c r="T186" i="6"/>
  <c r="R186" i="6"/>
  <c r="P186" i="6"/>
  <c r="BI184" i="6"/>
  <c r="BH184" i="6"/>
  <c r="BG184" i="6"/>
  <c r="BE184" i="6"/>
  <c r="T184" i="6"/>
  <c r="R184" i="6"/>
  <c r="P184" i="6"/>
  <c r="BI182" i="6"/>
  <c r="BH182" i="6"/>
  <c r="BG182" i="6"/>
  <c r="BE182" i="6"/>
  <c r="T182" i="6"/>
  <c r="R182" i="6"/>
  <c r="P182" i="6"/>
  <c r="BI179" i="6"/>
  <c r="BH179" i="6"/>
  <c r="BG179" i="6"/>
  <c r="BE179" i="6"/>
  <c r="T179" i="6"/>
  <c r="R179" i="6"/>
  <c r="P179" i="6"/>
  <c r="BI176" i="6"/>
  <c r="BH176" i="6"/>
  <c r="BG176" i="6"/>
  <c r="BE176" i="6"/>
  <c r="T176" i="6"/>
  <c r="R176" i="6"/>
  <c r="P176" i="6"/>
  <c r="BI172" i="6"/>
  <c r="BH172" i="6"/>
  <c r="BG172" i="6"/>
  <c r="BE172" i="6"/>
  <c r="T172" i="6"/>
  <c r="T171" i="6" s="1"/>
  <c r="R172" i="6"/>
  <c r="R171" i="6" s="1"/>
  <c r="P172" i="6"/>
  <c r="P171" i="6" s="1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59" i="6"/>
  <c r="BH159" i="6"/>
  <c r="BG159" i="6"/>
  <c r="BE159" i="6"/>
  <c r="T159" i="6"/>
  <c r="R159" i="6"/>
  <c r="P159" i="6"/>
  <c r="BI157" i="6"/>
  <c r="BH157" i="6"/>
  <c r="BG157" i="6"/>
  <c r="BE157" i="6"/>
  <c r="T157" i="6"/>
  <c r="R157" i="6"/>
  <c r="P157" i="6"/>
  <c r="BI155" i="6"/>
  <c r="BH155" i="6"/>
  <c r="BG155" i="6"/>
  <c r="BE155" i="6"/>
  <c r="T155" i="6"/>
  <c r="R155" i="6"/>
  <c r="P155" i="6"/>
  <c r="BI150" i="6"/>
  <c r="BH150" i="6"/>
  <c r="BG150" i="6"/>
  <c r="BE150" i="6"/>
  <c r="T150" i="6"/>
  <c r="R150" i="6"/>
  <c r="P150" i="6"/>
  <c r="BI148" i="6"/>
  <c r="BH148" i="6"/>
  <c r="BG148" i="6"/>
  <c r="BE148" i="6"/>
  <c r="T148" i="6"/>
  <c r="R148" i="6"/>
  <c r="P148" i="6"/>
  <c r="BI146" i="6"/>
  <c r="BH146" i="6"/>
  <c r="BG146" i="6"/>
  <c r="BE146" i="6"/>
  <c r="T146" i="6"/>
  <c r="R146" i="6"/>
  <c r="P146" i="6"/>
  <c r="BI144" i="6"/>
  <c r="BH144" i="6"/>
  <c r="BG144" i="6"/>
  <c r="BE144" i="6"/>
  <c r="T144" i="6"/>
  <c r="R144" i="6"/>
  <c r="P144" i="6"/>
  <c r="BI142" i="6"/>
  <c r="BH142" i="6"/>
  <c r="BG142" i="6"/>
  <c r="BE142" i="6"/>
  <c r="T142" i="6"/>
  <c r="R142" i="6"/>
  <c r="P142" i="6"/>
  <c r="BI140" i="6"/>
  <c r="BH140" i="6"/>
  <c r="BG140" i="6"/>
  <c r="BE140" i="6"/>
  <c r="T140" i="6"/>
  <c r="R140" i="6"/>
  <c r="P140" i="6"/>
  <c r="BI137" i="6"/>
  <c r="BH137" i="6"/>
  <c r="BG137" i="6"/>
  <c r="BE137" i="6"/>
  <c r="T137" i="6"/>
  <c r="R137" i="6"/>
  <c r="P137" i="6"/>
  <c r="BI135" i="6"/>
  <c r="BH135" i="6"/>
  <c r="BG135" i="6"/>
  <c r="BE135" i="6"/>
  <c r="T135" i="6"/>
  <c r="R135" i="6"/>
  <c r="P135" i="6"/>
  <c r="J129" i="6"/>
  <c r="J128" i="6"/>
  <c r="F128" i="6"/>
  <c r="F126" i="6"/>
  <c r="E124" i="6"/>
  <c r="J96" i="6"/>
  <c r="J95" i="6"/>
  <c r="F95" i="6"/>
  <c r="F93" i="6"/>
  <c r="E91" i="6"/>
  <c r="J22" i="6"/>
  <c r="E22" i="6"/>
  <c r="F129" i="6"/>
  <c r="J21" i="6"/>
  <c r="J16" i="6"/>
  <c r="J126" i="6" s="1"/>
  <c r="E7" i="6"/>
  <c r="E118" i="6"/>
  <c r="J41" i="5"/>
  <c r="J40" i="5"/>
  <c r="AY102" i="1"/>
  <c r="J39" i="5"/>
  <c r="AX102" i="1"/>
  <c r="BI185" i="5"/>
  <c r="BH185" i="5"/>
  <c r="BG185" i="5"/>
  <c r="BE185" i="5"/>
  <c r="T185" i="5"/>
  <c r="T184" i="5"/>
  <c r="R185" i="5"/>
  <c r="R184" i="5"/>
  <c r="P185" i="5"/>
  <c r="P184" i="5" s="1"/>
  <c r="BI182" i="5"/>
  <c r="BH182" i="5"/>
  <c r="BG182" i="5"/>
  <c r="BE182" i="5"/>
  <c r="T182" i="5"/>
  <c r="R182" i="5"/>
  <c r="P182" i="5"/>
  <c r="BI180" i="5"/>
  <c r="BH180" i="5"/>
  <c r="BG180" i="5"/>
  <c r="BE180" i="5"/>
  <c r="T180" i="5"/>
  <c r="R180" i="5"/>
  <c r="P180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5" i="5"/>
  <c r="BH175" i="5"/>
  <c r="BG175" i="5"/>
  <c r="BE175" i="5"/>
  <c r="T175" i="5"/>
  <c r="R175" i="5"/>
  <c r="P175" i="5"/>
  <c r="BI173" i="5"/>
  <c r="BH173" i="5"/>
  <c r="BG173" i="5"/>
  <c r="BE173" i="5"/>
  <c r="T173" i="5"/>
  <c r="R173" i="5"/>
  <c r="P173" i="5"/>
  <c r="BI170" i="5"/>
  <c r="BH170" i="5"/>
  <c r="BG170" i="5"/>
  <c r="BE170" i="5"/>
  <c r="T170" i="5"/>
  <c r="T169" i="5" s="1"/>
  <c r="R170" i="5"/>
  <c r="R169" i="5"/>
  <c r="P170" i="5"/>
  <c r="P169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0" i="5"/>
  <c r="BH160" i="5"/>
  <c r="BG160" i="5"/>
  <c r="BE160" i="5"/>
  <c r="T160" i="5"/>
  <c r="R160" i="5"/>
  <c r="P160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5" i="5"/>
  <c r="BH155" i="5"/>
  <c r="BG155" i="5"/>
  <c r="BE155" i="5"/>
  <c r="T155" i="5"/>
  <c r="R155" i="5"/>
  <c r="P155" i="5"/>
  <c r="BI153" i="5"/>
  <c r="BH153" i="5"/>
  <c r="BG153" i="5"/>
  <c r="BE153" i="5"/>
  <c r="T153" i="5"/>
  <c r="R153" i="5"/>
  <c r="P153" i="5"/>
  <c r="BI151" i="5"/>
  <c r="BH151" i="5"/>
  <c r="BG151" i="5"/>
  <c r="BE151" i="5"/>
  <c r="T151" i="5"/>
  <c r="R151" i="5"/>
  <c r="P151" i="5"/>
  <c r="BI149" i="5"/>
  <c r="BH149" i="5"/>
  <c r="BG149" i="5"/>
  <c r="BE149" i="5"/>
  <c r="T149" i="5"/>
  <c r="R149" i="5"/>
  <c r="P149" i="5"/>
  <c r="BI146" i="5"/>
  <c r="BH146" i="5"/>
  <c r="BG146" i="5"/>
  <c r="BE146" i="5"/>
  <c r="T146" i="5"/>
  <c r="R146" i="5"/>
  <c r="P146" i="5"/>
  <c r="BI144" i="5"/>
  <c r="BH144" i="5"/>
  <c r="BG144" i="5"/>
  <c r="BE144" i="5"/>
  <c r="T144" i="5"/>
  <c r="R144" i="5"/>
  <c r="P144" i="5"/>
  <c r="BI141" i="5"/>
  <c r="BH141" i="5"/>
  <c r="BG141" i="5"/>
  <c r="BE141" i="5"/>
  <c r="T141" i="5"/>
  <c r="R141" i="5"/>
  <c r="P141" i="5"/>
  <c r="BI139" i="5"/>
  <c r="BH139" i="5"/>
  <c r="BG139" i="5"/>
  <c r="BE139" i="5"/>
  <c r="T139" i="5"/>
  <c r="R139" i="5"/>
  <c r="P139" i="5"/>
  <c r="BI136" i="5"/>
  <c r="BH136" i="5"/>
  <c r="BG136" i="5"/>
  <c r="BE136" i="5"/>
  <c r="T136" i="5"/>
  <c r="T135" i="5"/>
  <c r="R136" i="5"/>
  <c r="R135" i="5"/>
  <c r="P136" i="5"/>
  <c r="P135" i="5"/>
  <c r="J130" i="5"/>
  <c r="J129" i="5"/>
  <c r="F129" i="5"/>
  <c r="F127" i="5"/>
  <c r="E125" i="5"/>
  <c r="J96" i="5"/>
  <c r="J95" i="5"/>
  <c r="F95" i="5"/>
  <c r="F93" i="5"/>
  <c r="E91" i="5"/>
  <c r="J22" i="5"/>
  <c r="E22" i="5"/>
  <c r="F130" i="5" s="1"/>
  <c r="J21" i="5"/>
  <c r="J16" i="5"/>
  <c r="J93" i="5" s="1"/>
  <c r="E7" i="5"/>
  <c r="E119" i="5" s="1"/>
  <c r="J39" i="4"/>
  <c r="J38" i="4"/>
  <c r="AY99" i="1" s="1"/>
  <c r="J37" i="4"/>
  <c r="AX99" i="1" s="1"/>
  <c r="BI170" i="4"/>
  <c r="BH170" i="4"/>
  <c r="BG170" i="4"/>
  <c r="BE170" i="4"/>
  <c r="T170" i="4"/>
  <c r="T169" i="4" s="1"/>
  <c r="R170" i="4"/>
  <c r="R169" i="4" s="1"/>
  <c r="P170" i="4"/>
  <c r="P169" i="4" s="1"/>
  <c r="BI168" i="4"/>
  <c r="BH168" i="4"/>
  <c r="BG168" i="4"/>
  <c r="BE168" i="4"/>
  <c r="T168" i="4"/>
  <c r="T167" i="4" s="1"/>
  <c r="R168" i="4"/>
  <c r="R167" i="4" s="1"/>
  <c r="P168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0" i="4"/>
  <c r="BH140" i="4"/>
  <c r="BG140" i="4"/>
  <c r="BE140" i="4"/>
  <c r="T140" i="4"/>
  <c r="T139" i="4"/>
  <c r="R140" i="4"/>
  <c r="R139" i="4" s="1"/>
  <c r="P140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J123" i="4"/>
  <c r="J122" i="4"/>
  <c r="F122" i="4"/>
  <c r="F120" i="4"/>
  <c r="E118" i="4"/>
  <c r="J94" i="4"/>
  <c r="J93" i="4"/>
  <c r="F93" i="4"/>
  <c r="F91" i="4"/>
  <c r="E89" i="4"/>
  <c r="J20" i="4"/>
  <c r="E20" i="4"/>
  <c r="F94" i="4" s="1"/>
  <c r="J19" i="4"/>
  <c r="J14" i="4"/>
  <c r="J120" i="4" s="1"/>
  <c r="E7" i="4"/>
  <c r="E114" i="4"/>
  <c r="J41" i="3"/>
  <c r="J40" i="3"/>
  <c r="AY98" i="1" s="1"/>
  <c r="J39" i="3"/>
  <c r="AX98" i="1" s="1"/>
  <c r="BI391" i="3"/>
  <c r="BH391" i="3"/>
  <c r="BG391" i="3"/>
  <c r="BE391" i="3"/>
  <c r="T391" i="3"/>
  <c r="R391" i="3"/>
  <c r="P391" i="3"/>
  <c r="BI388" i="3"/>
  <c r="BH388" i="3"/>
  <c r="BG388" i="3"/>
  <c r="BE388" i="3"/>
  <c r="T388" i="3"/>
  <c r="R388" i="3"/>
  <c r="P388" i="3"/>
  <c r="BI384" i="3"/>
  <c r="BH384" i="3"/>
  <c r="BG384" i="3"/>
  <c r="BE384" i="3"/>
  <c r="T384" i="3"/>
  <c r="R384" i="3"/>
  <c r="P384" i="3"/>
  <c r="BI381" i="3"/>
  <c r="BH381" i="3"/>
  <c r="BG381" i="3"/>
  <c r="BE381" i="3"/>
  <c r="T381" i="3"/>
  <c r="R381" i="3"/>
  <c r="P381" i="3"/>
  <c r="BI380" i="3"/>
  <c r="BH380" i="3"/>
  <c r="BG380" i="3"/>
  <c r="BE380" i="3"/>
  <c r="T380" i="3"/>
  <c r="R380" i="3"/>
  <c r="P380" i="3"/>
  <c r="BI378" i="3"/>
  <c r="BH378" i="3"/>
  <c r="BG378" i="3"/>
  <c r="BE378" i="3"/>
  <c r="T378" i="3"/>
  <c r="R378" i="3"/>
  <c r="P378" i="3"/>
  <c r="BI376" i="3"/>
  <c r="BH376" i="3"/>
  <c r="BG376" i="3"/>
  <c r="BE376" i="3"/>
  <c r="T376" i="3"/>
  <c r="R376" i="3"/>
  <c r="P376" i="3"/>
  <c r="BI363" i="3"/>
  <c r="BH363" i="3"/>
  <c r="BG363" i="3"/>
  <c r="BE363" i="3"/>
  <c r="T363" i="3"/>
  <c r="R363" i="3"/>
  <c r="P363" i="3"/>
  <c r="BI361" i="3"/>
  <c r="BH361" i="3"/>
  <c r="BG361" i="3"/>
  <c r="BE361" i="3"/>
  <c r="T361" i="3"/>
  <c r="R361" i="3"/>
  <c r="P361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6" i="3"/>
  <c r="BH356" i="3"/>
  <c r="BG356" i="3"/>
  <c r="BE356" i="3"/>
  <c r="T356" i="3"/>
  <c r="R356" i="3"/>
  <c r="P356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2" i="3"/>
  <c r="BH352" i="3"/>
  <c r="BG352" i="3"/>
  <c r="BE352" i="3"/>
  <c r="T352" i="3"/>
  <c r="R352" i="3"/>
  <c r="P352" i="3"/>
  <c r="BI350" i="3"/>
  <c r="BH350" i="3"/>
  <c r="BG350" i="3"/>
  <c r="BE350" i="3"/>
  <c r="T350" i="3"/>
  <c r="R350" i="3"/>
  <c r="P350" i="3"/>
  <c r="BI346" i="3"/>
  <c r="BH346" i="3"/>
  <c r="BG346" i="3"/>
  <c r="BE346" i="3"/>
  <c r="T346" i="3"/>
  <c r="R346" i="3"/>
  <c r="P346" i="3"/>
  <c r="BI342" i="3"/>
  <c r="BH342" i="3"/>
  <c r="BG342" i="3"/>
  <c r="BE342" i="3"/>
  <c r="T342" i="3"/>
  <c r="R342" i="3"/>
  <c r="P342" i="3"/>
  <c r="BI320" i="3"/>
  <c r="BH320" i="3"/>
  <c r="BG320" i="3"/>
  <c r="BE320" i="3"/>
  <c r="T320" i="3"/>
  <c r="R320" i="3"/>
  <c r="P320" i="3"/>
  <c r="BI295" i="3"/>
  <c r="BH295" i="3"/>
  <c r="BG295" i="3"/>
  <c r="BE295" i="3"/>
  <c r="T295" i="3"/>
  <c r="R295" i="3"/>
  <c r="P295" i="3"/>
  <c r="BI284" i="3"/>
  <c r="BH284" i="3"/>
  <c r="BG284" i="3"/>
  <c r="BE284" i="3"/>
  <c r="T284" i="3"/>
  <c r="R284" i="3"/>
  <c r="P28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0" i="3"/>
  <c r="BH260" i="3"/>
  <c r="BG260" i="3"/>
  <c r="BE260" i="3"/>
  <c r="T260" i="3"/>
  <c r="R260" i="3"/>
  <c r="P260" i="3"/>
  <c r="BI257" i="3"/>
  <c r="BH257" i="3"/>
  <c r="BG257" i="3"/>
  <c r="BE257" i="3"/>
  <c r="T257" i="3"/>
  <c r="R257" i="3"/>
  <c r="P257" i="3"/>
  <c r="BI255" i="3"/>
  <c r="BH255" i="3"/>
  <c r="BG255" i="3"/>
  <c r="BE255" i="3"/>
  <c r="T255" i="3"/>
  <c r="R255" i="3"/>
  <c r="P255" i="3"/>
  <c r="BI253" i="3"/>
  <c r="BH253" i="3"/>
  <c r="BG253" i="3"/>
  <c r="BE253" i="3"/>
  <c r="T253" i="3"/>
  <c r="R253" i="3"/>
  <c r="P253" i="3"/>
  <c r="BI251" i="3"/>
  <c r="BH251" i="3"/>
  <c r="BG251" i="3"/>
  <c r="BE251" i="3"/>
  <c r="T251" i="3"/>
  <c r="T250" i="3"/>
  <c r="R251" i="3"/>
  <c r="R250" i="3"/>
  <c r="P251" i="3"/>
  <c r="P250" i="3" s="1"/>
  <c r="BI248" i="3"/>
  <c r="BH248" i="3"/>
  <c r="BG248" i="3"/>
  <c r="BE248" i="3"/>
  <c r="T248" i="3"/>
  <c r="R248" i="3"/>
  <c r="P248" i="3"/>
  <c r="BI246" i="3"/>
  <c r="BH246" i="3"/>
  <c r="BG246" i="3"/>
  <c r="BE246" i="3"/>
  <c r="T246" i="3"/>
  <c r="R246" i="3"/>
  <c r="P246" i="3"/>
  <c r="BI243" i="3"/>
  <c r="BH243" i="3"/>
  <c r="BG243" i="3"/>
  <c r="BE243" i="3"/>
  <c r="T243" i="3"/>
  <c r="R243" i="3"/>
  <c r="P243" i="3"/>
  <c r="BI236" i="3"/>
  <c r="BH236" i="3"/>
  <c r="BG236" i="3"/>
  <c r="BE236" i="3"/>
  <c r="T236" i="3"/>
  <c r="R236" i="3"/>
  <c r="P236" i="3"/>
  <c r="BI234" i="3"/>
  <c r="BH234" i="3"/>
  <c r="BG234" i="3"/>
  <c r="BE234" i="3"/>
  <c r="T234" i="3"/>
  <c r="R234" i="3"/>
  <c r="P234" i="3"/>
  <c r="BI229" i="3"/>
  <c r="BH229" i="3"/>
  <c r="BG229" i="3"/>
  <c r="BE229" i="3"/>
  <c r="T229" i="3"/>
  <c r="R229" i="3"/>
  <c r="P229" i="3"/>
  <c r="BI226" i="3"/>
  <c r="BH226" i="3"/>
  <c r="BG226" i="3"/>
  <c r="BE226" i="3"/>
  <c r="T226" i="3"/>
  <c r="T225" i="3" s="1"/>
  <c r="R226" i="3"/>
  <c r="R225" i="3"/>
  <c r="P226" i="3"/>
  <c r="P225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8" i="3"/>
  <c r="BH218" i="3"/>
  <c r="BG218" i="3"/>
  <c r="BE218" i="3"/>
  <c r="T218" i="3"/>
  <c r="R218" i="3"/>
  <c r="P218" i="3"/>
  <c r="BI209" i="3"/>
  <c r="BH209" i="3"/>
  <c r="BG209" i="3"/>
  <c r="BE209" i="3"/>
  <c r="T209" i="3"/>
  <c r="R209" i="3"/>
  <c r="P209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198" i="3"/>
  <c r="BH198" i="3"/>
  <c r="BG198" i="3"/>
  <c r="BE198" i="3"/>
  <c r="T198" i="3"/>
  <c r="R198" i="3"/>
  <c r="P198" i="3"/>
  <c r="BI194" i="3"/>
  <c r="BH194" i="3"/>
  <c r="BG194" i="3"/>
  <c r="BE194" i="3"/>
  <c r="T194" i="3"/>
  <c r="R194" i="3"/>
  <c r="P194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8" i="3"/>
  <c r="BH188" i="3"/>
  <c r="BG188" i="3"/>
  <c r="BE188" i="3"/>
  <c r="T188" i="3"/>
  <c r="R188" i="3"/>
  <c r="P188" i="3"/>
  <c r="BI186" i="3"/>
  <c r="BH186" i="3"/>
  <c r="BG186" i="3"/>
  <c r="BE186" i="3"/>
  <c r="T186" i="3"/>
  <c r="R186" i="3"/>
  <c r="P186" i="3"/>
  <c r="BI184" i="3"/>
  <c r="BH184" i="3"/>
  <c r="BG184" i="3"/>
  <c r="BE184" i="3"/>
  <c r="T184" i="3"/>
  <c r="R184" i="3"/>
  <c r="P184" i="3"/>
  <c r="BI175" i="3"/>
  <c r="BH175" i="3"/>
  <c r="BG175" i="3"/>
  <c r="BE175" i="3"/>
  <c r="T175" i="3"/>
  <c r="R175" i="3"/>
  <c r="P175" i="3"/>
  <c r="BI166" i="3"/>
  <c r="BH166" i="3"/>
  <c r="BG166" i="3"/>
  <c r="BE166" i="3"/>
  <c r="T166" i="3"/>
  <c r="R166" i="3"/>
  <c r="P166" i="3"/>
  <c r="BI164" i="3"/>
  <c r="BH164" i="3"/>
  <c r="BG164" i="3"/>
  <c r="BE164" i="3"/>
  <c r="T164" i="3"/>
  <c r="R164" i="3"/>
  <c r="P164" i="3"/>
  <c r="BI161" i="3"/>
  <c r="BH161" i="3"/>
  <c r="BG161" i="3"/>
  <c r="BE161" i="3"/>
  <c r="T161" i="3"/>
  <c r="R161" i="3"/>
  <c r="P161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3" i="3"/>
  <c r="BH143" i="3"/>
  <c r="BG143" i="3"/>
  <c r="BE143" i="3"/>
  <c r="T143" i="3"/>
  <c r="R143" i="3"/>
  <c r="P143" i="3"/>
  <c r="J137" i="3"/>
  <c r="J136" i="3"/>
  <c r="F136" i="3"/>
  <c r="F134" i="3"/>
  <c r="E132" i="3"/>
  <c r="J96" i="3"/>
  <c r="J95" i="3"/>
  <c r="F95" i="3"/>
  <c r="F93" i="3"/>
  <c r="E91" i="3"/>
  <c r="J22" i="3"/>
  <c r="E22" i="3"/>
  <c r="F137" i="3"/>
  <c r="J21" i="3"/>
  <c r="J16" i="3"/>
  <c r="J93" i="3" s="1"/>
  <c r="E7" i="3"/>
  <c r="E85" i="3"/>
  <c r="J41" i="2"/>
  <c r="J40" i="2"/>
  <c r="AY97" i="1"/>
  <c r="J39" i="2"/>
  <c r="AX97" i="1" s="1"/>
  <c r="BI168" i="2"/>
  <c r="BH168" i="2"/>
  <c r="BG168" i="2"/>
  <c r="BE168" i="2"/>
  <c r="T168" i="2"/>
  <c r="T167" i="2"/>
  <c r="R168" i="2"/>
  <c r="R167" i="2" s="1"/>
  <c r="P168" i="2"/>
  <c r="P167" i="2" s="1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7" i="2"/>
  <c r="BH147" i="2"/>
  <c r="BG147" i="2"/>
  <c r="BE147" i="2"/>
  <c r="T147" i="2"/>
  <c r="T146" i="2"/>
  <c r="R147" i="2"/>
  <c r="R146" i="2"/>
  <c r="P147" i="2"/>
  <c r="P146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3" i="2"/>
  <c r="BH133" i="2"/>
  <c r="BG133" i="2"/>
  <c r="BE133" i="2"/>
  <c r="T133" i="2"/>
  <c r="R133" i="2"/>
  <c r="P133" i="2"/>
  <c r="J127" i="2"/>
  <c r="J126" i="2"/>
  <c r="F126" i="2"/>
  <c r="F124" i="2"/>
  <c r="E122" i="2"/>
  <c r="J96" i="2"/>
  <c r="J95" i="2"/>
  <c r="F95" i="2"/>
  <c r="F93" i="2"/>
  <c r="E91" i="2"/>
  <c r="J22" i="2"/>
  <c r="E22" i="2"/>
  <c r="F127" i="2"/>
  <c r="J21" i="2"/>
  <c r="J16" i="2"/>
  <c r="J93" i="2" s="1"/>
  <c r="E7" i="2"/>
  <c r="E116" i="2"/>
  <c r="L90" i="1"/>
  <c r="AM90" i="1"/>
  <c r="AM89" i="1"/>
  <c r="L89" i="1"/>
  <c r="AM87" i="1"/>
  <c r="L87" i="1"/>
  <c r="L85" i="1"/>
  <c r="L84" i="1"/>
  <c r="BK154" i="2"/>
  <c r="BK168" i="2"/>
  <c r="J164" i="2"/>
  <c r="BK147" i="2"/>
  <c r="BK137" i="2"/>
  <c r="J152" i="2"/>
  <c r="J138" i="2"/>
  <c r="J384" i="3"/>
  <c r="BK378" i="3"/>
  <c r="BK358" i="3"/>
  <c r="BK272" i="3"/>
  <c r="J255" i="3"/>
  <c r="BK229" i="3"/>
  <c r="J188" i="3"/>
  <c r="J391" i="3"/>
  <c r="J378" i="3"/>
  <c r="BK355" i="3"/>
  <c r="J266" i="3"/>
  <c r="J221" i="3"/>
  <c r="BK166" i="3"/>
  <c r="J342" i="3"/>
  <c r="J260" i="3"/>
  <c r="BK191" i="3"/>
  <c r="J150" i="3"/>
  <c r="BK236" i="3"/>
  <c r="BK184" i="3"/>
  <c r="BK346" i="3"/>
  <c r="BK265" i="3"/>
  <c r="J209" i="3"/>
  <c r="BK342" i="3"/>
  <c r="J161" i="3"/>
  <c r="BK161" i="3"/>
  <c r="BK162" i="4"/>
  <c r="J156" i="4"/>
  <c r="BK168" i="4"/>
  <c r="BK155" i="4"/>
  <c r="J148" i="4"/>
  <c r="J161" i="4"/>
  <c r="J142" i="4"/>
  <c r="BK131" i="4"/>
  <c r="BK158" i="4"/>
  <c r="BK137" i="4"/>
  <c r="J130" i="4"/>
  <c r="BK144" i="4"/>
  <c r="BK133" i="4"/>
  <c r="J159" i="4"/>
  <c r="J132" i="4"/>
  <c r="J155" i="5"/>
  <c r="J182" i="5"/>
  <c r="J166" i="5"/>
  <c r="BK149" i="5"/>
  <c r="J160" i="5"/>
  <c r="BK139" i="5"/>
  <c r="BK162" i="5"/>
  <c r="BK141" i="5"/>
  <c r="J177" i="5"/>
  <c r="BK155" i="5"/>
  <c r="J139" i="5"/>
  <c r="BK148" i="6"/>
  <c r="BK198" i="6"/>
  <c r="J165" i="6"/>
  <c r="J162" i="6"/>
  <c r="BK200" i="6"/>
  <c r="J144" i="6"/>
  <c r="J186" i="6"/>
  <c r="BK184" i="6"/>
  <c r="J182" i="6"/>
  <c r="BK162" i="6"/>
  <c r="J486" i="7"/>
  <c r="J426" i="7"/>
  <c r="BK360" i="7"/>
  <c r="BK327" i="7"/>
  <c r="BK216" i="7"/>
  <c r="BK518" i="7"/>
  <c r="J425" i="7"/>
  <c r="BK383" i="7"/>
  <c r="J350" i="7"/>
  <c r="BK221" i="7"/>
  <c r="J478" i="7"/>
  <c r="BK380" i="7"/>
  <c r="J343" i="7"/>
  <c r="J216" i="7"/>
  <c r="J437" i="7"/>
  <c r="J386" i="7"/>
  <c r="BK358" i="7"/>
  <c r="BK278" i="7"/>
  <c r="BK226" i="7"/>
  <c r="BK451" i="7"/>
  <c r="J369" i="7"/>
  <c r="BK238" i="7"/>
  <c r="J439" i="7"/>
  <c r="BK384" i="7"/>
  <c r="J348" i="7"/>
  <c r="BK274" i="7"/>
  <c r="J229" i="7"/>
  <c r="J480" i="7"/>
  <c r="J416" i="7"/>
  <c r="BK375" i="7"/>
  <c r="BK320" i="7"/>
  <c r="BK207" i="7"/>
  <c r="BK513" i="7"/>
  <c r="J388" i="7"/>
  <c r="J373" i="7"/>
  <c r="J251" i="7"/>
  <c r="BK217" i="7"/>
  <c r="BK185" i="8"/>
  <c r="BK173" i="8"/>
  <c r="J148" i="8"/>
  <c r="J137" i="8"/>
  <c r="BK182" i="8"/>
  <c r="J162" i="8"/>
  <c r="J149" i="8"/>
  <c r="J180" i="8"/>
  <c r="J161" i="8"/>
  <c r="BK141" i="8"/>
  <c r="J175" i="8"/>
  <c r="BK137" i="8"/>
  <c r="BK164" i="8"/>
  <c r="BK193" i="8"/>
  <c r="BK156" i="8"/>
  <c r="BK135" i="8"/>
  <c r="J169" i="8"/>
  <c r="BK136" i="8"/>
  <c r="BK235" i="9"/>
  <c r="BK204" i="9"/>
  <c r="BK160" i="9"/>
  <c r="J230" i="9"/>
  <c r="J202" i="9"/>
  <c r="BK175" i="9"/>
  <c r="BK234" i="9"/>
  <c r="BK213" i="9"/>
  <c r="BK194" i="9"/>
  <c r="BK173" i="9"/>
  <c r="J228" i="9"/>
  <c r="J190" i="9"/>
  <c r="J166" i="9"/>
  <c r="J145" i="9"/>
  <c r="BK260" i="9"/>
  <c r="BK168" i="9"/>
  <c r="J133" i="9"/>
  <c r="J213" i="9"/>
  <c r="J171" i="9"/>
  <c r="J248" i="9"/>
  <c r="BK221" i="9"/>
  <c r="J174" i="9"/>
  <c r="BK274" i="9"/>
  <c r="J219" i="9"/>
  <c r="J168" i="9"/>
  <c r="BK136" i="9"/>
  <c r="J237" i="10"/>
  <c r="BK205" i="10"/>
  <c r="J192" i="10"/>
  <c r="J181" i="10"/>
  <c r="BK162" i="10"/>
  <c r="BK268" i="10"/>
  <c r="BK227" i="10"/>
  <c r="BK199" i="10"/>
  <c r="BK178" i="10"/>
  <c r="BK151" i="10"/>
  <c r="J137" i="10"/>
  <c r="BK251" i="10"/>
  <c r="J231" i="10"/>
  <c r="J208" i="10"/>
  <c r="J195" i="10"/>
  <c r="BK164" i="10"/>
  <c r="J144" i="10"/>
  <c r="J271" i="10"/>
  <c r="BK239" i="10"/>
  <c r="J196" i="10"/>
  <c r="BK171" i="10"/>
  <c r="BK138" i="10"/>
  <c r="J266" i="10"/>
  <c r="J243" i="10"/>
  <c r="J224" i="10"/>
  <c r="BK200" i="10"/>
  <c r="J169" i="10"/>
  <c r="J150" i="10"/>
  <c r="BK279" i="10"/>
  <c r="J241" i="10"/>
  <c r="J209" i="10"/>
  <c r="BK172" i="10"/>
  <c r="BK152" i="10"/>
  <c r="BK134" i="10"/>
  <c r="J267" i="10"/>
  <c r="BK243" i="10"/>
  <c r="J219" i="10"/>
  <c r="J194" i="10"/>
  <c r="BK153" i="10"/>
  <c r="BK282" i="10"/>
  <c r="BK261" i="10"/>
  <c r="J245" i="10"/>
  <c r="J221" i="10"/>
  <c r="J190" i="10"/>
  <c r="J145" i="10"/>
  <c r="J204" i="11"/>
  <c r="J180" i="11"/>
  <c r="BK156" i="11"/>
  <c r="BK140" i="11"/>
  <c r="BK199" i="11"/>
  <c r="J179" i="11"/>
  <c r="J169" i="11"/>
  <c r="BK128" i="11"/>
  <c r="J187" i="11"/>
  <c r="BK131" i="11"/>
  <c r="J199" i="11"/>
  <c r="J151" i="11"/>
  <c r="BK214" i="11"/>
  <c r="BK165" i="11"/>
  <c r="BK137" i="11"/>
  <c r="J200" i="11"/>
  <c r="J164" i="11"/>
  <c r="J132" i="11"/>
  <c r="J185" i="11"/>
  <c r="J133" i="11"/>
  <c r="J184" i="11"/>
  <c r="BK163" i="11"/>
  <c r="BK136" i="11"/>
  <c r="BK243" i="12"/>
  <c r="BK215" i="12"/>
  <c r="J189" i="12"/>
  <c r="BK165" i="12"/>
  <c r="J257" i="12"/>
  <c r="J228" i="12"/>
  <c r="J208" i="12"/>
  <c r="J185" i="12"/>
  <c r="BK157" i="12"/>
  <c r="BK255" i="12"/>
  <c r="J216" i="12"/>
  <c r="J179" i="12"/>
  <c r="J157" i="12"/>
  <c r="BK136" i="12"/>
  <c r="BK231" i="12"/>
  <c r="J219" i="12"/>
  <c r="J200" i="12"/>
  <c r="J168" i="12"/>
  <c r="J130" i="12"/>
  <c r="BK238" i="12"/>
  <c r="BK216" i="12"/>
  <c r="BK150" i="12"/>
  <c r="J245" i="12"/>
  <c r="J229" i="12"/>
  <c r="J195" i="12"/>
  <c r="J164" i="12"/>
  <c r="J138" i="12"/>
  <c r="J235" i="12"/>
  <c r="BK214" i="12"/>
  <c r="BK181" i="12"/>
  <c r="BK131" i="12"/>
  <c r="BK198" i="12"/>
  <c r="J177" i="12"/>
  <c r="BK156" i="12"/>
  <c r="BK135" i="12"/>
  <c r="BK161" i="2"/>
  <c r="J168" i="2"/>
  <c r="BK163" i="2"/>
  <c r="J135" i="2"/>
  <c r="J163" i="2"/>
  <c r="J144" i="2"/>
  <c r="BK391" i="3"/>
  <c r="J361" i="3"/>
  <c r="J320" i="3"/>
  <c r="BK266" i="3"/>
  <c r="J243" i="3"/>
  <c r="J203" i="3"/>
  <c r="J388" i="3"/>
  <c r="BK363" i="3"/>
  <c r="BK350" i="3"/>
  <c r="J246" i="3"/>
  <c r="BK203" i="3"/>
  <c r="J149" i="3"/>
  <c r="BK264" i="3"/>
  <c r="J234" i="3"/>
  <c r="J175" i="3"/>
  <c r="J248" i="3"/>
  <c r="BK155" i="3"/>
  <c r="BK269" i="3"/>
  <c r="BK251" i="3"/>
  <c r="J166" i="3"/>
  <c r="BK226" i="3"/>
  <c r="BK143" i="3"/>
  <c r="J165" i="4"/>
  <c r="BK154" i="4"/>
  <c r="J144" i="4"/>
  <c r="BK150" i="4"/>
  <c r="J131" i="4"/>
  <c r="BK146" i="4"/>
  <c r="J163" i="4"/>
  <c r="BK163" i="4"/>
  <c r="J143" i="4"/>
  <c r="J153" i="4"/>
  <c r="J137" i="4"/>
  <c r="J162" i="4"/>
  <c r="BK136" i="4"/>
  <c r="BK167" i="5"/>
  <c r="BK177" i="5"/>
  <c r="BK158" i="5"/>
  <c r="J180" i="5"/>
  <c r="BK146" i="5"/>
  <c r="J164" i="5"/>
  <c r="BK185" i="5"/>
  <c r="J162" i="5"/>
  <c r="BK163" i="5"/>
  <c r="J157" i="6"/>
  <c r="BK172" i="6"/>
  <c r="J195" i="6"/>
  <c r="BK157" i="6"/>
  <c r="J142" i="6"/>
  <c r="BK182" i="6"/>
  <c r="J150" i="6"/>
  <c r="BK176" i="6"/>
  <c r="BK146" i="6"/>
  <c r="BK480" i="7"/>
  <c r="BK409" i="7"/>
  <c r="J368" i="7"/>
  <c r="J308" i="7"/>
  <c r="J170" i="7"/>
  <c r="J449" i="7"/>
  <c r="J381" i="7"/>
  <c r="BK325" i="7"/>
  <c r="J228" i="7"/>
  <c r="BK486" i="7"/>
  <c r="J389" i="7"/>
  <c r="J325" i="7"/>
  <c r="J231" i="7"/>
  <c r="BK159" i="7"/>
  <c r="J462" i="7"/>
  <c r="J384" i="7"/>
  <c r="BK336" i="7"/>
  <c r="BK264" i="7"/>
  <c r="J177" i="7"/>
  <c r="BK462" i="7"/>
  <c r="J409" i="7"/>
  <c r="BK339" i="7"/>
  <c r="BK276" i="7"/>
  <c r="J221" i="7"/>
  <c r="J533" i="7"/>
  <c r="BK425" i="7"/>
  <c r="J375" i="7"/>
  <c r="BK343" i="7"/>
  <c r="J304" i="7"/>
  <c r="J233" i="7"/>
  <c r="BK512" i="7"/>
  <c r="J396" i="7"/>
  <c r="J377" i="7"/>
  <c r="J306" i="7"/>
  <c r="BK170" i="7"/>
  <c r="BK422" i="7"/>
  <c r="BK382" i="7"/>
  <c r="J371" i="7"/>
  <c r="J334" i="7"/>
  <c r="BK246" i="7"/>
  <c r="J183" i="8"/>
  <c r="J152" i="8"/>
  <c r="J159" i="8"/>
  <c r="BK153" i="8"/>
  <c r="BK149" i="8"/>
  <c r="BK145" i="8"/>
  <c r="J135" i="8"/>
  <c r="BK132" i="8"/>
  <c r="BK194" i="8"/>
  <c r="J193" i="8"/>
  <c r="BK189" i="8"/>
  <c r="BK188" i="8"/>
  <c r="J186" i="8"/>
  <c r="BK175" i="8"/>
  <c r="BK152" i="8"/>
  <c r="BK130" i="8"/>
  <c r="J188" i="8"/>
  <c r="J155" i="8"/>
  <c r="J194" i="8"/>
  <c r="BK169" i="8"/>
  <c r="BK131" i="8"/>
  <c r="BK162" i="8"/>
  <c r="J134" i="8"/>
  <c r="BK179" i="8"/>
  <c r="J151" i="8"/>
  <c r="BK133" i="9"/>
  <c r="BK223" i="9"/>
  <c r="J189" i="9"/>
  <c r="BK265" i="9"/>
  <c r="J224" i="9"/>
  <c r="BK197" i="9"/>
  <c r="BK176" i="9"/>
  <c r="J132" i="9"/>
  <c r="BK227" i="9"/>
  <c r="J205" i="9"/>
  <c r="J172" i="9"/>
  <c r="J158" i="9"/>
  <c r="BK264" i="9"/>
  <c r="J196" i="9"/>
  <c r="BK158" i="9"/>
  <c r="BK263" i="9"/>
  <c r="J188" i="9"/>
  <c r="BK273" i="9"/>
  <c r="J233" i="9"/>
  <c r="BK210" i="9"/>
  <c r="BK180" i="9"/>
  <c r="BK261" i="9"/>
  <c r="BK220" i="9"/>
  <c r="J195" i="9"/>
  <c r="J173" i="9"/>
  <c r="J278" i="10"/>
  <c r="BK246" i="10"/>
  <c r="J218" i="10"/>
  <c r="J187" i="10"/>
  <c r="BK179" i="10"/>
  <c r="BK154" i="10"/>
  <c r="J277" i="10"/>
  <c r="BK254" i="10"/>
  <c r="BK224" i="10"/>
  <c r="J191" i="10"/>
  <c r="J168" i="10"/>
  <c r="BK157" i="10"/>
  <c r="J270" i="10"/>
  <c r="J238" i="10"/>
  <c r="J217" i="10"/>
  <c r="BK197" i="10"/>
  <c r="BK176" i="10"/>
  <c r="BK158" i="10"/>
  <c r="J276" i="10"/>
  <c r="BK257" i="10"/>
  <c r="J197" i="10"/>
  <c r="J172" i="10"/>
  <c r="BK142" i="10"/>
  <c r="J257" i="10"/>
  <c r="J239" i="10"/>
  <c r="BK221" i="10"/>
  <c r="J184" i="10"/>
  <c r="J161" i="10"/>
  <c r="BK145" i="10"/>
  <c r="BK259" i="10"/>
  <c r="J223" i="10"/>
  <c r="J188" i="10"/>
  <c r="J163" i="10"/>
  <c r="BK140" i="10"/>
  <c r="J274" i="10"/>
  <c r="BK250" i="10"/>
  <c r="J222" i="10"/>
  <c r="BK206" i="10"/>
  <c r="BK187" i="10"/>
  <c r="BK281" i="10"/>
  <c r="J263" i="10"/>
  <c r="J236" i="10"/>
  <c r="J215" i="10"/>
  <c r="J173" i="10"/>
  <c r="J143" i="10"/>
  <c r="BK186" i="11"/>
  <c r="J160" i="11"/>
  <c r="BK134" i="11"/>
  <c r="BK191" i="11"/>
  <c r="BK170" i="11"/>
  <c r="BK132" i="11"/>
  <c r="J195" i="11"/>
  <c r="BK166" i="11"/>
  <c r="BK146" i="11"/>
  <c r="J210" i="11"/>
  <c r="BK190" i="11"/>
  <c r="BK159" i="11"/>
  <c r="J209" i="11"/>
  <c r="BK161" i="11"/>
  <c r="J138" i="11"/>
  <c r="J202" i="11"/>
  <c r="J171" i="11"/>
  <c r="J155" i="11"/>
  <c r="BK195" i="11"/>
  <c r="BK215" i="11"/>
  <c r="BK180" i="11"/>
  <c r="J168" i="11"/>
  <c r="J148" i="11"/>
  <c r="BK230" i="12"/>
  <c r="BK196" i="12"/>
  <c r="J178" i="12"/>
  <c r="BK164" i="12"/>
  <c r="J137" i="12"/>
  <c r="J242" i="12"/>
  <c r="BK233" i="12"/>
  <c r="BK200" i="12"/>
  <c r="J171" i="12"/>
  <c r="J144" i="12"/>
  <c r="J254" i="12"/>
  <c r="BK211" i="12"/>
  <c r="J173" i="12"/>
  <c r="BK149" i="12"/>
  <c r="BK239" i="12"/>
  <c r="J220" i="12"/>
  <c r="J182" i="12"/>
  <c r="BK158" i="12"/>
  <c r="J249" i="12"/>
  <c r="J230" i="12"/>
  <c r="BK209" i="12"/>
  <c r="BK148" i="12"/>
  <c r="BK240" i="12"/>
  <c r="BK227" i="12"/>
  <c r="J192" i="12"/>
  <c r="J153" i="12"/>
  <c r="J131" i="12"/>
  <c r="J233" i="12"/>
  <c r="BK202" i="12"/>
  <c r="BK178" i="12"/>
  <c r="J133" i="12"/>
  <c r="J199" i="12"/>
  <c r="BK183" i="12"/>
  <c r="BK163" i="12"/>
  <c r="BK142" i="12"/>
  <c r="J157" i="2"/>
  <c r="AS108" i="1"/>
  <c r="J133" i="2"/>
  <c r="BK155" i="2"/>
  <c r="BK140" i="2"/>
  <c r="BK388" i="3"/>
  <c r="J363" i="3"/>
  <c r="BK356" i="3"/>
  <c r="BK295" i="3"/>
  <c r="J265" i="3"/>
  <c r="J226" i="3"/>
  <c r="J153" i="3"/>
  <c r="J380" i="3"/>
  <c r="BK361" i="3"/>
  <c r="J273" i="3"/>
  <c r="BK260" i="3"/>
  <c r="J194" i="3"/>
  <c r="BK284" i="3"/>
  <c r="J236" i="3"/>
  <c r="BK186" i="3"/>
  <c r="J220" i="3"/>
  <c r="J164" i="3"/>
  <c r="J295" i="3"/>
  <c r="BK246" i="3"/>
  <c r="J346" i="3"/>
  <c r="BK209" i="3"/>
  <c r="BK175" i="3"/>
  <c r="BK161" i="4"/>
  <c r="J152" i="4"/>
  <c r="J166" i="4"/>
  <c r="J136" i="4"/>
  <c r="J158" i="4"/>
  <c r="BK143" i="4"/>
  <c r="BK142" i="4"/>
  <c r="J146" i="4"/>
  <c r="BK135" i="4"/>
  <c r="J140" i="4"/>
  <c r="BK164" i="4"/>
  <c r="BK140" i="4"/>
  <c r="BK160" i="5"/>
  <c r="BK180" i="5"/>
  <c r="BK157" i="5"/>
  <c r="BK166" i="5"/>
  <c r="BK170" i="5"/>
  <c r="BK136" i="5"/>
  <c r="J146" i="5"/>
  <c r="BK189" i="6"/>
  <c r="J146" i="6"/>
  <c r="BK144" i="6"/>
  <c r="BK159" i="6"/>
  <c r="J155" i="6"/>
  <c r="BK191" i="6"/>
  <c r="BK150" i="6"/>
  <c r="BK165" i="6"/>
  <c r="J531" i="7"/>
  <c r="J433" i="7"/>
  <c r="BK378" i="7"/>
  <c r="J341" i="7"/>
  <c r="J276" i="7"/>
  <c r="J159" i="7"/>
  <c r="J429" i="7"/>
  <c r="J382" i="7"/>
  <c r="J360" i="7"/>
  <c r="BK233" i="7"/>
  <c r="J535" i="7"/>
  <c r="BK449" i="7"/>
  <c r="BK376" i="7"/>
  <c r="J273" i="7"/>
  <c r="BK214" i="7"/>
  <c r="BK474" i="7"/>
  <c r="J405" i="7"/>
  <c r="J379" i="7"/>
  <c r="BK350" i="7"/>
  <c r="J274" i="7"/>
  <c r="BK231" i="7"/>
  <c r="J474" i="7"/>
  <c r="BK416" i="7"/>
  <c r="BK285" i="7"/>
  <c r="BK240" i="7"/>
  <c r="J520" i="7"/>
  <c r="BK420" i="7"/>
  <c r="BK370" i="7"/>
  <c r="BK316" i="7"/>
  <c r="J226" i="7"/>
  <c r="J422" i="7"/>
  <c r="J364" i="7"/>
  <c r="J283" i="7"/>
  <c r="J514" i="7"/>
  <c r="J380" i="7"/>
  <c r="J336" i="7"/>
  <c r="J238" i="7"/>
  <c r="BK186" i="8"/>
  <c r="BK166" i="8"/>
  <c r="J143" i="8"/>
  <c r="J131" i="8"/>
  <c r="BK171" i="8"/>
  <c r="BK155" i="8"/>
  <c r="J190" i="8"/>
  <c r="BK183" i="8"/>
  <c r="J156" i="8"/>
  <c r="J136" i="8"/>
  <c r="J171" i="8"/>
  <c r="J141" i="8"/>
  <c r="J182" i="8"/>
  <c r="BK151" i="8"/>
  <c r="BK184" i="8"/>
  <c r="J146" i="8"/>
  <c r="BK178" i="8"/>
  <c r="J130" i="8"/>
  <c r="BK248" i="9"/>
  <c r="BK222" i="9"/>
  <c r="BK186" i="9"/>
  <c r="J262" i="9"/>
  <c r="J220" i="9"/>
  <c r="J198" i="9"/>
  <c r="BK165" i="9"/>
  <c r="J231" i="9"/>
  <c r="J212" i="9"/>
  <c r="BK190" i="9"/>
  <c r="BK146" i="9"/>
  <c r="BK236" i="9"/>
  <c r="J210" i="9"/>
  <c r="BK178" i="9"/>
  <c r="BK161" i="9"/>
  <c r="BK269" i="9"/>
  <c r="J201" i="9"/>
  <c r="J149" i="9"/>
  <c r="J209" i="9"/>
  <c r="J152" i="9"/>
  <c r="J232" i="9"/>
  <c r="BK203" i="9"/>
  <c r="J178" i="9"/>
  <c r="BK262" i="9"/>
  <c r="J229" i="9"/>
  <c r="J199" i="9"/>
  <c r="BK188" i="9"/>
  <c r="J161" i="9"/>
  <c r="J264" i="10"/>
  <c r="J189" i="10"/>
  <c r="J180" i="10"/>
  <c r="J157" i="10"/>
  <c r="BK133" i="10"/>
  <c r="J262" i="10"/>
  <c r="J228" i="10"/>
  <c r="BK213" i="10"/>
  <c r="BK190" i="10"/>
  <c r="BK147" i="10"/>
  <c r="BK131" i="10"/>
  <c r="J248" i="10"/>
  <c r="BK229" i="10"/>
  <c r="BK201" i="10"/>
  <c r="BK189" i="10"/>
  <c r="BK167" i="10"/>
  <c r="J149" i="10"/>
  <c r="BK278" i="10"/>
  <c r="BK248" i="10"/>
  <c r="BK237" i="10"/>
  <c r="J186" i="10"/>
  <c r="BK166" i="10"/>
  <c r="J147" i="10"/>
  <c r="J269" i="10"/>
  <c r="J252" i="10"/>
  <c r="J229" i="10"/>
  <c r="BK204" i="10"/>
  <c r="BK175" i="10"/>
  <c r="J160" i="10"/>
  <c r="J140" i="10"/>
  <c r="BK244" i="10"/>
  <c r="J199" i="10"/>
  <c r="J162" i="10"/>
  <c r="J142" i="10"/>
  <c r="J279" i="10"/>
  <c r="J265" i="10"/>
  <c r="BK238" i="10"/>
  <c r="BK212" i="10"/>
  <c r="BK191" i="10"/>
  <c r="BK143" i="10"/>
  <c r="J281" i="10"/>
  <c r="BK255" i="10"/>
  <c r="J242" i="10"/>
  <c r="BK222" i="10"/>
  <c r="J206" i="10"/>
  <c r="J167" i="10"/>
  <c r="BK209" i="11"/>
  <c r="BK181" i="11"/>
  <c r="J161" i="11"/>
  <c r="J147" i="11"/>
  <c r="J217" i="11"/>
  <c r="BK203" i="11"/>
  <c r="J188" i="11"/>
  <c r="BK176" i="11"/>
  <c r="BK141" i="11"/>
  <c r="J216" i="11"/>
  <c r="J193" i="11"/>
  <c r="J165" i="11"/>
  <c r="BK145" i="11"/>
  <c r="J178" i="11"/>
  <c r="BK154" i="11"/>
  <c r="BK206" i="11"/>
  <c r="BK157" i="11"/>
  <c r="BK144" i="11"/>
  <c r="J206" i="11"/>
  <c r="J198" i="11"/>
  <c r="BK167" i="11"/>
  <c r="J149" i="11"/>
  <c r="J214" i="11"/>
  <c r="BK218" i="11"/>
  <c r="BK187" i="11"/>
  <c r="J173" i="11"/>
  <c r="J144" i="11"/>
  <c r="BK256" i="12"/>
  <c r="BK241" i="12"/>
  <c r="J211" i="12"/>
  <c r="BK192" i="12"/>
  <c r="J166" i="12"/>
  <c r="BK152" i="12"/>
  <c r="BK249" i="12"/>
  <c r="J226" i="12"/>
  <c r="J197" i="12"/>
  <c r="J174" i="12"/>
  <c r="J150" i="12"/>
  <c r="J132" i="12"/>
  <c r="BK219" i="12"/>
  <c r="J202" i="12"/>
  <c r="J155" i="12"/>
  <c r="J255" i="12"/>
  <c r="BK223" i="12"/>
  <c r="J206" i="12"/>
  <c r="J180" i="12"/>
  <c r="J159" i="12"/>
  <c r="BK244" i="12"/>
  <c r="J225" i="12"/>
  <c r="J198" i="12"/>
  <c r="J142" i="12"/>
  <c r="BK236" i="12"/>
  <c r="BK208" i="12"/>
  <c r="BK175" i="12"/>
  <c r="BK147" i="12"/>
  <c r="J250" i="12"/>
  <c r="BK229" i="12"/>
  <c r="J193" i="12"/>
  <c r="BK168" i="12"/>
  <c r="BK144" i="12"/>
  <c r="BK212" i="12"/>
  <c r="BK189" i="12"/>
  <c r="BK172" i="12"/>
  <c r="J162" i="12"/>
  <c r="BK139" i="12"/>
  <c r="J155" i="2"/>
  <c r="BK135" i="2"/>
  <c r="BK164" i="2"/>
  <c r="BK143" i="2"/>
  <c r="BK157" i="2"/>
  <c r="J137" i="2"/>
  <c r="BK381" i="3"/>
  <c r="J359" i="3"/>
  <c r="J284" i="3"/>
  <c r="J257" i="3"/>
  <c r="BK221" i="3"/>
  <c r="J155" i="3"/>
  <c r="J381" i="3"/>
  <c r="J356" i="3"/>
  <c r="J251" i="3"/>
  <c r="BK204" i="3"/>
  <c r="J355" i="3"/>
  <c r="J269" i="3"/>
  <c r="J198" i="3"/>
  <c r="J148" i="3"/>
  <c r="J191" i="3"/>
  <c r="BK352" i="3"/>
  <c r="J218" i="3"/>
  <c r="J253" i="3"/>
  <c r="J186" i="3"/>
  <c r="BK150" i="3"/>
  <c r="BK159" i="4"/>
  <c r="J151" i="4"/>
  <c r="BK149" i="4"/>
  <c r="BK170" i="4"/>
  <c r="BK148" i="4"/>
  <c r="BK157" i="4"/>
  <c r="BK156" i="4"/>
  <c r="J149" i="4"/>
  <c r="J170" i="4"/>
  <c r="BK147" i="4"/>
  <c r="J185" i="5"/>
  <c r="BK151" i="5"/>
  <c r="BK144" i="5"/>
  <c r="J173" i="5"/>
  <c r="J144" i="5"/>
  <c r="BK179" i="6"/>
  <c r="BK142" i="6"/>
  <c r="J179" i="6"/>
  <c r="BK186" i="6"/>
  <c r="BK135" i="6"/>
  <c r="J200" i="6"/>
  <c r="J184" i="6"/>
  <c r="BK155" i="6"/>
  <c r="J431" i="7"/>
  <c r="BK372" i="7"/>
  <c r="J337" i="7"/>
  <c r="J264" i="7"/>
  <c r="J513" i="7"/>
  <c r="J423" i="7"/>
  <c r="BK373" i="7"/>
  <c r="J259" i="7"/>
  <c r="BK177" i="7"/>
  <c r="BK472" i="7"/>
  <c r="J347" i="7"/>
  <c r="J256" i="7"/>
  <c r="BK228" i="7"/>
  <c r="J146" i="7"/>
  <c r="BK433" i="7"/>
  <c r="BK385" i="7"/>
  <c r="BK306" i="7"/>
  <c r="J240" i="7"/>
  <c r="BK496" i="7"/>
  <c r="BK391" i="7"/>
  <c r="J224" i="7"/>
  <c r="BK423" i="7"/>
  <c r="BK371" i="7"/>
  <c r="BK308" i="7"/>
  <c r="BK437" i="7"/>
  <c r="BK349" i="7"/>
  <c r="J214" i="7"/>
  <c r="J496" i="7"/>
  <c r="J376" i="7"/>
  <c r="J316" i="7"/>
  <c r="BK224" i="7"/>
  <c r="J178" i="8"/>
  <c r="BK159" i="8"/>
  <c r="BK138" i="8"/>
  <c r="BK192" i="8"/>
  <c r="BK161" i="8"/>
  <c r="J132" i="8"/>
  <c r="BK165" i="8"/>
  <c r="J196" i="8"/>
  <c r="J165" i="8"/>
  <c r="BK142" i="8"/>
  <c r="BK174" i="8"/>
  <c r="BK191" i="8"/>
  <c r="J166" i="8"/>
  <c r="BK140" i="8"/>
  <c r="J181" i="8"/>
  <c r="BK168" i="8"/>
  <c r="BK133" i="8"/>
  <c r="J264" i="9"/>
  <c r="BK230" i="9"/>
  <c r="J193" i="9"/>
  <c r="BK232" i="9"/>
  <c r="J211" i="9"/>
  <c r="J176" i="9"/>
  <c r="J162" i="9"/>
  <c r="BK228" i="9"/>
  <c r="J204" i="9"/>
  <c r="J183" i="9"/>
  <c r="J136" i="9"/>
  <c r="J223" i="9"/>
  <c r="BK200" i="9"/>
  <c r="BK171" i="9"/>
  <c r="BK152" i="9"/>
  <c r="J268" i="9"/>
  <c r="BK177" i="9"/>
  <c r="BK132" i="9"/>
  <c r="BK205" i="9"/>
  <c r="J146" i="9"/>
  <c r="BK231" i="9"/>
  <c r="BK199" i="9"/>
  <c r="J275" i="9"/>
  <c r="BK226" i="9"/>
  <c r="BK212" i="9"/>
  <c r="J175" i="9"/>
  <c r="J160" i="9"/>
  <c r="BK262" i="10"/>
  <c r="BK232" i="10"/>
  <c r="J200" i="10"/>
  <c r="J170" i="10"/>
  <c r="BK150" i="10"/>
  <c r="BK275" i="10"/>
  <c r="BK247" i="10"/>
  <c r="BK219" i="10"/>
  <c r="BK208" i="10"/>
  <c r="J166" i="10"/>
  <c r="J146" i="10"/>
  <c r="BK253" i="10"/>
  <c r="J230" i="10"/>
  <c r="J203" i="10"/>
  <c r="BK181" i="10"/>
  <c r="J138" i="10"/>
  <c r="BK258" i="10"/>
  <c r="J233" i="10"/>
  <c r="J182" i="10"/>
  <c r="BK163" i="10"/>
  <c r="BK274" i="10"/>
  <c r="BK245" i="10"/>
  <c r="BK218" i="10"/>
  <c r="BK196" i="10"/>
  <c r="BK146" i="10"/>
  <c r="BK264" i="10"/>
  <c r="J212" i="10"/>
  <c r="J165" i="10"/>
  <c r="J139" i="10"/>
  <c r="BK277" i="10"/>
  <c r="J259" i="10"/>
  <c r="BK240" i="10"/>
  <c r="J204" i="10"/>
  <c r="J148" i="10"/>
  <c r="J282" i="10"/>
  <c r="J272" i="10"/>
  <c r="J250" i="10"/>
  <c r="BK231" i="10"/>
  <c r="J216" i="10"/>
  <c r="BK182" i="10"/>
  <c r="J152" i="10"/>
  <c r="J132" i="10"/>
  <c r="BK183" i="11"/>
  <c r="J176" i="11"/>
  <c r="J154" i="11"/>
  <c r="J129" i="11"/>
  <c r="J192" i="11"/>
  <c r="J181" i="11"/>
  <c r="BK164" i="11"/>
  <c r="BK130" i="11"/>
  <c r="BK198" i="11"/>
  <c r="J158" i="11"/>
  <c r="J136" i="11"/>
  <c r="J196" i="11"/>
  <c r="BK172" i="11"/>
  <c r="BK139" i="11"/>
  <c r="BK196" i="11"/>
  <c r="J156" i="11"/>
  <c r="BK213" i="11"/>
  <c r="BK197" i="11"/>
  <c r="J163" i="11"/>
  <c r="J143" i="11"/>
  <c r="BK205" i="11"/>
  <c r="BK174" i="11"/>
  <c r="BK150" i="11"/>
  <c r="J130" i="11"/>
  <c r="BK245" i="12"/>
  <c r="BK237" i="12"/>
  <c r="BK195" i="12"/>
  <c r="BK176" i="12"/>
  <c r="BK159" i="12"/>
  <c r="BK253" i="12"/>
  <c r="BK235" i="12"/>
  <c r="J215" i="12"/>
  <c r="BK177" i="12"/>
  <c r="BK151" i="12"/>
  <c r="J256" i="12"/>
  <c r="BK218" i="12"/>
  <c r="J196" i="12"/>
  <c r="BK162" i="12"/>
  <c r="BK143" i="12"/>
  <c r="J222" i="12"/>
  <c r="BK203" i="12"/>
  <c r="BK174" i="12"/>
  <c r="J136" i="12"/>
  <c r="J247" i="12"/>
  <c r="J218" i="12"/>
  <c r="BK180" i="12"/>
  <c r="J129" i="12"/>
  <c r="J224" i="12"/>
  <c r="BK197" i="12"/>
  <c r="BK171" i="12"/>
  <c r="J145" i="12"/>
  <c r="J243" i="12"/>
  <c r="BK217" i="12"/>
  <c r="J183" i="12"/>
  <c r="BK146" i="12"/>
  <c r="J214" i="12"/>
  <c r="BK191" i="12"/>
  <c r="J169" i="12"/>
  <c r="J161" i="12"/>
  <c r="BK137" i="12"/>
  <c r="J385" i="7"/>
  <c r="J278" i="7"/>
  <c r="J168" i="7"/>
  <c r="BK478" i="7"/>
  <c r="J390" i="7"/>
  <c r="BK366" i="7"/>
  <c r="J285" i="7"/>
  <c r="BK531" i="7"/>
  <c r="BK431" i="7"/>
  <c r="J374" i="7"/>
  <c r="BK341" i="7"/>
  <c r="BK244" i="7"/>
  <c r="J222" i="7"/>
  <c r="J472" i="7"/>
  <c r="BK396" i="7"/>
  <c r="BK374" i="7"/>
  <c r="J349" i="7"/>
  <c r="BK272" i="7"/>
  <c r="BK520" i="7"/>
  <c r="BK426" i="7"/>
  <c r="BK283" i="7"/>
  <c r="BK180" i="7"/>
  <c r="BK435" i="7"/>
  <c r="J378" i="7"/>
  <c r="J327" i="7"/>
  <c r="BK270" i="7"/>
  <c r="BK511" i="7"/>
  <c r="J383" i="7"/>
  <c r="BK337" i="7"/>
  <c r="J217" i="7"/>
  <c r="BK146" i="7"/>
  <c r="BK390" i="7"/>
  <c r="BK347" i="7"/>
  <c r="J272" i="7"/>
  <c r="J244" i="7"/>
  <c r="BK187" i="8"/>
  <c r="J157" i="8"/>
  <c r="BK134" i="8"/>
  <c r="J174" i="8"/>
  <c r="BK157" i="8"/>
  <c r="J184" i="8"/>
  <c r="J179" i="8"/>
  <c r="J142" i="8"/>
  <c r="J189" i="8"/>
  <c r="BK158" i="8"/>
  <c r="J191" i="8"/>
  <c r="J154" i="8"/>
  <c r="J177" i="8"/>
  <c r="J144" i="8"/>
  <c r="J185" i="8"/>
  <c r="J153" i="8"/>
  <c r="J267" i="9"/>
  <c r="J203" i="9"/>
  <c r="BK145" i="9"/>
  <c r="J218" i="9"/>
  <c r="J191" i="9"/>
  <c r="J242" i="9"/>
  <c r="J222" i="9"/>
  <c r="BK195" i="9"/>
  <c r="BK172" i="9"/>
  <c r="J271" i="9"/>
  <c r="J214" i="9"/>
  <c r="J194" i="9"/>
  <c r="BK167" i="9"/>
  <c r="BK149" i="9"/>
  <c r="BK216" i="9"/>
  <c r="J155" i="9"/>
  <c r="J221" i="9"/>
  <c r="BK192" i="9"/>
  <c r="BK139" i="9"/>
  <c r="J235" i="9"/>
  <c r="BK215" i="9"/>
  <c r="BK191" i="9"/>
  <c r="J263" i="9"/>
  <c r="J236" i="9"/>
  <c r="BK196" i="9"/>
  <c r="J179" i="9"/>
  <c r="J164" i="9"/>
  <c r="BK272" i="10"/>
  <c r="J234" i="10"/>
  <c r="BK211" i="10"/>
  <c r="BK161" i="10"/>
  <c r="J261" i="10"/>
  <c r="J211" i="10"/>
  <c r="J178" i="10"/>
  <c r="J159" i="10"/>
  <c r="BK267" i="10"/>
  <c r="BK228" i="10"/>
  <c r="J205" i="10"/>
  <c r="BK180" i="10"/>
  <c r="BK137" i="10"/>
  <c r="J253" i="10"/>
  <c r="BK215" i="10"/>
  <c r="BK183" i="10"/>
  <c r="BK149" i="10"/>
  <c r="BK280" i="10"/>
  <c r="BK252" i="10"/>
  <c r="J232" i="10"/>
  <c r="J210" i="10"/>
  <c r="BK188" i="10"/>
  <c r="J134" i="10"/>
  <c r="J273" i="10"/>
  <c r="J249" i="10"/>
  <c r="BK230" i="10"/>
  <c r="J202" i="10"/>
  <c r="J171" i="10"/>
  <c r="BK139" i="10"/>
  <c r="BK192" i="11"/>
  <c r="J166" i="11"/>
  <c r="J141" i="11"/>
  <c r="J131" i="11"/>
  <c r="BK201" i="11"/>
  <c r="J183" i="11"/>
  <c r="J174" i="11"/>
  <c r="J135" i="11"/>
  <c r="BK210" i="11"/>
  <c r="J182" i="11"/>
  <c r="J150" i="11"/>
  <c r="J215" i="11"/>
  <c r="BK193" i="11"/>
  <c r="BK152" i="11"/>
  <c r="J134" i="11"/>
  <c r="BK202" i="11"/>
  <c r="J152" i="11"/>
  <c r="BK217" i="11"/>
  <c r="BK185" i="11"/>
  <c r="BK153" i="11"/>
  <c r="BK138" i="11"/>
  <c r="J186" i="11"/>
  <c r="J137" i="11"/>
  <c r="BK188" i="11"/>
  <c r="J170" i="11"/>
  <c r="BK143" i="11"/>
  <c r="BK251" i="12"/>
  <c r="BK226" i="12"/>
  <c r="BK188" i="12"/>
  <c r="J170" i="12"/>
  <c r="BK130" i="12"/>
  <c r="J234" i="12"/>
  <c r="J204" i="12"/>
  <c r="J175" i="12"/>
  <c r="BK154" i="12"/>
  <c r="BK138" i="12"/>
  <c r="J221" i="12"/>
  <c r="BK186" i="12"/>
  <c r="BK169" i="12"/>
  <c r="J146" i="12"/>
  <c r="J238" i="12"/>
  <c r="J210" i="12"/>
  <c r="J176" i="12"/>
  <c r="J154" i="12"/>
  <c r="BK257" i="12"/>
  <c r="J232" i="12"/>
  <c r="BK210" i="12"/>
  <c r="J151" i="12"/>
  <c r="BK133" i="12"/>
  <c r="J231" i="12"/>
  <c r="BK199" i="12"/>
  <c r="J186" i="12"/>
  <c r="J143" i="12"/>
  <c r="J241" i="12"/>
  <c r="BK207" i="12"/>
  <c r="J167" i="12"/>
  <c r="J135" i="12"/>
  <c r="J194" i="12"/>
  <c r="J181" i="12"/>
  <c r="J165" i="12"/>
  <c r="BK141" i="12"/>
  <c r="BK152" i="2"/>
  <c r="J147" i="2"/>
  <c r="J166" i="2"/>
  <c r="J150" i="2"/>
  <c r="BK138" i="2"/>
  <c r="AS96" i="1"/>
  <c r="AS101" i="1"/>
  <c r="J350" i="3"/>
  <c r="BK268" i="3"/>
  <c r="BK234" i="3"/>
  <c r="J184" i="3"/>
  <c r="BK384" i="3"/>
  <c r="BK359" i="3"/>
  <c r="BK270" i="3"/>
  <c r="BK243" i="3"/>
  <c r="BK188" i="3"/>
  <c r="BK354" i="3"/>
  <c r="J270" i="3"/>
  <c r="BK220" i="3"/>
  <c r="BK164" i="3"/>
  <c r="J229" i="3"/>
  <c r="J143" i="3"/>
  <c r="J272" i="3"/>
  <c r="BK255" i="3"/>
  <c r="BK149" i="3"/>
  <c r="BK248" i="3"/>
  <c r="BK152" i="3"/>
  <c r="BK153" i="3"/>
  <c r="J157" i="4"/>
  <c r="J134" i="4"/>
  <c r="BK152" i="4"/>
  <c r="BK132" i="4"/>
  <c r="BK151" i="4"/>
  <c r="BK165" i="4"/>
  <c r="BK166" i="4"/>
  <c r="J154" i="4"/>
  <c r="BK134" i="4"/>
  <c r="BK145" i="4"/>
  <c r="J135" i="4"/>
  <c r="J160" i="4"/>
  <c r="J138" i="4"/>
  <c r="BK164" i="5"/>
  <c r="J151" i="5"/>
  <c r="J163" i="5"/>
  <c r="BK182" i="5"/>
  <c r="J158" i="5"/>
  <c r="BK178" i="5"/>
  <c r="BK153" i="5"/>
  <c r="J178" i="5"/>
  <c r="J167" i="5"/>
  <c r="J170" i="5"/>
  <c r="BK166" i="6"/>
  <c r="J191" i="6"/>
  <c r="BK137" i="6"/>
  <c r="J148" i="6"/>
  <c r="J176" i="6"/>
  <c r="J135" i="6"/>
  <c r="J166" i="6"/>
  <c r="BK195" i="6"/>
  <c r="J163" i="6"/>
  <c r="J518" i="7"/>
  <c r="BK381" i="7"/>
  <c r="BK348" i="7"/>
  <c r="BK212" i="7"/>
  <c r="J148" i="7"/>
  <c r="J435" i="7"/>
  <c r="BK386" i="7"/>
  <c r="BK364" i="7"/>
  <c r="BK251" i="7"/>
  <c r="J207" i="7"/>
  <c r="J511" i="7"/>
  <c r="J420" i="7"/>
  <c r="BK369" i="7"/>
  <c r="J246" i="7"/>
  <c r="J212" i="7"/>
  <c r="J144" i="7"/>
  <c r="J391" i="7"/>
  <c r="J366" i="7"/>
  <c r="BK273" i="7"/>
  <c r="BK222" i="7"/>
  <c r="BK198" i="10"/>
  <c r="BK148" i="8"/>
  <c r="BK170" i="8"/>
  <c r="BK172" i="8"/>
  <c r="BK144" i="8"/>
  <c r="J192" i="8"/>
  <c r="BK154" i="8"/>
  <c r="J176" i="8"/>
  <c r="J145" i="8"/>
  <c r="J168" i="8"/>
  <c r="BK143" i="8"/>
  <c r="BK190" i="8"/>
  <c r="J160" i="8"/>
  <c r="J269" i="9"/>
  <c r="J215" i="9"/>
  <c r="BK183" i="9"/>
  <c r="BK267" i="9"/>
  <c r="BK224" i="9"/>
  <c r="BK201" i="9"/>
  <c r="J139" i="9"/>
  <c r="BK217" i="9"/>
  <c r="J192" i="9"/>
  <c r="BK170" i="9"/>
  <c r="BK268" i="9"/>
  <c r="BK211" i="9"/>
  <c r="J177" i="9"/>
  <c r="BK155" i="9"/>
  <c r="J265" i="9"/>
  <c r="BK209" i="9"/>
  <c r="BK162" i="9"/>
  <c r="J217" i="9"/>
  <c r="BK179" i="9"/>
  <c r="J260" i="9"/>
  <c r="BK229" i="9"/>
  <c r="J197" i="9"/>
  <c r="BK275" i="9"/>
  <c r="J266" i="9"/>
  <c r="BK233" i="9"/>
  <c r="J200" i="9"/>
  <c r="J165" i="9"/>
  <c r="J275" i="10"/>
  <c r="J251" i="10"/>
  <c r="BK223" i="10"/>
  <c r="J193" i="10"/>
  <c r="J174" i="10"/>
  <c r="J151" i="10"/>
  <c r="BK273" i="10"/>
  <c r="BK242" i="10"/>
  <c r="J214" i="10"/>
  <c r="BK193" i="10"/>
  <c r="BK174" i="10"/>
  <c r="BK159" i="10"/>
  <c r="J135" i="10"/>
  <c r="J240" i="10"/>
  <c r="BK210" i="10"/>
  <c r="BK194" i="10"/>
  <c r="BK169" i="10"/>
  <c r="J155" i="10"/>
  <c r="BK266" i="10"/>
  <c r="J247" i="10"/>
  <c r="BK203" i="10"/>
  <c r="J175" i="10"/>
  <c r="J153" i="10"/>
  <c r="BK265" i="10"/>
  <c r="BK241" i="10"/>
  <c r="BK202" i="10"/>
  <c r="BK173" i="10"/>
  <c r="J154" i="10"/>
  <c r="BK271" i="10"/>
  <c r="BK225" i="10"/>
  <c r="J207" i="10"/>
  <c r="BK170" i="10"/>
  <c r="BK155" i="10"/>
  <c r="BK136" i="10"/>
  <c r="BK270" i="10"/>
  <c r="BK249" i="10"/>
  <c r="J213" i="10"/>
  <c r="BK192" i="10"/>
  <c r="BK135" i="10"/>
  <c r="BK276" i="10"/>
  <c r="J258" i="10"/>
  <c r="BK234" i="10"/>
  <c r="BK209" i="10"/>
  <c r="J179" i="10"/>
  <c r="J158" i="10"/>
  <c r="J136" i="10"/>
  <c r="J189" i="11"/>
  <c r="J177" i="11"/>
  <c r="BK155" i="11"/>
  <c r="BK135" i="11"/>
  <c r="J205" i="11"/>
  <c r="BK189" i="11"/>
  <c r="BK177" i="11"/>
  <c r="J139" i="11"/>
  <c r="J203" i="11"/>
  <c r="BK171" i="11"/>
  <c r="BK151" i="11"/>
  <c r="J213" i="11"/>
  <c r="BK175" i="11"/>
  <c r="J142" i="11"/>
  <c r="BK216" i="11"/>
  <c r="J191" i="11"/>
  <c r="J153" i="11"/>
  <c r="BK129" i="11"/>
  <c r="J201" i="11"/>
  <c r="BK169" i="11"/>
  <c r="J157" i="11"/>
  <c r="J146" i="11"/>
  <c r="BK194" i="11"/>
  <c r="J218" i="11"/>
  <c r="BK179" i="11"/>
  <c r="J159" i="11"/>
  <c r="BK142" i="11"/>
  <c r="BK247" i="12"/>
  <c r="J240" i="12"/>
  <c r="J203" i="12"/>
  <c r="J187" i="12"/>
  <c r="J156" i="12"/>
  <c r="J251" i="12"/>
  <c r="BK222" i="12"/>
  <c r="J201" i="12"/>
  <c r="BK173" i="12"/>
  <c r="J147" i="12"/>
  <c r="J239" i="12"/>
  <c r="J205" i="12"/>
  <c r="BK185" i="12"/>
  <c r="BK153" i="12"/>
  <c r="BK132" i="12"/>
  <c r="BK213" i="12"/>
  <c r="BK170" i="12"/>
  <c r="J134" i="12"/>
  <c r="BK242" i="12"/>
  <c r="J217" i="12"/>
  <c r="J207" i="12"/>
  <c r="J140" i="12"/>
  <c r="BK234" i="12"/>
  <c r="J223" i="12"/>
  <c r="BK194" i="12"/>
  <c r="BK161" i="12"/>
  <c r="BK140" i="12"/>
  <c r="J237" i="12"/>
  <c r="J227" i="12"/>
  <c r="J190" i="12"/>
  <c r="BK155" i="12"/>
  <c r="BK224" i="12"/>
  <c r="BK201" i="12"/>
  <c r="BK187" i="12"/>
  <c r="BK166" i="12"/>
  <c r="BK145" i="12"/>
  <c r="BK150" i="2"/>
  <c r="BK144" i="2"/>
  <c r="BK166" i="2"/>
  <c r="J161" i="2"/>
  <c r="J140" i="2"/>
  <c r="J154" i="2"/>
  <c r="J143" i="2"/>
  <c r="BK133" i="2"/>
  <c r="BK380" i="3"/>
  <c r="J358" i="3"/>
  <c r="BK273" i="3"/>
  <c r="BK253" i="3"/>
  <c r="J204" i="3"/>
  <c r="J152" i="3"/>
  <c r="BK376" i="3"/>
  <c r="J354" i="3"/>
  <c r="J264" i="3"/>
  <c r="BK218" i="3"/>
  <c r="J352" i="3"/>
  <c r="BK257" i="3"/>
  <c r="BK190" i="3"/>
  <c r="J376" i="3"/>
  <c r="BK148" i="3"/>
  <c r="J268" i="3"/>
  <c r="BK198" i="3"/>
  <c r="BK320" i="3"/>
  <c r="J190" i="3"/>
  <c r="BK194" i="3"/>
  <c r="J164" i="4"/>
  <c r="BK153" i="4"/>
  <c r="BK129" i="4"/>
  <c r="BK160" i="4"/>
  <c r="J147" i="4"/>
  <c r="J155" i="4"/>
  <c r="BK130" i="4"/>
  <c r="BK138" i="4"/>
  <c r="J145" i="4"/>
  <c r="J168" i="4"/>
  <c r="J129" i="4"/>
  <c r="J150" i="4"/>
  <c r="J133" i="4"/>
  <c r="J153" i="5"/>
  <c r="BK173" i="5"/>
  <c r="J141" i="5"/>
  <c r="J157" i="5"/>
  <c r="BK175" i="5"/>
  <c r="J149" i="5"/>
  <c r="J175" i="5"/>
  <c r="J136" i="5"/>
  <c r="BK161" i="6"/>
  <c r="J140" i="6"/>
  <c r="J161" i="6"/>
  <c r="J172" i="6"/>
  <c r="BK140" i="6"/>
  <c r="J159" i="6"/>
  <c r="J198" i="6"/>
  <c r="BK163" i="6"/>
  <c r="J189" i="6"/>
  <c r="J137" i="6"/>
  <c r="J451" i="7"/>
  <c r="BK389" i="7"/>
  <c r="J358" i="7"/>
  <c r="J320" i="7"/>
  <c r="J180" i="7"/>
  <c r="J512" i="7"/>
  <c r="BK414" i="7"/>
  <c r="BK379" i="7"/>
  <c r="J294" i="7"/>
  <c r="J192" i="7"/>
  <c r="BK514" i="7"/>
  <c r="BK405" i="7"/>
  <c r="J372" i="7"/>
  <c r="BK294" i="7"/>
  <c r="BK239" i="7"/>
  <c r="BK192" i="7"/>
  <c r="BK533" i="7"/>
  <c r="J427" i="7"/>
  <c r="J370" i="7"/>
  <c r="BK304" i="7"/>
  <c r="BK256" i="7"/>
  <c r="BK168" i="7"/>
  <c r="BK429" i="7"/>
  <c r="BK334" i="7"/>
  <c r="BK229" i="7"/>
  <c r="BK535" i="7"/>
  <c r="BK427" i="7"/>
  <c r="BK368" i="7"/>
  <c r="BK259" i="7"/>
  <c r="BK439" i="7"/>
  <c r="BK388" i="7"/>
  <c r="J339" i="7"/>
  <c r="J239" i="7"/>
  <c r="BK148" i="7"/>
  <c r="J414" i="7"/>
  <c r="BK377" i="7"/>
  <c r="J270" i="7"/>
  <c r="BK144" i="7"/>
  <c r="BK177" i="8"/>
  <c r="J164" i="8"/>
  <c r="J147" i="8"/>
  <c r="J133" i="8"/>
  <c r="J172" i="8"/>
  <c r="BK160" i="8"/>
  <c r="J140" i="8"/>
  <c r="BK176" i="8"/>
  <c r="J170" i="8"/>
  <c r="J138" i="8"/>
  <c r="BK181" i="8"/>
  <c r="BK147" i="8"/>
  <c r="BK180" i="8"/>
  <c r="J187" i="8"/>
  <c r="J158" i="8"/>
  <c r="BK196" i="8"/>
  <c r="J173" i="8"/>
  <c r="BK146" i="8"/>
  <c r="J254" i="9"/>
  <c r="BK219" i="9"/>
  <c r="BK166" i="9"/>
  <c r="BK254" i="9"/>
  <c r="BK214" i="9"/>
  <c r="BK174" i="9"/>
  <c r="J261" i="9"/>
  <c r="J227" i="9"/>
  <c r="BK198" i="9"/>
  <c r="J186" i="9"/>
  <c r="BK164" i="9"/>
  <c r="J234" i="9"/>
  <c r="BK202" i="9"/>
  <c r="J170" i="9"/>
  <c r="BK271" i="9"/>
  <c r="BK218" i="9"/>
  <c r="J167" i="9"/>
  <c r="J273" i="9"/>
  <c r="BK189" i="9"/>
  <c r="BK266" i="9"/>
  <c r="J226" i="9"/>
  <c r="BK193" i="9"/>
  <c r="BK142" i="9"/>
  <c r="J274" i="9"/>
  <c r="BK242" i="9"/>
  <c r="J216" i="9"/>
  <c r="J180" i="9"/>
  <c r="J142" i="9"/>
  <c r="J255" i="10"/>
  <c r="J226" i="10"/>
  <c r="BK184" i="10"/>
  <c r="J141" i="10"/>
  <c r="J260" i="10"/>
  <c r="J225" i="10"/>
  <c r="J198" i="10"/>
  <c r="J176" i="10"/>
  <c r="BK165" i="10"/>
  <c r="BK141" i="10"/>
  <c r="BK263" i="10"/>
  <c r="BK236" i="10"/>
  <c r="BK226" i="10"/>
  <c r="BK186" i="10"/>
  <c r="BK160" i="10"/>
  <c r="BK132" i="10"/>
  <c r="BK260" i="10"/>
  <c r="BK216" i="10"/>
  <c r="J183" i="10"/>
  <c r="BK156" i="10"/>
  <c r="J268" i="10"/>
  <c r="J244" i="10"/>
  <c r="BK214" i="10"/>
  <c r="BK195" i="10"/>
  <c r="J164" i="10"/>
  <c r="BK148" i="10"/>
  <c r="J280" i="10"/>
  <c r="BK233" i="10"/>
  <c r="J201" i="10"/>
  <c r="BK168" i="10"/>
  <c r="BK144" i="10"/>
  <c r="J131" i="10"/>
  <c r="J254" i="10"/>
  <c r="J227" i="10"/>
  <c r="BK207" i="10"/>
  <c r="J177" i="10"/>
  <c r="J133" i="10"/>
  <c r="BK269" i="10"/>
  <c r="J246" i="10"/>
  <c r="BK217" i="10"/>
  <c r="BK177" i="10"/>
  <c r="J156" i="10"/>
  <c r="J207" i="11"/>
  <c r="BK182" i="11"/>
  <c r="BK168" i="11"/>
  <c r="BK149" i="11"/>
  <c r="J211" i="11"/>
  <c r="J194" i="11"/>
  <c r="J175" i="11"/>
  <c r="J140" i="11"/>
  <c r="BK207" i="11"/>
  <c r="J167" i="11"/>
  <c r="BK148" i="11"/>
  <c r="BK200" i="11"/>
  <c r="BK173" i="11"/>
  <c r="BK133" i="11"/>
  <c r="J172" i="11"/>
  <c r="J145" i="11"/>
  <c r="BK204" i="11"/>
  <c r="J190" i="11"/>
  <c r="BK158" i="11"/>
  <c r="BK147" i="11"/>
  <c r="BK211" i="11"/>
  <c r="BK184" i="11"/>
  <c r="J197" i="11"/>
  <c r="BK178" i="11"/>
  <c r="BK160" i="11"/>
  <c r="J128" i="11"/>
  <c r="J244" i="12"/>
  <c r="J209" i="12"/>
  <c r="BK182" i="12"/>
  <c r="J160" i="12"/>
  <c r="BK254" i="12"/>
  <c r="J236" i="12"/>
  <c r="BK220" i="12"/>
  <c r="J191" i="12"/>
  <c r="J163" i="12"/>
  <c r="J141" i="12"/>
  <c r="BK225" i="12"/>
  <c r="BK204" i="12"/>
  <c r="J172" i="12"/>
  <c r="J148" i="12"/>
  <c r="BK250" i="12"/>
  <c r="BK205" i="12"/>
  <c r="BK179" i="12"/>
  <c r="J149" i="12"/>
  <c r="J253" i="12"/>
  <c r="BK221" i="12"/>
  <c r="BK193" i="12"/>
  <c r="J139" i="12"/>
  <c r="BK232" i="12"/>
  <c r="J212" i="12"/>
  <c r="BK190" i="12"/>
  <c r="J152" i="12"/>
  <c r="BK129" i="12"/>
  <c r="J213" i="12"/>
  <c r="J188" i="12"/>
  <c r="BK160" i="12"/>
  <c r="BK228" i="12"/>
  <c r="BK206" i="12"/>
  <c r="BK167" i="12"/>
  <c r="J158" i="12"/>
  <c r="BK134" i="12"/>
  <c r="R132" i="2" l="1"/>
  <c r="R149" i="2"/>
  <c r="BK142" i="3"/>
  <c r="P163" i="3"/>
  <c r="R185" i="3"/>
  <c r="P208" i="3"/>
  <c r="P267" i="3"/>
  <c r="T362" i="3"/>
  <c r="P128" i="4"/>
  <c r="R128" i="4"/>
  <c r="R143" i="5"/>
  <c r="P172" i="5"/>
  <c r="BK179" i="5"/>
  <c r="J179" i="5"/>
  <c r="J108" i="5"/>
  <c r="R134" i="6"/>
  <c r="R133" i="6" s="1"/>
  <c r="T175" i="6"/>
  <c r="P188" i="6"/>
  <c r="R197" i="6"/>
  <c r="P143" i="7"/>
  <c r="R179" i="7"/>
  <c r="P275" i="7"/>
  <c r="R359" i="7"/>
  <c r="BK438" i="7"/>
  <c r="J438" i="7"/>
  <c r="J113" i="7"/>
  <c r="BK495" i="7"/>
  <c r="J495" i="7"/>
  <c r="J115" i="7"/>
  <c r="R519" i="7"/>
  <c r="R129" i="8"/>
  <c r="P150" i="8"/>
  <c r="T150" i="8"/>
  <c r="P163" i="8"/>
  <c r="R163" i="8"/>
  <c r="BK187" i="9"/>
  <c r="J187" i="9"/>
  <c r="J104" i="9"/>
  <c r="BK225" i="9"/>
  <c r="J225" i="9" s="1"/>
  <c r="J105" i="9" s="1"/>
  <c r="BK272" i="9"/>
  <c r="J272" i="9" s="1"/>
  <c r="J107" i="9" s="1"/>
  <c r="T185" i="10"/>
  <c r="R256" i="10"/>
  <c r="R162" i="11"/>
  <c r="T208" i="11"/>
  <c r="BK128" i="12"/>
  <c r="P134" i="6"/>
  <c r="P133" i="6" s="1"/>
  <c r="BK183" i="6"/>
  <c r="J183" i="6"/>
  <c r="J106" i="6"/>
  <c r="R188" i="6"/>
  <c r="BK143" i="7"/>
  <c r="T179" i="7"/>
  <c r="T275" i="7"/>
  <c r="BK387" i="7"/>
  <c r="J387" i="7"/>
  <c r="J111" i="7"/>
  <c r="T438" i="7"/>
  <c r="T519" i="7"/>
  <c r="BK139" i="8"/>
  <c r="J139" i="8"/>
  <c r="J101" i="8"/>
  <c r="T139" i="8"/>
  <c r="P167" i="8"/>
  <c r="BK131" i="9"/>
  <c r="J131" i="9"/>
  <c r="J100" i="9" s="1"/>
  <c r="P159" i="9"/>
  <c r="R163" i="9"/>
  <c r="P169" i="9"/>
  <c r="T225" i="9"/>
  <c r="R130" i="10"/>
  <c r="P220" i="10"/>
  <c r="T256" i="10"/>
  <c r="P162" i="11"/>
  <c r="P212" i="11"/>
  <c r="P128" i="12"/>
  <c r="P132" i="2"/>
  <c r="BK149" i="2"/>
  <c r="J149" i="2"/>
  <c r="J105" i="2"/>
  <c r="P142" i="3"/>
  <c r="T163" i="3"/>
  <c r="T185" i="3"/>
  <c r="T193" i="3"/>
  <c r="P228" i="3"/>
  <c r="T228" i="3"/>
  <c r="P252" i="3"/>
  <c r="T252" i="3"/>
  <c r="P259" i="3"/>
  <c r="T259" i="3"/>
  <c r="P362" i="3"/>
  <c r="R383" i="3"/>
  <c r="R382" i="3"/>
  <c r="R141" i="4"/>
  <c r="BK143" i="5"/>
  <c r="J143" i="5"/>
  <c r="J104" i="5"/>
  <c r="T172" i="5"/>
  <c r="BK185" i="10"/>
  <c r="J185" i="10"/>
  <c r="J102" i="10"/>
  <c r="R220" i="10"/>
  <c r="R235" i="10"/>
  <c r="BK127" i="11"/>
  <c r="J127" i="11"/>
  <c r="J100" i="11" s="1"/>
  <c r="R127" i="11"/>
  <c r="BK208" i="11"/>
  <c r="J208" i="11"/>
  <c r="J102" i="11" s="1"/>
  <c r="T212" i="11"/>
  <c r="R184" i="12"/>
  <c r="R248" i="12"/>
  <c r="P184" i="12"/>
  <c r="BK252" i="12"/>
  <c r="J252" i="12"/>
  <c r="J104" i="12"/>
  <c r="BK132" i="2"/>
  <c r="R142" i="2"/>
  <c r="T142" i="3"/>
  <c r="BK185" i="3"/>
  <c r="J185" i="3" s="1"/>
  <c r="J104" i="3" s="1"/>
  <c r="R208" i="3"/>
  <c r="R267" i="3"/>
  <c r="P383" i="3"/>
  <c r="P382" i="3"/>
  <c r="P141" i="4"/>
  <c r="T143" i="5"/>
  <c r="BK172" i="5"/>
  <c r="J172" i="5" s="1"/>
  <c r="J107" i="5" s="1"/>
  <c r="R179" i="5"/>
  <c r="P175" i="6"/>
  <c r="BK188" i="6"/>
  <c r="J188" i="6"/>
  <c r="J107" i="6"/>
  <c r="P197" i="6"/>
  <c r="BK179" i="7"/>
  <c r="J179" i="7"/>
  <c r="J103" i="7"/>
  <c r="T230" i="7"/>
  <c r="R275" i="7"/>
  <c r="T387" i="7"/>
  <c r="BK428" i="7"/>
  <c r="J428" i="7" s="1"/>
  <c r="J112" i="7" s="1"/>
  <c r="R428" i="7"/>
  <c r="T495" i="7"/>
  <c r="BK167" i="8"/>
  <c r="J167" i="8"/>
  <c r="J104" i="8"/>
  <c r="T131" i="9"/>
  <c r="P187" i="9"/>
  <c r="R225" i="9"/>
  <c r="BK130" i="10"/>
  <c r="J130" i="10"/>
  <c r="J101" i="10" s="1"/>
  <c r="P185" i="10"/>
  <c r="T220" i="10"/>
  <c r="T235" i="10"/>
  <c r="P127" i="11"/>
  <c r="P126" i="11" s="1"/>
  <c r="P125" i="11" s="1"/>
  <c r="AU109" i="1" s="1"/>
  <c r="P208" i="11"/>
  <c r="T128" i="12"/>
  <c r="T248" i="12"/>
  <c r="P142" i="2"/>
  <c r="T149" i="2"/>
  <c r="R142" i="3"/>
  <c r="P185" i="3"/>
  <c r="R193" i="3"/>
  <c r="BK228" i="3"/>
  <c r="J228" i="3"/>
  <c r="J109" i="3"/>
  <c r="R228" i="3"/>
  <c r="BK252" i="3"/>
  <c r="J252" i="3" s="1"/>
  <c r="J111" i="3" s="1"/>
  <c r="R252" i="3"/>
  <c r="BK259" i="3"/>
  <c r="J259" i="3"/>
  <c r="J112" i="3"/>
  <c r="R259" i="3"/>
  <c r="BK362" i="3"/>
  <c r="J362" i="3" s="1"/>
  <c r="J114" i="3" s="1"/>
  <c r="T383" i="3"/>
  <c r="T382" i="3" s="1"/>
  <c r="BK141" i="4"/>
  <c r="J141" i="4"/>
  <c r="J102" i="4"/>
  <c r="BK138" i="5"/>
  <c r="J138" i="5" s="1"/>
  <c r="J103" i="5" s="1"/>
  <c r="R138" i="5"/>
  <c r="BK134" i="6"/>
  <c r="BK133" i="6"/>
  <c r="P183" i="6"/>
  <c r="BK197" i="6"/>
  <c r="J197" i="6" s="1"/>
  <c r="J108" i="6" s="1"/>
  <c r="R143" i="7"/>
  <c r="P230" i="7"/>
  <c r="BK275" i="7"/>
  <c r="J275" i="7"/>
  <c r="J109" i="7"/>
  <c r="T359" i="7"/>
  <c r="R438" i="7"/>
  <c r="BK519" i="7"/>
  <c r="J519" i="7"/>
  <c r="J116" i="7"/>
  <c r="BK129" i="8"/>
  <c r="J129" i="8"/>
  <c r="J100" i="8"/>
  <c r="P139" i="8"/>
  <c r="P128" i="8" s="1"/>
  <c r="P127" i="8" s="1"/>
  <c r="AU105" i="1" s="1"/>
  <c r="T167" i="8"/>
  <c r="R131" i="9"/>
  <c r="T159" i="9"/>
  <c r="P163" i="9"/>
  <c r="R169" i="9"/>
  <c r="P225" i="9"/>
  <c r="T272" i="9"/>
  <c r="T130" i="10"/>
  <c r="T129" i="10" s="1"/>
  <c r="T128" i="10" s="1"/>
  <c r="T127" i="10" s="1"/>
  <c r="BK235" i="10"/>
  <c r="J235" i="10" s="1"/>
  <c r="J104" i="10" s="1"/>
  <c r="P235" i="10"/>
  <c r="T127" i="11"/>
  <c r="R208" i="11"/>
  <c r="BK184" i="12"/>
  <c r="J184" i="12"/>
  <c r="J101" i="12"/>
  <c r="P248" i="12"/>
  <c r="P252" i="12"/>
  <c r="T132" i="2"/>
  <c r="T131" i="2"/>
  <c r="T130" i="2" s="1"/>
  <c r="T142" i="2"/>
  <c r="R163" i="3"/>
  <c r="P193" i="3"/>
  <c r="T208" i="3"/>
  <c r="T267" i="3"/>
  <c r="BK383" i="3"/>
  <c r="J383" i="3" s="1"/>
  <c r="J116" i="3" s="1"/>
  <c r="BK382" i="3"/>
  <c r="J382" i="3" s="1"/>
  <c r="J115" i="3" s="1"/>
  <c r="T141" i="4"/>
  <c r="P143" i="5"/>
  <c r="T134" i="6"/>
  <c r="T133" i="6"/>
  <c r="BK175" i="6"/>
  <c r="J175" i="6"/>
  <c r="J105" i="6" s="1"/>
  <c r="R183" i="6"/>
  <c r="T188" i="6"/>
  <c r="P179" i="7"/>
  <c r="R230" i="7"/>
  <c r="BK258" i="7"/>
  <c r="J258" i="7"/>
  <c r="J107" i="7"/>
  <c r="R258" i="7"/>
  <c r="BK271" i="7"/>
  <c r="J271" i="7"/>
  <c r="J108" i="7"/>
  <c r="R271" i="7"/>
  <c r="BK359" i="7"/>
  <c r="J359" i="7"/>
  <c r="J110" i="7"/>
  <c r="P387" i="7"/>
  <c r="P438" i="7"/>
  <c r="P495" i="7"/>
  <c r="P519" i="7"/>
  <c r="P129" i="8"/>
  <c r="BK150" i="8"/>
  <c r="J150" i="8" s="1"/>
  <c r="J102" i="8" s="1"/>
  <c r="R150" i="8"/>
  <c r="BK163" i="8"/>
  <c r="J163" i="8"/>
  <c r="J103" i="8"/>
  <c r="T163" i="8"/>
  <c r="BK159" i="9"/>
  <c r="J159" i="9" s="1"/>
  <c r="J101" i="9" s="1"/>
  <c r="BK163" i="9"/>
  <c r="J163" i="9" s="1"/>
  <c r="J102" i="9" s="1"/>
  <c r="BK169" i="9"/>
  <c r="J169" i="9"/>
  <c r="J103" i="9" s="1"/>
  <c r="T187" i="9"/>
  <c r="P272" i="9"/>
  <c r="R185" i="10"/>
  <c r="P256" i="10"/>
  <c r="T162" i="11"/>
  <c r="R212" i="11"/>
  <c r="T184" i="12"/>
  <c r="R252" i="12"/>
  <c r="BK142" i="2"/>
  <c r="J142" i="2"/>
  <c r="J103" i="2"/>
  <c r="P149" i="2"/>
  <c r="BK163" i="3"/>
  <c r="J163" i="3"/>
  <c r="J103" i="3"/>
  <c r="BK193" i="3"/>
  <c r="J193" i="3" s="1"/>
  <c r="J105" i="3" s="1"/>
  <c r="BK208" i="3"/>
  <c r="J208" i="3" s="1"/>
  <c r="J106" i="3" s="1"/>
  <c r="BK267" i="3"/>
  <c r="J267" i="3"/>
  <c r="J113" i="3" s="1"/>
  <c r="R362" i="3"/>
  <c r="BK128" i="4"/>
  <c r="J128" i="4"/>
  <c r="J100" i="4" s="1"/>
  <c r="T128" i="4"/>
  <c r="T127" i="4"/>
  <c r="T126" i="4"/>
  <c r="P138" i="5"/>
  <c r="T138" i="5"/>
  <c r="R172" i="5"/>
  <c r="R171" i="5"/>
  <c r="P179" i="5"/>
  <c r="T179" i="5"/>
  <c r="R175" i="6"/>
  <c r="R170" i="6"/>
  <c r="T183" i="6"/>
  <c r="T170" i="6" s="1"/>
  <c r="T197" i="6"/>
  <c r="T143" i="7"/>
  <c r="T142" i="7"/>
  <c r="BK230" i="7"/>
  <c r="J230" i="7"/>
  <c r="J104" i="7"/>
  <c r="P258" i="7"/>
  <c r="T258" i="7"/>
  <c r="P271" i="7"/>
  <c r="T271" i="7"/>
  <c r="P359" i="7"/>
  <c r="R387" i="7"/>
  <c r="P428" i="7"/>
  <c r="T428" i="7"/>
  <c r="R495" i="7"/>
  <c r="T129" i="8"/>
  <c r="T128" i="8" s="1"/>
  <c r="T127" i="8" s="1"/>
  <c r="R139" i="8"/>
  <c r="R167" i="8"/>
  <c r="P131" i="9"/>
  <c r="P130" i="9"/>
  <c r="P129" i="9"/>
  <c r="AU106" i="1" s="1"/>
  <c r="R159" i="9"/>
  <c r="T163" i="9"/>
  <c r="T169" i="9"/>
  <c r="R187" i="9"/>
  <c r="R272" i="9"/>
  <c r="P130" i="10"/>
  <c r="P129" i="10"/>
  <c r="P128" i="10" s="1"/>
  <c r="P127" i="10" s="1"/>
  <c r="AU107" i="1" s="1"/>
  <c r="BK220" i="10"/>
  <c r="BK129" i="10" s="1"/>
  <c r="J129" i="10" s="1"/>
  <c r="J100" i="10" s="1"/>
  <c r="BK256" i="10"/>
  <c r="J256" i="10"/>
  <c r="J105" i="10" s="1"/>
  <c r="BK162" i="11"/>
  <c r="J162" i="11"/>
  <c r="J101" i="11"/>
  <c r="BK212" i="11"/>
  <c r="J212" i="11"/>
  <c r="J103" i="11"/>
  <c r="R128" i="12"/>
  <c r="R127" i="12" s="1"/>
  <c r="R126" i="12" s="1"/>
  <c r="BK248" i="12"/>
  <c r="J248" i="12"/>
  <c r="J103" i="12" s="1"/>
  <c r="T252" i="12"/>
  <c r="BK139" i="4"/>
  <c r="J139" i="4"/>
  <c r="J101" i="4" s="1"/>
  <c r="BK169" i="4"/>
  <c r="J169" i="4"/>
  <c r="J104" i="4"/>
  <c r="BK255" i="7"/>
  <c r="J255" i="7"/>
  <c r="J105" i="7"/>
  <c r="BK195" i="8"/>
  <c r="J195" i="8" s="1"/>
  <c r="J105" i="8" s="1"/>
  <c r="BK246" i="12"/>
  <c r="J246" i="12"/>
  <c r="J102" i="12" s="1"/>
  <c r="BK184" i="5"/>
  <c r="J184" i="5"/>
  <c r="J109" i="5"/>
  <c r="BK146" i="2"/>
  <c r="J146" i="2"/>
  <c r="J104" i="2"/>
  <c r="BK479" i="7"/>
  <c r="J479" i="7" s="1"/>
  <c r="J114" i="7" s="1"/>
  <c r="BK270" i="9"/>
  <c r="J270" i="9"/>
  <c r="J106" i="9" s="1"/>
  <c r="BK250" i="3"/>
  <c r="J250" i="3"/>
  <c r="J110" i="3"/>
  <c r="BK167" i="4"/>
  <c r="J167" i="4"/>
  <c r="J103" i="4"/>
  <c r="BK135" i="5"/>
  <c r="J135" i="5" s="1"/>
  <c r="J102" i="5" s="1"/>
  <c r="BK169" i="5"/>
  <c r="J169" i="5"/>
  <c r="J105" i="5" s="1"/>
  <c r="BK167" i="2"/>
  <c r="J167" i="2"/>
  <c r="J106" i="2"/>
  <c r="BK225" i="3"/>
  <c r="J225" i="3"/>
  <c r="J107" i="3"/>
  <c r="BK171" i="6"/>
  <c r="BK170" i="6" s="1"/>
  <c r="J170" i="6" s="1"/>
  <c r="J103" i="6" s="1"/>
  <c r="BK534" i="7"/>
  <c r="J534" i="7"/>
  <c r="J117" i="7" s="1"/>
  <c r="BF140" i="12"/>
  <c r="BF146" i="12"/>
  <c r="BF148" i="12"/>
  <c r="BF149" i="12"/>
  <c r="BF151" i="12"/>
  <c r="BF153" i="12"/>
  <c r="BF170" i="12"/>
  <c r="BF192" i="12"/>
  <c r="BF202" i="12"/>
  <c r="BF208" i="12"/>
  <c r="BF210" i="12"/>
  <c r="BF217" i="12"/>
  <c r="BF220" i="12"/>
  <c r="E114" i="12"/>
  <c r="BF129" i="12"/>
  <c r="BF138" i="12"/>
  <c r="BF150" i="12"/>
  <c r="BF158" i="12"/>
  <c r="BF163" i="12"/>
  <c r="BF171" i="12"/>
  <c r="BF174" i="12"/>
  <c r="BF175" i="12"/>
  <c r="BF191" i="12"/>
  <c r="BF196" i="12"/>
  <c r="BF204" i="12"/>
  <c r="BF209" i="12"/>
  <c r="BF219" i="12"/>
  <c r="BF230" i="12"/>
  <c r="BF244" i="12"/>
  <c r="BF245" i="12"/>
  <c r="J91" i="12"/>
  <c r="BF135" i="12"/>
  <c r="BF136" i="12"/>
  <c r="BF141" i="12"/>
  <c r="BF154" i="12"/>
  <c r="BF156" i="12"/>
  <c r="BF177" i="12"/>
  <c r="BF178" i="12"/>
  <c r="BF182" i="12"/>
  <c r="BF206" i="12"/>
  <c r="BF216" i="12"/>
  <c r="BF225" i="12"/>
  <c r="BF237" i="12"/>
  <c r="BF247" i="12"/>
  <c r="BF253" i="12"/>
  <c r="BF255" i="12"/>
  <c r="BF257" i="12"/>
  <c r="BF131" i="12"/>
  <c r="BF142" i="12"/>
  <c r="BF155" i="12"/>
  <c r="BF161" i="12"/>
  <c r="BF167" i="12"/>
  <c r="BF168" i="12"/>
  <c r="BF172" i="12"/>
  <c r="BF173" i="12"/>
  <c r="BF181" i="12"/>
  <c r="BF183" i="12"/>
  <c r="BF185" i="12"/>
  <c r="BF187" i="12"/>
  <c r="BF189" i="12"/>
  <c r="BF201" i="12"/>
  <c r="BF203" i="12"/>
  <c r="BF211" i="12"/>
  <c r="BF233" i="12"/>
  <c r="BF236" i="12"/>
  <c r="BF239" i="12"/>
  <c r="BF256" i="12"/>
  <c r="F94" i="12"/>
  <c r="BF132" i="12"/>
  <c r="BF157" i="12"/>
  <c r="BF164" i="12"/>
  <c r="BF190" i="12"/>
  <c r="BF195" i="12"/>
  <c r="BF215" i="12"/>
  <c r="BF226" i="12"/>
  <c r="BF229" i="12"/>
  <c r="BF234" i="12"/>
  <c r="BF235" i="12"/>
  <c r="BF241" i="12"/>
  <c r="BF242" i="12"/>
  <c r="BF243" i="12"/>
  <c r="BF130" i="12"/>
  <c r="BF137" i="12"/>
  <c r="BF139" i="12"/>
  <c r="BF159" i="12"/>
  <c r="BF160" i="12"/>
  <c r="BF165" i="12"/>
  <c r="BF176" i="12"/>
  <c r="BF188" i="12"/>
  <c r="BF193" i="12"/>
  <c r="BF194" i="12"/>
  <c r="BF199" i="12"/>
  <c r="BF200" i="12"/>
  <c r="BF212" i="12"/>
  <c r="BF214" i="12"/>
  <c r="BF222" i="12"/>
  <c r="BF228" i="12"/>
  <c r="BF231" i="12"/>
  <c r="BF232" i="12"/>
  <c r="BF251" i="12"/>
  <c r="BF152" i="12"/>
  <c r="BF166" i="12"/>
  <c r="BF169" i="12"/>
  <c r="BF179" i="12"/>
  <c r="BF180" i="12"/>
  <c r="BF186" i="12"/>
  <c r="BF205" i="12"/>
  <c r="BF213" i="12"/>
  <c r="BF218" i="12"/>
  <c r="BF224" i="12"/>
  <c r="BF238" i="12"/>
  <c r="BF240" i="12"/>
  <c r="BF133" i="12"/>
  <c r="BF134" i="12"/>
  <c r="BF143" i="12"/>
  <c r="BF144" i="12"/>
  <c r="BF145" i="12"/>
  <c r="BF147" i="12"/>
  <c r="BF162" i="12"/>
  <c r="BF197" i="12"/>
  <c r="BF198" i="12"/>
  <c r="BF207" i="12"/>
  <c r="BF221" i="12"/>
  <c r="BF223" i="12"/>
  <c r="BF227" i="12"/>
  <c r="BF249" i="12"/>
  <c r="BF250" i="12"/>
  <c r="BF254" i="12"/>
  <c r="BF137" i="11"/>
  <c r="BF153" i="11"/>
  <c r="BF165" i="11"/>
  <c r="BF166" i="11"/>
  <c r="BF176" i="11"/>
  <c r="BF177" i="11"/>
  <c r="BF181" i="11"/>
  <c r="BF191" i="11"/>
  <c r="BF192" i="11"/>
  <c r="BF200" i="11"/>
  <c r="BF202" i="11"/>
  <c r="BF204" i="11"/>
  <c r="BF210" i="11"/>
  <c r="BF211" i="11"/>
  <c r="BF218" i="11"/>
  <c r="F94" i="11"/>
  <c r="BF130" i="11"/>
  <c r="BF134" i="11"/>
  <c r="BF187" i="11"/>
  <c r="BF188" i="11"/>
  <c r="BF190" i="11"/>
  <c r="BF216" i="11"/>
  <c r="BF128" i="11"/>
  <c r="BF129" i="11"/>
  <c r="BF133" i="11"/>
  <c r="BF136" i="11"/>
  <c r="BF172" i="11"/>
  <c r="BF175" i="11"/>
  <c r="BF193" i="11"/>
  <c r="BF195" i="11"/>
  <c r="E85" i="11"/>
  <c r="J91" i="11"/>
  <c r="BF131" i="11"/>
  <c r="BF141" i="11"/>
  <c r="BF146" i="11"/>
  <c r="BF149" i="11"/>
  <c r="BF158" i="11"/>
  <c r="BF163" i="11"/>
  <c r="BF167" i="11"/>
  <c r="BF168" i="11"/>
  <c r="BF169" i="11"/>
  <c r="BF173" i="11"/>
  <c r="BF182" i="11"/>
  <c r="BF185" i="11"/>
  <c r="BF203" i="11"/>
  <c r="BF135" i="11"/>
  <c r="BF143" i="11"/>
  <c r="BF155" i="11"/>
  <c r="BF161" i="11"/>
  <c r="BF170" i="11"/>
  <c r="BF183" i="11"/>
  <c r="BF206" i="11"/>
  <c r="BF217" i="11"/>
  <c r="BF138" i="11"/>
  <c r="BF139" i="11"/>
  <c r="BF140" i="11"/>
  <c r="BF142" i="11"/>
  <c r="BF154" i="11"/>
  <c r="BF174" i="11"/>
  <c r="BF178" i="11"/>
  <c r="BF184" i="11"/>
  <c r="BF189" i="11"/>
  <c r="BF196" i="11"/>
  <c r="BF205" i="11"/>
  <c r="BF213" i="11"/>
  <c r="BF144" i="11"/>
  <c r="BF145" i="11"/>
  <c r="BF147" i="11"/>
  <c r="BF148" i="11"/>
  <c r="BF150" i="11"/>
  <c r="BF151" i="11"/>
  <c r="BF152" i="11"/>
  <c r="BF156" i="11"/>
  <c r="BF157" i="11"/>
  <c r="BF159" i="11"/>
  <c r="BF160" i="11"/>
  <c r="BF171" i="11"/>
  <c r="BF179" i="11"/>
  <c r="BF180" i="11"/>
  <c r="BF186" i="11"/>
  <c r="BF197" i="11"/>
  <c r="BF207" i="11"/>
  <c r="BF209" i="11"/>
  <c r="BF215" i="11"/>
  <c r="BF132" i="11"/>
  <c r="BF164" i="11"/>
  <c r="BF194" i="11"/>
  <c r="BF198" i="11"/>
  <c r="BF199" i="11"/>
  <c r="BF201" i="11"/>
  <c r="BF214" i="11"/>
  <c r="E85" i="10"/>
  <c r="BF133" i="10"/>
  <c r="BF146" i="10"/>
  <c r="BF153" i="10"/>
  <c r="BF165" i="10"/>
  <c r="BF200" i="10"/>
  <c r="BF203" i="10"/>
  <c r="BF204" i="10"/>
  <c r="BF212" i="10"/>
  <c r="BF213" i="10"/>
  <c r="BF227" i="10"/>
  <c r="BF238" i="10"/>
  <c r="BF243" i="10"/>
  <c r="BF253" i="10"/>
  <c r="BF266" i="10"/>
  <c r="BF280" i="10"/>
  <c r="BF281" i="10"/>
  <c r="BF282" i="10"/>
  <c r="F94" i="10"/>
  <c r="BF141" i="10"/>
  <c r="BF155" i="10"/>
  <c r="BF157" i="10"/>
  <c r="BF158" i="10"/>
  <c r="BF160" i="10"/>
  <c r="BF161" i="10"/>
  <c r="BF168" i="10"/>
  <c r="BF169" i="10"/>
  <c r="BF170" i="10"/>
  <c r="BF171" i="10"/>
  <c r="BF175" i="10"/>
  <c r="BF178" i="10"/>
  <c r="BF184" i="10"/>
  <c r="BF198" i="10"/>
  <c r="BF199" i="10"/>
  <c r="BF208" i="10"/>
  <c r="BF229" i="10"/>
  <c r="BF230" i="10"/>
  <c r="BF231" i="10"/>
  <c r="BF255" i="10"/>
  <c r="BF260" i="10"/>
  <c r="BF261" i="10"/>
  <c r="BF262" i="10"/>
  <c r="BF272" i="10"/>
  <c r="J121" i="10"/>
  <c r="BF145" i="10"/>
  <c r="BF156" i="10"/>
  <c r="BF174" i="10"/>
  <c r="BF176" i="10"/>
  <c r="BF181" i="10"/>
  <c r="BF186" i="10"/>
  <c r="BF191" i="10"/>
  <c r="BF193" i="10"/>
  <c r="BF194" i="10"/>
  <c r="BF195" i="10"/>
  <c r="BF196" i="10"/>
  <c r="BF197" i="10"/>
  <c r="BF205" i="10"/>
  <c r="BF226" i="10"/>
  <c r="BF228" i="10"/>
  <c r="BF232" i="10"/>
  <c r="BF237" i="10"/>
  <c r="BF239" i="10"/>
  <c r="BF251" i="10"/>
  <c r="BF257" i="10"/>
  <c r="BF268" i="10"/>
  <c r="BF132" i="10"/>
  <c r="BF167" i="10"/>
  <c r="BF177" i="10"/>
  <c r="BF188" i="10"/>
  <c r="BF189" i="10"/>
  <c r="BF207" i="10"/>
  <c r="BF210" i="10"/>
  <c r="BF247" i="10"/>
  <c r="BF254" i="10"/>
  <c r="BF259" i="10"/>
  <c r="BF275" i="10"/>
  <c r="BF277" i="10"/>
  <c r="BF279" i="10"/>
  <c r="BF134" i="10"/>
  <c r="BF140" i="10"/>
  <c r="BF143" i="10"/>
  <c r="BF151" i="10"/>
  <c r="BF180" i="10"/>
  <c r="BF190" i="10"/>
  <c r="BF206" i="10"/>
  <c r="BF209" i="10"/>
  <c r="BF214" i="10"/>
  <c r="BF218" i="10"/>
  <c r="BF219" i="10"/>
  <c r="BF223" i="10"/>
  <c r="BF225" i="10"/>
  <c r="BF234" i="10"/>
  <c r="BF250" i="10"/>
  <c r="BF269" i="10"/>
  <c r="BF274" i="10"/>
  <c r="BK130" i="9"/>
  <c r="J130" i="9"/>
  <c r="J99" i="9" s="1"/>
  <c r="BF135" i="10"/>
  <c r="BF142" i="10"/>
  <c r="BF147" i="10"/>
  <c r="BF150" i="10"/>
  <c r="BF152" i="10"/>
  <c r="BF173" i="10"/>
  <c r="BF179" i="10"/>
  <c r="BF187" i="10"/>
  <c r="BF192" i="10"/>
  <c r="BF224" i="10"/>
  <c r="BF233" i="10"/>
  <c r="BF246" i="10"/>
  <c r="BF258" i="10"/>
  <c r="BF265" i="10"/>
  <c r="BF267" i="10"/>
  <c r="BF276" i="10"/>
  <c r="BF138" i="10"/>
  <c r="BF144" i="10"/>
  <c r="BF148" i="10"/>
  <c r="BF149" i="10"/>
  <c r="BF154" i="10"/>
  <c r="BF162" i="10"/>
  <c r="BF172" i="10"/>
  <c r="BF182" i="10"/>
  <c r="BF183" i="10"/>
  <c r="BF202" i="10"/>
  <c r="BF211" i="10"/>
  <c r="BF217" i="10"/>
  <c r="BF222" i="10"/>
  <c r="BF236" i="10"/>
  <c r="BF245" i="10"/>
  <c r="BF249" i="10"/>
  <c r="BF252" i="10"/>
  <c r="BF263" i="10"/>
  <c r="BF264" i="10"/>
  <c r="BF270" i="10"/>
  <c r="BF271" i="10"/>
  <c r="BF278" i="10"/>
  <c r="BF131" i="10"/>
  <c r="BF136" i="10"/>
  <c r="BF137" i="10"/>
  <c r="BF139" i="10"/>
  <c r="BF159" i="10"/>
  <c r="BF163" i="10"/>
  <c r="BF164" i="10"/>
  <c r="BF166" i="10"/>
  <c r="BF201" i="10"/>
  <c r="BF215" i="10"/>
  <c r="BF216" i="10"/>
  <c r="BF221" i="10"/>
  <c r="BF240" i="10"/>
  <c r="BF241" i="10"/>
  <c r="BF242" i="10"/>
  <c r="BF244" i="10"/>
  <c r="BF248" i="10"/>
  <c r="BF273" i="10"/>
  <c r="E117" i="9"/>
  <c r="BF171" i="9"/>
  <c r="BF191" i="9"/>
  <c r="BF202" i="9"/>
  <c r="BF203" i="9"/>
  <c r="BF205" i="9"/>
  <c r="BF213" i="9"/>
  <c r="BF221" i="9"/>
  <c r="BF222" i="9"/>
  <c r="BF231" i="9"/>
  <c r="BF264" i="9"/>
  <c r="BF273" i="9"/>
  <c r="BF274" i="9"/>
  <c r="BF275" i="9"/>
  <c r="J91" i="9"/>
  <c r="BF155" i="9"/>
  <c r="BF165" i="9"/>
  <c r="BF186" i="9"/>
  <c r="BF189" i="9"/>
  <c r="BF218" i="9"/>
  <c r="BF219" i="9"/>
  <c r="BF263" i="9"/>
  <c r="F126" i="9"/>
  <c r="BF132" i="9"/>
  <c r="BF162" i="9"/>
  <c r="BF164" i="9"/>
  <c r="BF168" i="9"/>
  <c r="BF174" i="9"/>
  <c r="BF177" i="9"/>
  <c r="BF195" i="9"/>
  <c r="BF196" i="9"/>
  <c r="BF198" i="9"/>
  <c r="BF200" i="9"/>
  <c r="BF266" i="9"/>
  <c r="BF145" i="9"/>
  <c r="BF173" i="9"/>
  <c r="BF179" i="9"/>
  <c r="BF190" i="9"/>
  <c r="BF192" i="9"/>
  <c r="BF194" i="9"/>
  <c r="BF197" i="9"/>
  <c r="BF204" i="9"/>
  <c r="BF214" i="9"/>
  <c r="BF220" i="9"/>
  <c r="BF223" i="9"/>
  <c r="BF226" i="9"/>
  <c r="BF233" i="9"/>
  <c r="BF234" i="9"/>
  <c r="BF236" i="9"/>
  <c r="BF133" i="9"/>
  <c r="BF136" i="9"/>
  <c r="BF175" i="9"/>
  <c r="BF199" i="9"/>
  <c r="BF216" i="9"/>
  <c r="BF230" i="9"/>
  <c r="BF248" i="9"/>
  <c r="BF260" i="9"/>
  <c r="BF261" i="9"/>
  <c r="BF262" i="9"/>
  <c r="BF139" i="9"/>
  <c r="BF142" i="9"/>
  <c r="BF161" i="9"/>
  <c r="BF166" i="9"/>
  <c r="BF178" i="9"/>
  <c r="BF188" i="9"/>
  <c r="BF215" i="9"/>
  <c r="BF229" i="9"/>
  <c r="BF232" i="9"/>
  <c r="BF254" i="9"/>
  <c r="BF267" i="9"/>
  <c r="BF269" i="9"/>
  <c r="BK128" i="8"/>
  <c r="BF146" i="9"/>
  <c r="BF149" i="9"/>
  <c r="BF152" i="9"/>
  <c r="BF158" i="9"/>
  <c r="BF160" i="9"/>
  <c r="BF167" i="9"/>
  <c r="BF183" i="9"/>
  <c r="BF193" i="9"/>
  <c r="BF212" i="9"/>
  <c r="BF228" i="9"/>
  <c r="BF235" i="9"/>
  <c r="BF242" i="9"/>
  <c r="BF265" i="9"/>
  <c r="BF268" i="9"/>
  <c r="BF170" i="9"/>
  <c r="BF172" i="9"/>
  <c r="BF176" i="9"/>
  <c r="BF180" i="9"/>
  <c r="BF201" i="9"/>
  <c r="BF209" i="9"/>
  <c r="BF210" i="9"/>
  <c r="BF211" i="9"/>
  <c r="BF217" i="9"/>
  <c r="BF224" i="9"/>
  <c r="BF227" i="9"/>
  <c r="BF271" i="9"/>
  <c r="E115" i="8"/>
  <c r="BF131" i="8"/>
  <c r="BF138" i="8"/>
  <c r="BF142" i="8"/>
  <c r="BF144" i="8"/>
  <c r="BF147" i="8"/>
  <c r="BF156" i="8"/>
  <c r="BF171" i="8"/>
  <c r="BF175" i="8"/>
  <c r="BF183" i="8"/>
  <c r="BF186" i="8"/>
  <c r="BF187" i="8"/>
  <c r="BF193" i="8"/>
  <c r="F94" i="8"/>
  <c r="BF130" i="8"/>
  <c r="BF141" i="8"/>
  <c r="BF149" i="8"/>
  <c r="BF151" i="8"/>
  <c r="BF154" i="8"/>
  <c r="BF168" i="8"/>
  <c r="BF170" i="8"/>
  <c r="BF172" i="8"/>
  <c r="BF178" i="8"/>
  <c r="BF182" i="8"/>
  <c r="BF137" i="8"/>
  <c r="BF143" i="8"/>
  <c r="BF146" i="8"/>
  <c r="BF155" i="8"/>
  <c r="BF160" i="8"/>
  <c r="BF166" i="8"/>
  <c r="BF185" i="8"/>
  <c r="BF188" i="8"/>
  <c r="BF189" i="8"/>
  <c r="J143" i="7"/>
  <c r="J102" i="7"/>
  <c r="BF148" i="8"/>
  <c r="BF184" i="8"/>
  <c r="BF132" i="8"/>
  <c r="BF133" i="8"/>
  <c r="BF134" i="8"/>
  <c r="BF157" i="8"/>
  <c r="BF158" i="8"/>
  <c r="BF159" i="8"/>
  <c r="J91" i="8"/>
  <c r="BF136" i="8"/>
  <c r="BF140" i="8"/>
  <c r="BF161" i="8"/>
  <c r="BF162" i="8"/>
  <c r="BF164" i="8"/>
  <c r="BF173" i="8"/>
  <c r="BF174" i="8"/>
  <c r="BF177" i="8"/>
  <c r="BF191" i="8"/>
  <c r="BF192" i="8"/>
  <c r="BF196" i="8"/>
  <c r="BF135" i="8"/>
  <c r="BF165" i="8"/>
  <c r="BF169" i="8"/>
  <c r="BF176" i="8"/>
  <c r="BF190" i="8"/>
  <c r="BF145" i="8"/>
  <c r="BF152" i="8"/>
  <c r="BF153" i="8"/>
  <c r="BF179" i="8"/>
  <c r="BF180" i="8"/>
  <c r="BF181" i="8"/>
  <c r="BF194" i="8"/>
  <c r="J133" i="6"/>
  <c r="J101" i="6" s="1"/>
  <c r="J134" i="6"/>
  <c r="J102" i="6"/>
  <c r="E85" i="7"/>
  <c r="F96" i="7"/>
  <c r="BF168" i="7"/>
  <c r="BF221" i="7"/>
  <c r="BF229" i="7"/>
  <c r="BF276" i="7"/>
  <c r="BF306" i="7"/>
  <c r="BF325" i="7"/>
  <c r="BF337" i="7"/>
  <c r="BF360" i="7"/>
  <c r="BF364" i="7"/>
  <c r="BF368" i="7"/>
  <c r="BF386" i="7"/>
  <c r="BF416" i="7"/>
  <c r="BF423" i="7"/>
  <c r="BF425" i="7"/>
  <c r="BF429" i="7"/>
  <c r="BF431" i="7"/>
  <c r="BF435" i="7"/>
  <c r="BF439" i="7"/>
  <c r="BF462" i="7"/>
  <c r="BF177" i="7"/>
  <c r="BF180" i="7"/>
  <c r="BF231" i="7"/>
  <c r="BF256" i="7"/>
  <c r="BF264" i="7"/>
  <c r="BF273" i="7"/>
  <c r="BF285" i="7"/>
  <c r="BF370" i="7"/>
  <c r="BF384" i="7"/>
  <c r="BF426" i="7"/>
  <c r="BF474" i="7"/>
  <c r="BF496" i="7"/>
  <c r="BF514" i="7"/>
  <c r="BF518" i="7"/>
  <c r="BF531" i="7"/>
  <c r="BF146" i="7"/>
  <c r="BF148" i="7"/>
  <c r="BF244" i="7"/>
  <c r="BF272" i="7"/>
  <c r="BF278" i="7"/>
  <c r="BF320" i="7"/>
  <c r="BF336" i="7"/>
  <c r="BF350" i="7"/>
  <c r="BF373" i="7"/>
  <c r="BF381" i="7"/>
  <c r="BF385" i="7"/>
  <c r="BF389" i="7"/>
  <c r="BF409" i="7"/>
  <c r="BF451" i="7"/>
  <c r="BF472" i="7"/>
  <c r="BF478" i="7"/>
  <c r="J93" i="7"/>
  <c r="BF144" i="7"/>
  <c r="BF159" i="7"/>
  <c r="BF170" i="7"/>
  <c r="BF226" i="7"/>
  <c r="BF246" i="7"/>
  <c r="BF251" i="7"/>
  <c r="BF259" i="7"/>
  <c r="BF270" i="7"/>
  <c r="BF294" i="7"/>
  <c r="BF304" i="7"/>
  <c r="BF341" i="7"/>
  <c r="BF347" i="7"/>
  <c r="BF348" i="7"/>
  <c r="BF358" i="7"/>
  <c r="BF376" i="7"/>
  <c r="BF378" i="7"/>
  <c r="BF379" i="7"/>
  <c r="BF380" i="7"/>
  <c r="BF382" i="7"/>
  <c r="BF388" i="7"/>
  <c r="BF396" i="7"/>
  <c r="BF433" i="7"/>
  <c r="BF449" i="7"/>
  <c r="BF480" i="7"/>
  <c r="BF512" i="7"/>
  <c r="BF513" i="7"/>
  <c r="BF533" i="7"/>
  <c r="BF192" i="7"/>
  <c r="BF207" i="7"/>
  <c r="BF212" i="7"/>
  <c r="BF217" i="7"/>
  <c r="BF238" i="7"/>
  <c r="BF372" i="7"/>
  <c r="BF377" i="7"/>
  <c r="BF420" i="7"/>
  <c r="BF283" i="7"/>
  <c r="BF327" i="7"/>
  <c r="BF334" i="7"/>
  <c r="BF349" i="7"/>
  <c r="BF366" i="7"/>
  <c r="BF383" i="7"/>
  <c r="BF391" i="7"/>
  <c r="BF414" i="7"/>
  <c r="BF427" i="7"/>
  <c r="BF520" i="7"/>
  <c r="BF214" i="7"/>
  <c r="BF216" i="7"/>
  <c r="BF224" i="7"/>
  <c r="BF240" i="7"/>
  <c r="BF274" i="7"/>
  <c r="BF308" i="7"/>
  <c r="BF316" i="7"/>
  <c r="BF339" i="7"/>
  <c r="BF343" i="7"/>
  <c r="BF369" i="7"/>
  <c r="BF371" i="7"/>
  <c r="BF375" i="7"/>
  <c r="BF405" i="7"/>
  <c r="BF486" i="7"/>
  <c r="BF222" i="7"/>
  <c r="BF228" i="7"/>
  <c r="BF233" i="7"/>
  <c r="BF239" i="7"/>
  <c r="BF374" i="7"/>
  <c r="BF390" i="7"/>
  <c r="BF422" i="7"/>
  <c r="BF437" i="7"/>
  <c r="BF511" i="7"/>
  <c r="BF535" i="7"/>
  <c r="BF137" i="6"/>
  <c r="BF165" i="6"/>
  <c r="BF179" i="6"/>
  <c r="BF186" i="6"/>
  <c r="BF195" i="6"/>
  <c r="BF198" i="6"/>
  <c r="E85" i="6"/>
  <c r="BF140" i="6"/>
  <c r="BF146" i="6"/>
  <c r="BF155" i="6"/>
  <c r="BF159" i="6"/>
  <c r="BF172" i="6"/>
  <c r="J93" i="6"/>
  <c r="F96" i="6"/>
  <c r="BF135" i="6"/>
  <c r="BF148" i="6"/>
  <c r="BF161" i="6"/>
  <c r="BF162" i="6"/>
  <c r="BF182" i="6"/>
  <c r="BF142" i="6"/>
  <c r="BF144" i="6"/>
  <c r="BF163" i="6"/>
  <c r="BF189" i="6"/>
  <c r="BF150" i="6"/>
  <c r="BF157" i="6"/>
  <c r="BF166" i="6"/>
  <c r="BF176" i="6"/>
  <c r="BF184" i="6"/>
  <c r="BK171" i="5"/>
  <c r="J171" i="5"/>
  <c r="J106" i="5"/>
  <c r="BF191" i="6"/>
  <c r="BF200" i="6"/>
  <c r="E85" i="5"/>
  <c r="J127" i="5"/>
  <c r="BF149" i="5"/>
  <c r="BF151" i="5"/>
  <c r="BF157" i="5"/>
  <c r="BF164" i="5"/>
  <c r="BK127" i="4"/>
  <c r="BK126" i="4" s="1"/>
  <c r="J126" i="4" s="1"/>
  <c r="J32" i="4" s="1"/>
  <c r="BF170" i="5"/>
  <c r="BF182" i="5"/>
  <c r="F96" i="5"/>
  <c r="BF158" i="5"/>
  <c r="BF160" i="5"/>
  <c r="BF162" i="5"/>
  <c r="BF163" i="5"/>
  <c r="BF177" i="5"/>
  <c r="BF180" i="5"/>
  <c r="BF136" i="5"/>
  <c r="BF153" i="5"/>
  <c r="BF155" i="5"/>
  <c r="BF166" i="5"/>
  <c r="BF167" i="5"/>
  <c r="BF185" i="5"/>
  <c r="BF139" i="5"/>
  <c r="BF141" i="5"/>
  <c r="BF144" i="5"/>
  <c r="BF146" i="5"/>
  <c r="BF173" i="5"/>
  <c r="BF175" i="5"/>
  <c r="BF178" i="5"/>
  <c r="BF130" i="4"/>
  <c r="BF153" i="4"/>
  <c r="J91" i="4"/>
  <c r="BF142" i="4"/>
  <c r="BF146" i="4"/>
  <c r="BF150" i="4"/>
  <c r="BF151" i="4"/>
  <c r="J142" i="3"/>
  <c r="J102" i="3"/>
  <c r="F123" i="4"/>
  <c r="BF154" i="4"/>
  <c r="BF159" i="4"/>
  <c r="BF160" i="4"/>
  <c r="BF161" i="4"/>
  <c r="BF164" i="4"/>
  <c r="BF170" i="4"/>
  <c r="BF135" i="4"/>
  <c r="BF144" i="4"/>
  <c r="BF147" i="4"/>
  <c r="BF152" i="4"/>
  <c r="BF155" i="4"/>
  <c r="BF158" i="4"/>
  <c r="BF168" i="4"/>
  <c r="BF133" i="4"/>
  <c r="BF134" i="4"/>
  <c r="BF137" i="4"/>
  <c r="BF156" i="4"/>
  <c r="BF163" i="4"/>
  <c r="BK227" i="3"/>
  <c r="J227" i="3"/>
  <c r="J108" i="3" s="1"/>
  <c r="E85" i="4"/>
  <c r="BF129" i="4"/>
  <c r="BF143" i="4"/>
  <c r="BF162" i="4"/>
  <c r="BF165" i="4"/>
  <c r="BF131" i="4"/>
  <c r="BF132" i="4"/>
  <c r="BF136" i="4"/>
  <c r="BF138" i="4"/>
  <c r="BF140" i="4"/>
  <c r="BF145" i="4"/>
  <c r="BF148" i="4"/>
  <c r="BF149" i="4"/>
  <c r="BF157" i="4"/>
  <c r="BF166" i="4"/>
  <c r="E126" i="3"/>
  <c r="BF148" i="3"/>
  <c r="BF164" i="3"/>
  <c r="BF342" i="3"/>
  <c r="BF149" i="3"/>
  <c r="BF166" i="3"/>
  <c r="BF218" i="3"/>
  <c r="BF295" i="3"/>
  <c r="J132" i="2"/>
  <c r="J102" i="2"/>
  <c r="F96" i="3"/>
  <c r="BF175" i="3"/>
  <c r="BF186" i="3"/>
  <c r="BF204" i="3"/>
  <c r="BF220" i="3"/>
  <c r="BF221" i="3"/>
  <c r="BF229" i="3"/>
  <c r="BF236" i="3"/>
  <c r="BF248" i="3"/>
  <c r="BF253" i="3"/>
  <c r="BF264" i="3"/>
  <c r="BF266" i="3"/>
  <c r="BF350" i="3"/>
  <c r="BF354" i="3"/>
  <c r="J134" i="3"/>
  <c r="BF150" i="3"/>
  <c r="BF203" i="3"/>
  <c r="BF376" i="3"/>
  <c r="BF153" i="3"/>
  <c r="BF209" i="3"/>
  <c r="BF246" i="3"/>
  <c r="BF260" i="3"/>
  <c r="BF265" i="3"/>
  <c r="BF268" i="3"/>
  <c r="BF273" i="3"/>
  <c r="BF320" i="3"/>
  <c r="BF143" i="3"/>
  <c r="BF152" i="3"/>
  <c r="BF155" i="3"/>
  <c r="BF161" i="3"/>
  <c r="BF190" i="3"/>
  <c r="BF194" i="3"/>
  <c r="BF198" i="3"/>
  <c r="BF257" i="3"/>
  <c r="BF269" i="3"/>
  <c r="BF346" i="3"/>
  <c r="BF361" i="3"/>
  <c r="BF363" i="3"/>
  <c r="BF378" i="3"/>
  <c r="BF380" i="3"/>
  <c r="BF384" i="3"/>
  <c r="BF388" i="3"/>
  <c r="BF184" i="3"/>
  <c r="BF188" i="3"/>
  <c r="BF191" i="3"/>
  <c r="BF226" i="3"/>
  <c r="BF234" i="3"/>
  <c r="BF243" i="3"/>
  <c r="BF251" i="3"/>
  <c r="BF255" i="3"/>
  <c r="BF270" i="3"/>
  <c r="BF272" i="3"/>
  <c r="BF284" i="3"/>
  <c r="BF352" i="3"/>
  <c r="BF355" i="3"/>
  <c r="BF356" i="3"/>
  <c r="BF358" i="3"/>
  <c r="BF359" i="3"/>
  <c r="BF381" i="3"/>
  <c r="BF391" i="3"/>
  <c r="F96" i="2"/>
  <c r="E85" i="2"/>
  <c r="J124" i="2"/>
  <c r="BF137" i="2"/>
  <c r="BF147" i="2"/>
  <c r="BF161" i="2"/>
  <c r="BF143" i="2"/>
  <c r="BF144" i="2"/>
  <c r="BF152" i="2"/>
  <c r="BF155" i="2"/>
  <c r="BF163" i="2"/>
  <c r="BF164" i="2"/>
  <c r="BF166" i="2"/>
  <c r="BF168" i="2"/>
  <c r="BF133" i="2"/>
  <c r="BF135" i="2"/>
  <c r="BF138" i="2"/>
  <c r="BF140" i="2"/>
  <c r="BF150" i="2"/>
  <c r="BF154" i="2"/>
  <c r="BF157" i="2"/>
  <c r="AS95" i="1"/>
  <c r="F37" i="3"/>
  <c r="AZ98" i="1"/>
  <c r="F41" i="6"/>
  <c r="BD103" i="1"/>
  <c r="J35" i="8"/>
  <c r="AV105" i="1"/>
  <c r="F35" i="9"/>
  <c r="AZ106" i="1" s="1"/>
  <c r="J35" i="9"/>
  <c r="AV106" i="1" s="1"/>
  <c r="F38" i="9"/>
  <c r="BC106" i="1"/>
  <c r="F39" i="11"/>
  <c r="BD109" i="1"/>
  <c r="AS100" i="1"/>
  <c r="F39" i="3"/>
  <c r="BB98" i="1" s="1"/>
  <c r="F39" i="7"/>
  <c r="BB104" i="1"/>
  <c r="F37" i="10"/>
  <c r="BB107" i="1" s="1"/>
  <c r="F37" i="12"/>
  <c r="BB110" i="1"/>
  <c r="J37" i="2"/>
  <c r="AV97" i="1" s="1"/>
  <c r="F35" i="4"/>
  <c r="AZ99" i="1"/>
  <c r="J37" i="5"/>
  <c r="AV102" i="1" s="1"/>
  <c r="F39" i="5"/>
  <c r="BB102" i="1"/>
  <c r="F37" i="6"/>
  <c r="AZ103" i="1" s="1"/>
  <c r="F41" i="7"/>
  <c r="BD104" i="1"/>
  <c r="F39" i="10"/>
  <c r="BD107" i="1" s="1"/>
  <c r="J35" i="12"/>
  <c r="AV110" i="1"/>
  <c r="F37" i="2"/>
  <c r="AZ97" i="1" s="1"/>
  <c r="F41" i="3"/>
  <c r="BD98" i="1"/>
  <c r="F39" i="6"/>
  <c r="BB103" i="1" s="1"/>
  <c r="F35" i="8"/>
  <c r="AZ105" i="1"/>
  <c r="F37" i="8"/>
  <c r="BB105" i="1" s="1"/>
  <c r="F37" i="9"/>
  <c r="BB106" i="1"/>
  <c r="F35" i="10"/>
  <c r="AZ107" i="1" s="1"/>
  <c r="F39" i="12"/>
  <c r="BD110" i="1"/>
  <c r="F41" i="2"/>
  <c r="BD97" i="1" s="1"/>
  <c r="F40" i="3"/>
  <c r="BC98" i="1"/>
  <c r="F40" i="7"/>
  <c r="BC104" i="1" s="1"/>
  <c r="J35" i="11"/>
  <c r="AV109" i="1"/>
  <c r="F37" i="11"/>
  <c r="BB109" i="1" s="1"/>
  <c r="J37" i="3"/>
  <c r="AV98" i="1"/>
  <c r="F37" i="7"/>
  <c r="AZ104" i="1" s="1"/>
  <c r="J35" i="10"/>
  <c r="AV107" i="1"/>
  <c r="F35" i="12"/>
  <c r="AZ110" i="1" s="1"/>
  <c r="F40" i="2"/>
  <c r="BC97" i="1"/>
  <c r="F39" i="4"/>
  <c r="BD99" i="1" s="1"/>
  <c r="F38" i="4"/>
  <c r="BC99" i="1"/>
  <c r="F37" i="5"/>
  <c r="AZ102" i="1"/>
  <c r="F41" i="5"/>
  <c r="BD102" i="1"/>
  <c r="J37" i="6"/>
  <c r="AV103" i="1"/>
  <c r="F38" i="8"/>
  <c r="BC105" i="1" s="1"/>
  <c r="F39" i="8"/>
  <c r="BD105" i="1"/>
  <c r="F39" i="9"/>
  <c r="BD106" i="1"/>
  <c r="F38" i="10"/>
  <c r="BC107" i="1"/>
  <c r="F38" i="12"/>
  <c r="BC110" i="1" s="1"/>
  <c r="F39" i="2"/>
  <c r="BB97" i="1"/>
  <c r="F37" i="4"/>
  <c r="BB99" i="1"/>
  <c r="J35" i="4"/>
  <c r="AV99" i="1"/>
  <c r="F40" i="5"/>
  <c r="BC102" i="1" s="1"/>
  <c r="F40" i="6"/>
  <c r="BC103" i="1"/>
  <c r="J37" i="7"/>
  <c r="AV104" i="1"/>
  <c r="F35" i="11"/>
  <c r="AZ109" i="1"/>
  <c r="F38" i="11"/>
  <c r="BC109" i="1" s="1"/>
  <c r="BK257" i="7" l="1"/>
  <c r="J257" i="7" s="1"/>
  <c r="J106" i="7" s="1"/>
  <c r="J171" i="6"/>
  <c r="J104" i="6" s="1"/>
  <c r="J220" i="10"/>
  <c r="J103" i="10" s="1"/>
  <c r="BK127" i="8"/>
  <c r="J127" i="8" s="1"/>
  <c r="J98" i="8" s="1"/>
  <c r="R227" i="3"/>
  <c r="R257" i="7"/>
  <c r="R129" i="10"/>
  <c r="R128" i="10"/>
  <c r="R127" i="10" s="1"/>
  <c r="R130" i="9"/>
  <c r="R129" i="9"/>
  <c r="R142" i="7"/>
  <c r="R141" i="7" s="1"/>
  <c r="P127" i="12"/>
  <c r="P126" i="12"/>
  <c r="AU110" i="1"/>
  <c r="AU108" i="1" s="1"/>
  <c r="P134" i="5"/>
  <c r="T134" i="5"/>
  <c r="P227" i="3"/>
  <c r="P127" i="4"/>
  <c r="P126" i="4" s="1"/>
  <c r="AU99" i="1" s="1"/>
  <c r="P131" i="2"/>
  <c r="P130" i="2"/>
  <c r="AU97" i="1" s="1"/>
  <c r="BK127" i="12"/>
  <c r="J127" i="12"/>
  <c r="J99" i="12"/>
  <c r="P257" i="7"/>
  <c r="R127" i="4"/>
  <c r="R126" i="4"/>
  <c r="T132" i="6"/>
  <c r="R141" i="3"/>
  <c r="R140" i="3" s="1"/>
  <c r="BK131" i="2"/>
  <c r="J131" i="2"/>
  <c r="J101" i="2" s="1"/>
  <c r="R126" i="11"/>
  <c r="R125" i="11"/>
  <c r="P142" i="7"/>
  <c r="P141" i="7" s="1"/>
  <c r="AU104" i="1" s="1"/>
  <c r="P171" i="5"/>
  <c r="T127" i="12"/>
  <c r="T126" i="12" s="1"/>
  <c r="T130" i="9"/>
  <c r="T129" i="9"/>
  <c r="P170" i="6"/>
  <c r="P132" i="6" s="1"/>
  <c r="AU103" i="1" s="1"/>
  <c r="T141" i="3"/>
  <c r="T171" i="5"/>
  <c r="P141" i="3"/>
  <c r="P140" i="3"/>
  <c r="AU98" i="1"/>
  <c r="BK142" i="7"/>
  <c r="J142" i="7" s="1"/>
  <c r="J101" i="7" s="1"/>
  <c r="R132" i="6"/>
  <c r="BK141" i="3"/>
  <c r="BK140" i="3" s="1"/>
  <c r="J140" i="3" s="1"/>
  <c r="J100" i="3" s="1"/>
  <c r="T227" i="3"/>
  <c r="T126" i="11"/>
  <c r="T125" i="11" s="1"/>
  <c r="T257" i="7"/>
  <c r="T141" i="7"/>
  <c r="R128" i="8"/>
  <c r="R127" i="8" s="1"/>
  <c r="R134" i="5"/>
  <c r="R133" i="5"/>
  <c r="R131" i="2"/>
  <c r="R130" i="2" s="1"/>
  <c r="J128" i="12"/>
  <c r="J100" i="12"/>
  <c r="BK126" i="11"/>
  <c r="J126" i="11" s="1"/>
  <c r="J99" i="11" s="1"/>
  <c r="BK134" i="5"/>
  <c r="BK133" i="5" s="1"/>
  <c r="J133" i="5" s="1"/>
  <c r="J100" i="5" s="1"/>
  <c r="J134" i="5"/>
  <c r="J101" i="5" s="1"/>
  <c r="BK128" i="10"/>
  <c r="J128" i="10"/>
  <c r="J99" i="10"/>
  <c r="BK129" i="9"/>
  <c r="J129" i="9"/>
  <c r="J128" i="8"/>
  <c r="J99" i="8"/>
  <c r="BK132" i="6"/>
  <c r="J132" i="6"/>
  <c r="J100" i="6"/>
  <c r="AG99" i="1"/>
  <c r="J127" i="4"/>
  <c r="J99" i="4" s="1"/>
  <c r="J98" i="4"/>
  <c r="AS94" i="1"/>
  <c r="BD96" i="1"/>
  <c r="F36" i="4"/>
  <c r="BA99" i="1" s="1"/>
  <c r="AZ101" i="1"/>
  <c r="AV101" i="1"/>
  <c r="BC101" i="1"/>
  <c r="J36" i="8"/>
  <c r="AW105" i="1"/>
  <c r="AT105" i="1"/>
  <c r="BB96" i="1"/>
  <c r="AX96" i="1" s="1"/>
  <c r="J38" i="5"/>
  <c r="AW102" i="1"/>
  <c r="AT102" i="1"/>
  <c r="F38" i="7"/>
  <c r="BA104" i="1"/>
  <c r="F38" i="2"/>
  <c r="BA97" i="1" s="1"/>
  <c r="F38" i="6"/>
  <c r="BA103" i="1"/>
  <c r="J32" i="8"/>
  <c r="AG105" i="1" s="1"/>
  <c r="J36" i="9"/>
  <c r="AW106" i="1"/>
  <c r="AT106" i="1"/>
  <c r="F36" i="10"/>
  <c r="BA107" i="1"/>
  <c r="J38" i="3"/>
  <c r="AW98" i="1"/>
  <c r="AT98" i="1" s="1"/>
  <c r="F36" i="11"/>
  <c r="BA109" i="1"/>
  <c r="AZ108" i="1"/>
  <c r="AV108" i="1" s="1"/>
  <c r="AZ96" i="1"/>
  <c r="J36" i="4"/>
  <c r="AW99" i="1"/>
  <c r="AT99" i="1" s="1"/>
  <c r="BB101" i="1"/>
  <c r="BD101" i="1"/>
  <c r="F36" i="9"/>
  <c r="BA106" i="1" s="1"/>
  <c r="J36" i="10"/>
  <c r="AW107" i="1"/>
  <c r="AT107" i="1" s="1"/>
  <c r="J38" i="2"/>
  <c r="AW97" i="1"/>
  <c r="AT97" i="1"/>
  <c r="J38" i="6"/>
  <c r="AW103" i="1" s="1"/>
  <c r="AT103" i="1" s="1"/>
  <c r="F36" i="8"/>
  <c r="BA105" i="1" s="1"/>
  <c r="J36" i="11"/>
  <c r="AW109" i="1"/>
  <c r="AT109" i="1"/>
  <c r="BC96" i="1"/>
  <c r="F38" i="5"/>
  <c r="BA102" i="1"/>
  <c r="J38" i="7"/>
  <c r="AW104" i="1" s="1"/>
  <c r="AT104" i="1" s="1"/>
  <c r="J36" i="12"/>
  <c r="AW110" i="1"/>
  <c r="AT110" i="1" s="1"/>
  <c r="F38" i="3"/>
  <c r="BA98" i="1"/>
  <c r="J32" i="9"/>
  <c r="AG106" i="1" s="1"/>
  <c r="BB108" i="1"/>
  <c r="AX108" i="1"/>
  <c r="BC108" i="1"/>
  <c r="AY108" i="1" s="1"/>
  <c r="BD108" i="1"/>
  <c r="F36" i="12"/>
  <c r="BA110" i="1"/>
  <c r="AN99" i="1" l="1"/>
  <c r="J141" i="3"/>
  <c r="J101" i="3" s="1"/>
  <c r="P133" i="5"/>
  <c r="AU102" i="1"/>
  <c r="AU101" i="1" s="1"/>
  <c r="AU100" i="1" s="1"/>
  <c r="T140" i="3"/>
  <c r="T133" i="5"/>
  <c r="BK125" i="11"/>
  <c r="J125" i="11"/>
  <c r="J98" i="11" s="1"/>
  <c r="BK126" i="12"/>
  <c r="J126" i="12"/>
  <c r="J98" i="12"/>
  <c r="BK141" i="7"/>
  <c r="J141" i="7" s="1"/>
  <c r="J100" i="7" s="1"/>
  <c r="BK130" i="2"/>
  <c r="J130" i="2" s="1"/>
  <c r="J100" i="2" s="1"/>
  <c r="BK127" i="10"/>
  <c r="J127" i="10"/>
  <c r="J32" i="10" s="1"/>
  <c r="AG107" i="1" s="1"/>
  <c r="AN107" i="1" s="1"/>
  <c r="AN106" i="1"/>
  <c r="J98" i="9"/>
  <c r="AN105" i="1"/>
  <c r="J41" i="9"/>
  <c r="J41" i="8"/>
  <c r="J41" i="4"/>
  <c r="AZ95" i="1"/>
  <c r="AV95" i="1" s="1"/>
  <c r="BC95" i="1"/>
  <c r="AY95" i="1"/>
  <c r="BC100" i="1"/>
  <c r="AY100" i="1"/>
  <c r="AV96" i="1"/>
  <c r="J34" i="5"/>
  <c r="AG102" i="1"/>
  <c r="AZ100" i="1"/>
  <c r="AV100" i="1"/>
  <c r="AU96" i="1"/>
  <c r="AU95" i="1" s="1"/>
  <c r="AU94" i="1" s="1"/>
  <c r="BB100" i="1"/>
  <c r="AX100" i="1"/>
  <c r="J34" i="3"/>
  <c r="AG98" i="1" s="1"/>
  <c r="AN98" i="1" s="1"/>
  <c r="BD100" i="1"/>
  <c r="BA96" i="1"/>
  <c r="BB95" i="1"/>
  <c r="AX95" i="1"/>
  <c r="BA108" i="1"/>
  <c r="AW108" i="1"/>
  <c r="AT108" i="1" s="1"/>
  <c r="BD95" i="1"/>
  <c r="AY101" i="1"/>
  <c r="J34" i="6"/>
  <c r="AG103" i="1"/>
  <c r="AN103" i="1"/>
  <c r="AY96" i="1"/>
  <c r="BA101" i="1"/>
  <c r="AW101" i="1" s="1"/>
  <c r="AT101" i="1" s="1"/>
  <c r="AX101" i="1"/>
  <c r="J41" i="10" l="1"/>
  <c r="J98" i="10"/>
  <c r="J43" i="6"/>
  <c r="J43" i="5"/>
  <c r="AN102" i="1"/>
  <c r="J43" i="3"/>
  <c r="BA95" i="1"/>
  <c r="AW95" i="1"/>
  <c r="AT95" i="1" s="1"/>
  <c r="J34" i="7"/>
  <c r="AG104" i="1"/>
  <c r="AN104" i="1"/>
  <c r="BD94" i="1"/>
  <c r="W33" i="1"/>
  <c r="BA100" i="1"/>
  <c r="AW100" i="1" s="1"/>
  <c r="AT100" i="1" s="1"/>
  <c r="BC94" i="1"/>
  <c r="AY94" i="1"/>
  <c r="J32" i="11"/>
  <c r="AG109" i="1" s="1"/>
  <c r="AW96" i="1"/>
  <c r="AT96" i="1"/>
  <c r="BB94" i="1"/>
  <c r="W31" i="1" s="1"/>
  <c r="J34" i="2"/>
  <c r="AG97" i="1"/>
  <c r="AN97" i="1"/>
  <c r="J32" i="12"/>
  <c r="AG110" i="1"/>
  <c r="AZ94" i="1"/>
  <c r="AV94" i="1" s="1"/>
  <c r="AK29" i="1" s="1"/>
  <c r="J43" i="2" l="1"/>
  <c r="J43" i="7"/>
  <c r="J41" i="12"/>
  <c r="J41" i="11"/>
  <c r="AN109" i="1"/>
  <c r="AN110" i="1"/>
  <c r="AG108" i="1"/>
  <c r="BA94" i="1"/>
  <c r="AW94" i="1" s="1"/>
  <c r="AK30" i="1" s="1"/>
  <c r="AG96" i="1"/>
  <c r="AG95" i="1"/>
  <c r="AX94" i="1"/>
  <c r="AG101" i="1"/>
  <c r="AG100" i="1"/>
  <c r="AN100" i="1"/>
  <c r="W29" i="1"/>
  <c r="W32" i="1"/>
  <c r="AN95" i="1" l="1"/>
  <c r="AN96" i="1"/>
  <c r="AN101" i="1"/>
  <c r="AN108" i="1"/>
  <c r="AG94" i="1"/>
  <c r="AK26" i="1"/>
  <c r="W30" i="1"/>
  <c r="AT94" i="1"/>
  <c r="AN94" i="1" l="1"/>
  <c r="AK35" i="1"/>
</calcChain>
</file>

<file path=xl/sharedStrings.xml><?xml version="1.0" encoding="utf-8"?>
<sst xmlns="http://schemas.openxmlformats.org/spreadsheetml/2006/main" count="18472" uniqueCount="2754">
  <si>
    <t>Export Komplet</t>
  </si>
  <si>
    <t/>
  </si>
  <si>
    <t>2.0</t>
  </si>
  <si>
    <t>False</t>
  </si>
  <si>
    <t>{897b28a4-4556-476e-bc9a-f7a49f37f7a2}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</si>
  <si>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</si>
  <si>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</si>
  <si>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</si>
  <si>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</si>
  <si>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</si>
  <si>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</si>
  <si>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</si>
  <si>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2022-03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</si>
  <si>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</si>
  <si>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</si>
  <si>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Syráreň - sociálne zázemie 2. NP</t>
  </si>
  <si>
    <t>JKSO:</t>
  </si>
  <si>
    <t>KS:</t>
  </si>
  <si>
    <t>Miesto:</t>
  </si>
  <si>
    <t>Bánovce na Bebravou</t>
  </si>
  <si>
    <t>Dátum:</t>
  </si>
  <si>
    <t>Objednávateľ:</t>
  </si>
  <si>
    <t>IČO:</t>
  </si>
  <si>
    <t>31412572</t>
  </si>
  <si>
    <t>MILSY a.s.</t>
  </si>
  <si>
    <t>IČ DPH:</t>
  </si>
  <si>
    <t>SK2020416530</t>
  </si>
  <si>
    <t>Zhotoviteľ:</t>
  </si>
  <si>
    <t>Vyplň údaj</t>
  </si>
  <si>
    <t>Projektant:</t>
  </si>
  <si>
    <t>42139759</t>
  </si>
  <si>
    <t>Ing. Ivan Leitmann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</si>
  <si>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</si>
  <si>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</si>
  <si>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</si>
  <si>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</si>
  <si>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</si>
  <si>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</si>
  <si>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</si>
  <si>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</si>
  <si>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</si>
  <si>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</si>
  <si>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</si>
  <si>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</si>
  <si>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</si>
  <si>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</si>
  <si>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</si>
  <si>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</si>
  <si>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</si>
  <si>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</si>
  <si>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</si>
  <si>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</si>
  <si>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</si>
  <si>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</si>
  <si>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</si>
  <si>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</si>
  <si>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</si>
  <si>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</si>
  <si>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</si>
  <si>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</si>
  <si>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</si>
  <si>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</si>
  <si>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</si>
  <si>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</si>
  <si>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</si>
  <si>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</si>
  <si>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</si>
  <si>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</si>
  <si>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</si>
  <si>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</si>
  <si>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</si>
  <si>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</si>
  <si>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</si>
  <si>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</si>
  <si>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</si>
  <si>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</si>
  <si>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</si>
  <si>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</si>
  <si>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</si>
  <si>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</si>
  <si>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2022-031</t>
  </si>
  <si>
    <t>SO.01 Schodisko</t>
  </si>
  <si>
    <t>STA</t>
  </si>
  <si>
    <t>1</t>
  </si>
  <si>
    <t>{467d63bf-f4fd-4523-9bff-05025987ee30}</t>
  </si>
  <si>
    <t>2022-0311</t>
  </si>
  <si>
    <t>1.1 Stavebno technické riešenie</t>
  </si>
  <si>
    <t>Časť</t>
  </si>
  <si>
    <t>2</t>
  </si>
  <si>
    <t>{907c8c25-6f39-4ad8-81de-1fb6d440fe6e}</t>
  </si>
  <si>
    <t>/</t>
  </si>
  <si>
    <t>2022-03111</t>
  </si>
  <si>
    <t>1.1.1 Betónová plocha</t>
  </si>
  <si>
    <t>3</t>
  </si>
  <si>
    <t>{15b30deb-4b9b-4878-91f3-04f49657fe1a}</t>
  </si>
  <si>
    <t>2022-03112</t>
  </si>
  <si>
    <t>1.1.2 Stavebné riešenie</t>
  </si>
  <si>
    <t>{9c0c5bda-fec4-4b48-9987-9fa0233fdd4b}</t>
  </si>
  <si>
    <t>2022-0313</t>
  </si>
  <si>
    <t>1.3 Odvodnenie strechy schodiska, prekládka kanalizácie D 350 mm</t>
  </si>
  <si>
    <t>{2e5a4dcd-5d39-41f2-8a5c-b6ee50407b7f}</t>
  </si>
  <si>
    <t>2022-032</t>
  </si>
  <si>
    <t>SO.02 Sociálne zázemie</t>
  </si>
  <si>
    <t>{1b8d8c46-56a6-42c6-8259-122e80384807}</t>
  </si>
  <si>
    <t>2022-0321</t>
  </si>
  <si>
    <t>2.1 Stavebno technické riešenie</t>
  </si>
  <si>
    <t>{5f4134db-5535-43fd-ac5a-0b6f625191cb}</t>
  </si>
  <si>
    <t>2022-03211</t>
  </si>
  <si>
    <t>2.1.1 Montážny otvor počas výstavby</t>
  </si>
  <si>
    <t>{88e6ca31-0631-4002-ab1f-b88a1c2e7919}</t>
  </si>
  <si>
    <t>2022-03212</t>
  </si>
  <si>
    <t>2.1.2 Búracie práce</t>
  </si>
  <si>
    <t>{a68c53e4-c0ce-463d-a1f9-8ac4ef8056f4}</t>
  </si>
  <si>
    <t>2022-03213</t>
  </si>
  <si>
    <t>2.1.3 Stavebná časť</t>
  </si>
  <si>
    <t>{0e896294-e3b9-4349-9d0b-2718a872d851}</t>
  </si>
  <si>
    <t>2022-0322</t>
  </si>
  <si>
    <t>2.2 Zdravotechnika</t>
  </si>
  <si>
    <t>{26500f21-f4bd-4e1f-baa1-d749983c261a}</t>
  </si>
  <si>
    <t>2022-0323</t>
  </si>
  <si>
    <t>2.3 Vykurovanie</t>
  </si>
  <si>
    <t>{b2e976a2-ef8d-48c0-bf41-2b9d2a0fb7a6}</t>
  </si>
  <si>
    <t>2022-0324</t>
  </si>
  <si>
    <t>2.4 VZT</t>
  </si>
  <si>
    <t>{ea8722c1-1d68-4bf6-ace3-7845c3cdc77e}</t>
  </si>
  <si>
    <t>2022-033</t>
  </si>
  <si>
    <t>SO.03 Elektroinštalácia</t>
  </si>
  <si>
    <t>{2c9daf7c-2ac1-4044-8e1b-9d7a3ed04e33}</t>
  </si>
  <si>
    <t>2022-0312</t>
  </si>
  <si>
    <t>3.1 Elektroinštalácia - schodisko</t>
  </si>
  <si>
    <t>{e0da8612-eca5-46dd-a194-027635d8726f}</t>
  </si>
  <si>
    <t>2022-0325</t>
  </si>
  <si>
    <t>3.2 Elektroinštalácia - sociálne zázemie</t>
  </si>
  <si>
    <t>{cfb1ee10-db1b-415c-8626-943ad8761f6b}</t>
  </si>
  <si>
    <t>KRYCÍ LIST ROZPOČTU</t>
  </si>
  <si>
    <t>Objekt:</t>
  </si>
  <si>
    <t>2022-031 - SO.01 Schodisko</t>
  </si>
  <si>
    <t>Časť:</t>
  </si>
  <si>
    <t>2022-0311 - 1.1 Stavebno technické riešenie</t>
  </si>
  <si>
    <t>Úroveň 3:</t>
  </si>
  <si>
    <t>2022-03111 - 1.1.1 Betónová plocha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</si>
  <si>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</si>
  <si>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</si>
  <si>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</si>
  <si>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</si>
  <si>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</si>
  <si>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</si>
  <si>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</si>
  <si>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</si>
  <si>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</si>
  <si>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</si>
  <si>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</si>
  <si>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</si>
  <si>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</si>
  <si>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</si>
  <si>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</si>
  <si>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</si>
  <si>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</si>
  <si>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</si>
  <si>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</si>
  <si>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</si>
  <si>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</si>
  <si>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</si>
  <si>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</si>
  <si>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</si>
  <si>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</si>
  <si>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</si>
  <si>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</si>
  <si>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</si>
  <si>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113107132.S</t>
  </si>
  <si>
    <t>Odstránenie krytu v ploche do 200 m2 z betónu prostého, hr. vrstvy 150 do 300 mm,  -0,50000t</t>
  </si>
  <si>
    <t>m2</t>
  </si>
  <si>
    <t>4</t>
  </si>
  <si>
    <t>-1537192083</t>
  </si>
  <si>
    <t>VV</t>
  </si>
  <si>
    <t>"PD V1.01" 21,69</t>
  </si>
  <si>
    <t>122201101.S</t>
  </si>
  <si>
    <t>Odkopávka a prekopávka nezapažená v hornine 3, do 100 m3</t>
  </si>
  <si>
    <t>m3</t>
  </si>
  <si>
    <t>760791534</t>
  </si>
  <si>
    <t>"PD: V1.02 štrková plocha nová-búraná plocha" (36,98-21,69)*0,20</t>
  </si>
  <si>
    <t>162501102.S</t>
  </si>
  <si>
    <t>Vodorovné premiestnenie výkopku po spevnenej ceste z horniny tr.1-4, do 100 m3 na vzdialenosť do 3000 m</t>
  </si>
  <si>
    <t>-673021834</t>
  </si>
  <si>
    <t>162501105.S</t>
  </si>
  <si>
    <t>Vodorovné premiestnenie výkopku po spevnenej ceste z horniny tr.1-4, do 100 m3, príplatok k cene za každých ďalšich a začatých 1000 m</t>
  </si>
  <si>
    <t>484799352</t>
  </si>
  <si>
    <t>3,058*8 'Prepočítané koeficientom množstva</t>
  </si>
  <si>
    <t>5</t>
  </si>
  <si>
    <t>171209002.S</t>
  </si>
  <si>
    <t>Poplatok za skladovanie - zemina a kamenivo (17 05) ostatné</t>
  </si>
  <si>
    <t>t</t>
  </si>
  <si>
    <t>398580320</t>
  </si>
  <si>
    <t>3,058*2 'Prepočítané koeficientom množstva</t>
  </si>
  <si>
    <t>Zakladanie</t>
  </si>
  <si>
    <t>6</t>
  </si>
  <si>
    <t>289971211.S</t>
  </si>
  <si>
    <t>Zhotovenie vrstvy z geotextílie na upravenom povrchu sklon do 1 : 5 , šírky od 0 do 3 m</t>
  </si>
  <si>
    <t>1504329532</t>
  </si>
  <si>
    <t>7</t>
  </si>
  <si>
    <t>M</t>
  </si>
  <si>
    <t>693110004500.S</t>
  </si>
  <si>
    <t>Geotextília polypropylénová netkaná 300 g/m2</t>
  </si>
  <si>
    <t>8</t>
  </si>
  <si>
    <t>1171964562</t>
  </si>
  <si>
    <t>36,98*1,2 'Prepočítané koeficientom množstva</t>
  </si>
  <si>
    <t>Komunikácie</t>
  </si>
  <si>
    <t>564760111.SR</t>
  </si>
  <si>
    <t>Podklad alebo kryt z kameniva hrubého drveného veľ. 1-22 mm s rozprestretím a zhutnením hr. 200 mm</t>
  </si>
  <si>
    <t>-2021487506</t>
  </si>
  <si>
    <t>"PD: V1.02 štrková plocha nová" 36,98</t>
  </si>
  <si>
    <t>9</t>
  </si>
  <si>
    <t>Ostatné konštrukcie a práce-búranie</t>
  </si>
  <si>
    <t>916561112.S</t>
  </si>
  <si>
    <t>Osadenie záhonového alebo parkového obrubníka betón., do lôžka z bet. pros. tr. C 16/20 s bočnou oporou</t>
  </si>
  <si>
    <t>m</t>
  </si>
  <si>
    <t>1492591253</t>
  </si>
  <si>
    <t>"Po obvode štrkovej plochy" 1,995+2,20+6,20+1,25</t>
  </si>
  <si>
    <t>10</t>
  </si>
  <si>
    <t>592170001800.S</t>
  </si>
  <si>
    <t>Obrubník parkový, lxšxv 1000x50x200 mm, prírodný</t>
  </si>
  <si>
    <t>ks</t>
  </si>
  <si>
    <t>-1028352948</t>
  </si>
  <si>
    <t>11,8811881188119*1,01 'Prepočítané koeficientom množstva</t>
  </si>
  <si>
    <t>11</t>
  </si>
  <si>
    <t>917762112.S</t>
  </si>
  <si>
    <t>Osadenie chodník. obrubníka betónového ležatého do lôžka z betónu prosteho tr. C 16/20 s bočnou oporou</t>
  </si>
  <si>
    <t>1799031044</t>
  </si>
  <si>
    <t>12</t>
  </si>
  <si>
    <t>592170001000.S</t>
  </si>
  <si>
    <t>Obrubník cestný, lxšxv 1000x150x260 mm</t>
  </si>
  <si>
    <t>446171478</t>
  </si>
  <si>
    <t>7,92079207920792*1,01 'Prepočítané koeficientom množstva</t>
  </si>
  <si>
    <t>13</t>
  </si>
  <si>
    <t>918101112.S</t>
  </si>
  <si>
    <t>Lôžko pod obrubníky, krajníky alebo obruby z dlažobných kociek z betónu prostého tr. C 16/20</t>
  </si>
  <si>
    <t>-192702126</t>
  </si>
  <si>
    <t>"Záhonové obrubníky" 11,645*0,40*0,20</t>
  </si>
  <si>
    <t>"Cesté obrubníky" 0,50*0,15*7,50</t>
  </si>
  <si>
    <t>Súčet</t>
  </si>
  <si>
    <t>14</t>
  </si>
  <si>
    <t>919735124.S</t>
  </si>
  <si>
    <t>Rezanie existujúceho betónového krytu alebo podkladu hĺbky nad 150 do 200 mm</t>
  </si>
  <si>
    <t>-1063364507</t>
  </si>
  <si>
    <t>"Jednostranne v dĺ. 7,369 m" 7,369</t>
  </si>
  <si>
    <t>15</t>
  </si>
  <si>
    <t>979081111.S</t>
  </si>
  <si>
    <t>Odvoz sutiny a vybúraných hmôt na skládku do 1 km</t>
  </si>
  <si>
    <t>-70535155</t>
  </si>
  <si>
    <t>16</t>
  </si>
  <si>
    <t>979081121.S</t>
  </si>
  <si>
    <t>Odvoz sutiny a vybúraných hmôt na skládku za každý ďalší 1 km</t>
  </si>
  <si>
    <t>1051972151</t>
  </si>
  <si>
    <t>10,845*10 'Prepočítané koeficientom množstva</t>
  </si>
  <si>
    <t>17</t>
  </si>
  <si>
    <t>979089012.S</t>
  </si>
  <si>
    <t>Poplatok za skladovanie - betón, tehly, dlaždice (17 01) ostatné</t>
  </si>
  <si>
    <t>-1566395344</t>
  </si>
  <si>
    <t>99</t>
  </si>
  <si>
    <t>Presun hmôt HSV</t>
  </si>
  <si>
    <t>18</t>
  </si>
  <si>
    <t>998222011.S</t>
  </si>
  <si>
    <t>Presun hmôt pre pozemné komunikácie s krytom z kameniva (8222, 8225) akejkoľvek dĺžky objektu</t>
  </si>
  <si>
    <t>766634858</t>
  </si>
  <si>
    <t>2022-03112 - 1.1.2 Stavebné riešenie</t>
  </si>
  <si>
    <t xml:space="preserve">    3 - Zvislé a kompletné konštrukcie</t>
  </si>
  <si>
    <t xml:space="preserve">    6 - Úpravy povrchov, podlahy, osadenie</t>
  </si>
  <si>
    <t>PSV - Práce a dodávky PSV</t>
  </si>
  <si>
    <t xml:space="preserve">    712 - Izolácie striech, povlakové krytiny</t>
  </si>
  <si>
    <t xml:space="preserve">    721 - Zdravotechnika - vnútorná kanalizácia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</si>
  <si>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</si>
  <si>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</si>
  <si>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</si>
  <si>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777 - Podlahy syntetické</t>
  </si>
  <si>
    <t>M - Práce a dodávky M</t>
  </si>
  <si>
    <t xml:space="preserve">    43-M - Montáž oceľových konštrukcií</t>
  </si>
  <si>
    <t>131201101.S</t>
  </si>
  <si>
    <t>Výkop nezapaženej jamy v hornine 3, do 100 m3</t>
  </si>
  <si>
    <t>-383168121</t>
  </si>
  <si>
    <t xml:space="preserve">"Vstup - Základ 1: plocha x výška" (2,70*2,40+3,6*3,30)/2*(2,30-1,561) </t>
  </si>
  <si>
    <t xml:space="preserve">"Pod OK - Základ 2: plocha x výška" (2,95*2,40+3,85*3,30)/2*(2,30-1,561) </t>
  </si>
  <si>
    <t xml:space="preserve">"Pri syrárni - základ 3: plocha x výška" (2,3*1,95+3,2*1,95)/2*(2,30-1,561) </t>
  </si>
  <si>
    <t>131201109.S</t>
  </si>
  <si>
    <t>Hĺbenie nezapažených jám a zárezov. Príplatok za lepivosť horniny 3</t>
  </si>
  <si>
    <t>545644751</t>
  </si>
  <si>
    <t>1126663298</t>
  </si>
  <si>
    <t>-476845748</t>
  </si>
  <si>
    <t>18,058*8 'Prepočítané koeficientom množstva</t>
  </si>
  <si>
    <t>66</t>
  </si>
  <si>
    <t>171201201.S</t>
  </si>
  <si>
    <t>Uloženie sypaniny na skládky do 100 m3</t>
  </si>
  <si>
    <t>1561560241</t>
  </si>
  <si>
    <t>-1448762715</t>
  </si>
  <si>
    <t>18,058*2 'Prepočítané koeficientom množstva</t>
  </si>
  <si>
    <t>175101201.S</t>
  </si>
  <si>
    <t>Obsyp objektov sypaninou z vhodných hornín 1 až 4 bez prehodenia sypaniny</t>
  </si>
  <si>
    <t>-210843110</t>
  </si>
  <si>
    <t>"Výkop základov" 18,058</t>
  </si>
  <si>
    <t>"P1: dosýpanie vnútornej časti základu 1" 1,28*1,48*0,24</t>
  </si>
  <si>
    <t>"Podkladný betón" -1,119</t>
  </si>
  <si>
    <t>"Základy" -10,507/1,10*0,74</t>
  </si>
  <si>
    <t>583410002900.SR</t>
  </si>
  <si>
    <t>Kamenivo drvené hrubé frakcia 00-32 mm</t>
  </si>
  <si>
    <t>-1482946161</t>
  </si>
  <si>
    <t>10,326*2 'Prepočítané koeficientom množstva</t>
  </si>
  <si>
    <t>273313311.S</t>
  </si>
  <si>
    <t>Betón základových dosiek, prostý tr. C 8/10</t>
  </si>
  <si>
    <t>2007499147</t>
  </si>
  <si>
    <t>"Podkladný betón" (2,68*2,38+2,38*0,8*2+2,30*1,65)*0,08</t>
  </si>
  <si>
    <t>275321411.S</t>
  </si>
  <si>
    <t>Betón základových pätiek, železový (bez výstuže), tr. C 25/30</t>
  </si>
  <si>
    <t>672749605</t>
  </si>
  <si>
    <t>"Základy vstupu" 1,28*(0,40+0,50)*(2,22-1,12)*2</t>
  </si>
  <si>
    <t>"Základy vstupu" (1,48+0,40+0,50)*0,40*(2,22-1,12)*2</t>
  </si>
  <si>
    <t>Medzisúčet</t>
  </si>
  <si>
    <t>"Základy OK" 2,08*0,70*(2,20-0,97)*2</t>
  </si>
  <si>
    <t>"Základ pri syrárni" 1,35*2,0*(2,2-0,97)</t>
  </si>
  <si>
    <t>275351217.S</t>
  </si>
  <si>
    <t>Debnenie stien základových pätiek, zhotovenie-tradičné</t>
  </si>
  <si>
    <t>-1154024256</t>
  </si>
  <si>
    <t>"Základy vstupu" (1,28*2+(0,40+0,50))*(2,22-1,12)*2</t>
  </si>
  <si>
    <t>"Základy vstupu" ((1,48+0,40+0,50)*2+0,40*2)*(2,22-1,12)*2</t>
  </si>
  <si>
    <t>"Základy OK" (2,08*2+0,70*2)*(2,20-0,97)*2</t>
  </si>
  <si>
    <t>"Základ pri syrárni" (1,35*2+2,0*2)*(2,2-0,97)</t>
  </si>
  <si>
    <t>275351218.S</t>
  </si>
  <si>
    <t>Debnenie stien základových pätiek, odstránenie-tradičné</t>
  </si>
  <si>
    <t>-932928389</t>
  </si>
  <si>
    <t>Zvislé a kompletné konštrukcie</t>
  </si>
  <si>
    <t>311321315.S</t>
  </si>
  <si>
    <t>Betón nadzákladových múrov, železový (bez výstuže) tr. C 20/25</t>
  </si>
  <si>
    <t>320771161</t>
  </si>
  <si>
    <t>"Vstup: v x š x dĺ." (0,97-0,8)*0,2*(1,48+0,4+0,5)*2</t>
  </si>
  <si>
    <t>311351101.S</t>
  </si>
  <si>
    <t>Debnenie nadzákladových múrov jednostranné, zhotovenie-dielce</t>
  </si>
  <si>
    <t>345112354</t>
  </si>
  <si>
    <t>0,17*(1,48+0,4+0,5)*2*2+0,17*0,2*4</t>
  </si>
  <si>
    <t>311351102.S</t>
  </si>
  <si>
    <t>Debnenie nadzákladových múrov jednostranné, odstránenie-dielce</t>
  </si>
  <si>
    <t>-1924228290</t>
  </si>
  <si>
    <t>311361821.S</t>
  </si>
  <si>
    <t>Výstuž nadzákladových múrov B500 (10505)</t>
  </si>
  <si>
    <t>250992003</t>
  </si>
  <si>
    <t>"Predpoklad 80 kg/m3" 0,162*80*0,001</t>
  </si>
  <si>
    <t>Úpravy povrchov, podlahy, osadenie</t>
  </si>
  <si>
    <t>631315711.S</t>
  </si>
  <si>
    <t>Mazanina z betónu prostého (m3) tr. C 25/30 hr.nad 120 do 240 mm</t>
  </si>
  <si>
    <t>894220351</t>
  </si>
  <si>
    <t>"Podlaha vstupu" (1,48+0,4+0,5)*(1,28+0,11*2)*0,15</t>
  </si>
  <si>
    <t>"Betónová doska vstupu" 1,70*1,90*0,15</t>
  </si>
  <si>
    <t>631351101.S</t>
  </si>
  <si>
    <t>Debnenie stien, rýh a otvorov v podlahách zhotovenie</t>
  </si>
  <si>
    <t>-696222437</t>
  </si>
  <si>
    <t>"Podlaha vstupu: rohož" (1,50*2+0,75*2)*0,03</t>
  </si>
  <si>
    <t>"Betónová doska vstupu" (1,70+1,90*2)*0,15</t>
  </si>
  <si>
    <t>"Betónová doska vstupu: rohož" (1,5*2+0,75*2)*0,08</t>
  </si>
  <si>
    <t>19</t>
  </si>
  <si>
    <t>631351102.S</t>
  </si>
  <si>
    <t>Debnenie stien, rýh a otvorov v podlahách odstránenie</t>
  </si>
  <si>
    <t>-1395867754</t>
  </si>
  <si>
    <t>631362442.S</t>
  </si>
  <si>
    <t>Výstuž mazanín z betónov (z kameniva) a z ľahkých betónov zo sietí KARI, priemer drôtu 8/8 mm, veľkosť oka 150x150 mm</t>
  </si>
  <si>
    <t>-261754926</t>
  </si>
  <si>
    <t>"Podlaha vstupu" (1,48+0,4+0,5)*(1,28+0,11*2)</t>
  </si>
  <si>
    <t>"Betónová doska vstupu" 1,70*1,90</t>
  </si>
  <si>
    <t>21</t>
  </si>
  <si>
    <t>941941041.S</t>
  </si>
  <si>
    <t>Montáž lešenia ľahkého pracovného radového s podlahami šírky nad 1,00 do 1,20 m, výšky do 10 m</t>
  </si>
  <si>
    <t>-693262020</t>
  </si>
  <si>
    <t>"Strana A" (9,569+1,2*2+0,30*2)*(3,00+6,00)/2</t>
  </si>
  <si>
    <t>"Strana A" 2,175*8,00</t>
  </si>
  <si>
    <t>"Strana B" 5,18*(6,0+8,00)/2</t>
  </si>
  <si>
    <t>"Strana B" 1,54*8,0</t>
  </si>
  <si>
    <t>"Strana D" 1,9*3,3</t>
  </si>
  <si>
    <t>"Strana C" (7,696+1,2+0,3)*(3,30+6,00)</t>
  </si>
  <si>
    <t>"Strana D" 4,82*(6,00+8,0)</t>
  </si>
  <si>
    <t>22</t>
  </si>
  <si>
    <t>941941295.S</t>
  </si>
  <si>
    <t>Príplatok za prvý a každý ďalší týždeň použitia lešenia ľahkého pracovného radového s podlahami šírky nad 1,00 do 1,20 m, výšky do 10 m</t>
  </si>
  <si>
    <t>-1568662031</t>
  </si>
  <si>
    <t>281,814*5 'Prepočítané koeficientom množstva</t>
  </si>
  <si>
    <t>23</t>
  </si>
  <si>
    <t>941941841.S</t>
  </si>
  <si>
    <t>Demontáž lešenia ľahkého pracovného radového s podlahami šírky nad 1,00 do 1,20 m, výšky do 10 m</t>
  </si>
  <si>
    <t>876422770</t>
  </si>
  <si>
    <t>24</t>
  </si>
  <si>
    <t>956951113.S</t>
  </si>
  <si>
    <t>Dodanie a osadenie drevených latiek vnútorných, do múru alebo do betónu, prierezu do 30x30 mm, alebo do 90 mm2</t>
  </si>
  <si>
    <t>-223638718</t>
  </si>
  <si>
    <t>"Základy nad zemou" (2,38*2+2,08*2)+(2,08*2+0,5*2)*2+(2,0*2+1,35*2)</t>
  </si>
  <si>
    <t>"Múriky vstupu" (2,38+0,20*2)*2</t>
  </si>
  <si>
    <t>25</t>
  </si>
  <si>
    <t>998011002.S</t>
  </si>
  <si>
    <t>Presun hmôt pre budovy (801, 803, 812), zvislá konštr. z tehál, tvárnic, z kovu výšky do 12 m</t>
  </si>
  <si>
    <t>1270526409</t>
  </si>
  <si>
    <t>PSV</t>
  </si>
  <si>
    <t>Práce a dodávky PSV</t>
  </si>
  <si>
    <t>712</t>
  </si>
  <si>
    <t>Izolácie striech, povlakové krytiny</t>
  </si>
  <si>
    <t>26</t>
  </si>
  <si>
    <t>712470070.S</t>
  </si>
  <si>
    <t>Zhotovenie povlakovej krytiny striech šikmých do 30°  PVC-P fóliou prikotvením so zvarením spoju</t>
  </si>
  <si>
    <t>1462427854</t>
  </si>
  <si>
    <t>"Strecha: pohľad A" (1,71+4,841+3,854)*(1,78+0,10*2+0,06*2)</t>
  </si>
  <si>
    <t>"Strecha: pohľad B" 3,895*(1,78+0,10*2+0,06*2)</t>
  </si>
  <si>
    <t>"Strecha: pohľad B" 1,606*(1,78+1,5)+(1,606+1,48+1,50+3,55)*(0,10+0,06)</t>
  </si>
  <si>
    <t>27</t>
  </si>
  <si>
    <t>283220002000.S</t>
  </si>
  <si>
    <t>Hydroizolačná fólia PVC-P hr. 1,5 mm izolácia plochých striech</t>
  </si>
  <si>
    <t>32</t>
  </si>
  <si>
    <t>945938896</t>
  </si>
  <si>
    <t>36,6*1,2 'Prepočítané koeficientom množstva</t>
  </si>
  <si>
    <t>28</t>
  </si>
  <si>
    <t>712491175.S</t>
  </si>
  <si>
    <t>Pripevnenie povlakovej krytiny na šikmej streche do 30° kotviacimi pásikmi, uholníkmi</t>
  </si>
  <si>
    <t>-1889661654</t>
  </si>
  <si>
    <t>"Pohľad A" 1,70+4,80+3,85+1,56</t>
  </si>
  <si>
    <t>"Pohľad B" 1,845+3,89+1,63</t>
  </si>
  <si>
    <t>"Pohľad C" 1,70+4,84+1,945</t>
  </si>
  <si>
    <t>"Pohľad D" 1,845+3,24+1,634</t>
  </si>
  <si>
    <t>"Napojenie na syráreň" 3,55</t>
  </si>
  <si>
    <t>29</t>
  </si>
  <si>
    <t>553430004800R</t>
  </si>
  <si>
    <t>Lišta kútová z poplastovaného plechu PVC š. 100 mm, dĺ. 2 m</t>
  </si>
  <si>
    <t>-1331083198</t>
  </si>
  <si>
    <t>20*2,00</t>
  </si>
  <si>
    <t>40*1,05 'Prepočítané koeficientom množstva</t>
  </si>
  <si>
    <t>30</t>
  </si>
  <si>
    <t>712973772.S</t>
  </si>
  <si>
    <t>Detaily k termoplastom všeobecne, ukončujúci profil na stene, dverách, z hrubopoplast. plechu RŠ 125 mm</t>
  </si>
  <si>
    <t>1913975765</t>
  </si>
  <si>
    <t>"Súčasť KV1-KV3" 31,05+4,10+3,57</t>
  </si>
  <si>
    <t>31</t>
  </si>
  <si>
    <t>712973895.SR</t>
  </si>
  <si>
    <t>Detaily k termoplastom všeobecne, oplechovanie okraja odkvapovou lištou z hrubopolpast. plechu RŠ 340 mm</t>
  </si>
  <si>
    <t>404662818</t>
  </si>
  <si>
    <t>"KV1-KV3" 31,05+4,10+3,57</t>
  </si>
  <si>
    <t>721</t>
  </si>
  <si>
    <t>Zdravotechnika - vnútorná kanalizácia</t>
  </si>
  <si>
    <t>721242121.S</t>
  </si>
  <si>
    <t>Lapač strešných splavenín plastový univerzálny priamy DN 125</t>
  </si>
  <si>
    <t>640008203</t>
  </si>
  <si>
    <t>764</t>
  </si>
  <si>
    <t>Konštrukcie klampiarske</t>
  </si>
  <si>
    <t>33</t>
  </si>
  <si>
    <t>764323420.S</t>
  </si>
  <si>
    <t>Oplechovanie z pozinkovaného farbeného PZf plechu, odkvapov na strechách s lepenkovou krytinou r.š. 250 mm</t>
  </si>
  <si>
    <t>1852844353</t>
  </si>
  <si>
    <t>"Pri žľabe" 4,25</t>
  </si>
  <si>
    <t>34</t>
  </si>
  <si>
    <t>764351401.S</t>
  </si>
  <si>
    <t>Žľaby z pozinkovaného farbeného PZf plechu, pododkvapové štvorhranné r.š. 250 mm</t>
  </si>
  <si>
    <t>593807560</t>
  </si>
  <si>
    <t>"Rozsah podľa PD" 4,25</t>
  </si>
  <si>
    <t>35</t>
  </si>
  <si>
    <t>764451403.S</t>
  </si>
  <si>
    <t>Zvodové rúry z pozinkovaného farbeného PZf plechu, štvorcové s dĺžkou strany 120 mm</t>
  </si>
  <si>
    <t>-1010630142</t>
  </si>
  <si>
    <t>"Rozsah podľa PD" 9,90</t>
  </si>
  <si>
    <t>766</t>
  </si>
  <si>
    <t>Konštrukcie stolárske</t>
  </si>
  <si>
    <t>36</t>
  </si>
  <si>
    <t>766641161.S</t>
  </si>
  <si>
    <t>Montáž dverí plastových, vchodových, 1 m obvodu dverí</t>
  </si>
  <si>
    <t>1697332602</t>
  </si>
  <si>
    <t>"1pĽ" 1,05*2+2,175*2</t>
  </si>
  <si>
    <t>"2pĽ" 1,50*2+2,65*2</t>
  </si>
  <si>
    <t>37</t>
  </si>
  <si>
    <t>611730000101SR</t>
  </si>
  <si>
    <t>1pĽ - Dvere plastové, jednokrídlové, otváravé, dvojsklo 2/3 šxv 1050 x 2175 mm, kľučka/kľučka, samozatvárač, interier</t>
  </si>
  <si>
    <t>2114219106</t>
  </si>
  <si>
    <t>38</t>
  </si>
  <si>
    <t>611730000102SR</t>
  </si>
  <si>
    <t>2pĽ - Dvere plastové, dvojkrídlové, otváravé, trojsklo 2/3 šxv 1 500 x 2 675 mm, nadsvetlík 1 500 x 520 mm, kľučka/kľučka, samozatvárač, exterier</t>
  </si>
  <si>
    <t>1600780411</t>
  </si>
  <si>
    <t>39</t>
  </si>
  <si>
    <t>998766202.S</t>
  </si>
  <si>
    <t>Presun hmot pre konštrukcie stolárske v objektoch výšky nad 6 do 12 m</t>
  </si>
  <si>
    <t>%</t>
  </si>
  <si>
    <t>336760442</t>
  </si>
  <si>
    <t>767</t>
  </si>
  <si>
    <t>Konštrukcie doplnkové kovové</t>
  </si>
  <si>
    <t>40</t>
  </si>
  <si>
    <t>767222210.S</t>
  </si>
  <si>
    <t>Montáž zábradlí schodiskových z profilovej ocele na oceľovú konštr., s hmotn. 1 m zábradlia do 20 kg</t>
  </si>
  <si>
    <t>1428004681</t>
  </si>
  <si>
    <t>41</t>
  </si>
  <si>
    <t>553520003300.SR</t>
  </si>
  <si>
    <t>Zábradlie v otovre 1OĽ, povrchová úprava náter</t>
  </si>
  <si>
    <t>1861263535</t>
  </si>
  <si>
    <t>42</t>
  </si>
  <si>
    <t>767230070.SR</t>
  </si>
  <si>
    <t>Montáž schodiskového madla na OK</t>
  </si>
  <si>
    <t>1905897127</t>
  </si>
  <si>
    <t>"Rúra D 60,3/3,2 mm: 4,51 kg/m" 4,90+4,00</t>
  </si>
  <si>
    <t>43</t>
  </si>
  <si>
    <t>553520003600.SR</t>
  </si>
  <si>
    <t>Madlo schodiskové oceľové, povrchová úprava náter</t>
  </si>
  <si>
    <t>1624826131</t>
  </si>
  <si>
    <t>44</t>
  </si>
  <si>
    <t>767397102.S</t>
  </si>
  <si>
    <t>Montáž strešných sendvičových panelov na OK, hrúbky nad 80 do 120 mm</t>
  </si>
  <si>
    <t>-1544961690</t>
  </si>
  <si>
    <t>"Strecha: pohľad A" (1,71+4,841+3,854)*1,78</t>
  </si>
  <si>
    <t>"Strecha: pohľad B" 3,895*1,78</t>
  </si>
  <si>
    <t>"Strecha: pohľad B" 1,606*(1,78+1,5)</t>
  </si>
  <si>
    <t>Medzisúčet strecha</t>
  </si>
  <si>
    <t>"Podhľad A" 1,90*4,142</t>
  </si>
  <si>
    <t>"Podhľad A" 1,90*3,767</t>
  </si>
  <si>
    <t>"Podhľad B" 1,90*3,24</t>
  </si>
  <si>
    <t>"Podhľad B" 1,575*(1,78+0,06*2+1,50)</t>
  </si>
  <si>
    <t>Súčet: čistá plocha, stratné zohľadniť v cene</t>
  </si>
  <si>
    <t>45</t>
  </si>
  <si>
    <t>553260000100.S</t>
  </si>
  <si>
    <t>Panel sendvičový z minerálnej vlny strešný oceľový plášť š. 1000 mm, hr. jadra 100 mm</t>
  </si>
  <si>
    <t>-845697265</t>
  </si>
  <si>
    <t>46</t>
  </si>
  <si>
    <t>767411101.S</t>
  </si>
  <si>
    <t>Montáž opláštenia sendvičovými stenovými panelmi s viditeľným spojom na OK, hrúbky do 100 mm</t>
  </si>
  <si>
    <t>-1316446756</t>
  </si>
  <si>
    <t>"Pohľad AC obojstranne: St1 od 2,26 m 1 pole" (1,0*3,02)*2</t>
  </si>
  <si>
    <t>"Pohľad AC obojstranne: St1 od  2,26 m, 2 pole" (1,0*3,252)*2</t>
  </si>
  <si>
    <t>"Pohľad AC obojstranne: St1 od 2,26 m, 3 pole" (1,0*3,477)*2</t>
  </si>
  <si>
    <t>"Pohľad AC obojstranne: St1 od 4,94 m, 6 pole" (1,0*3,485)*2</t>
  </si>
  <si>
    <t>"Pohľad AC obojstranne: St1 od 4,94 m, 7 pole" (1,0*3,429)*2</t>
  </si>
  <si>
    <t>"Pohľad A: panely s dverami" (0,2+0,95+0,35-0,06)*3,385</t>
  </si>
  <si>
    <t>"Pohľad C zadna strana: St1 medzi 2,14 a 4,94 m 4 a 5 pole" (1,0*3,477)*2</t>
  </si>
  <si>
    <t>"Pohľad C zadna strana: St1 medzi 2,14 a 4,94 m 6 pole" (1,*3,379)*(0,636+0,06)</t>
  </si>
  <si>
    <t>Medzisúčet sendvič</t>
  </si>
  <si>
    <t>"Pohľad B St1 na 4,94 m" (1,0*3,34)</t>
  </si>
  <si>
    <t>"Pohľad B St1 na 4,94 m" (1,0*3,412)</t>
  </si>
  <si>
    <t>"Pohľad B St1 na 7,00 m: 3 ks" (1,0*3,412)*3</t>
  </si>
  <si>
    <t>"Pohľad B St1 na 7,00 m" (0,18+0,06)*(3,412)</t>
  </si>
  <si>
    <t>"Pohľad B St1 na 7,00 m: 2 ks" (1,0+0,54)*3,379</t>
  </si>
  <si>
    <t>"Pohľad D: 3 ks" 1,0*3,412*3</t>
  </si>
  <si>
    <t>"Pohľad D: 1 ks" 1,0*3,412</t>
  </si>
  <si>
    <t>"Pohľad D: 1 ks" 0,82*3,379</t>
  </si>
  <si>
    <t>"Pohľad D: vstup" 1,90*0,595+0,20*2*2,415</t>
  </si>
  <si>
    <t>"Pohľad A: makrolom 2 ks" 3,417*1,00*2</t>
  </si>
  <si>
    <t>"Pohľad A: makrolom 2 ks" 3,379*1,00*2</t>
  </si>
  <si>
    <t>Medzisúčet makrolom</t>
  </si>
  <si>
    <t>47</t>
  </si>
  <si>
    <t>553250000090.SR</t>
  </si>
  <si>
    <t>Panel sendvičový s jadrom z minerálnej vlny stenový s viditeľným spojom, oceľový plášť š. 1000 mm hr. jadra 60 mm</t>
  </si>
  <si>
    <t>1985387708</t>
  </si>
  <si>
    <t>48</t>
  </si>
  <si>
    <t>P009R</t>
  </si>
  <si>
    <t>Polykarbonátové panely hr. 40,00 mm</t>
  </si>
  <si>
    <t>1167358392</t>
  </si>
  <si>
    <t>49</t>
  </si>
  <si>
    <t>767411123.SR</t>
  </si>
  <si>
    <t>Montáž opláštenia sendvičovými stenovými panelmi - klampiarske konštrukcie</t>
  </si>
  <si>
    <t>652486760</t>
  </si>
  <si>
    <t>"Oplechovanie panelov: rohy, kúty cca 10 x 3,50 m" 10*3,50</t>
  </si>
  <si>
    <t>"Oplechovanie panelov: otvory po bvode" (0,95+2,175*2)+(1,50+2,65*2)</t>
  </si>
  <si>
    <t>50</t>
  </si>
  <si>
    <t>767411801.S</t>
  </si>
  <si>
    <t>Demontáž opláštenia sendvičovými stenovými panelmi s viditeľným spojom na OK,  -0,0110t</t>
  </si>
  <si>
    <t>-155194573</t>
  </si>
  <si>
    <t>"Pre dvere 1PĽ" 1,05*2,175</t>
  </si>
  <si>
    <t>51</t>
  </si>
  <si>
    <t>767590215.SR</t>
  </si>
  <si>
    <t>Montáž čistiacej rohože - atyp 1 500 x 750 mm</t>
  </si>
  <si>
    <t>1926737221</t>
  </si>
  <si>
    <t>1,50*0,75*2</t>
  </si>
  <si>
    <t>52</t>
  </si>
  <si>
    <t>697550000100.SR</t>
  </si>
  <si>
    <t>Samonosná kovová čistiaca rohož s odtokom,1 500 x 750 mm s osadzovacím rámom</t>
  </si>
  <si>
    <t>223634083</t>
  </si>
  <si>
    <t>53</t>
  </si>
  <si>
    <t>697550000101.SR</t>
  </si>
  <si>
    <t>Čistiaca rohož,1 500 x 750 mm</t>
  </si>
  <si>
    <t>-1472264644</t>
  </si>
  <si>
    <t>54</t>
  </si>
  <si>
    <t>767646520.SR</t>
  </si>
  <si>
    <t>Montáž dverí kovových - 1 m obvodu dverí</t>
  </si>
  <si>
    <t>953714688</t>
  </si>
  <si>
    <t>"1oĽ" 0,95*2+2,175*2</t>
  </si>
  <si>
    <t>55</t>
  </si>
  <si>
    <t>553410026310.SR</t>
  </si>
  <si>
    <t>1oĽ- Dvere oceľoové, jednokrídlové, otváravé, plné šxv 950 x 2175 mm, kľučka/kľučka, exterier, so zárubňou</t>
  </si>
  <si>
    <t>-326933889</t>
  </si>
  <si>
    <t>56</t>
  </si>
  <si>
    <t>767996801.S</t>
  </si>
  <si>
    <t>Demontáž ostatných doplnkov stavieb s hmotnosťou jednotlivých dielov konštrukcií do 50 kg,  -0,00100t</t>
  </si>
  <si>
    <t>kg</t>
  </si>
  <si>
    <t>-825190227</t>
  </si>
  <si>
    <t>"Úprava dverového otvoru: prekládka TUP 120 x 120/5 mm, dĺ. 3,0 m - 17,64 kg/m" 17,64*3,00</t>
  </si>
  <si>
    <t>57</t>
  </si>
  <si>
    <t>998767102.S</t>
  </si>
  <si>
    <t>Presun hmôt pre kovové stavebné doplnkové konštrukcie v objektoch výšky nad 6 do 12 m</t>
  </si>
  <si>
    <t>-404251296</t>
  </si>
  <si>
    <t>777</t>
  </si>
  <si>
    <t>Podlahy syntetické</t>
  </si>
  <si>
    <t>58</t>
  </si>
  <si>
    <t>777531055SR</t>
  </si>
  <si>
    <t>Polyuretánová stierka s protišmykovým povrchom na oceľové plechy</t>
  </si>
  <si>
    <t>603222947</t>
  </si>
  <si>
    <t xml:space="preserve">"Skladba v zmysle PD: rameno 1" 14*0,27*1,50+15*0,18*1,5 </t>
  </si>
  <si>
    <t>"Skladba v zmysle PD: podesta 1" 3,60*1,5+0,374*1,5</t>
  </si>
  <si>
    <t xml:space="preserve">"Skladba v zmysle PD: rameno 2" 11*0,27*1,50+12*0,18*1,5 </t>
  </si>
  <si>
    <t>"Skladba v zmysle PD: podesta 2" 1,596*1,50+1,41*1,25</t>
  </si>
  <si>
    <t>"Stratné na zložité detaily 15% plochy" 27,533*0,15</t>
  </si>
  <si>
    <t xml:space="preserve">epoxidový dvojzložkový pigmentovaný systém – penetrácia podkladu: cca 0,50 kg/m2 </t>
  </si>
  <si>
    <t>posyp – kremičitý piesok 0,6 až 1,20 mm: cca 2,50 kg/m2</t>
  </si>
  <si>
    <t>dvojzložková samonivelačná polyuretánová stierka pre uzatvorenie systému: cca 0,60 kg/m2</t>
  </si>
  <si>
    <t>Súčet: skladba podlahovej stierky</t>
  </si>
  <si>
    <t>59</t>
  </si>
  <si>
    <t>777531055SR1</t>
  </si>
  <si>
    <t>Polyuretánový systém s protišmykovým povrchom na betón</t>
  </si>
  <si>
    <t>2083556520</t>
  </si>
  <si>
    <t>"Vstupná podlaha" (1,87+0,06+0,08)*1,50</t>
  </si>
  <si>
    <t>60</t>
  </si>
  <si>
    <t>777990010.SR</t>
  </si>
  <si>
    <t>Schodisková lišta hliníková - skrutkovaná</t>
  </si>
  <si>
    <t>644035120</t>
  </si>
  <si>
    <t>"Ukončenie stupňa" (15+12)*1,50</t>
  </si>
  <si>
    <t>61</t>
  </si>
  <si>
    <t>382600R</t>
  </si>
  <si>
    <t>Schodiskový profil hliníkový</t>
  </si>
  <si>
    <t>1492379938</t>
  </si>
  <si>
    <t>65</t>
  </si>
  <si>
    <t>998777102.S</t>
  </si>
  <si>
    <t>Presun hmôt pre podlahy syntetické v objektoch výšky nad 6 do 12 m</t>
  </si>
  <si>
    <t>1229557984</t>
  </si>
  <si>
    <t>Práce a dodávky M</t>
  </si>
  <si>
    <t>43-M</t>
  </si>
  <si>
    <t>Montáž oceľových konštrukcií</t>
  </si>
  <si>
    <t>62</t>
  </si>
  <si>
    <t>430861001.S</t>
  </si>
  <si>
    <t>Montáž rôznych dielov OK - prvá cenová krivka do 300 kg vrátane</t>
  </si>
  <si>
    <t>64</t>
  </si>
  <si>
    <t>-603180355</t>
  </si>
  <si>
    <t>"OK schodiska" 3893*1,12</t>
  </si>
  <si>
    <t>"PD S01.3" 1566*1,12</t>
  </si>
  <si>
    <t>63</t>
  </si>
  <si>
    <t>553850000300.SR</t>
  </si>
  <si>
    <t>Oceľová konštrukcia schodiska, vrátane povrchovej úpravy náter</t>
  </si>
  <si>
    <t>128</t>
  </si>
  <si>
    <t>-223859239</t>
  </si>
  <si>
    <t>4360,16*0,001 'Prepočítané koeficientom množstva</t>
  </si>
  <si>
    <t>136110000600.SR</t>
  </si>
  <si>
    <t>Plech oceľový s povrvhovou úpravou náter (plocha bez úpravy polyuretánom)</t>
  </si>
  <si>
    <t>1584878628</t>
  </si>
  <si>
    <t>"PD S01.3" 1566*1,12*0,001</t>
  </si>
  <si>
    <t>2022-0313 - 1.3 Odvodnenie strechy schodiska, prekládka kanalizácie D 350 mm</t>
  </si>
  <si>
    <t xml:space="preserve">    4 - Vodorovné konštrukcie</t>
  </si>
  <si>
    <t xml:space="preserve">    8 - Rúrové vedenie</t>
  </si>
  <si>
    <t>HZS - Hodinové zúčtovacie sadzby</t>
  </si>
  <si>
    <t>130201001.S</t>
  </si>
  <si>
    <t>Výkop jamy a ryhy v obmedzenom priestore horn. tr.3 ručne</t>
  </si>
  <si>
    <t>-2079748641</t>
  </si>
  <si>
    <t>162201102.S</t>
  </si>
  <si>
    <t>Vodorovné premiestnenie výkopku z horniny 1-4 nad 20-50m</t>
  </si>
  <si>
    <t>811974613</t>
  </si>
  <si>
    <t>1668908581</t>
  </si>
  <si>
    <t>58320277</t>
  </si>
  <si>
    <t>167101100.S</t>
  </si>
  <si>
    <t>Nakladanie výkopku tr.1-4 ručne</t>
  </si>
  <si>
    <t>801462</t>
  </si>
  <si>
    <t>-1075211747</t>
  </si>
  <si>
    <t>-263844478</t>
  </si>
  <si>
    <t>174101001.S</t>
  </si>
  <si>
    <t>Zásyp sypaninou so zhutnením jám, šachiet, rýh, zárezov alebo okolo objektov do 100 m3</t>
  </si>
  <si>
    <t>-43177838</t>
  </si>
  <si>
    <t>175101102.S</t>
  </si>
  <si>
    <t>Obsyp potrubia sypaninou z vhodných hornín 1 až 4 s prehodením sypaniny</t>
  </si>
  <si>
    <t>1146462647</t>
  </si>
  <si>
    <t>583310001500.S</t>
  </si>
  <si>
    <t>Kamenivo ťažené hrubé frakcia 16-22 mm</t>
  </si>
  <si>
    <t>-1501612447</t>
  </si>
  <si>
    <t>Vodorovné konštrukcie</t>
  </si>
  <si>
    <t>451572111.S</t>
  </si>
  <si>
    <t>Lôžko pod potrubie, stoky a drobné objekty, v otvorenom výkope z kameniva drobného ťaženého 0-4 mm</t>
  </si>
  <si>
    <t>1782029817</t>
  </si>
  <si>
    <t>Rúrové vedenie</t>
  </si>
  <si>
    <t>871276002.S</t>
  </si>
  <si>
    <t>Montáž kanalizačného PVC-U potrubia hladkého viacvrstvového DN 125</t>
  </si>
  <si>
    <t>2022488203</t>
  </si>
  <si>
    <t>286110006400.S</t>
  </si>
  <si>
    <t>Rúra PVC-U hladký, kanalizačný, gravitačný systém Dxr 125x3,2 mm, dĺ. 5 m, SN4 - napenená (viacvrstvová)</t>
  </si>
  <si>
    <t>-1115940765</t>
  </si>
  <si>
    <t>871376010.S</t>
  </si>
  <si>
    <t>Montáž kanalizačného PVC-U potrubia hladkého viacvrstvového DN 300</t>
  </si>
  <si>
    <t>666004934</t>
  </si>
  <si>
    <t>286120002800.S</t>
  </si>
  <si>
    <t>Rúra PVC hladký, kanalizačný, gravitačný systém Dxr 315x7,7 mm, dĺ. 5 m, SN4 - napenená (viacvrstvová)</t>
  </si>
  <si>
    <t>1151094681</t>
  </si>
  <si>
    <t>871396012.S</t>
  </si>
  <si>
    <t>Montáž kanalizačného PVC-U potrubia hladkého viacvrstvového DN 400</t>
  </si>
  <si>
    <t>-1635400910</t>
  </si>
  <si>
    <t>286110001400.S</t>
  </si>
  <si>
    <t>Rúra PVC-U hladký, kanalizačný, gravitačný systém Dxr 400x11,7, dĺ mm. 5m, SN8 - napenená (viacvrstvová)</t>
  </si>
  <si>
    <t>-1454674134</t>
  </si>
  <si>
    <t>877276002.S</t>
  </si>
  <si>
    <t>Montáž kanalizačného PVC-U kolena DN 125</t>
  </si>
  <si>
    <t>-1111655551</t>
  </si>
  <si>
    <t>286510003900</t>
  </si>
  <si>
    <t>Koleno PVC-U, DN 125x45° hladká pre gravitačnú kanalizáciu KG potrubia,</t>
  </si>
  <si>
    <t>-1007857060</t>
  </si>
  <si>
    <t>877276026.S</t>
  </si>
  <si>
    <t>Montáž kanalizačnej PVC-U odbočky DN 125</t>
  </si>
  <si>
    <t>-7552179</t>
  </si>
  <si>
    <t>286510013300</t>
  </si>
  <si>
    <t>Odbočka 45° PVC-U, DN 125/125 hladká pre gravitačnú kanalizáciu KG potrubia,</t>
  </si>
  <si>
    <t>560010199</t>
  </si>
  <si>
    <t>877376010.S</t>
  </si>
  <si>
    <t>Montáž kanalizačného PVC-U kolena DN 300</t>
  </si>
  <si>
    <t>101661132</t>
  </si>
  <si>
    <t>286510005800</t>
  </si>
  <si>
    <t>Koleno PVC-U, DN 315x45° hladká pre gravitačnú kanalizáciu KG potrubia,</t>
  </si>
  <si>
    <t>588667032</t>
  </si>
  <si>
    <t>877396012.S</t>
  </si>
  <si>
    <t>Montáž kanalizačného PVC-U kolena DN 400</t>
  </si>
  <si>
    <t>1100706317</t>
  </si>
  <si>
    <t>286510006200</t>
  </si>
  <si>
    <t>Koleno PVC-U, DN 400x45° hladká pre gravitačnú kanalizáciu KG potrubia,</t>
  </si>
  <si>
    <t>644852282</t>
  </si>
  <si>
    <t>892311000.S</t>
  </si>
  <si>
    <t>Skúška tesnosti kanalizácie D 150 mm</t>
  </si>
  <si>
    <t>-1244257398</t>
  </si>
  <si>
    <t>892371000.S</t>
  </si>
  <si>
    <t>Skúška tesnosti kanalizácie D 300 mm</t>
  </si>
  <si>
    <t>-1180387599</t>
  </si>
  <si>
    <t>892391000.S</t>
  </si>
  <si>
    <t>Skúška tesnosti kanalizácie D 400 mm</t>
  </si>
  <si>
    <t>-1418836184</t>
  </si>
  <si>
    <t>894810009</t>
  </si>
  <si>
    <t>Montáž PP revíznej kanalizačnej šachty TEGRA, priemeru 600 mm do výšky šachty 2 m s roznášacím prstencom a poklopom</t>
  </si>
  <si>
    <t>716299260</t>
  </si>
  <si>
    <t>2866100356001</t>
  </si>
  <si>
    <t>Šachtové dno prietočné DN 400, ku kanalizačnej revíznej šachte DN 600, PP</t>
  </si>
  <si>
    <t>665832855</t>
  </si>
  <si>
    <t>286610045400.S</t>
  </si>
  <si>
    <t>Vlnovcová šachtová rúra kanalizačná 1000 mm, dĺžka 3,6 m, PP</t>
  </si>
  <si>
    <t>-447266920</t>
  </si>
  <si>
    <t>286710035900</t>
  </si>
  <si>
    <t>Gumové tesnenie šachtovej rúry 600 ku kanalizačnej revíznej šachte DN 600,</t>
  </si>
  <si>
    <t>167510651</t>
  </si>
  <si>
    <t>552410002200</t>
  </si>
  <si>
    <t>Poklop liatinový T 600 B125,</t>
  </si>
  <si>
    <t>483020576</t>
  </si>
  <si>
    <t>592240009400</t>
  </si>
  <si>
    <t>Betónový roznášací prstenec 1100/680/150 ku kanalizačnej šachte DN 600/1000 NG,</t>
  </si>
  <si>
    <t>1420261334</t>
  </si>
  <si>
    <t>899721121.S</t>
  </si>
  <si>
    <t>Signalizačný vodič na potrubí PVC DN do 150</t>
  </si>
  <si>
    <t>308175610</t>
  </si>
  <si>
    <t>899721132.S</t>
  </si>
  <si>
    <t>Označenie kanalizačného potrubia hnedou výstražnou fóliou</t>
  </si>
  <si>
    <t>-1695312601</t>
  </si>
  <si>
    <t>998276101.S</t>
  </si>
  <si>
    <t>Presun hmôt pre rúrové vedenie hĺbené z rúr z plast., hmôt alebo sklolamin. v otvorenom výkope</t>
  </si>
  <si>
    <t>1147680321</t>
  </si>
  <si>
    <t>HZS</t>
  </si>
  <si>
    <t>Hodinové zúčtovacie sadzby</t>
  </si>
  <si>
    <t>HZS000113.S</t>
  </si>
  <si>
    <t>Stavebno montážne práce náročné ucelené - odborné, tvorivé remeselné (Tr. 3) v rozsahu viac ako 8 hodín</t>
  </si>
  <si>
    <t>hod</t>
  </si>
  <si>
    <t>262144</t>
  </si>
  <si>
    <t>456940513</t>
  </si>
  <si>
    <t>2022-032 - SO.02 Sociálne zázemie</t>
  </si>
  <si>
    <t>2022-0321 - 2.1 Stavebno technické riešenie</t>
  </si>
  <si>
    <t>2022-03211 - 2.1.1 Montážny otvor počas výstavby</t>
  </si>
  <si>
    <t xml:space="preserve">    762 - Konštrukcie tesárske</t>
  </si>
  <si>
    <t>342240271.S</t>
  </si>
  <si>
    <t>Priečky z tehál pálených dierovaných brúsených na pero a drážku hrúbky 175 mm, na murovaciu penu</t>
  </si>
  <si>
    <t>169154653</t>
  </si>
  <si>
    <t>"5/N: Zamurovanie montážneho otvoru" 1,40*1,40</t>
  </si>
  <si>
    <t>622461053.S</t>
  </si>
  <si>
    <t>Vonkajšia omietka stien pastovitá silikónová roztieraná, hr. 2 mm</t>
  </si>
  <si>
    <t>525510563</t>
  </si>
  <si>
    <t>"5/N: oprava vonkajšej omietky" 1,40*1,40</t>
  </si>
  <si>
    <t>625250214.S</t>
  </si>
  <si>
    <t>Kontaktný zatepľovací systém z bieleho EPS hr. 160 mm, skrutkovacie kotvy</t>
  </si>
  <si>
    <t>1263554801</t>
  </si>
  <si>
    <t>"5/N oprava zateplenia" 1,40*1,40</t>
  </si>
  <si>
    <t>943944125.S</t>
  </si>
  <si>
    <t>Montáž lešenia priestorového ťažkého pracovného alebo podperného bez podláh do výšky 20 m pri zaťažení od 12 do 14 kPa</t>
  </si>
  <si>
    <t>815819780</t>
  </si>
  <si>
    <t>"Na výšku 4,00 m, rozmer 1,5 x 5,0 m" 4,00*1,50*5,00</t>
  </si>
  <si>
    <t>943944295.S</t>
  </si>
  <si>
    <t>Príplatok za prvý a každý ďalší i začatý mesiac použitia lešenia priestorového ťažkého prac. alebo podperného výšky nad 20 do 40 m, zaťaženia od 12 do 14 kPa</t>
  </si>
  <si>
    <t>484504562</t>
  </si>
  <si>
    <t>30*6 'Prepočítané koeficientom množstva</t>
  </si>
  <si>
    <t>943944825.S</t>
  </si>
  <si>
    <t>Demontáž lešenia priestorového ťažkého pracovného alebo podperného bez podláh do výšky 20 m pri zaťažení nad 12 do 14 kPa</t>
  </si>
  <si>
    <t>-607098272</t>
  </si>
  <si>
    <t>943955021.S</t>
  </si>
  <si>
    <t>Montáž lešeňovej podlahy s priečnikmi alebo pozdĺžnikmi výšky do do 10 m</t>
  </si>
  <si>
    <t>-1713109983</t>
  </si>
  <si>
    <t>"Na výšku 4,00 m, rozmer 1,5 x 5,0 m 2x" 4,00*1,50*2</t>
  </si>
  <si>
    <t>943955821.S</t>
  </si>
  <si>
    <t>Demontáž lešeňovej podlahy s priečnikmi alebo pozdľžnikmi výšky do 10 m</t>
  </si>
  <si>
    <t>-1633977805</t>
  </si>
  <si>
    <t>944941103.S</t>
  </si>
  <si>
    <t>Ochranné dvojtyčové zábradlie na lešeňových rúrkových konštrukciách</t>
  </si>
  <si>
    <t>1253606918</t>
  </si>
  <si>
    <t>"Na výšku 4,00 m, rozmer 1,5 x 5,0 m 2x" (4,00+1,50*2)*2</t>
  </si>
  <si>
    <t>949941101.S</t>
  </si>
  <si>
    <t>Výsuvná šplhacia plošina s motorickým zdvihom</t>
  </si>
  <si>
    <t>deň</t>
  </si>
  <si>
    <t>1746017861</t>
  </si>
  <si>
    <t>968081115.S</t>
  </si>
  <si>
    <t>Demontáž okien plastových, 1 bm obvodu - 0,007t</t>
  </si>
  <si>
    <t>-429237376</t>
  </si>
  <si>
    <t>1,40*2+0,90*2</t>
  </si>
  <si>
    <t>978065021.S</t>
  </si>
  <si>
    <t>Odstránenie kontaktného zateplenia vrátane povrchovej úpravy z polystyrénových dosiek hrúbky nad 120-150 mm,  -0,01876t</t>
  </si>
  <si>
    <t>771616256</t>
  </si>
  <si>
    <t>"7/B" 1,40*1,40</t>
  </si>
  <si>
    <t>979011111.S</t>
  </si>
  <si>
    <t>Zvislá doprava sutiny a vybúraných hmôt za prvé podlažie nad alebo pod základným podlažím</t>
  </si>
  <si>
    <t>-1196302175</t>
  </si>
  <si>
    <t>-253299971</t>
  </si>
  <si>
    <t>1699141215</t>
  </si>
  <si>
    <t>0,813*10 'Prepočítané koeficientom množstva</t>
  </si>
  <si>
    <t>1662068836</t>
  </si>
  <si>
    <t>981511112.S</t>
  </si>
  <si>
    <t>Demolácia konštrukcií objektov, postupným rozoberaním z tehál alebo tvárnic na maltu cementovú - 2,00400t</t>
  </si>
  <si>
    <t>325984392</t>
  </si>
  <si>
    <t>"7/B: Parapet z tehly" 1,40*1,40*0,175</t>
  </si>
  <si>
    <t>999281111.S</t>
  </si>
  <si>
    <t>Presun hmôt pre opravy a údržbu objektov vrátane vonkajších plášťov výšky do 25 m</t>
  </si>
  <si>
    <t>431264505</t>
  </si>
  <si>
    <t>762</t>
  </si>
  <si>
    <t>Konštrukcie tesárske</t>
  </si>
  <si>
    <t>762631802.S</t>
  </si>
  <si>
    <t>Demontáž vrát vrátane demontáže kovania plochy do 8 m2 - 0,0170 t</t>
  </si>
  <si>
    <t>-1544563665</t>
  </si>
  <si>
    <t>"Dočasné dvere do montážneho otvoru" 1,40*(1,40+0,90)</t>
  </si>
  <si>
    <t>762633110.S</t>
  </si>
  <si>
    <t>Montáž vrát tesárskych otočných</t>
  </si>
  <si>
    <t>2012850480</t>
  </si>
  <si>
    <t>553410013543.SR</t>
  </si>
  <si>
    <t>Dvere exteriérové dvojkrídlové, šxv 1 400 x 2 100 mm, s tesárskou zárubňou</t>
  </si>
  <si>
    <t>339983230</t>
  </si>
  <si>
    <t>998762102.S</t>
  </si>
  <si>
    <t>Presun hmôt pre konštrukcie tesárske v objektoch výšky do 12 m</t>
  </si>
  <si>
    <t>1712723566</t>
  </si>
  <si>
    <t>764410231.S</t>
  </si>
  <si>
    <t>Montáž oplechovania parapetov z pozinkovaného PZ plechu, vrátane rohov r.š. 200 mm</t>
  </si>
  <si>
    <t>-1234135844</t>
  </si>
  <si>
    <t xml:space="preserve">"5/N: nový okenný parapet" 1,40 </t>
  </si>
  <si>
    <t>764410850.S</t>
  </si>
  <si>
    <t>Demontáž oplechovania parapetov rš od 100 do 330 mm - 0,00135t</t>
  </si>
  <si>
    <t>-395462346</t>
  </si>
  <si>
    <t xml:space="preserve">"7/B: okenný parapet" 1,40 </t>
  </si>
  <si>
    <t>766621081.S</t>
  </si>
  <si>
    <t>Montáž okna plastového na PUR penu</t>
  </si>
  <si>
    <t>1814105354</t>
  </si>
  <si>
    <t>"5/N" (1,40+0,90)*2</t>
  </si>
  <si>
    <t>2022-03212 - 2.1.2 Búracie práce</t>
  </si>
  <si>
    <t xml:space="preserve">    763 - Konštrukcie - drevostavby</t>
  </si>
  <si>
    <t xml:space="preserve">    784 - Maľby</t>
  </si>
  <si>
    <t>941941051.S</t>
  </si>
  <si>
    <t>Montáž lešenia ľahkého pracovného radového s podlahami šírky nad 1,20 m do 1,50 m, výšky do 10 m</t>
  </si>
  <si>
    <t>870159347</t>
  </si>
  <si>
    <t>"Pre 18/B plocha x výška" 1,50*6,415*((6,60-1,50+6,60-3,90-1,70))/2</t>
  </si>
  <si>
    <t>941941395.S</t>
  </si>
  <si>
    <t>Príplatok za prvý a každý ďalší týždeň použitia lešenia ľahkého pracovného radového s podlahami šírky nad 1,20 do 1,50 m, výšky do 10 m</t>
  </si>
  <si>
    <t>1053091698</t>
  </si>
  <si>
    <t>"Pre 18/B plocha x výška: aj pre otvor 12/B a pre VZT" 1,50*6,415*((6,60-1,50+6,60-3,90-1,70))/2</t>
  </si>
  <si>
    <t>29,349*8 'Prepočítané koeficientom množstva</t>
  </si>
  <si>
    <t>941941851.S</t>
  </si>
  <si>
    <t>Demontáž lešenia ľahkého pracovného radového s podlahami šírky nad 1,20 do 1,50 m, výšky do 10 m</t>
  </si>
  <si>
    <t>-399603151</t>
  </si>
  <si>
    <t>941955001.S</t>
  </si>
  <si>
    <t>Lešenie ľahké pracovné pomocné, s výškou lešeňovej podlahy do 1,20 m</t>
  </si>
  <si>
    <t>1316986206</t>
  </si>
  <si>
    <t>"2B" (2,30+0,60*2)*1,20*2</t>
  </si>
  <si>
    <t>941955002.S</t>
  </si>
  <si>
    <t>Lešenie ľahké pracovné pomocné s výškou lešeňovej podlahy nad 1,20 do 1,90 m</t>
  </si>
  <si>
    <t>-367706468</t>
  </si>
  <si>
    <t>"3/B" (2,50*2+1,80+1,50)*1,50</t>
  </si>
  <si>
    <t>941955003.S</t>
  </si>
  <si>
    <t>Lešenie ľahké pracovné pomocné s výškou lešeňovej podlahy nad 1,90 do 2,50 m</t>
  </si>
  <si>
    <t>-1553934769</t>
  </si>
  <si>
    <t>"17/B na pôdoryse 1,03 x 1,50 m" 3,0*3,50</t>
  </si>
  <si>
    <t>968081116.S</t>
  </si>
  <si>
    <t>Demontáž dverí plastových vchodových, 1 bm obvodu - 0,012t</t>
  </si>
  <si>
    <t>-1703059946</t>
  </si>
  <si>
    <t>"4B+5B" (0,80*2+2,00*2)*2</t>
  </si>
  <si>
    <t>971033441.S</t>
  </si>
  <si>
    <t>Vybúranie otvoru v murive tehl. plochy do 0,25 m2 hr. do 300 mm,  -0,14600t</t>
  </si>
  <si>
    <t>-1978444904</t>
  </si>
  <si>
    <t>"11/B" 2</t>
  </si>
  <si>
    <t>"12/B" 1</t>
  </si>
  <si>
    <t>"13/B" 1</t>
  </si>
  <si>
    <t>971036012.S</t>
  </si>
  <si>
    <t>Jadrové vrty diamantovými korunkami do D 130 mm do stien - murivo tehlové -0,00021t</t>
  </si>
  <si>
    <t>cm</t>
  </si>
  <si>
    <t>1432626486</t>
  </si>
  <si>
    <t>"14/B" 15</t>
  </si>
  <si>
    <t>971036018.S</t>
  </si>
  <si>
    <t>Jadrové vrty diamantovými korunkami do D 200 mm do stien - murivo tehlové -0,00050t</t>
  </si>
  <si>
    <t>1831764477</t>
  </si>
  <si>
    <t>"15/B: 1 otvor" 15</t>
  </si>
  <si>
    <t>971036021.S</t>
  </si>
  <si>
    <t>Jadrové vrty diamantovými korunkami do D 300 mm do stien - murivo tehlové -0,00113t</t>
  </si>
  <si>
    <t>620934007</t>
  </si>
  <si>
    <t>"17/B" 17,5</t>
  </si>
  <si>
    <t>810696523</t>
  </si>
  <si>
    <t>193877288</t>
  </si>
  <si>
    <t>1065579370</t>
  </si>
  <si>
    <t>4,875*10 'Prepočítané koeficientom množstva</t>
  </si>
  <si>
    <t>-141664446</t>
  </si>
  <si>
    <t>Demolácia konštrukcií objektov, postupným rozoberaním z tehál alebo tvárnic na maltu cementovú - 2,0040 t</t>
  </si>
  <si>
    <t>259575033</t>
  </si>
  <si>
    <t>"1/B: po prekad" (2,35*0,90+0,35*(0,90+0,25*2))*0,175</t>
  </si>
  <si>
    <t>"3/B: po preklad" 2,75*(1,086+0,90+0,60+1,50)*0,175-(0,80*2,00*2*0,175)</t>
  </si>
  <si>
    <t>712973234.SR</t>
  </si>
  <si>
    <t>Zhotovenie prestupu strešným plášťom rozmeru 500 x 800 mm : demontáž/montáž</t>
  </si>
  <si>
    <t>súbor</t>
  </si>
  <si>
    <t>366209681</t>
  </si>
  <si>
    <t>"17/B: 2 x prestup strešným plášťom VZT v skladbe PVC krytina polystyrén hr. 20 cm, trapéz 153 mm" 2</t>
  </si>
  <si>
    <t>Súčet (detail prestupu je v PD, V2.01)</t>
  </si>
  <si>
    <t>762132811.SR</t>
  </si>
  <si>
    <t>Demontáž debnenia zvislých stien a nadstrešných stien z jednostranne hobľovaných dosiek -0,01400 t</t>
  </si>
  <si>
    <t>-609884484</t>
  </si>
  <si>
    <t>"V schodisku počas výstavby od 0,00 po 3,90 m" 3,90*1,50</t>
  </si>
  <si>
    <t>Súčet vrátane drevených hranolov</t>
  </si>
  <si>
    <t>762431303.SR</t>
  </si>
  <si>
    <t>Obloženie stien z dosiek OSB skrutkovaných na zraz hr. dosky 15 mm</t>
  </si>
  <si>
    <t>-76466208</t>
  </si>
  <si>
    <t>1794764360</t>
  </si>
  <si>
    <t>763</t>
  </si>
  <si>
    <t>Konštrukcie - drevostavby</t>
  </si>
  <si>
    <t>763129521.S</t>
  </si>
  <si>
    <t>Demontáž sadrokartónovej predsadenej alebo šachtovej steny, s jednoduchou oceľovou konštrukciou, jednoduché opláštenie, -0,01662t</t>
  </si>
  <si>
    <t>1233615314</t>
  </si>
  <si>
    <t>"2B" 2,30*3,00</t>
  </si>
  <si>
    <t>763139532.S</t>
  </si>
  <si>
    <t>Demontáž sadrokartónového podhľadu s jednovrstvou nosnou konštrukciou z oceľových profilov, dvojité opláštenie, -0,03460t</t>
  </si>
  <si>
    <t>-807495710</t>
  </si>
  <si>
    <t>"PD búracie: 18/B" 1,50*6,415</t>
  </si>
  <si>
    <t>767137601.S</t>
  </si>
  <si>
    <t>Montáž doplňujúcich častí obloženia plechom zhotovenie otvoru v plechu oceľ., s plochou do 0,25 m2</t>
  </si>
  <si>
    <t>85430253</t>
  </si>
  <si>
    <t>"9/B: 2 x otvor do sendviča" 3*2</t>
  </si>
  <si>
    <t>767137602.S</t>
  </si>
  <si>
    <t>Montáž doplňujúcich častí obloženia plechom zhotovenie otvoru v plechu oceľ., s plochou nad 0,25 do 0,50 m2</t>
  </si>
  <si>
    <t>1227524752</t>
  </si>
  <si>
    <t>"10/B: 2 x otvor do sendviča" 1*2</t>
  </si>
  <si>
    <t>"16/B: 2 x otvor do sendviča" 2*2</t>
  </si>
  <si>
    <t>767137603.S</t>
  </si>
  <si>
    <t>Montáž doplňujúcich častí obloženia plechom zhotovenie otvoru v plechu oceľ., s plochou nad 0,50 m2</t>
  </si>
  <si>
    <t>1419951639</t>
  </si>
  <si>
    <t>"11/B: 2 x otvor do sendviča" 1*2</t>
  </si>
  <si>
    <t>784</t>
  </si>
  <si>
    <t>Maľby</t>
  </si>
  <si>
    <t>784418011.S</t>
  </si>
  <si>
    <t>Zakrývanie otvorov, podláh a zariadení fóliou v miestnostiach alebo na schodisku</t>
  </si>
  <si>
    <t>761330432</t>
  </si>
  <si>
    <t>"3/B" 1,50*4,00</t>
  </si>
  <si>
    <t>784418012.S</t>
  </si>
  <si>
    <t>Zakrývanie podláh a zariadení papierom v miestnostiach alebo na schodisku</t>
  </si>
  <si>
    <t>-2021183463</t>
  </si>
  <si>
    <t>2022-03213 - 2.1.3 Stavebná časť</t>
  </si>
  <si>
    <t xml:space="preserve">    713 - Izolácie tepelné</t>
  </si>
  <si>
    <t xml:space="preserve">    725 - Zdravotechnika - zariaďovacie predmety</t>
  </si>
  <si>
    <t xml:space="preserve">    771 - Podlahy z dlaždíc</t>
  </si>
  <si>
    <t xml:space="preserve">    776 - Podlahy povlakové</t>
  </si>
  <si>
    <t xml:space="preserve">    783 - Nátery</t>
  </si>
  <si>
    <t xml:space="preserve">    785 - Tapetovanie</t>
  </si>
  <si>
    <t>317160112.S</t>
  </si>
  <si>
    <t>Keramický preklad nenosný šírky 115 mm, výšky 65 mm, dĺžky 1250 mm</t>
  </si>
  <si>
    <t>1246912697</t>
  </si>
  <si>
    <t>"1/B, 2/B" 2</t>
  </si>
  <si>
    <t>317160312.S</t>
  </si>
  <si>
    <t>Keramický preklad nosný šírky 70 mm, výšky 238 mm, dĺžky 1250 mm</t>
  </si>
  <si>
    <t>-1053824087</t>
  </si>
  <si>
    <t>"M 1.01, dvere 2/N, 3/N a 1/P" 2*3</t>
  </si>
  <si>
    <t>340291112.S</t>
  </si>
  <si>
    <t>Dodatočné ukotvenie priečok montážnou polyuretánovou penou hr. priečky nad 100 mm</t>
  </si>
  <si>
    <t>2067773929</t>
  </si>
  <si>
    <t>"M 1.01 : Os 2-JH" (11,512+1,65+0,90+1,325)</t>
  </si>
  <si>
    <t>"M 1.09 : Os I-23" 3,675</t>
  </si>
  <si>
    <t>"M 1.09 : OS IJ-23" 4,925</t>
  </si>
  <si>
    <t>"M 1.02 : Os IH-12" 4,025</t>
  </si>
  <si>
    <t>"M 1.03 : Os I-12" 5,3</t>
  </si>
  <si>
    <t>"1B" 0,9</t>
  </si>
  <si>
    <t>"2/B" 2,30</t>
  </si>
  <si>
    <t>340291122.S</t>
  </si>
  <si>
    <t>Dodatočné ukotvenie priečok k tehelným konštrukciam plochými nerezovými kotvami hr. priečky nad 100 mm</t>
  </si>
  <si>
    <t>1282040285</t>
  </si>
  <si>
    <t>"M 1.01 : Os 2-JH" 3,576*2</t>
  </si>
  <si>
    <t>"M 1.09 : Os I-23" 0</t>
  </si>
  <si>
    <t>"M 1.09 : OS IJ-23" 3,732</t>
  </si>
  <si>
    <t>"M 1.02 : Os IH-12" 3,493</t>
  </si>
  <si>
    <t>"M 1.03 : Os I-12" (3,31+3,576)/2</t>
  </si>
  <si>
    <t>"1B" 2,00*2</t>
  </si>
  <si>
    <t>340291132.S</t>
  </si>
  <si>
    <t>Dodatočné ukotvenie priečok k betonovým konštrukciam plochými nerezovými kotvami hr. priečky nad 100 mm</t>
  </si>
  <si>
    <t>-966220008</t>
  </si>
  <si>
    <t>"2/B" 3,00*2</t>
  </si>
  <si>
    <t>342240261.S</t>
  </si>
  <si>
    <t>Priečky z tehál pálených dierovaných brúsených na pero a drážku hrúbky 140 mm, na murovaciu penu</t>
  </si>
  <si>
    <t>-1290149090</t>
  </si>
  <si>
    <t>"M 1.01 : Os 2-JH" (11,512+1,65+0,90+1,325)*3,576-0,8*2,0*2-0,90*2,00</t>
  </si>
  <si>
    <t>"M 1.09 : Os I-23" 3,675*(3,576+3,871)/2-0,8*2,0</t>
  </si>
  <si>
    <t>"M 1.09 : OS IJ-23" 4,925*3,732</t>
  </si>
  <si>
    <t>"M 1.02 : Os IH-12" 4,025*3,493</t>
  </si>
  <si>
    <t>"M 1.03 : Os I-12" 5,3*(3,31+3,576)/2-0,8*2,0</t>
  </si>
  <si>
    <t>-1110042285</t>
  </si>
  <si>
    <t>"4/N" 2,30*3,00-0,80*1,97</t>
  </si>
  <si>
    <t>612460241.S</t>
  </si>
  <si>
    <t>Vnútorná omietka stien vápennocementová jadrová (hrubá), hr. 10 mm</t>
  </si>
  <si>
    <t>1656272081</t>
  </si>
  <si>
    <t>"M 1.01" (6,526+1,5+3,975)*2,8-0,8*2,0*2+0,90*2,00</t>
  </si>
  <si>
    <t>"M 1.02" (3,975+5,725+3,65)*2,8-0,8*2,0*2+0,90*2,00</t>
  </si>
  <si>
    <t>"M 1.03" (5,30*2+6,225*2)*2,8-0,8*2,0-1,4*0,9*2</t>
  </si>
  <si>
    <t>"M 1.04" (5,325+5,075+5,475+0,9+0,25)*2,8-0,8*2,02</t>
  </si>
  <si>
    <t>"M 1.09" (3,40*2+4,925*2)*2,8-0,8*2,00-1,40*0,90</t>
  </si>
  <si>
    <t>"M 1.10" (0,95*2+1,65)*2,80-0,7*2,00</t>
  </si>
  <si>
    <t>"M1.11" (11,85+12,225)*2,80-(0,70*0,90+1,40*0,90*2+0,8*2,0)</t>
  </si>
  <si>
    <t>"M 1.12, 14, 15, 16, 17, 18" (5,7+18,60+6,225)*2,80-0,8*2,00*3</t>
  </si>
  <si>
    <t>"Stĺpy" 9*2,80*0,225+5*0,40*2,80</t>
  </si>
  <si>
    <t>612460383.S</t>
  </si>
  <si>
    <t>Vnútorná omietka stien vápennocementová štuková (jemná), hr. 3 mm</t>
  </si>
  <si>
    <t>503555490</t>
  </si>
  <si>
    <t>"Podkladná omietka celkom" 370,287</t>
  </si>
  <si>
    <t>"M 1.01: umývadlo" -1,30*1,50</t>
  </si>
  <si>
    <t>"M 1.02: kuchynská linka" -2,05*0,60</t>
  </si>
  <si>
    <t>"M 1.04: umývadlo" -(5,45+1,205)*1,50</t>
  </si>
  <si>
    <t>"M 1.05-08: WC" 0</t>
  </si>
  <si>
    <t>"M 1.09: Sprchy" -((3,60*2+3,40*2)*2,20-0,8*2,00-1,40*0,90)</t>
  </si>
  <si>
    <t>"M 1.10: WC" -((1,65+0,95*2)*2,20-0,7*2,00)</t>
  </si>
  <si>
    <t>"M 1.15: výdaj jedál" (3,975)*2,20-(0,8*2,0*2+1,8*1,5+0,70*2,0)</t>
  </si>
  <si>
    <t>"M 1.17: výlevka" -(0,875)*2,2</t>
  </si>
  <si>
    <t>"M 1.18: WC" -(0,925+1,375)*2,2</t>
  </si>
  <si>
    <t>Medzisúčet vinyl</t>
  </si>
  <si>
    <t>631312720.SR</t>
  </si>
  <si>
    <t>Mazanina z betónu prostého (m2) hladená dreveným hladidlom, betón tr. C 25/30 hr. 54 mm</t>
  </si>
  <si>
    <t>1092871153</t>
  </si>
  <si>
    <t>"2.NP: čistá plocha" 24,05*18,05</t>
  </si>
  <si>
    <t>"Odpočet existujúce sociálky a chodba" -(1,65*7,725+(5,825+0,15)*(3,65+0,15))</t>
  </si>
  <si>
    <t>"dutinová podlaha" -(18,05*3,975)</t>
  </si>
  <si>
    <t>Súčet (zanedbané murované priečky)</t>
  </si>
  <si>
    <t>631313722.SR</t>
  </si>
  <si>
    <t>Mazanina z betónu prostého (m2) hladená dreveným hladidlom, betón tr. C 25/30 hr. 94 mm</t>
  </si>
  <si>
    <t>-1620372119</t>
  </si>
  <si>
    <t>"M1.01" 4,125*1,5</t>
  </si>
  <si>
    <t>1623885484</t>
  </si>
  <si>
    <t>"M 1.02 - 1.18: Dutinová podlaha" 18,05*0,117*2</t>
  </si>
  <si>
    <t>1863850248</t>
  </si>
  <si>
    <t>632001021.S</t>
  </si>
  <si>
    <t>Zhotovenie okrajovej dilatačnej pásky z PE</t>
  </si>
  <si>
    <t>788700495</t>
  </si>
  <si>
    <t>"Po obvode" 18,60+18,075+23,90+6,2252+5,725</t>
  </si>
  <si>
    <t>"Po priečkach" 1,325+1,025+4,9+5,03+3,65+1,5+3,975*2+4,75+0,9+5,475+3,55+5,75+3,40+4,925+1,65*2+0,95</t>
  </si>
  <si>
    <t>283320004800.S</t>
  </si>
  <si>
    <t>Okrajová dilatačná páska z PE 100/5 mm bez fólie na oddilatovanie poterov od stenových konštrukcií</t>
  </si>
  <si>
    <t>-1009518053</t>
  </si>
  <si>
    <t>632001051.S</t>
  </si>
  <si>
    <t>Zhotovenie jednonásobného penetračného náteru pre potery a stierky</t>
  </si>
  <si>
    <t>-64017435</t>
  </si>
  <si>
    <t>"1.01 až 1.18" 385,29</t>
  </si>
  <si>
    <t>585520008700.S</t>
  </si>
  <si>
    <t>Penetračný náter na nasiakavé podklady pod potery, samonivelizačné hmoty a stavebné lepidlá</t>
  </si>
  <si>
    <t>1513020760</t>
  </si>
  <si>
    <t>385,29*0,4 'Prepočítané koeficientom množstva</t>
  </si>
  <si>
    <t>642942111.S</t>
  </si>
  <si>
    <t>Osadenie oceľovej dverovej zárubne alebo rámu, plochy otvoru do 2,5 m2</t>
  </si>
  <si>
    <t>-323634861</t>
  </si>
  <si>
    <t>"5Z-7Z" 1+3+1</t>
  </si>
  <si>
    <t>SH80X197X15</t>
  </si>
  <si>
    <t>Zárubňa oceľová CGA š x v x hr 800x1970x170 mm</t>
  </si>
  <si>
    <t>1669810147</t>
  </si>
  <si>
    <t>SH80X197X16</t>
  </si>
  <si>
    <t>Zárubňa oceľová CGA š x v x hr 800x1970x210 mm</t>
  </si>
  <si>
    <t>-850818790</t>
  </si>
  <si>
    <t>-898689118</t>
  </si>
  <si>
    <t>(23,96*4+18,05*3)*1,20</t>
  </si>
  <si>
    <t>943943221.S</t>
  </si>
  <si>
    <t>Montáž lešenia priestorového ľahkého bez podláh pri zaťaženie do 2 kPa, výšky do 10 m</t>
  </si>
  <si>
    <t>1036295330</t>
  </si>
  <si>
    <t>"Neupravovaná časť" 23,96*18,05*2,5</t>
  </si>
  <si>
    <t>"Sociálky: chodba" -1,80*7,70*2,5</t>
  </si>
  <si>
    <t>"Sociálky: WC, upratovačka" -3,65*5,95*2,5</t>
  </si>
  <si>
    <t>943943821.S</t>
  </si>
  <si>
    <t>Demontáž lešenia priestorového ľahkého bez podláh pri zaťažení do 2 kPa, výšky do 10 m</t>
  </si>
  <si>
    <t>1382806382</t>
  </si>
  <si>
    <t>943955031.S</t>
  </si>
  <si>
    <t>Montáž lešeňovej podlahy bez priečnikov výšky do 10 m</t>
  </si>
  <si>
    <t>-633567032</t>
  </si>
  <si>
    <t>952901111.S</t>
  </si>
  <si>
    <t>Vyčistenie budov pri výške podlaží do 4 m</t>
  </si>
  <si>
    <t>1784801935</t>
  </si>
  <si>
    <t>"1.02 až 1.18" 20,83+31,50+37,27+1,48*3+1,44+15,72+1,57+160,49+11,21+67,27+6,14+14,71+3,80+1,40+1,27</t>
  </si>
  <si>
    <t>"M 1.01" 4,125*1,50</t>
  </si>
  <si>
    <t>953942121.SR</t>
  </si>
  <si>
    <t>Osadenie ochranného uholníka L 50 x 50 mm/5 mm po obvode dutinovej podlahy</t>
  </si>
  <si>
    <t>-1503290167</t>
  </si>
  <si>
    <t>"Dutinová podlaha: L 50x50/5 mm osadená pri betonáži podlahy" 18,05*2+3,975*2</t>
  </si>
  <si>
    <t>133310000200.S</t>
  </si>
  <si>
    <t>Tyč oceľová prierezu L rovnoramenný uholník 50x50x5 mm - stratné zohľadniť v cene</t>
  </si>
  <si>
    <t>-796582811</t>
  </si>
  <si>
    <t>"Dutinová podlaha: L 50x50/5 mm osadená pri betonáži podlahy" (18,05*2+3,975*2)*3,77</t>
  </si>
  <si>
    <t>"Plech 30x4, dĺ 100 mm" (18,05*2+3,925*2)/0,25*0,10*0,94</t>
  </si>
  <si>
    <t>Súčet (prevod na tony je v kooficiente množstva)</t>
  </si>
  <si>
    <t>182,594*0,001 'Prepočítané koeficientom množstva</t>
  </si>
  <si>
    <t>953945351.S</t>
  </si>
  <si>
    <t>Hliníkový rohový ochranný profil s integrovanou mriežkou</t>
  </si>
  <si>
    <t>-1446693292</t>
  </si>
  <si>
    <t>"Stĺpy" 18*2,80</t>
  </si>
  <si>
    <t>"Steny" 2*2,80</t>
  </si>
  <si>
    <t>-1837977361</t>
  </si>
  <si>
    <t>713</t>
  </si>
  <si>
    <t>Izolácie tepelné</t>
  </si>
  <si>
    <t>713122111.S</t>
  </si>
  <si>
    <t>Montáž tepelnej izolácie podláh polystyrénom, kladeným voľne v jednej vrstve</t>
  </si>
  <si>
    <t>-1730820481</t>
  </si>
  <si>
    <t>283720001300.S</t>
  </si>
  <si>
    <t>Doska EPS hr. 90 mm, pevnosť v tlaku 150 kPa, na zateplenie podláh a plochých striech</t>
  </si>
  <si>
    <t>2029530297</t>
  </si>
  <si>
    <t>326,903*1,02 'Prepočítané koeficientom množstva</t>
  </si>
  <si>
    <t>998713101.S</t>
  </si>
  <si>
    <t>Presun hmôt pre izolácie tepelné v objektoch výšky do 6 m</t>
  </si>
  <si>
    <t>-1012453075</t>
  </si>
  <si>
    <t>725</t>
  </si>
  <si>
    <t>Zdravotechnika - zariaďovacie predmety</t>
  </si>
  <si>
    <t>725245103.SR</t>
  </si>
  <si>
    <t>Montáž sprchovej zásteny jednokrídlovej do výšky 2000 mm a šírky 900 mm</t>
  </si>
  <si>
    <t>-970560921</t>
  </si>
  <si>
    <t>552260001640.S1</t>
  </si>
  <si>
    <t>Sprchové priečky z vysokotlakého laminátu hrúbky 11 mm (dĺžka 492,5 cm + priečky 4 ks x 90 cm+5 dverí) výška 202 cm</t>
  </si>
  <si>
    <t>1963405629</t>
  </si>
  <si>
    <t>552260001640.S2</t>
  </si>
  <si>
    <t>Sprchové priečky z vysokotlakého laminátu hrúbky 11 mm (dĺžka 360 cm + priečky 3 ks x 90 cm+4 dvere) výška 202 cm</t>
  </si>
  <si>
    <t>76408663</t>
  </si>
  <si>
    <t>763112332.S</t>
  </si>
  <si>
    <t>Priečka SDK hr. 110 mm, kca CW+UW 50, dvojito opláštená doskou impregnovanou H2 15 mm, TI 50 mm</t>
  </si>
  <si>
    <t>-606642306</t>
  </si>
  <si>
    <t>"M 1.05-1.08: fialová" (1,65*5+4,0)*(3,388+3,653)/2-0,70*1,97*4</t>
  </si>
  <si>
    <t>763115122.S</t>
  </si>
  <si>
    <t>Priečka SDK hr. 100 mm, kca CW+UW 75, jednoducho opláštená doskou impregnovanou H2 12,5 mm</t>
  </si>
  <si>
    <t>1252105024</t>
  </si>
  <si>
    <t>" M 1.04 : Os 23-JH - žltá" (0,35+5,20+2,60+0,05)*3,653-0,8*1,97*2</t>
  </si>
  <si>
    <t>" M 1.11 : os 45-HJ - žltá/šráfovaná" 3,00*2*3,653</t>
  </si>
  <si>
    <t>" M 1.12 : os 23-GH - žltá" 4,75*3,653</t>
  </si>
  <si>
    <t>763115313.S</t>
  </si>
  <si>
    <t>Priečka SDK hr. 125 mm, kca CW+UW 100, jednoducho opláštená doskou impregnovanou H2 12,5 mm, TI 100 mm</t>
  </si>
  <si>
    <t>-662060263</t>
  </si>
  <si>
    <t>"M 1.11, 05-08, 14: Svetl fialová"  (11,85+0,1+1,225+0,525+5,30)*(3,388+3,717)/2</t>
  </si>
  <si>
    <t>763115313.SR</t>
  </si>
  <si>
    <t>Priečka SDK hr. 125 mm, kca CW+UW 100, jednoducho opláštená doskou impregnovanou H2 12,5 mm, bez TI</t>
  </si>
  <si>
    <t>-317553905</t>
  </si>
  <si>
    <t>"Kuchynka : M 1.14, 1.13" 1,80*2,80-0,80*1,97</t>
  </si>
  <si>
    <t>"Kuchynka : M 1.15" (4,0+0,125)*2,80-0,80*1,97</t>
  </si>
  <si>
    <t>"Kuchynka : M 1.16" 1,925*2,80</t>
  </si>
  <si>
    <t>"Kuchynka : M 1.15" 3,775*2,80-1,80*1,50-0,80*1,97</t>
  </si>
  <si>
    <t>"Kuchynka : M1.15-16" 3,775*2,8-0,7*2,1</t>
  </si>
  <si>
    <t>"Kuchynka : M1.17-18" 1,925*2,8-0,7*2,1</t>
  </si>
  <si>
    <t>"Kuchynka : M1.18" 1,60*2,8-0,7*2,1</t>
  </si>
  <si>
    <t>763115314.SR</t>
  </si>
  <si>
    <t>Ukončenie SDK priečok pri strešnom trapéze</t>
  </si>
  <si>
    <t>1340710242</t>
  </si>
  <si>
    <t>"M 1.05-1.08: fialová" (1,65*5+4,0)</t>
  </si>
  <si>
    <t>" M 1.04 : Os 23-JH - žltá" (0,35+5,20+2,60+0,05)</t>
  </si>
  <si>
    <t>" M 1.11 : os 45-HJ - žltá/šráfovaná" 3,00*2</t>
  </si>
  <si>
    <t>" M 1.12 : os 23-GH - žltá" 4,75</t>
  </si>
  <si>
    <t>"M 1.11, 05-08, 14: Svetl fialová"  (11,85+0,1+1,225+0,525+5,30)</t>
  </si>
  <si>
    <t>763120010.S</t>
  </si>
  <si>
    <t>Sadrokartónová inštalačná predstena pre sanitárne zariadenia, kca CD+UD, jednoducho opláštená doskou impregnovanou H2 12,5 mm</t>
  </si>
  <si>
    <t>488697541</t>
  </si>
  <si>
    <t>"M 1.18" 0,70*(1,50+0,175)</t>
  </si>
  <si>
    <t>763123112.S</t>
  </si>
  <si>
    <t>Predsadená SDK stena hr. 112,5 mm, kca CW+UW 100, jednoducho opláštená doskou štandardnou A 12.5 mm, TI 100 mm</t>
  </si>
  <si>
    <t>845238725</t>
  </si>
  <si>
    <t>"M 1.10: WC)" 1,40*(3,30+3,375)/2</t>
  </si>
  <si>
    <t>763135020.S</t>
  </si>
  <si>
    <t>Kazetový podhľad 600 x 600 mm, hrana ostrá, konštrukcia viditeľná, doska sadrokartónová biela hr. 8 mm</t>
  </si>
  <si>
    <t>-1352766959</t>
  </si>
  <si>
    <t>"M 1.01" 6,23</t>
  </si>
  <si>
    <t>"M 1.02" 20,83</t>
  </si>
  <si>
    <t>"M 1.11 Šatňa ženy" 160,49</t>
  </si>
  <si>
    <t>"M 1.12 Šatňa jedáleň" 11,21</t>
  </si>
  <si>
    <t>"M 1.13 Jedáleň" 67,27</t>
  </si>
  <si>
    <t>"M 1.14 filter jedálne" 6,14</t>
  </si>
  <si>
    <t>763138222.S</t>
  </si>
  <si>
    <t>Podhľad SDK závesný na dvojúrovňovej oceľovej podkonštrukcií CD+UD, doska impregnovaná H2 12.5 mm</t>
  </si>
  <si>
    <t>1159583986</t>
  </si>
  <si>
    <t>"M 1.04-1.10, 1.15-1.18" 37,27+1,48*3+1,44+15,72+1,57+14,71+3,8+1,4+1,27</t>
  </si>
  <si>
    <t>"M 1.03" 31,550</t>
  </si>
  <si>
    <t>763161515.S</t>
  </si>
  <si>
    <t>Montáž SDK obkladu - kapotáže r. š. nad 500 do 1000 mm, 1x hrana s rohovou lištou, jednoduché opláštenie doskami hr. 12,5 mm</t>
  </si>
  <si>
    <t>-622744602</t>
  </si>
  <si>
    <t>"Stupačka M 1.12, r.š. 700 mm" 3,10</t>
  </si>
  <si>
    <t>"Stupačka M 1.11, r.š. 750 mm" 3,70</t>
  </si>
  <si>
    <t>"Stupačka M 1.04, r.š. 600 mm" 3,70</t>
  </si>
  <si>
    <t>763161525.S</t>
  </si>
  <si>
    <t>Montáž SDK obkladu - kapotáže r. š. nad 500 do 1000 mm, 2x hrana s rohovou lištou, jednoduché opláštenie doskami hr. 12,5 mm</t>
  </si>
  <si>
    <t>-1416568186</t>
  </si>
  <si>
    <t>"Stupačka M 1.11, r.š. 800 mm" 3,70</t>
  </si>
  <si>
    <t>590110002800.S</t>
  </si>
  <si>
    <t>Doska sadrokartónová impregnovaná H2, hr. 12,5 mm</t>
  </si>
  <si>
    <t>1103646944</t>
  </si>
  <si>
    <t>"Stupačka M 1.12, r.š. 700 mm" 3,10*0,70</t>
  </si>
  <si>
    <t>"Stupačka M 1.11, r.š. 750 mm" 3,70*0,75</t>
  </si>
  <si>
    <t>"Stupačka M 1.11, r.š. 800 mm" 3,70*0,80</t>
  </si>
  <si>
    <t>"Stupačka M 1.04, r.š. 600 mm" 3,70*0,60</t>
  </si>
  <si>
    <t>10,125*1,02 'Prepočítané koeficientom množstva</t>
  </si>
  <si>
    <t>763170011.S</t>
  </si>
  <si>
    <t>Montáž revíznych dvierok pre SDK steny veľkosti 0,10 - 0,25 m2</t>
  </si>
  <si>
    <t>-58203254</t>
  </si>
  <si>
    <t>"Opláštené zvody" 5</t>
  </si>
  <si>
    <t>590160001700R</t>
  </si>
  <si>
    <t>Dvierka revízne s pevnými pántam, šxl 300x300 mm, do sadrokartónových systémov</t>
  </si>
  <si>
    <t>-2051805700</t>
  </si>
  <si>
    <t>763170044.S</t>
  </si>
  <si>
    <t>Revízne dvierka vývesné 600x600 mm</t>
  </si>
  <si>
    <t>-461599525</t>
  </si>
  <si>
    <t>"3 ks" 3</t>
  </si>
  <si>
    <t>763171911.SR</t>
  </si>
  <si>
    <t>Kruhové otvory do podhľadu do D 200 mm</t>
  </si>
  <si>
    <t>-1752871782</t>
  </si>
  <si>
    <t>"VZT: Odvod vzduchu kruhového tvaru 12 ks" 12</t>
  </si>
  <si>
    <t>763171912.SR</t>
  </si>
  <si>
    <t>Kruhové otvory do podhľadu do D 100 mm</t>
  </si>
  <si>
    <t>1744861119</t>
  </si>
  <si>
    <t>"VZT: Odvod vzduchu kruhového tvaru 13 ks" 13</t>
  </si>
  <si>
    <t>763171913.SR</t>
  </si>
  <si>
    <t>Štvorcové otvory do podhľadu do 600 x 600 mm</t>
  </si>
  <si>
    <t>-1259521408</t>
  </si>
  <si>
    <t>"VZT: Prívod vzduchu štvorcového tvaru 13 ks" 13</t>
  </si>
  <si>
    <t>"VZT: Odvod vzduchu štvorcového tvaru 13 ks" 4</t>
  </si>
  <si>
    <t>763181122.S</t>
  </si>
  <si>
    <t>Zárubne oceľové pre SDK priečky jednoducho opláštené výšky do 2,75 m šírky 700 mm hr. 100 mm</t>
  </si>
  <si>
    <t>1193717091</t>
  </si>
  <si>
    <t>763181132.S</t>
  </si>
  <si>
    <t>Zárubne oceľové pre SDK priečky jednoducho opláštené výšky do 2,75 m šírky 800 mm hr. 100 mm</t>
  </si>
  <si>
    <t>-4568383</t>
  </si>
  <si>
    <t>763181133.S</t>
  </si>
  <si>
    <t>Zárubne oceľové pre SDK priečky jednoducho opláštené výšky do 2,75 m šírky 800 mm hr. 125 mm</t>
  </si>
  <si>
    <t>-1984992825</t>
  </si>
  <si>
    <t>763190010.S</t>
  </si>
  <si>
    <t>Úprava spojov medzi SDK konštrukciou a murivom, betónovou konštrukciou prepáskovaním a pretmelením</t>
  </si>
  <si>
    <t>1854659977</t>
  </si>
  <si>
    <t>"M 1.11" (11,85+0,10+1,225+0,225*6+0,40*2)+(0,225+5,60+0,40+3,75+1,85+0,40+0,225*3+0,40*2)</t>
  </si>
  <si>
    <t>"M 1.16, 18, 17, 12"3,525+2,05+0,975+0,875+4,00+10,525+1,80+4,75+1,475</t>
  </si>
  <si>
    <t>"M 1.04, 09" 1,775+(2,625+3,40+3,60*2+0,63*2+0,695*2)+(5,075+1,99+1,685+5,475+0,90+0,25)</t>
  </si>
  <si>
    <t>"M 1.03" 6,225*2+5,30*2</t>
  </si>
  <si>
    <t>"M 1.02" 3,65*2+5,725*2*2</t>
  </si>
  <si>
    <t>"M 1.01" 4,595*2+1,5</t>
  </si>
  <si>
    <t>998763301.S</t>
  </si>
  <si>
    <t>Presun hmôt pre sádrokartónové konštrukcie v objektoch výšky do 7 m</t>
  </si>
  <si>
    <t>935254011</t>
  </si>
  <si>
    <t>Montáž dverí plastových, 1 m obvodu dverí</t>
  </si>
  <si>
    <t>-1590300809</t>
  </si>
  <si>
    <t>"2/N, 3/N: M 1.12, 1.04" 2*(0,8*2+2,0*2)</t>
  </si>
  <si>
    <t>"M 1.03" 1*(0,8*2+2,0*2)</t>
  </si>
  <si>
    <t>611120001301.S</t>
  </si>
  <si>
    <t>PVC dvere jednokrídlové, otváravé 800 x 2000 mm, plná výplň</t>
  </si>
  <si>
    <t>211976900</t>
  </si>
  <si>
    <t>"M 1.12" 1</t>
  </si>
  <si>
    <t>611120001301.S1</t>
  </si>
  <si>
    <t>PVC dvere jednokrídlové, otváravé 800 x 2000 mm - prekládka existujúcich dverí</t>
  </si>
  <si>
    <t>-145302245</t>
  </si>
  <si>
    <t>"N/2 a N/3" 2</t>
  </si>
  <si>
    <t>766651101.S</t>
  </si>
  <si>
    <t>Montáž púzdra posuvných dverí do murovanej priečky, jedno zasúvacie púzdro pre jedno krídlo, priechod 0,6-1,2 m</t>
  </si>
  <si>
    <t>1893955151</t>
  </si>
  <si>
    <t>553310013000.S</t>
  </si>
  <si>
    <t>Stavebné puzdro pre posuvné dvere, jedno zasúvacie púzdro pre jedno krídlo, čistý priechod 800 mm</t>
  </si>
  <si>
    <t>1370738883</t>
  </si>
  <si>
    <t>766662112.S</t>
  </si>
  <si>
    <t>Montáž dverového krídla otočného jednokrídlového poldrážkového, do existujúcej zárubne, vrátane kovania</t>
  </si>
  <si>
    <t>-585195813</t>
  </si>
  <si>
    <t>549150000600</t>
  </si>
  <si>
    <t>Kľučka dverová 2x, 2x rozeta BB, FAB, nehrdzavejúca oceľ, povrch nerez brúsený</t>
  </si>
  <si>
    <t>-546359866</t>
  </si>
  <si>
    <t>549150000601</t>
  </si>
  <si>
    <t>Kľučka guľa dverová, 2x rozeta BB, FAB, nehrdzavejúca oceľ, povrch nerez brúsený</t>
  </si>
  <si>
    <t>1832764780</t>
  </si>
  <si>
    <t>67</t>
  </si>
  <si>
    <t>549150000900</t>
  </si>
  <si>
    <t>Kľučka dverová 2x, 2x rozeta WC, nehrdzavejúca oceľ, povrch nerez brúsený</t>
  </si>
  <si>
    <t>-1857110023</t>
  </si>
  <si>
    <t>68</t>
  </si>
  <si>
    <t>611610002900.S</t>
  </si>
  <si>
    <t>Dvere vnútorné jednokrídlové, šírka 600-900 mm, výplň DTD doska, povrch CPL laminát, mechanicky odolné plné</t>
  </si>
  <si>
    <t>1763769746</t>
  </si>
  <si>
    <t>69</t>
  </si>
  <si>
    <t>766664125.S</t>
  </si>
  <si>
    <t>Montáž dverí drevených posuvných jednokrídlových, posun do puzdra</t>
  </si>
  <si>
    <t>-1346610847</t>
  </si>
  <si>
    <t>70</t>
  </si>
  <si>
    <t>553420000300.S</t>
  </si>
  <si>
    <t>Systém posuvných dverí - vodiaca lišta (surový profil)</t>
  </si>
  <si>
    <t>-75022382</t>
  </si>
  <si>
    <t>71</t>
  </si>
  <si>
    <t>553420000200.S</t>
  </si>
  <si>
    <t>Systém posuvných dverí - sada pojazdov</t>
  </si>
  <si>
    <t>súb.</t>
  </si>
  <si>
    <t>-29991135</t>
  </si>
  <si>
    <t>72</t>
  </si>
  <si>
    <t>611610002900.S1</t>
  </si>
  <si>
    <t>-2076063185</t>
  </si>
  <si>
    <t>73</t>
  </si>
  <si>
    <t>766669113.S</t>
  </si>
  <si>
    <t>Montáž kovania - okopného plechu</t>
  </si>
  <si>
    <t>177669489</t>
  </si>
  <si>
    <t>74</t>
  </si>
  <si>
    <t>OKOP150X600R</t>
  </si>
  <si>
    <t>Plech okopový, nerez</t>
  </si>
  <si>
    <t>pár</t>
  </si>
  <si>
    <t>-305657240</t>
  </si>
  <si>
    <t>75</t>
  </si>
  <si>
    <t>OKOP150X601R</t>
  </si>
  <si>
    <t>Plech tlačný,nerez</t>
  </si>
  <si>
    <t>1750954727</t>
  </si>
  <si>
    <t>76</t>
  </si>
  <si>
    <t>766695212.S</t>
  </si>
  <si>
    <t>Montáž prahu dverí, jednokrídlových</t>
  </si>
  <si>
    <t>-1671450320</t>
  </si>
  <si>
    <t>77</t>
  </si>
  <si>
    <t>611890005600.SR</t>
  </si>
  <si>
    <t>Lišta prahová AL 8 cm</t>
  </si>
  <si>
    <t>587243173</t>
  </si>
  <si>
    <t>78</t>
  </si>
  <si>
    <t>766762111.SR</t>
  </si>
  <si>
    <t>Montáž vetracej mriežky</t>
  </si>
  <si>
    <t>-515609984</t>
  </si>
  <si>
    <t>79</t>
  </si>
  <si>
    <t>1680511340R</t>
  </si>
  <si>
    <t>Vetracia mriežka dverová</t>
  </si>
  <si>
    <t>-632722075</t>
  </si>
  <si>
    <t>80</t>
  </si>
  <si>
    <t>998766102.S</t>
  </si>
  <si>
    <t>-435489032</t>
  </si>
  <si>
    <t>81</t>
  </si>
  <si>
    <t>767330022.SR</t>
  </si>
  <si>
    <t>Montáž svetlovodu tubusového priemeru do 360 mm do plochej strechy - predlžovací kus s difúzerom</t>
  </si>
  <si>
    <t>611170617</t>
  </si>
  <si>
    <t>82</t>
  </si>
  <si>
    <t>611510003300.SR</t>
  </si>
  <si>
    <t>Predlžovací diel pre svetlovod D 330, s pevným tubusom dĺžky 600 mm</t>
  </si>
  <si>
    <t>-986764939</t>
  </si>
  <si>
    <t>83</t>
  </si>
  <si>
    <t>8403</t>
  </si>
  <si>
    <t>Difúzor 600 x 600 mm</t>
  </si>
  <si>
    <t>604282016</t>
  </si>
  <si>
    <t>84</t>
  </si>
  <si>
    <t>767411101.SR</t>
  </si>
  <si>
    <t>Klampiarská úprava VZT otvorov v sendvičovom paneli vrátane dodávky materiálu</t>
  </si>
  <si>
    <t>1257087218</t>
  </si>
  <si>
    <t>"9/B Zhotovenie otvoru 400x600 do sendvičového panelu hr.80mm - 2 ks" (0,40*2+0,6*2)*2</t>
  </si>
  <si>
    <t>"9/B Zhotovenie otvoru 400x400 do sendvičového panelu hr.80mm - 2 ks" (0,40*2+0,40*2)*2</t>
  </si>
  <si>
    <t>"16/B Zhotovenie otvoru O200 do sendvičového panelu hr.180mm -1 ks" 2*PI*0,09*2</t>
  </si>
  <si>
    <t>85</t>
  </si>
  <si>
    <t>767531223.SR</t>
  </si>
  <si>
    <t>Dutinová podlaha: bez ochranného uholníka 50x50/5 mm a nášlapnej vrstvy podlahy</t>
  </si>
  <si>
    <t>922551981</t>
  </si>
  <si>
    <t>"podlaha P4a a P4b v skladbe podľa V2.05" 18,05*3,975</t>
  </si>
  <si>
    <t>Súčet ceny</t>
  </si>
  <si>
    <t>Rektifikačný terč pod dlažbu - h: 95 - 165 m: 240 ks</t>
  </si>
  <si>
    <t>KHV 60 mm x 80 mm: 144,40 m</t>
  </si>
  <si>
    <t>OSB 25 mm: 71,75 m2</t>
  </si>
  <si>
    <t>Cetris 20 mm: 71,75 m2</t>
  </si>
  <si>
    <t>parozábrana: 71,75 m2</t>
  </si>
  <si>
    <t>keramzit: cca. 11,70 m3 (skôr menej)</t>
  </si>
  <si>
    <t>86</t>
  </si>
  <si>
    <t>767995101.S</t>
  </si>
  <si>
    <t>OK1-2 - Montáž ostatných atypických kovových stavebných doplnkových konštrukcií do 5 kg</t>
  </si>
  <si>
    <t>-487031694</t>
  </si>
  <si>
    <t>"OK1: C 100x65/3 mm - VZT Otvory v sendviči" 5,84*4,00*4</t>
  </si>
  <si>
    <t>"OK2: C 100x65/3 mm - VZT Otvory v sendviči" 5,84*4,00*4</t>
  </si>
  <si>
    <t>Súčet (hmotnosť bez stratného)</t>
  </si>
  <si>
    <t>87</t>
  </si>
  <si>
    <t>154310000111.SR</t>
  </si>
  <si>
    <t>OK1-2 - Profil oceľový 100x65x4 mm tenkostenný otvorený tvaru C</t>
  </si>
  <si>
    <t>-1197187697</t>
  </si>
  <si>
    <t>Súčet (hmotnosť v kg bez stratného upravené kooficientom množstva)</t>
  </si>
  <si>
    <t>186,88*0,001 'Prepočítané koeficientom množstva</t>
  </si>
  <si>
    <t>88</t>
  </si>
  <si>
    <t>767995103.S</t>
  </si>
  <si>
    <t>OK5 - Montáž ostatných atypických kovových stavebných doplnkových konštrukcií nad 10 do 20 kg</t>
  </si>
  <si>
    <t>-885130425</t>
  </si>
  <si>
    <t>"PD, V2.02: Zosilenie pod SDK priečku v dutinovej podlahe" 4,275*13,45*1,15</t>
  </si>
  <si>
    <t>89</t>
  </si>
  <si>
    <t>145720001000.SR</t>
  </si>
  <si>
    <t>OK5 - Profil oceľový 120x60x5 mm tenkostenný uzavretý obdĺžnikový, povrchová úprava náter</t>
  </si>
  <si>
    <t>-191712441</t>
  </si>
  <si>
    <t>Súčet (na tony upravené kooficientom množstva)</t>
  </si>
  <si>
    <t>66,124*0,001 'Prepočítané koeficientom množstva</t>
  </si>
  <si>
    <t>90</t>
  </si>
  <si>
    <t>767995106.S</t>
  </si>
  <si>
    <t>OK2 - Montáž ostatných atypických kovových stavebných doplnkových konštrukcií nad 100 do 250 kg</t>
  </si>
  <si>
    <t>-1186389824</t>
  </si>
  <si>
    <t>"OK 3 - Strešná výmena pre VZT realizovaná pred otvormi v streš. plášti" 146,194*1,15</t>
  </si>
  <si>
    <t>91</t>
  </si>
  <si>
    <t>429750002000.SR</t>
  </si>
  <si>
    <t>OK3 - Strešná výmena pre prestupy VZT stršným plášťom, povrchová úprava náter</t>
  </si>
  <si>
    <t>-1210632202</t>
  </si>
  <si>
    <t>92</t>
  </si>
  <si>
    <t>767995108.S</t>
  </si>
  <si>
    <t>OK4 - Montáž ostatných atypických kovových stavebných doplnkových konštrukcií nad 500 kg</t>
  </si>
  <si>
    <t>-864477462</t>
  </si>
  <si>
    <t>"OK 4 pod VZT strojovňu na podlahe medzipodlažia" 457,10*1,15</t>
  </si>
  <si>
    <t>93</t>
  </si>
  <si>
    <t>316770000200.SR</t>
  </si>
  <si>
    <t>OK4 - Oceľová konštrukcia pod VZT technológiu osadená na medzistrope, povrchová úprava náter</t>
  </si>
  <si>
    <t>1181410892</t>
  </si>
  <si>
    <t>94</t>
  </si>
  <si>
    <t>-1340460556</t>
  </si>
  <si>
    <t>95</t>
  </si>
  <si>
    <t>998767192.S</t>
  </si>
  <si>
    <t>Kovové stav.dopln.konštr., prípl.za presun nad najväčšiu dopr. vzdial. do 100 m</t>
  </si>
  <si>
    <t>-621695727</t>
  </si>
  <si>
    <t>771</t>
  </si>
  <si>
    <t>Podlahy z dlaždíc</t>
  </si>
  <si>
    <t>96</t>
  </si>
  <si>
    <t>771415003.S</t>
  </si>
  <si>
    <t>Montáž soklíkov z obkladačiek do tmelu veľ. 300 x 72 mm</t>
  </si>
  <si>
    <t>1774480708</t>
  </si>
  <si>
    <t>"M 1.01" 4,125*2+1,45-0,8</t>
  </si>
  <si>
    <t>97</t>
  </si>
  <si>
    <t>597640005900.S</t>
  </si>
  <si>
    <t>Sokel keramický, lxvxhr 298x72x8 mm</t>
  </si>
  <si>
    <t>-1040265045</t>
  </si>
  <si>
    <t>8,9414479376983*3,467 'Prepočítané koeficientom množstva</t>
  </si>
  <si>
    <t>98</t>
  </si>
  <si>
    <t>771541215.S</t>
  </si>
  <si>
    <t>Montáž podláh z dlaždíc gres kladených do tmelu flexibil. mrazuvzdorného veľ. 300 x 300 mm</t>
  </si>
  <si>
    <t>-1533373426</t>
  </si>
  <si>
    <t>597740001910.S</t>
  </si>
  <si>
    <t>Dlaždice keramické, lxvxhr 298x298 mm, gresové neglazované</t>
  </si>
  <si>
    <t>280456851</t>
  </si>
  <si>
    <t>6,188*1,04 'Prepočítané koeficientom množstva</t>
  </si>
  <si>
    <t>100</t>
  </si>
  <si>
    <t>998771101.S</t>
  </si>
  <si>
    <t>Presun hmôt pre podlahy z dlaždíc v objektoch výšky do 6m</t>
  </si>
  <si>
    <t>10784822</t>
  </si>
  <si>
    <t>776</t>
  </si>
  <si>
    <t>Podlahy povlakové</t>
  </si>
  <si>
    <t>101</t>
  </si>
  <si>
    <t>776460011.S</t>
  </si>
  <si>
    <t>Lepenie podlahových soklov z krytiny vytiahnutím</t>
  </si>
  <si>
    <t>-1091077554</t>
  </si>
  <si>
    <t>"M 1.02" 3,65*2+5,725*2-0,8</t>
  </si>
  <si>
    <t>"M 1.03" 6,225*2+5,30*2-0,8</t>
  </si>
  <si>
    <t>"M 1.04: Vlákno" 4,0+1,325+0,25+1,54+5,75+1,775+5,075+4,875-0,8*2-0,7*4</t>
  </si>
  <si>
    <t>"M 1.11" 12,225*2+13,175*2-0,8*3</t>
  </si>
  <si>
    <t>"M 1.12-13" 5,325+0,55+9,85+1,875+2,75+3,85+12,425+4,75*2+0,1*2-0,80-0,80*2</t>
  </si>
  <si>
    <t>"M 1.14: Vlákno" 3,275*2+1,975*2-0,8*2</t>
  </si>
  <si>
    <t>"M 1.15: Vlákno" 3,95*2+3,70*2-0,8*2</t>
  </si>
  <si>
    <t>"M 1.16: Vlákno" 1,95*2+1,925*2-0,8*2</t>
  </si>
  <si>
    <t>102</t>
  </si>
  <si>
    <t>776521200.S</t>
  </si>
  <si>
    <t>Lepenie povlakových podláh z dielcov</t>
  </si>
  <si>
    <t>1170582441</t>
  </si>
  <si>
    <t>103</t>
  </si>
  <si>
    <t>284110002100.S</t>
  </si>
  <si>
    <t>PVC protišmyková podlaha homogénna s mriežkou zo sklených vlákien (R10) lepená na podklad, spájané zvarom za tepla; hr.2 mm</t>
  </si>
  <si>
    <t>-995867685</t>
  </si>
  <si>
    <t xml:space="preserve">"M 1.14-18" 6,14+14,71+3,8+1,4+1,27 </t>
  </si>
  <si>
    <t>"M 1.04, 09, 10" 37,27+1,48*3+1,44+15,72+1,57</t>
  </si>
  <si>
    <t>"M 1.04" (4,0+1,325+0,25+1,54+5,75+1,775+5,075+4,875-0,8*2-0,7*4)*0,1</t>
  </si>
  <si>
    <t>"M 1.14" (3,275*2+1,975*2-0,8*2)*0,1</t>
  </si>
  <si>
    <t>"M 1.15" (3,95*2+3,70*2-0,8*2)*0,1</t>
  </si>
  <si>
    <t>"M 1.16" (1,95*2+1,925*2-0,8*2)*0,1</t>
  </si>
  <si>
    <t>Medzisúčet sokel</t>
  </si>
  <si>
    <t>92,654*1,1 'Prepočítané koeficientom množstva</t>
  </si>
  <si>
    <t>104</t>
  </si>
  <si>
    <t>284110002100.S1</t>
  </si>
  <si>
    <t>PVC záťažová protišmyková podlaha heterogénna (hrúbka nášlapnej vrstvy 0,7mm)_x000D_
(R10) lepená na podklad, spájané zvarom za tepla; hr.2 mm</t>
  </si>
  <si>
    <t>568910636</t>
  </si>
  <si>
    <t>"Podlaha" 20,83+31,50+160,49+11,21+67,27</t>
  </si>
  <si>
    <t>Medzisúčet podlaha</t>
  </si>
  <si>
    <t>296,194*1,1 'Prepočítané koeficientom množstva</t>
  </si>
  <si>
    <t>105</t>
  </si>
  <si>
    <t>776990105.S</t>
  </si>
  <si>
    <t>Vysávanie podkladu pred kladením povlakovýck podláh</t>
  </si>
  <si>
    <t>1453759113</t>
  </si>
  <si>
    <t xml:space="preserve">"Celá plocha s PVC: M 1.02-1.18" 379,06 </t>
  </si>
  <si>
    <t>106</t>
  </si>
  <si>
    <t>776992127.S</t>
  </si>
  <si>
    <t>Vyspravenie podkladu nivelačnou stierkou hr. 5 mm</t>
  </si>
  <si>
    <t>-1419009165</t>
  </si>
  <si>
    <t>Súčet (uvažoval so pre SDK priečkami, zanedbané murované priečky)</t>
  </si>
  <si>
    <t>107</t>
  </si>
  <si>
    <t>998776102.S</t>
  </si>
  <si>
    <t>Presun hmôt pre podlahy povlakové v objektoch výšky nad 6 do 12 m</t>
  </si>
  <si>
    <t>-1623793706</t>
  </si>
  <si>
    <t>783</t>
  </si>
  <si>
    <t>Nátery</t>
  </si>
  <si>
    <t>108</t>
  </si>
  <si>
    <t>783225100.SR</t>
  </si>
  <si>
    <t>Nátery kov.stav.doplnk. konštr. syntetické na vzduchu schnúce dvojnás. 1x s emailov</t>
  </si>
  <si>
    <t>-1447960195</t>
  </si>
  <si>
    <t>"Zárubne 170 mm" 2*(2,00*2+0,80)*(0,17+0,05*2)</t>
  </si>
  <si>
    <t>"Zárubne 210 mm" 3*(2,00*2+0,80)*(0,21+0,05*2)</t>
  </si>
  <si>
    <t>"Zárubne 100 mm" 10*(2,00*2+0,70)*(0,10+0,05*2)</t>
  </si>
  <si>
    <t>"Zárubne 125 mm" 2*(2,00*2+0,80)*(0,10+0,05*2)</t>
  </si>
  <si>
    <t>109</t>
  </si>
  <si>
    <t>783894322.S</t>
  </si>
  <si>
    <t>Náter farbami ekologickými riediteľnými vodou akrylátovými univerzálnymi stien dvojnásobný</t>
  </si>
  <si>
    <t>1007162543</t>
  </si>
  <si>
    <t>"M 1.01" (10,75*2+1,50*2)*2,2-0,70*2,00*2-0,8*2,00*6</t>
  </si>
  <si>
    <t>"M 1.02" ((5,725*2+3,65*2)*2,2-0,8*2,0*2+0,90*2,00)*0</t>
  </si>
  <si>
    <t>"M 1.03" (5,30*2+6,225*2)*2,2-0,8*2,0-1,4*0,8*2</t>
  </si>
  <si>
    <t>"M 1.04" (0,25+0,90+1,45+5,075+1,775+9,95)*2,2-0,8*2,0*4</t>
  </si>
  <si>
    <t>"M1.11" (11,85*2+12,225*2)*2,20-(0,70*0,80+1,40*0,80*2+0,8*2,0*3)+(3,00*4+0,1*4)*2,20</t>
  </si>
  <si>
    <t>"M 1.12, 13" (5,675*2+0,55+5,325*2+9,85*2)*2,20-0,8*2,00*3+(4,75*2+0,10)*2,20</t>
  </si>
  <si>
    <t>"M 1.14, 16" (3,275*2+1,825*2)*2,20-0,8*2,00*3+(1,95*2+1,95*2)*2,20-0,7*2,0-0,8*2,0</t>
  </si>
  <si>
    <t>110</t>
  </si>
  <si>
    <t>784152271.S</t>
  </si>
  <si>
    <t>Maľby z maliarskych zmesí na vodnej báze, strojne nanášané dvojnásobné, základné na jemnozrnný podklad výšky do 3,80 m</t>
  </si>
  <si>
    <t>759229058</t>
  </si>
  <si>
    <t>"M 1.01" (10,75*2+1,50*2)*2,8-0,70*2,00*2-0,8*2,00*6</t>
  </si>
  <si>
    <t>"M 1.02" (5,725*2+3,65*2)*2,8-(0,8*2,0*2+0,90*2,00)</t>
  </si>
  <si>
    <t>"M 1.04" (0,25+0,90+1,45+5,075+1,775+9,95)*2,8-0,8*2,0*4</t>
  </si>
  <si>
    <t>"M1.11" (11,85*2+12,225*2)*2,80-(0,70*0,90+1,40*0,90*2+0,8*2,0*3)+(3,00*4+0,1*4)*2,8</t>
  </si>
  <si>
    <t>"M 1.12, 13" (5,675*2+0,55+5,325*2+9,85*2)*2,80-0,8*2,00*3</t>
  </si>
  <si>
    <t>"M 1.14, 16" (3,275*2+1,825*2)*2,80-0,8*2,00*3+(1,95*2+1,95*2)*2,20-0,7*2,0-0,8*2,0</t>
  </si>
  <si>
    <t>Medzisúčet steny bez obkladu</t>
  </si>
  <si>
    <t>"Náter" -391,33</t>
  </si>
  <si>
    <t>Medzisúčet náter</t>
  </si>
  <si>
    <t>"M 1.04-1.10, 1.15-1.18" (37,27+1,48*3+1,44+15,72+1,57+14,71+3,8+1,4+1,27)</t>
  </si>
  <si>
    <t>Medzisúčet podhľad</t>
  </si>
  <si>
    <t>111</t>
  </si>
  <si>
    <t>784152371.S</t>
  </si>
  <si>
    <t>Maľby z maliarskych zmesí na vodnej báze, strojne nanášané dvojnásobné, tónované na jemnozrnný podklad výšky do 3,80 m</t>
  </si>
  <si>
    <t>1604097551</t>
  </si>
  <si>
    <t>112</t>
  </si>
  <si>
    <t>784159120.S</t>
  </si>
  <si>
    <t>Maľby z maliarskych zmesí, strojne nanášané, zhotovenie styku dvoch farieb mimo stykov v rohoch a kútoch</t>
  </si>
  <si>
    <t>899851410</t>
  </si>
  <si>
    <t>113</t>
  </si>
  <si>
    <t>784410100.S</t>
  </si>
  <si>
    <t>Penetrovanie jednonásobné jemnozrnných podkladov výšky do 3,80 m</t>
  </si>
  <si>
    <t>4497177</t>
  </si>
  <si>
    <t>114</t>
  </si>
  <si>
    <t>-142088283</t>
  </si>
  <si>
    <t>115</t>
  </si>
  <si>
    <t>-1261431378</t>
  </si>
  <si>
    <t>785</t>
  </si>
  <si>
    <t>Tapetovanie</t>
  </si>
  <si>
    <t>116</t>
  </si>
  <si>
    <t>785000210.SR</t>
  </si>
  <si>
    <t>Lepenie PVC (vinylu) na stenu výšky do 3,80 m</t>
  </si>
  <si>
    <t>-646496239</t>
  </si>
  <si>
    <t>"M 1.01: umývadlo" 1,30*1,50</t>
  </si>
  <si>
    <t>"M 1.02: kuchynská linka" 2,05*0,60</t>
  </si>
  <si>
    <t>"M 1.04: umývadlo" (5,45+1,205)*1,50</t>
  </si>
  <si>
    <t>"M 1.05-08: WC" (1,65*8+0,9*8)*2,20-0,70*2,00*4</t>
  </si>
  <si>
    <t>"M 1.09: Sprchy" (3,60*2+3,40*2)*2,20-0,8*2,00-1,40*0,90</t>
  </si>
  <si>
    <t>"M 1.10: WC" (1,65*2+0,95*2)*2,20-0,7*2,00</t>
  </si>
  <si>
    <t>"M 1.15: výdaj jedál" (3,975*2+3,70*2)*2,20-(0,8*2,0*2+1,8*1,5+0,70*2,0)</t>
  </si>
  <si>
    <t>"M 1.17: výlevka" (1,6*2+0,875*2)*2,2-0,70*2,0*2</t>
  </si>
  <si>
    <t>"M 1.18: WC" (0,925*2+1,375*2)*2,2-0,70*2,0</t>
  </si>
  <si>
    <t>117</t>
  </si>
  <si>
    <t>284110003500S1</t>
  </si>
  <si>
    <t>Stenová PVC (vinylová) krytina hrúbky 0,92 mm</t>
  </si>
  <si>
    <t>-1994396807</t>
  </si>
  <si>
    <t>133,703*1,03 'Prepočítané koeficientom množstva</t>
  </si>
  <si>
    <t>118</t>
  </si>
  <si>
    <t>360132922</t>
  </si>
  <si>
    <t>119</t>
  </si>
  <si>
    <t>HZS000112.S</t>
  </si>
  <si>
    <t>Stavebno montážne práce náročnejšie, ucelené, obtiažne, rutinné (Tr. 2) v rozsahu viac ako 8 hodín náročnejšie - stavebné práce pre remeslá: ZTI, VZT, vykurovanie</t>
  </si>
  <si>
    <t>512</t>
  </si>
  <si>
    <t>919388178</t>
  </si>
  <si>
    <t>2022-0322 - 2.2 Zdravotechnika</t>
  </si>
  <si>
    <t xml:space="preserve">    722 - Zdravotechnika - vnútorný vodovod</t>
  </si>
  <si>
    <t xml:space="preserve">    724 - Zdravotechnika - strojné vybavenie</t>
  </si>
  <si>
    <t>713482121.S</t>
  </si>
  <si>
    <t>Montáž trubíc z PE, hr.15-20 mm,vnút.priemer do 38 mm</t>
  </si>
  <si>
    <t>-170046154</t>
  </si>
  <si>
    <t>283310004600.S</t>
  </si>
  <si>
    <t>Izolačná PE trubica dxhr. 18x20 mm, nadrezaná, na izolovanie rozvodov vody, kúrenia, zdravotechniky</t>
  </si>
  <si>
    <t>1632847996</t>
  </si>
  <si>
    <t>582860548</t>
  </si>
  <si>
    <t>283310004700.S</t>
  </si>
  <si>
    <t>Izolačná PE trubica dxhr. 22x20 mm, nadrezaná, na izolovanie rozvodov vody, kúrenia, zdravotechniky</t>
  </si>
  <si>
    <t>-1281476862</t>
  </si>
  <si>
    <t>-672194993</t>
  </si>
  <si>
    <t>283310004800.S</t>
  </si>
  <si>
    <t>Izolačná PE trubica dxhr. 28x20 mm, nadrezaná, na izolovanie rozvodov vody, kúrenia, zdravotechniky</t>
  </si>
  <si>
    <t>-332054368</t>
  </si>
  <si>
    <t>845839946</t>
  </si>
  <si>
    <t>283310004900.S</t>
  </si>
  <si>
    <t>Izolačná PE trubica dxhr. 35x20 mm, nadrezaná, na izolovanie rozvodov vody, kúrenia, zdravotechniky</t>
  </si>
  <si>
    <t>1912894217</t>
  </si>
  <si>
    <t>998713202.S</t>
  </si>
  <si>
    <t>Presun hmôt pre izolácie tepelné v objektoch výšky nad 6 m do 12 m</t>
  </si>
  <si>
    <t>1062136674</t>
  </si>
  <si>
    <t>721171502.S.</t>
  </si>
  <si>
    <t>Potrubie z rúr PE D32x3</t>
  </si>
  <si>
    <t>-578633579</t>
  </si>
  <si>
    <t>721173204.S</t>
  </si>
  <si>
    <t>Potrubie z PVC - U odpadné pripájacie D 40 mm</t>
  </si>
  <si>
    <t>1173507205</t>
  </si>
  <si>
    <t>721173205.S</t>
  </si>
  <si>
    <t>Potrubie z PVC - U odpadné pripájacie D 50 mm</t>
  </si>
  <si>
    <t>1220664622</t>
  </si>
  <si>
    <t>721173207.S</t>
  </si>
  <si>
    <t>Potrubie z PVC - U odpadné pripájacie D 75 mm</t>
  </si>
  <si>
    <t>-1878731711</t>
  </si>
  <si>
    <t>721173207.S.</t>
  </si>
  <si>
    <t>Potrubie z PVC - U odpadné pripájacie D 90 mm</t>
  </si>
  <si>
    <t>-2487717</t>
  </si>
  <si>
    <t>721173208.S</t>
  </si>
  <si>
    <t>Potrubie z PVC - U odpadné pripájacie D 110 mm</t>
  </si>
  <si>
    <t>-1368726835</t>
  </si>
  <si>
    <t>material1</t>
  </si>
  <si>
    <t>Podružný inštalačný materiál</t>
  </si>
  <si>
    <t>kpl</t>
  </si>
  <si>
    <t>944682271</t>
  </si>
  <si>
    <t>material</t>
  </si>
  <si>
    <t>Závesný systém do trapézového plechu (závitová tyč, objímka, uchytenie...)</t>
  </si>
  <si>
    <t>-2064021208</t>
  </si>
  <si>
    <t>721290111.S</t>
  </si>
  <si>
    <t>Ostatné - skúška tesnosti kanalizácie v objektoch vodou do DN 125</t>
  </si>
  <si>
    <t>-1011472182</t>
  </si>
  <si>
    <t>998721202.S</t>
  </si>
  <si>
    <t>Presun hmôt pre vnútornú kanalizáciu v objektoch výšky nad 6 do 12 m</t>
  </si>
  <si>
    <t>70357974</t>
  </si>
  <si>
    <t>722</t>
  </si>
  <si>
    <t>Zdravotechnika - vnútorný vodovod</t>
  </si>
  <si>
    <t>722131112.S</t>
  </si>
  <si>
    <t>Potrubie z ušlachtilej ocele 1.4401, rúry lisovacie dxt 18x1,0 mm</t>
  </si>
  <si>
    <t>-289457022</t>
  </si>
  <si>
    <t>722131113.S</t>
  </si>
  <si>
    <t>Potrubie z ušlachtilej ocele 1.4401, rúry lisovacie dxt 22x1,2 mm</t>
  </si>
  <si>
    <t>-164539914</t>
  </si>
  <si>
    <t>722131114.S</t>
  </si>
  <si>
    <t>Potrubie z ušlachtilej ocele 1.4401, rúry lisovacie dxt 28x1,2 mm</t>
  </si>
  <si>
    <t>1535915331</t>
  </si>
  <si>
    <t>722131115.S</t>
  </si>
  <si>
    <t>Potrubie z ušlachtilej ocele 1.4401, rúry lisovacie dxt 35x1,5 mm</t>
  </si>
  <si>
    <t>662991188</t>
  </si>
  <si>
    <t>722221010.S</t>
  </si>
  <si>
    <t>Montáž guľového kohúta závitového priameho pre vodu G 1/2</t>
  </si>
  <si>
    <t>-32578568</t>
  </si>
  <si>
    <t>551110020200</t>
  </si>
  <si>
    <t>Guľový ventil pračkový, 1/2"x3/4", rohový so spätnou klapkou, chrómovaná mosadz,</t>
  </si>
  <si>
    <t>396642479</t>
  </si>
  <si>
    <t>material.1</t>
  </si>
  <si>
    <t>-299521974</t>
  </si>
  <si>
    <t>material1.1</t>
  </si>
  <si>
    <t>359454048</t>
  </si>
  <si>
    <t>722290215.S</t>
  </si>
  <si>
    <t>Tlaková skúška vodovodného potrubia hrdlového alebo prírubového do DN 100</t>
  </si>
  <si>
    <t>1845460042</t>
  </si>
  <si>
    <t>722290234.S</t>
  </si>
  <si>
    <t>Prepláchnutie a dezinfekcia vodovodného potrubia do DN 80</t>
  </si>
  <si>
    <t>777238147</t>
  </si>
  <si>
    <t>722999999</t>
  </si>
  <si>
    <t>Preloženie jestvujúceho hydrantu HN25/30 m (demontáž, odpojenie, spätná montáž, nový rozvod vody cca 2 m s napojením)</t>
  </si>
  <si>
    <t>-792159648</t>
  </si>
  <si>
    <t>998722202.S</t>
  </si>
  <si>
    <t>Presun hmôt pre vnútorný vodovod v objektoch výšky nad 6 do 12 m</t>
  </si>
  <si>
    <t>557447072</t>
  </si>
  <si>
    <t>724</t>
  </si>
  <si>
    <t>Zdravotechnika - strojné vybavenie</t>
  </si>
  <si>
    <t>724400103.S0</t>
  </si>
  <si>
    <t>Montáž a zapojenie malej čerpacej stanice pre sanitárne zariadenia</t>
  </si>
  <si>
    <t>-972577644</t>
  </si>
  <si>
    <t>25499470</t>
  </si>
  <si>
    <t>Čerpacia stanica Q=0,9l/s, H=5m - alebo alternatíva</t>
  </si>
  <si>
    <t>-453773912</t>
  </si>
  <si>
    <t>998724202.S</t>
  </si>
  <si>
    <t>Presun hmôt pre strojné vybavenie v objektoch výšky nad 6 do 12 m</t>
  </si>
  <si>
    <t>1682487230</t>
  </si>
  <si>
    <t>725119410.S</t>
  </si>
  <si>
    <t>Montáž záchodovej misy keramickej zavesenej s rovným odpadom</t>
  </si>
  <si>
    <t>-1470507789</t>
  </si>
  <si>
    <t>642360000500.S</t>
  </si>
  <si>
    <t>Misa záchodová keramická závesná so splachovacím okruhom</t>
  </si>
  <si>
    <t>980323316</t>
  </si>
  <si>
    <t>725149715.S</t>
  </si>
  <si>
    <t>Montáž predstenového systému záchodov do ľahkých stien s kovovou konštrukciou</t>
  </si>
  <si>
    <t>-1142997283</t>
  </si>
  <si>
    <t>552370000100.S</t>
  </si>
  <si>
    <t>Predstenový systém pre závesné WC so splachovacou podomietkovou nádržou do ľahkých montovaných konštrukcií</t>
  </si>
  <si>
    <t>402400605</t>
  </si>
  <si>
    <t>552380001300.S</t>
  </si>
  <si>
    <t>Ovládacie tlačidlo podomietkové pre dvojité splachovanie</t>
  </si>
  <si>
    <t>1911226440</t>
  </si>
  <si>
    <t>725219401.S</t>
  </si>
  <si>
    <t>Montáž umývadla keramického na skrutky do muriva, bez výtokovej armatúry</t>
  </si>
  <si>
    <t>-767510616</t>
  </si>
  <si>
    <t>642110004300.S</t>
  </si>
  <si>
    <t>Umývadlo keramické bežný typ</t>
  </si>
  <si>
    <t>-1492542679</t>
  </si>
  <si>
    <t>725291112.S</t>
  </si>
  <si>
    <t>Montáž záchodového sedadla s poklopom</t>
  </si>
  <si>
    <t>2117807658</t>
  </si>
  <si>
    <t>554330000300.S</t>
  </si>
  <si>
    <t>Záchodové sedadlo plastové s poklopom</t>
  </si>
  <si>
    <t>-1659783765</t>
  </si>
  <si>
    <t>725319114.S</t>
  </si>
  <si>
    <t>Montáž kuchynských drezov jednoduchých, hranatých s rozmerom do 1000x600 mm, bez výtokových armatúr</t>
  </si>
  <si>
    <t>-99660791</t>
  </si>
  <si>
    <t>552310001900.S</t>
  </si>
  <si>
    <t>Kuchynský dvojdrez nerezový na zapustenie do dosky, 780x435 mm</t>
  </si>
  <si>
    <t>-1013054045</t>
  </si>
  <si>
    <t>725819402.S</t>
  </si>
  <si>
    <t>Montáž ventilu bez pripojovacej rúrky G 1/2</t>
  </si>
  <si>
    <t>586443738</t>
  </si>
  <si>
    <t>551110020000</t>
  </si>
  <si>
    <t>Guľový ventil rohový, 1/2" - 1/2", s filtrom, bez matice, chrómovaná mosadz,</t>
  </si>
  <si>
    <t>1882459296</t>
  </si>
  <si>
    <t>725829601.S</t>
  </si>
  <si>
    <t>Montáž batérie umývadlovej a drezovej stojankovej, pákovej alebo klasickej s mechanickým ovládaním</t>
  </si>
  <si>
    <t>-1026773074</t>
  </si>
  <si>
    <t>551450003800.S</t>
  </si>
  <si>
    <t>Batéria umývadlová stojanková páková</t>
  </si>
  <si>
    <t>753421164</t>
  </si>
  <si>
    <t>-1746635463</t>
  </si>
  <si>
    <t>551450000600.S</t>
  </si>
  <si>
    <t>Batéria drezová stojanková páková</t>
  </si>
  <si>
    <t>-505698184</t>
  </si>
  <si>
    <t>725849201.S</t>
  </si>
  <si>
    <t>Montáž batérie sprchovej nástennej pákovej, klasickej</t>
  </si>
  <si>
    <t>784885383</t>
  </si>
  <si>
    <t>551450002600.S</t>
  </si>
  <si>
    <t>Batéria sprchová nástenná páková</t>
  </si>
  <si>
    <t>-2143478366</t>
  </si>
  <si>
    <t>725869301.S</t>
  </si>
  <si>
    <t>Montáž zápachovej uzávierky pre zariaďovacie predmety, umývadlovej do D 40 mm</t>
  </si>
  <si>
    <t>-262211874</t>
  </si>
  <si>
    <t>551620006400.S</t>
  </si>
  <si>
    <t>Zápachová uzávierka - sifón pre umývadlá DN 40</t>
  </si>
  <si>
    <t>-1993227094</t>
  </si>
  <si>
    <t>725869312.S</t>
  </si>
  <si>
    <t>Montáž zápachovej uzávierky pre zariaďovacie predmety, drezovej do D 40 mm (pre dva drezy)</t>
  </si>
  <si>
    <t>1420266371</t>
  </si>
  <si>
    <t>551620007800.S</t>
  </si>
  <si>
    <t>Zápachová uzávierka pre dvojdielne drezy DN 40</t>
  </si>
  <si>
    <t>840025578</t>
  </si>
  <si>
    <t>725869320.S</t>
  </si>
  <si>
    <t>Montáž zápachovej uzávierky pre zariaďovacie predmety, pračkovej do D 40 mm</t>
  </si>
  <si>
    <t>-985463653</t>
  </si>
  <si>
    <t>551620011700.S</t>
  </si>
  <si>
    <t>Zápachová uzávierka kolenová DN 40 pre pripojenie práčok a umývačiek riadu, biela, plast</t>
  </si>
  <si>
    <t>-1284701365</t>
  </si>
  <si>
    <t>7259999ur</t>
  </si>
  <si>
    <t>Montáž a dodávka umývačky riadu - UR</t>
  </si>
  <si>
    <t>-1365344746</t>
  </si>
  <si>
    <t>998725202.S</t>
  </si>
  <si>
    <t>Presun hmôt pre zariaďovacie predmety v objektoch výšky nad 6 do 12 m</t>
  </si>
  <si>
    <t>2024523535</t>
  </si>
  <si>
    <t>-2063020927</t>
  </si>
  <si>
    <t>2022-0323 - 2.3 Vykurovanie</t>
  </si>
  <si>
    <t xml:space="preserve"> </t>
  </si>
  <si>
    <t xml:space="preserve">    731 - Ústredné kúrenie - kotolne</t>
  </si>
  <si>
    <t xml:space="preserve">    732 - Ústredné kúrenie - strojovne</t>
  </si>
  <si>
    <t xml:space="preserve">    733 - Ústredné kúrenie - rozvodné potrubie</t>
  </si>
  <si>
    <t xml:space="preserve">    734 - Ústredné kúrenie, armatúry.</t>
  </si>
  <si>
    <t xml:space="preserve">    735 - Ústredné kúrenie - vykurovacie telesá</t>
  </si>
  <si>
    <t>OST - Ostatné</t>
  </si>
  <si>
    <t>713482131.S</t>
  </si>
  <si>
    <t>Montáž trubíc z PE, hr.30 mm,vnút.priemer do 38 mm</t>
  </si>
  <si>
    <t>283310006100R</t>
  </si>
  <si>
    <t>Izolačná PE trubica 18x30 mm (d potrubia x hr. izolácie), rozrezaná</t>
  </si>
  <si>
    <t>48*1,02 "Prepočítané koeficientom množstva</t>
  </si>
  <si>
    <t>283310006200R</t>
  </si>
  <si>
    <t>Izolačná PE trubica 22x30 mm (d potrubia x hr. izolácie), rozrezaná</t>
  </si>
  <si>
    <t>26*1,02 "Prepočítané koeficientom množstva</t>
  </si>
  <si>
    <t>283310006300R</t>
  </si>
  <si>
    <t>Izolačná PE trubica 28x30 mm (d potrubia x hr. izolácie), rozrezaná</t>
  </si>
  <si>
    <t>7*1,02 "Prepočítané koeficientom množstva</t>
  </si>
  <si>
    <t>283310006400R</t>
  </si>
  <si>
    <t>Izolačná PE trubica 35x30 mm (d potrubia x hr. izolácie), rozrezaná</t>
  </si>
  <si>
    <t>11*1,02 "Prepočítané koeficientom množstva</t>
  </si>
  <si>
    <t>713482132.S</t>
  </si>
  <si>
    <t>Montáž trubíc z PE, hr.30 mm,vnút.priemer 39-70 mm</t>
  </si>
  <si>
    <t>283310006500R</t>
  </si>
  <si>
    <t>Izolačná PE trubica 42x30 mm (d potrubia x hr. izolácie), rozrezaná</t>
  </si>
  <si>
    <t>89*1,02 "Prepočítané koeficientom množstva</t>
  </si>
  <si>
    <t>283310006700R</t>
  </si>
  <si>
    <t>Izolačná PE trubica 54x30 mm (d potrubia x hr. izolácie), rozrezaná</t>
  </si>
  <si>
    <t>5*1,02 "Prepočítané koeficientom množstva</t>
  </si>
  <si>
    <t>283310006800R</t>
  </si>
  <si>
    <t>Izolačná PE trubica 60x30 mm (d potrubia x hr. izolácie), rozrezaná</t>
  </si>
  <si>
    <t>55*1,02 "Prepočítané koeficientom množstva</t>
  </si>
  <si>
    <t>283310006900R</t>
  </si>
  <si>
    <t>Izolačná PE trubica 76x30 mm (d potrubia x hr. izolácie), rozrezaná</t>
  </si>
  <si>
    <t>15*1,02 "Prepočítané koeficientom množstva</t>
  </si>
  <si>
    <t>998713201.S</t>
  </si>
  <si>
    <t>731</t>
  </si>
  <si>
    <t>Ústredné kúrenie - kotolne</t>
  </si>
  <si>
    <t>731251006.S</t>
  </si>
  <si>
    <t>Montáž kotla oceľového elektrického 19-25 kW</t>
  </si>
  <si>
    <t>484140000800.R</t>
  </si>
  <si>
    <t>Elektrokotol nástenný, výkon 24 kW</t>
  </si>
  <si>
    <t>998731201.S</t>
  </si>
  <si>
    <t>Presun hmôt pre kotolne umiestnené vo výške (hĺbke) do 6 m</t>
  </si>
  <si>
    <t>732</t>
  </si>
  <si>
    <t>Ústredné kúrenie - strojovne</t>
  </si>
  <si>
    <t>732331012.S</t>
  </si>
  <si>
    <t>Montáž expanznej nádoby tlak do 6 bar s membránou 35 l</t>
  </si>
  <si>
    <t>26343</t>
  </si>
  <si>
    <t>Expanzná nádrž 35 l</t>
  </si>
  <si>
    <t>732331980.S</t>
  </si>
  <si>
    <t>Montáž medzikusu na pripojenie expanznej nádoby 3/4"</t>
  </si>
  <si>
    <t>28920</t>
  </si>
  <si>
    <t>Medzikus na pripojenie expanznej nádrže 3/4"</t>
  </si>
  <si>
    <t>998732201.S</t>
  </si>
  <si>
    <t>Presun hmôt pre strojovne v objektoch výšky do 6 m</t>
  </si>
  <si>
    <t>733</t>
  </si>
  <si>
    <t>Ústredné kúrenie - rozvodné potrubie</t>
  </si>
  <si>
    <t>733111105.S</t>
  </si>
  <si>
    <t>Potrubie z rúrok závitových oceľových bezšvových bežných nízkotlakových DN 25</t>
  </si>
  <si>
    <t>733111108.S</t>
  </si>
  <si>
    <t>Potrubie z rúrok závitových oceľových bezšvových bežných nízkotlakových DN 50</t>
  </si>
  <si>
    <t>733166128.S</t>
  </si>
  <si>
    <t>Plasthliníkové potrubie v kotúčoch pre vykurovanie spájané lisovaním d 40 mm</t>
  </si>
  <si>
    <t>733166162.S</t>
  </si>
  <si>
    <t>Plasthliníkové potrubie v tyčiach pre vykurovanie spájané lisovaním d 50 mm</t>
  </si>
  <si>
    <t>733166164.S</t>
  </si>
  <si>
    <t>Plasthliníkové potrubie v tyčiach pre vykurovanie spájané lisovaním d 63 mm</t>
  </si>
  <si>
    <t>733166170.S</t>
  </si>
  <si>
    <t>Plasthliníkové potrubie v kotúčoch pre vykurovanie spájané lisovaním d 16 mm</t>
  </si>
  <si>
    <t>733166174.S</t>
  </si>
  <si>
    <t>Plasthliníkové potrubie v kotúčoch pre vykurovanie spájané lisovaním d 20 mm</t>
  </si>
  <si>
    <t>733166176.S</t>
  </si>
  <si>
    <t>Plasthliníkové potrubie v kotúčoch pre vykurovanie spájané lisovaním d 26 mm</t>
  </si>
  <si>
    <t>733166178.S</t>
  </si>
  <si>
    <t>Plasthliníkové potrubie v kotúčoch pre vykurovanie spájané lisovaním d 32 mm</t>
  </si>
  <si>
    <t>733190107.S</t>
  </si>
  <si>
    <t>Tlaková skúška potrubia z oceľových rúrok závitových</t>
  </si>
  <si>
    <t>733191301.S</t>
  </si>
  <si>
    <t>Tlaková skúška plastového potrubia do 32 mm</t>
  </si>
  <si>
    <t>115+26+7+11</t>
  </si>
  <si>
    <t>733191302.S</t>
  </si>
  <si>
    <t>Tlaková skúška plastového potrubia nad 32 do 63 mm</t>
  </si>
  <si>
    <t>89+5+15</t>
  </si>
  <si>
    <t>998733201.S</t>
  </si>
  <si>
    <t>Presun hmôt pre rozvody potrubia v objektoch výšky do 6 m</t>
  </si>
  <si>
    <t>734</t>
  </si>
  <si>
    <t>Ústredné kúrenie, armatúry.</t>
  </si>
  <si>
    <t>734209101.S</t>
  </si>
  <si>
    <t>Montáž závitovej armatúry s 1 závitom do G 1/2</t>
  </si>
  <si>
    <t>1251201</t>
  </si>
  <si>
    <t>Guľový kohút DN15, PN12,5,s hadic.prípoj. a 1/2" vonk. maticou</t>
  </si>
  <si>
    <t>734209112.S</t>
  </si>
  <si>
    <t>Montáž závitovej armatúry s 2 závitmi do G 1/2</t>
  </si>
  <si>
    <t>1393711</t>
  </si>
  <si>
    <t>Ventil do spiatočky RL-5 DN 15, priamy, vo.z. G 3/4" s prednastavením, s možnosťou napúšťania, vypúšťania a uzavretia, prípojka na vykurovacie teleso s kužeľovým tesnením, pripojenie na rúru vonkajším závitom G 3/4" s kužeľovým tesnením</t>
  </si>
  <si>
    <t>1773381</t>
  </si>
  <si>
    <t>Ventil TS-90 DN 15, G 3/4", termostatický, priamy, prípojka na vykurovacie teleso s kužeľovým tesnením, pripojenie na rúru vonkajším závitom G 3/4" s kužeľovým tesnením</t>
  </si>
  <si>
    <t>734209114.S</t>
  </si>
  <si>
    <t>Montáž závitovej armatúry s 2 závitmi G 3/4</t>
  </si>
  <si>
    <t>1392302</t>
  </si>
  <si>
    <t>Ventil do spiatočky RL-5 DN 20, priamy, s prednastavením, s možnosťou napúšťania, vypúšťania a uzavretia, prípojka na vykurovacie teleso s kužeľovým tesnením, pripojenie na rúru univerzálnym hrdlom</t>
  </si>
  <si>
    <t>734213270.S</t>
  </si>
  <si>
    <t>Montáž ventilu odvzdušňovacieho závitového automatického G 1/2 so spätnou klapkou</t>
  </si>
  <si>
    <t>551210009300.S</t>
  </si>
  <si>
    <t>Ventil odvzdušňovací automatický 1/2” so spätnou klapkou</t>
  </si>
  <si>
    <t>734223158.S</t>
  </si>
  <si>
    <t>Montáž vyvažovacieho ventilu priameho pre kúrenie DN 40</t>
  </si>
  <si>
    <t>1421735</t>
  </si>
  <si>
    <t>Ventil DN 40, priamy, vyvažovací, s meracími ventilčekmi pre meranie tlakovej diferencie, s lineárnou charakteristikou, hrdlo x hrdlo,</t>
  </si>
  <si>
    <t>734223168.S</t>
  </si>
  <si>
    <t>Montáž vyvažovacieho ventilu šikmého pre kúrenie DN 20</t>
  </si>
  <si>
    <t>1401702</t>
  </si>
  <si>
    <t>Ventil DN 20, šikmý, vyvažovací, s meracou clonou pre meranie tlakovej diferencie, s meracími ventilčekmi, hrdlo x hrdlo</t>
  </si>
  <si>
    <t>734223170.S</t>
  </si>
  <si>
    <t>Montáž vyvažovacieho ventilu šikmého pre kúrenie DN 25</t>
  </si>
  <si>
    <t>1401703</t>
  </si>
  <si>
    <t>Ventil DN 25, šikmý, vyvažovací, s meracou clonou pre meranie tlakovej diferencie, s meracími ventilčekmi, hrdlo x hrdlo</t>
  </si>
  <si>
    <t>734223208.S</t>
  </si>
  <si>
    <t>Montáž termostatickej hlavice kvapalinovej jednoduchej</t>
  </si>
  <si>
    <t>1920030</t>
  </si>
  <si>
    <t>Hlavica termostatická z,ávit M 28 x 1,5, s kvapalinovým snímačom a polohou "0", nastaviteľná protimrazová ochrana pri cca 6°C, teplotný rozsah 6 - 30 °C</t>
  </si>
  <si>
    <t>734223257.S</t>
  </si>
  <si>
    <t>Montáž zverného šróbenia pre vykurovacie telesá</t>
  </si>
  <si>
    <t>11*2</t>
  </si>
  <si>
    <t>27*2</t>
  </si>
  <si>
    <t>1609803</t>
  </si>
  <si>
    <t>Prechodka na plastovú rúrku 16 x 2, G 3/4", z PE-X-, PB a rúrky z kompozitných plastov, pozostáva z hadicovej prechodky, svorkového krúžku a prevlečnej matice G 3/4 s kužeľovým tesnením</t>
  </si>
  <si>
    <t>734224012.S</t>
  </si>
  <si>
    <t>Montáž guľového kohúta závitového G 1</t>
  </si>
  <si>
    <t>551210044800.S</t>
  </si>
  <si>
    <t>Guľový ventil 1”, páčka chróm</t>
  </si>
  <si>
    <t>734224021.S</t>
  </si>
  <si>
    <t>Montáž guľového kohúta závitového G 2</t>
  </si>
  <si>
    <t>551210045100.S</t>
  </si>
  <si>
    <t>Guľový ventil 2”, páčka chróm</t>
  </si>
  <si>
    <t>734240025.S</t>
  </si>
  <si>
    <t>Montáž spätnej klapky závitovej G 2</t>
  </si>
  <si>
    <t>R60Y008</t>
  </si>
  <si>
    <t>R60 2" spätna klapka</t>
  </si>
  <si>
    <t>734291370.S</t>
  </si>
  <si>
    <t>Montáž filtra závitového G 2 PN</t>
  </si>
  <si>
    <t>422010003400.S</t>
  </si>
  <si>
    <t>Filter závitový na vodu 2", FF, PN 20, mosadz</t>
  </si>
  <si>
    <t>734296130.S</t>
  </si>
  <si>
    <t>Montáž zmiešavacej armatúry trojcestnej DN 32 s ručným ovládaním</t>
  </si>
  <si>
    <t>120</t>
  </si>
  <si>
    <t>065B2228</t>
  </si>
  <si>
    <t>3-cestný rotačný ventil, vnútorný závit HRB3, PN10, DN32, Kvs 16</t>
  </si>
  <si>
    <t>122</t>
  </si>
  <si>
    <t>734412160.S</t>
  </si>
  <si>
    <t>Montáž teplomeru technického axiálneho priemer 80 mm dĺžka 50 mm</t>
  </si>
  <si>
    <t>124</t>
  </si>
  <si>
    <t>388320001800.S</t>
  </si>
  <si>
    <t>Teplomer axiálny d 80 mm, pripojenie 1/2" zadné s jímkou dĺžky 50 mm, rozsah 0-120 °C</t>
  </si>
  <si>
    <t>126</t>
  </si>
  <si>
    <t>734421160.S</t>
  </si>
  <si>
    <t>Montáž tlakomeru deformačného kruhového 0-10 MPa priemer 100</t>
  </si>
  <si>
    <t>388410000200.S</t>
  </si>
  <si>
    <t>Tlakomer deformačný kruhový d 100 mm</t>
  </si>
  <si>
    <t>130</t>
  </si>
  <si>
    <t>998734201.S</t>
  </si>
  <si>
    <t>Presun hmôt pre armatúry v objektoch výšky do 6 m</t>
  </si>
  <si>
    <t>132</t>
  </si>
  <si>
    <t>735</t>
  </si>
  <si>
    <t>Ústredné kúrenie - vykurovacie telesá</t>
  </si>
  <si>
    <t>735000911.S</t>
  </si>
  <si>
    <t>Vyregulovanie dvojregulačného ventilu a kohútika s ručným ovládaním</t>
  </si>
  <si>
    <t>134</t>
  </si>
  <si>
    <t>735000912.S</t>
  </si>
  <si>
    <t>Vyregulovanie dvojregulačného ventilu s termostatickým ovládaním</t>
  </si>
  <si>
    <t>136</t>
  </si>
  <si>
    <t>735154150.S</t>
  </si>
  <si>
    <t>Montáž vykurovacieho telesa panelového dvojradového výšky 900 mm/ dĺžky 400-600 mm</t>
  </si>
  <si>
    <t>138</t>
  </si>
  <si>
    <t>K00229004009016011</t>
  </si>
  <si>
    <t>Oceľové panelové radiátory 22K 900x400, s bočným pripojením, s 2 panelmi a 2 konvektormi</t>
  </si>
  <si>
    <t>140</t>
  </si>
  <si>
    <t>K00229005009016011</t>
  </si>
  <si>
    <t>Oceľové panelové radiátory 22K 900x500, s bočným pripojením, s 2 panelmi a 2 konvektormi</t>
  </si>
  <si>
    <t>142</t>
  </si>
  <si>
    <t>735154250.S</t>
  </si>
  <si>
    <t>Montáž vykurovacieho telesa panelového trojradového výšky 900 mm/ dĺžky 400-600 mm</t>
  </si>
  <si>
    <t>144</t>
  </si>
  <si>
    <t>K00339004009016011</t>
  </si>
  <si>
    <t>Oceľové panelové radiátory 33K 900x400, s bočným pripojením, s 3 panelmi a 3 konvektormi</t>
  </si>
  <si>
    <t>146</t>
  </si>
  <si>
    <t>735154252.S</t>
  </si>
  <si>
    <t>Montáž vykurovacieho telesa panelového trojradového výšky 900 mm/ dĺžky 1000-1200 mm</t>
  </si>
  <si>
    <t>148</t>
  </si>
  <si>
    <t>K00339010009016011</t>
  </si>
  <si>
    <t>Oceľové panelové radiátory 33K 900x1000, s bočným pripojením, s 3 panelmi a 3 konvektormi</t>
  </si>
  <si>
    <t>150</t>
  </si>
  <si>
    <t>K00339012009016011</t>
  </si>
  <si>
    <t>Oceľové panelové radiátory 33K 900x1200, s bočným pripojením, s 3 panelmi a 3 konvektormi</t>
  </si>
  <si>
    <t>152</t>
  </si>
  <si>
    <t>735311203.S1</t>
  </si>
  <si>
    <t>Podlahové kúrenie so systémovou doskou z PS fólie s výstupkami, s kročajovou izoláciou hr. 30 mm, potrubie 16x2,0 rozteč 100 mm</t>
  </si>
  <si>
    <t>154</t>
  </si>
  <si>
    <t>13,0</t>
  </si>
  <si>
    <t>735311206.S1</t>
  </si>
  <si>
    <t>Podlahové kúrenie so systémovou doskou z PS fólie s výstupkami, s kročajovou izoláciou hr. 30 mm, potrubie 16x2,0 rozteč 150 mm</t>
  </si>
  <si>
    <t>156</t>
  </si>
  <si>
    <t>10,0+5,0+8,0</t>
  </si>
  <si>
    <t>45,0</t>
  </si>
  <si>
    <t>42,0+21,0</t>
  </si>
  <si>
    <t>35,0+37,0</t>
  </si>
  <si>
    <t>735311209.S1</t>
  </si>
  <si>
    <t>Podlahové kúrenie so systémovou doskou z PS fólie s výstupkami, s kročajovou izoláciou hr. 30 mm, potrubie 16x2,0 rozteč 200 mm</t>
  </si>
  <si>
    <t>158</t>
  </si>
  <si>
    <t>6,0+15,0</t>
  </si>
  <si>
    <t>735311211.S1</t>
  </si>
  <si>
    <t>Podlahové kúrenie so systémovou doskou z PS fólie s výstupkami, s kročajovou izoláciou hr. 30 mm, potrubie 16x2,0 rozteč 250 mm</t>
  </si>
  <si>
    <t>160</t>
  </si>
  <si>
    <t>16,0</t>
  </si>
  <si>
    <t>735311540.S</t>
  </si>
  <si>
    <t>Montáž zostavy rozdeľovač / zberač na stenu typ 5 cestný</t>
  </si>
  <si>
    <t>162</t>
  </si>
  <si>
    <t>1853205</t>
  </si>
  <si>
    <t>Rozdeľovač tyčový 5-okruhový, DN 25 pre vykurovacie okruhy plošného vykurovanie, s termostatickými zvrškami a regulačnými prietokomermi (0 - 2,5 l/min), prípojky okruhov G 3/4"</t>
  </si>
  <si>
    <t>164</t>
  </si>
  <si>
    <t>735311560.S</t>
  </si>
  <si>
    <t>Montáž zostavy rozdeľovač / zberač na stenu typ 7 cestný</t>
  </si>
  <si>
    <t>166</t>
  </si>
  <si>
    <t>1853207</t>
  </si>
  <si>
    <t>Rozdeľovač tyčový 7-okruhový, DN 25 pre vykurovacie okruhy plošného vykurovanie, s termostatickými zvrškami a regulačnými prietokomermi (0 - 2,5 l/min), prípojky okruhov G 3/4"</t>
  </si>
  <si>
    <t>168</t>
  </si>
  <si>
    <t>735311570.S</t>
  </si>
  <si>
    <t>Montáž zostavy rozdeľovač / zberač na stenu typ 8 cestný</t>
  </si>
  <si>
    <t>170</t>
  </si>
  <si>
    <t>1853208</t>
  </si>
  <si>
    <t>Rozdeľovač tyčový 8-okruhový, DN 25 pre vykurovacie okruhy plošného vykurovanie, s termostatickými zvrškami a regulačnými prietokomermi (0 - 2,5 l/min), prípojky okruhov G 3/4"</t>
  </si>
  <si>
    <t>172</t>
  </si>
  <si>
    <t>735311760.S</t>
  </si>
  <si>
    <t>Montáž skrinky rozdeľovača pod omietku 5-8 okruhov</t>
  </si>
  <si>
    <t>174</t>
  </si>
  <si>
    <t>SKR118711</t>
  </si>
  <si>
    <t>Skriňa rozdeľovača z oceľového pozinkovaného plechu pre montáž na stenu, dĺžka 600 mm, hĺbka 130 mm, výška 450 mm, biela,  Ponuka platí do vypredania skladový zásob. Náhradný technický ekvivalent</t>
  </si>
  <si>
    <t>176</t>
  </si>
  <si>
    <t>SKR118712</t>
  </si>
  <si>
    <t>Skriňa rozdeľovača z oceľového pozinkovaného plechu pre montáž na stenu, dĺžka 800 mm, hĺbka 130 mm, výška 450 mm, biela,  Ponuka platí do vypredania skladový zásob. Náhradný technický ekvivalent</t>
  </si>
  <si>
    <t>178</t>
  </si>
  <si>
    <t>998735201.S</t>
  </si>
  <si>
    <t>Presun hmôt pre vykurovacie telesá v objektoch výšky do 6 m</t>
  </si>
  <si>
    <t>180</t>
  </si>
  <si>
    <t>783424340.S</t>
  </si>
  <si>
    <t>Nátery kov.potr.a armatúr syntetické potrubie do DN 50 mm dvojnás. 1x email a základný náter - 140µm</t>
  </si>
  <si>
    <t>182</t>
  </si>
  <si>
    <t>OST</t>
  </si>
  <si>
    <t>Ostatné</t>
  </si>
  <si>
    <t>HZS-001</t>
  </si>
  <si>
    <t>Uvedenie do prevádzky</t>
  </si>
  <si>
    <t>súb</t>
  </si>
  <si>
    <t>184</t>
  </si>
  <si>
    <t>HZS-004</t>
  </si>
  <si>
    <t>Vykurovacia skúška</t>
  </si>
  <si>
    <t>186</t>
  </si>
  <si>
    <t>HZS-006</t>
  </si>
  <si>
    <t>Stavebné práce ( prestupy v stenách a stropoch, ryhy, úpravy po prestupoch a ryhách...)</t>
  </si>
  <si>
    <t>188</t>
  </si>
  <si>
    <t>2022-0324 - 2.4 VZT</t>
  </si>
  <si>
    <t xml:space="preserve">    769 - Montáže vzduchotechnických zariadení</t>
  </si>
  <si>
    <t xml:space="preserve">      D1 - Zariadenie č.1</t>
  </si>
  <si>
    <t xml:space="preserve">      D2 - Zariadenie č.2</t>
  </si>
  <si>
    <t xml:space="preserve">      D3 - Spoločné sanie a výfuk pre z.č.1 a 2</t>
  </si>
  <si>
    <t xml:space="preserve">      D4 - Zariadenie č.3</t>
  </si>
  <si>
    <t xml:space="preserve">      D5 - Zariadenie č.4</t>
  </si>
  <si>
    <t>769</t>
  </si>
  <si>
    <t>Montáže vzduchotechnických zariadení</t>
  </si>
  <si>
    <t>D1</t>
  </si>
  <si>
    <t>Zariadenie č.1</t>
  </si>
  <si>
    <t>1.1</t>
  </si>
  <si>
    <t>Rekuperačná jednotka, protiprúdy výmenník, vstavaný vodný ohrev, interiérové vertikálne prevedenie</t>
  </si>
  <si>
    <t>Pol4</t>
  </si>
  <si>
    <t>2x Sifón + dopojenie na odvod kondenzátu</t>
  </si>
  <si>
    <t>bm</t>
  </si>
  <si>
    <t>Pol5</t>
  </si>
  <si>
    <t>Pol6</t>
  </si>
  <si>
    <t>Systém MaR - dodaný samostatne</t>
  </si>
  <si>
    <t>Pol7</t>
  </si>
  <si>
    <t>1.2</t>
  </si>
  <si>
    <t>Tlmič hluku THP-10-600x400-1120-3</t>
  </si>
  <si>
    <t>1.3</t>
  </si>
  <si>
    <t>Tlmič hluku THP-20-800x400-3000-2</t>
  </si>
  <si>
    <t>1.3a</t>
  </si>
  <si>
    <t>Tlmič hluku THP-10-600x400-1000-3</t>
  </si>
  <si>
    <t>1.3b</t>
  </si>
  <si>
    <t>Tlmič hluku THP-20-800x400-500-2</t>
  </si>
  <si>
    <t>1.4</t>
  </si>
  <si>
    <t>Prívodný anemostat VVKR-A-S-600x40-B</t>
  </si>
  <si>
    <t>Pol18</t>
  </si>
  <si>
    <t>Pretlakový box PB-VVK-S-600-S-H-D1</t>
  </si>
  <si>
    <t>Pol19</t>
  </si>
  <si>
    <t>1.5</t>
  </si>
  <si>
    <t>Odvodný anemostat VVKR-A-S-600x32-B</t>
  </si>
  <si>
    <t>1.6</t>
  </si>
  <si>
    <t>Odvodný anemostat CRS-250-SW</t>
  </si>
  <si>
    <t>1.7</t>
  </si>
  <si>
    <t>Tanierový ventil EFF-100 + montážny krčok</t>
  </si>
  <si>
    <t>1.8</t>
  </si>
  <si>
    <t>Stenová mriežka NOVA-L1-625x325-1-12-0-SW</t>
  </si>
  <si>
    <t>1.9</t>
  </si>
  <si>
    <t>Stenová mriežka NOVA-L1-425x125-1-12-0-SW</t>
  </si>
  <si>
    <t>1.10</t>
  </si>
  <si>
    <t>Revízne dvierka 250x150 na fi400</t>
  </si>
  <si>
    <t>1.11</t>
  </si>
  <si>
    <t>Revízne dvierka 400x300 na štvorhranné potrubie</t>
  </si>
  <si>
    <t>Pol34</t>
  </si>
  <si>
    <t>VZT potrubie štvorhranné SK.1: do obvodu 2400mm (30% tv.)</t>
  </si>
  <si>
    <t>Pol35</t>
  </si>
  <si>
    <t>Pol36</t>
  </si>
  <si>
    <t>VZT potrubie štvorhranné SK.1: do obvodu 1890mm (30% tv.)</t>
  </si>
  <si>
    <t>Pol37</t>
  </si>
  <si>
    <t>Pol38</t>
  </si>
  <si>
    <t>Potrubie kruhové: SR 400 (30% tv.)</t>
  </si>
  <si>
    <t>Pol39</t>
  </si>
  <si>
    <t>Pol40</t>
  </si>
  <si>
    <t>Potrubie kruhové: SR 355 (30% tv.)</t>
  </si>
  <si>
    <t>Pol41</t>
  </si>
  <si>
    <t>Pol42</t>
  </si>
  <si>
    <t>Potrubie kruhové: SR 315 (30% tv.)</t>
  </si>
  <si>
    <t>Pol43</t>
  </si>
  <si>
    <t>Pol44</t>
  </si>
  <si>
    <t>Potrubie kruhové: SR 280 (30% tv.)</t>
  </si>
  <si>
    <t>Pol45</t>
  </si>
  <si>
    <t>Pol46</t>
  </si>
  <si>
    <t>Potrubie kruhové: SR 250 (30% tv.)</t>
  </si>
  <si>
    <t>Pol47</t>
  </si>
  <si>
    <t>Pol48</t>
  </si>
  <si>
    <t>Potrubie kruhové: SR 100 (30% tv.)</t>
  </si>
  <si>
    <t>Pol49</t>
  </si>
  <si>
    <t>Pol50</t>
  </si>
  <si>
    <t>Potrubie ohybné neizolované 250mm</t>
  </si>
  <si>
    <t>Pol51</t>
  </si>
  <si>
    <t>Pol52</t>
  </si>
  <si>
    <t>Potrubie ohybné neizolované 100mm</t>
  </si>
  <si>
    <t>Pol53</t>
  </si>
  <si>
    <t>D2</t>
  </si>
  <si>
    <t>Zariadenie č.2</t>
  </si>
  <si>
    <t>2.1</t>
  </si>
  <si>
    <t>Pol56</t>
  </si>
  <si>
    <t>2.2</t>
  </si>
  <si>
    <t>2.3</t>
  </si>
  <si>
    <t>Tlmič hluku THP-10-600x400-500-3</t>
  </si>
  <si>
    <t>2.4</t>
  </si>
  <si>
    <t>Tlmič hluku THP-10-600x400-1500-3</t>
  </si>
  <si>
    <t>2.5</t>
  </si>
  <si>
    <t>2.6</t>
  </si>
  <si>
    <t>Odvodný anemostat VVKR-A-S-600x40-B</t>
  </si>
  <si>
    <t>2.7</t>
  </si>
  <si>
    <t>Pol65</t>
  </si>
  <si>
    <t>VZT potrubie štvorhranné SK.1: do obvodu 2000mm (30% tv.)</t>
  </si>
  <si>
    <t>Pol66</t>
  </si>
  <si>
    <t>D3</t>
  </si>
  <si>
    <t>Spoločné sanie a výfuk pre z.č.1 a 2</t>
  </si>
  <si>
    <t>12.1</t>
  </si>
  <si>
    <t>Výfukové koleno so sitom 400x710 / 120 zaizolované 30mm izoláciou a oplechované</t>
  </si>
  <si>
    <t>Pol69</t>
  </si>
  <si>
    <t>Potrubie prechodu cez strechu zaizolované 30mm izoláciou a oplechované / 1200</t>
  </si>
  <si>
    <t>Pol70</t>
  </si>
  <si>
    <t>12.2</t>
  </si>
  <si>
    <t>190</t>
  </si>
  <si>
    <t>192</t>
  </si>
  <si>
    <t>194</t>
  </si>
  <si>
    <t>Pol71</t>
  </si>
  <si>
    <t>VZT potrubie štvorhranné SK.1: do obvodu 2200mm (50% tv.)</t>
  </si>
  <si>
    <t>196</t>
  </si>
  <si>
    <t>Pol72</t>
  </si>
  <si>
    <t>198</t>
  </si>
  <si>
    <t>Pol73</t>
  </si>
  <si>
    <t>VZT potrubie štvorhranné SK.1: do obvodu 1760mm (50% tv.)</t>
  </si>
  <si>
    <t>200</t>
  </si>
  <si>
    <t>Pol74</t>
  </si>
  <si>
    <t>202</t>
  </si>
  <si>
    <t>Pol75</t>
  </si>
  <si>
    <t>Tepelná izolácia sania a výfuku 30mm samolep v inetréri po jednotku</t>
  </si>
  <si>
    <t>204</t>
  </si>
  <si>
    <t>Pol76</t>
  </si>
  <si>
    <t>206</t>
  </si>
  <si>
    <t>D4</t>
  </si>
  <si>
    <t>Zariadenie č.3</t>
  </si>
  <si>
    <t>3.1</t>
  </si>
  <si>
    <t>Odvodný ventilátor napr. TD 800/200 T IP44</t>
  </si>
  <si>
    <t>208</t>
  </si>
  <si>
    <t>210</t>
  </si>
  <si>
    <t>Pol79</t>
  </si>
  <si>
    <t>2x dilatačná manžeta + spätná klapka RSK 250</t>
  </si>
  <si>
    <t>212</t>
  </si>
  <si>
    <t>Pol80</t>
  </si>
  <si>
    <t>214</t>
  </si>
  <si>
    <t>3.2</t>
  </si>
  <si>
    <t>216</t>
  </si>
  <si>
    <t>218</t>
  </si>
  <si>
    <t>220</t>
  </si>
  <si>
    <t>222</t>
  </si>
  <si>
    <t>3.3</t>
  </si>
  <si>
    <t>Krycia mriežka IGC 250 - RAL...</t>
  </si>
  <si>
    <t>224</t>
  </si>
  <si>
    <t>226</t>
  </si>
  <si>
    <t>3.4</t>
  </si>
  <si>
    <t>228</t>
  </si>
  <si>
    <t>230</t>
  </si>
  <si>
    <t>232</t>
  </si>
  <si>
    <t>234</t>
  </si>
  <si>
    <t>Pol83</t>
  </si>
  <si>
    <t>Potrubie kruhové: SR 200 (100% tv.)</t>
  </si>
  <si>
    <t>236</t>
  </si>
  <si>
    <t>Pol84</t>
  </si>
  <si>
    <t>238</t>
  </si>
  <si>
    <t>240</t>
  </si>
  <si>
    <t>242</t>
  </si>
  <si>
    <t>121</t>
  </si>
  <si>
    <t>Pol85</t>
  </si>
  <si>
    <t>Tepelná izolácia výfuku 30mm samolep v inetréri po ventilátor</t>
  </si>
  <si>
    <t>244</t>
  </si>
  <si>
    <t>Pol86</t>
  </si>
  <si>
    <t>246</t>
  </si>
  <si>
    <t>D5</t>
  </si>
  <si>
    <t>Zariadenie č.4</t>
  </si>
  <si>
    <t>123</t>
  </si>
  <si>
    <t>4.1</t>
  </si>
  <si>
    <t>Odvodný ventilátor napr. TD 350/125 T IP44</t>
  </si>
  <si>
    <t>248</t>
  </si>
  <si>
    <t>250</t>
  </si>
  <si>
    <t>125</t>
  </si>
  <si>
    <t>Pol89</t>
  </si>
  <si>
    <t>2x dilatačná manžeta + spätná klapka RSK 125</t>
  </si>
  <si>
    <t>252</t>
  </si>
  <si>
    <t>Pol90</t>
  </si>
  <si>
    <t>254</t>
  </si>
  <si>
    <t>127</t>
  </si>
  <si>
    <t>Pol91</t>
  </si>
  <si>
    <t>Zapínanie vetranie vypínačom pri vstupe do miestnosti - zabezpečí elektro</t>
  </si>
  <si>
    <t>256</t>
  </si>
  <si>
    <t>4.2</t>
  </si>
  <si>
    <t>258</t>
  </si>
  <si>
    <t>129</t>
  </si>
  <si>
    <t>260</t>
  </si>
  <si>
    <t>4.3</t>
  </si>
  <si>
    <t>262</t>
  </si>
  <si>
    <t>131</t>
  </si>
  <si>
    <t>264</t>
  </si>
  <si>
    <t>4.4</t>
  </si>
  <si>
    <t>266</t>
  </si>
  <si>
    <t>133</t>
  </si>
  <si>
    <t>268</t>
  </si>
  <si>
    <t>Pol92</t>
  </si>
  <si>
    <t>Potrubie kruhové: SR 200 (30% tv.)</t>
  </si>
  <si>
    <t>270</t>
  </si>
  <si>
    <t>135</t>
  </si>
  <si>
    <t>Pol93</t>
  </si>
  <si>
    <t>272</t>
  </si>
  <si>
    <t>Pol94</t>
  </si>
  <si>
    <t>Potrubie kruhové: SR 125 (30% tv.)</t>
  </si>
  <si>
    <t>274</t>
  </si>
  <si>
    <t>137</t>
  </si>
  <si>
    <t>Pol95</t>
  </si>
  <si>
    <t>276</t>
  </si>
  <si>
    <t>278</t>
  </si>
  <si>
    <t>139</t>
  </si>
  <si>
    <t>280</t>
  </si>
  <si>
    <t>282</t>
  </si>
  <si>
    <t>141</t>
  </si>
  <si>
    <t>284</t>
  </si>
  <si>
    <t>286</t>
  </si>
  <si>
    <t>143</t>
  </si>
  <si>
    <t>288</t>
  </si>
  <si>
    <t>Pol96</t>
  </si>
  <si>
    <t>Spojovací, tesniaci a montážny materiál</t>
  </si>
  <si>
    <t>290</t>
  </si>
  <si>
    <t>145</t>
  </si>
  <si>
    <t>Pol97</t>
  </si>
  <si>
    <t>292</t>
  </si>
  <si>
    <t>Pol98</t>
  </si>
  <si>
    <t>Elektrozapojenie + revízna správa</t>
  </si>
  <si>
    <t>294</t>
  </si>
  <si>
    <t>147</t>
  </si>
  <si>
    <t>Pol99</t>
  </si>
  <si>
    <t>296</t>
  </si>
  <si>
    <t>Pol100</t>
  </si>
  <si>
    <t>Skúšky a zaregulovanie  vr. vypracovania návrhu priebehu skúšok  a skúšobných  protokolov:  skúšky  tesnosti VZT rozvodov (protokol o únikoch) , zaregulovanie meraním v miestnostiach a funkčné skúšky, komplexné skúšky a optimalizácia chodu, sfunkčenie.</t>
  </si>
  <si>
    <t>298</t>
  </si>
  <si>
    <t>2022-033 - SO.03 Elektroinštalácia</t>
  </si>
  <si>
    <t>2022-0312 - 3.1 Elektroinštalácia - schodisko</t>
  </si>
  <si>
    <t xml:space="preserve">    21-M - Elektromontáže   </t>
  </si>
  <si>
    <t xml:space="preserve">    B1 - Materiál   </t>
  </si>
  <si>
    <t xml:space="preserve">    D3 - Doplnenie do jestvujúceho rozvádzača RH   </t>
  </si>
  <si>
    <t xml:space="preserve">HZS - Hodinové zúčtovacie sadzby   </t>
  </si>
  <si>
    <t>21-M</t>
  </si>
  <si>
    <t xml:space="preserve">Elektromontáže   </t>
  </si>
  <si>
    <t>210010027.S</t>
  </si>
  <si>
    <t>Rúrka ohybná elektroinštalačná z PVC typ FXP 32, uložená pevne</t>
  </si>
  <si>
    <t>1191414605</t>
  </si>
  <si>
    <t>210010351.S</t>
  </si>
  <si>
    <t>Krabicová rozvodka z lisovaného izolantu vrátane ukončenia káblov a zapojenia vodičov typ 6455-11 do 4 m</t>
  </si>
  <si>
    <t>-1260862211</t>
  </si>
  <si>
    <t>210010352.S</t>
  </si>
  <si>
    <t>Krabicová rozvodka z lisovaného izolantu vrátane ukončenia káblov a zapojenia vodičov typ 6455-26 do 6 m</t>
  </si>
  <si>
    <t>-1170254297</t>
  </si>
  <si>
    <t>210011310.S</t>
  </si>
  <si>
    <t>Osadenie polyamidovej príchytky (hmoždinky) HM 8 do tvrdého kameňa, jednoduchého betónu a železobetónu</t>
  </si>
  <si>
    <t>-348586444</t>
  </si>
  <si>
    <t>210020152.S</t>
  </si>
  <si>
    <t>Montáž nástenných konzol pre kábelové rošty</t>
  </si>
  <si>
    <t>1649057687</t>
  </si>
  <si>
    <t>210020302.S</t>
  </si>
  <si>
    <t>Káblový žľab - káblový nosný systém, pozink., vrátane príslušenstva, 62/50 mm bez veka vrátane podpery</t>
  </si>
  <si>
    <t>130438863</t>
  </si>
  <si>
    <t>210020304.S</t>
  </si>
  <si>
    <t>Káblový žľab - káblový nosný systém, pozink., vrátane príslušenstva, 125/50 mm bez veka vrátane podpery</t>
  </si>
  <si>
    <t>1165493268</t>
  </si>
  <si>
    <t>210020651.S</t>
  </si>
  <si>
    <t>Oceľová nosná konštrukcia pre prístroje a elektrické zariadenia hmotnosti do 5 kg</t>
  </si>
  <si>
    <t>-1358658051</t>
  </si>
  <si>
    <t>210020651.S1</t>
  </si>
  <si>
    <t>Oceľová nosná konštrukcia pre prístroje a elektrické zariadenia hmotnosti do 1 kg</t>
  </si>
  <si>
    <t>-540941224</t>
  </si>
  <si>
    <t>210100001.S</t>
  </si>
  <si>
    <t>Ukončenie vodičov v rozvádzač. vrátane zapojenia a vodičovej koncovky do 2,5 mm2</t>
  </si>
  <si>
    <t>1515645046</t>
  </si>
  <si>
    <t>210100002.S</t>
  </si>
  <si>
    <t>Ukončenie vodičov v rozvádzač. vrátane zapojenia a vodičovej koncovky do 6 mm2</t>
  </si>
  <si>
    <t>1123272120</t>
  </si>
  <si>
    <t>210100251.S</t>
  </si>
  <si>
    <t>Ukončenie celoplastových káblov zmrašť. záklopkou alebo páskou do 4 x 10 mm2</t>
  </si>
  <si>
    <t>-1709345621</t>
  </si>
  <si>
    <t>210100351.S</t>
  </si>
  <si>
    <t>Upchávka pre káble alebo šnúry do 4 žíl do P 21</t>
  </si>
  <si>
    <t>-1163417186</t>
  </si>
  <si>
    <t>210110095.S</t>
  </si>
  <si>
    <t>Spínače snímač pohybu do stropu</t>
  </si>
  <si>
    <t>1455045954</t>
  </si>
  <si>
    <t>210111021.S</t>
  </si>
  <si>
    <t>Domová zásuvka pre zapustenú montáž IP 44, vrátane zapojenia 250 V / 16A,  2P + PE</t>
  </si>
  <si>
    <t>-386476760</t>
  </si>
  <si>
    <t>210201346.S</t>
  </si>
  <si>
    <t>Zapojenie LED svietidla IP65, priemyselné závesné</t>
  </si>
  <si>
    <t>-1644415779</t>
  </si>
  <si>
    <t>210201510.S</t>
  </si>
  <si>
    <t>Zapojenie núdzového svietidla IP22, 1x svetelný LED zdroj - núdzový režim</t>
  </si>
  <si>
    <t>526394688</t>
  </si>
  <si>
    <t>210201911.S</t>
  </si>
  <si>
    <t>Montáž svietidla interiérového na strop do 1,0 kg</t>
  </si>
  <si>
    <t>-1831873150</t>
  </si>
  <si>
    <t>210201942.S</t>
  </si>
  <si>
    <t>Montáž svietidla zavesného do 2,0 kg</t>
  </si>
  <si>
    <t>154640183</t>
  </si>
  <si>
    <t>210220001.S</t>
  </si>
  <si>
    <t>Uzemňovacie vedenie na povrchu FeZn drôt zvodový O 8-10</t>
  </si>
  <si>
    <t>-310678791</t>
  </si>
  <si>
    <t>210220022.S</t>
  </si>
  <si>
    <t>Uzemňovacie vedenie v zemi FeZn do 300 mm2 vrátane izolácie spojov</t>
  </si>
  <si>
    <t>385874675</t>
  </si>
  <si>
    <t>210220031.S</t>
  </si>
  <si>
    <t>Ekvipotenciálna svorkovnica EPS 2 v krabici KO 125 E</t>
  </si>
  <si>
    <t>-2117240555</t>
  </si>
  <si>
    <t>210220040.S</t>
  </si>
  <si>
    <t>Svorka na potrubie Bernard vrátane pásika Cu</t>
  </si>
  <si>
    <t>888431231</t>
  </si>
  <si>
    <t>210220204.S</t>
  </si>
  <si>
    <t>Zachytávacia tyč FeZn bez osadenia JP 10, JP 15, JP 20</t>
  </si>
  <si>
    <t>1297159797</t>
  </si>
  <si>
    <t>210220210.S</t>
  </si>
  <si>
    <t>Podstavec betónový FeZn k zachytávacej tyči JP</t>
  </si>
  <si>
    <t>-770169219</t>
  </si>
  <si>
    <t>210220220.S</t>
  </si>
  <si>
    <t>Držiak zachytávacej tyče FeZn DJ1-8</t>
  </si>
  <si>
    <t>1927541491</t>
  </si>
  <si>
    <t>210220243.S</t>
  </si>
  <si>
    <t>Svorka FeZn spojovacia SS</t>
  </si>
  <si>
    <t>-1991791711</t>
  </si>
  <si>
    <t>210220253.S</t>
  </si>
  <si>
    <t>Svorka FeZn uzemňovacia SR03</t>
  </si>
  <si>
    <t>1114903627</t>
  </si>
  <si>
    <t>210290891.S</t>
  </si>
  <si>
    <t>Doplnenie označovacích štítkov na jednotlivé káble</t>
  </si>
  <si>
    <t>-1881181934</t>
  </si>
  <si>
    <t>210800146.S</t>
  </si>
  <si>
    <t>Kábel medený uložený pevne CYKY 450/750 V 3x1,5</t>
  </si>
  <si>
    <t>1765932682</t>
  </si>
  <si>
    <t>210800147.S</t>
  </si>
  <si>
    <t>Kábel medený uložený pevne CYKY 450/750 V 3x2,5</t>
  </si>
  <si>
    <t>-1617597316</t>
  </si>
  <si>
    <t>210800628.S</t>
  </si>
  <si>
    <t>Vodič medený uložený pevne H07V-K (CYA)  450/750 V 6</t>
  </si>
  <si>
    <t>1243264190</t>
  </si>
  <si>
    <t>HZS000111.S</t>
  </si>
  <si>
    <t>Stavebno montážne práce nepredvídané</t>
  </si>
  <si>
    <t>-2048749037</t>
  </si>
  <si>
    <t>PPV</t>
  </si>
  <si>
    <t>Podiel pridružených výkonov</t>
  </si>
  <si>
    <t>-829749090</t>
  </si>
  <si>
    <t>B1</t>
  </si>
  <si>
    <t xml:space="preserve">Materiál   </t>
  </si>
  <si>
    <t>341110000800.S</t>
  </si>
  <si>
    <t>Kábel medený CYKY 3x2,5 mm2</t>
  </si>
  <si>
    <t>1780370136</t>
  </si>
  <si>
    <t>341110000700.S</t>
  </si>
  <si>
    <t>Kábel medený CYKY 3x1,5 mm2</t>
  </si>
  <si>
    <t>861564035</t>
  </si>
  <si>
    <t>341310009100.S</t>
  </si>
  <si>
    <t>Vodič medený flexibilný H07V-K 6 mm2</t>
  </si>
  <si>
    <t>-971451676</t>
  </si>
  <si>
    <t>345710009300</t>
  </si>
  <si>
    <t>Rúrka ohybná vlnitá pancierová PVC-U, FXP D 32</t>
  </si>
  <si>
    <t>-1070506136</t>
  </si>
  <si>
    <t>345510000201.S</t>
  </si>
  <si>
    <t>Zásuvka zapustená jednonásobná 16A, 250V, IP44</t>
  </si>
  <si>
    <t>-1870712983</t>
  </si>
  <si>
    <t>40461965004701</t>
  </si>
  <si>
    <t>A - Svietidlo stropné LED, 1x40W, 4800lm, 230V, IP65</t>
  </si>
  <si>
    <t>1215183188</t>
  </si>
  <si>
    <t>40461965004706</t>
  </si>
  <si>
    <t>N - Svietidlo núdzové LED, 1x1W, 120lm, 230V, IP42 + piktogram</t>
  </si>
  <si>
    <t>-1417437562</t>
  </si>
  <si>
    <t>404610002801.S</t>
  </si>
  <si>
    <t>BQ - Pohybový senzor 2300W, 230V, IP44</t>
  </si>
  <si>
    <t>1651112125</t>
  </si>
  <si>
    <t>3451394527</t>
  </si>
  <si>
    <t>Mrežový žľab 100x55</t>
  </si>
  <si>
    <t>2081986727</t>
  </si>
  <si>
    <t>3141128</t>
  </si>
  <si>
    <t>Závitová tyč  M8 1M G</t>
  </si>
  <si>
    <t>-1630574042</t>
  </si>
  <si>
    <t>6357506</t>
  </si>
  <si>
    <t>Trapézové upevnenie  TPB 100 FS</t>
  </si>
  <si>
    <t>-1471814358</t>
  </si>
  <si>
    <t>6437109</t>
  </si>
  <si>
    <t>Nástenné upevnenie pre mrežový žľab</t>
  </si>
  <si>
    <t>-410762061</t>
  </si>
  <si>
    <t>6418244</t>
  </si>
  <si>
    <t>Skrutka so 6-hrannou hlavou s maticou a podložkou 10X110 G</t>
  </si>
  <si>
    <t>-217851796</t>
  </si>
  <si>
    <t>3400085</t>
  </si>
  <si>
    <t>6-hranná matica   M8 G</t>
  </si>
  <si>
    <t>-2120150504</t>
  </si>
  <si>
    <t>1122972</t>
  </si>
  <si>
    <t>Profilová lišta  3M 2  dierovaná, šírka výrezu 22 mm</t>
  </si>
  <si>
    <t>664770341</t>
  </si>
  <si>
    <t>6016596</t>
  </si>
  <si>
    <t>Spojka pre mrežový žľab</t>
  </si>
  <si>
    <t>-1081734178</t>
  </si>
  <si>
    <t>3451394541</t>
  </si>
  <si>
    <t>Kotevná tyč</t>
  </si>
  <si>
    <t>-425029810</t>
  </si>
  <si>
    <t>3450927000</t>
  </si>
  <si>
    <t>Krabica 6455-11</t>
  </si>
  <si>
    <t>-952643950</t>
  </si>
  <si>
    <t>3410103069</t>
  </si>
  <si>
    <t>Krabica 6455-26</t>
  </si>
  <si>
    <t>127953601</t>
  </si>
  <si>
    <t>3452104400</t>
  </si>
  <si>
    <t>G-Káblové oko CU   1,5x3 KU-L</t>
  </si>
  <si>
    <t>-833618257</t>
  </si>
  <si>
    <t>3452105200</t>
  </si>
  <si>
    <t>G-Káblové oko CU   6x5  KU-L</t>
  </si>
  <si>
    <t>-1329534775</t>
  </si>
  <si>
    <t>2830165500</t>
  </si>
  <si>
    <t>Zmršťovacia káblová koncovka 4 x    6 - 4 x 25 mm2</t>
  </si>
  <si>
    <t>-852773006</t>
  </si>
  <si>
    <t>3451010400</t>
  </si>
  <si>
    <t>Vývodka PG-21</t>
  </si>
  <si>
    <t>343434016</t>
  </si>
  <si>
    <t>5015111</t>
  </si>
  <si>
    <t>Lišta potenciálov. vyrovnania</t>
  </si>
  <si>
    <t>936181116</t>
  </si>
  <si>
    <t>1015847.1</t>
  </si>
  <si>
    <t>Káblové oká</t>
  </si>
  <si>
    <t>1110184686</t>
  </si>
  <si>
    <t>RHK5-4/10</t>
  </si>
  <si>
    <t>Koncovka rozdeľovacia 5x4-10 bez spojovačov zmraštiteľná RHK5-4/10</t>
  </si>
  <si>
    <t>1969003641</t>
  </si>
  <si>
    <t>ESV000000041</t>
  </si>
  <si>
    <t>Svorka uzemňovacia ZSA 16 16mm2 BERNARD</t>
  </si>
  <si>
    <t>2054448004</t>
  </si>
  <si>
    <t>56711</t>
  </si>
  <si>
    <t>BERNARD Pásik ZSA16 0,5m nerez</t>
  </si>
  <si>
    <t>-1332426837</t>
  </si>
  <si>
    <t>354410001000.S</t>
  </si>
  <si>
    <t>Svorka FeZn uzemňovacia označenie SR 03 B</t>
  </si>
  <si>
    <t>708733963</t>
  </si>
  <si>
    <t>354410003400.S</t>
  </si>
  <si>
    <t>Svorka FeZn spojovacia označenie SS</t>
  </si>
  <si>
    <t>896170556</t>
  </si>
  <si>
    <t>354410054700.S</t>
  </si>
  <si>
    <t>Drôt bleskozvodový FeZn, d 8 mm</t>
  </si>
  <si>
    <t>757228470</t>
  </si>
  <si>
    <t>354410058800.S</t>
  </si>
  <si>
    <t>Pásovina uzemňovacia FeZn 30 x 4 mm</t>
  </si>
  <si>
    <t>1507333014</t>
  </si>
  <si>
    <t>354410058810.S</t>
  </si>
  <si>
    <t>Zachytávacia tyč 3m</t>
  </si>
  <si>
    <t>-115626126</t>
  </si>
  <si>
    <t>354410058820.S</t>
  </si>
  <si>
    <t>Svorka k zachytávacej tyči</t>
  </si>
  <si>
    <t>-1535881522</t>
  </si>
  <si>
    <t>354410058830.S</t>
  </si>
  <si>
    <t>3-ramenný stojan</t>
  </si>
  <si>
    <t>-1404315268</t>
  </si>
  <si>
    <t>354410058840.S</t>
  </si>
  <si>
    <t>Betónový podstavec 18kg</t>
  </si>
  <si>
    <t>1754997225</t>
  </si>
  <si>
    <t>354410058850.S</t>
  </si>
  <si>
    <t>Ochranná podložka</t>
  </si>
  <si>
    <t>-143340865</t>
  </si>
  <si>
    <t>345610005701</t>
  </si>
  <si>
    <t>Svorka WAGO 3</t>
  </si>
  <si>
    <t>1250515427</t>
  </si>
  <si>
    <t>345610005703</t>
  </si>
  <si>
    <t>Svorka WAGO 5</t>
  </si>
  <si>
    <t>-1288928382</t>
  </si>
  <si>
    <t>345130201</t>
  </si>
  <si>
    <t>Drobný inštalačný materiál</t>
  </si>
  <si>
    <t>1388688222</t>
  </si>
  <si>
    <t>345610005702</t>
  </si>
  <si>
    <t>Svorka WAGO 4</t>
  </si>
  <si>
    <t>-937867853</t>
  </si>
  <si>
    <t>345130201.3</t>
  </si>
  <si>
    <t>Štítok zatvárací</t>
  </si>
  <si>
    <t>-182875212</t>
  </si>
  <si>
    <t>345285714</t>
  </si>
  <si>
    <t>Svorka BOKO</t>
  </si>
  <si>
    <t>810913240</t>
  </si>
  <si>
    <t>MD</t>
  </si>
  <si>
    <t>Mimostavenisková doprava</t>
  </si>
  <si>
    <t>2082329186</t>
  </si>
  <si>
    <t>PM</t>
  </si>
  <si>
    <t>Podružný materiál</t>
  </si>
  <si>
    <t>-1147487873</t>
  </si>
  <si>
    <t xml:space="preserve">Doplnenie do jestvujúceho rozvádzača RH   </t>
  </si>
  <si>
    <t>OEZ:06744</t>
  </si>
  <si>
    <t>Poistková vložka PV22 25A gG</t>
  </si>
  <si>
    <t>-1680966759</t>
  </si>
  <si>
    <t>345986006.2</t>
  </si>
  <si>
    <t>Drobný inštal. materiál</t>
  </si>
  <si>
    <t>-1113010454</t>
  </si>
  <si>
    <t>MONT2</t>
  </si>
  <si>
    <t>Montáž a zapojenie komponentov</t>
  </si>
  <si>
    <t>-1671110632</t>
  </si>
  <si>
    <t xml:space="preserve">Hodinové zúčtovacie sadzby   </t>
  </si>
  <si>
    <t>213291000</t>
  </si>
  <si>
    <t>Odborná prehliadka a odborná skúška</t>
  </si>
  <si>
    <t>-1715826457</t>
  </si>
  <si>
    <t>213291001</t>
  </si>
  <si>
    <t>Lešenie pojazdné</t>
  </si>
  <si>
    <t>-1600038370</t>
  </si>
  <si>
    <t>HZS-002</t>
  </si>
  <si>
    <t>Výkres skutočného vyhotovenia</t>
  </si>
  <si>
    <t>630854360</t>
  </si>
  <si>
    <t>Úprava a doplnenie vývodov v poli č.4</t>
  </si>
  <si>
    <t>1745917391</t>
  </si>
  <si>
    <t>HZS-005</t>
  </si>
  <si>
    <t>Prekládka a úprava jestvujúcej el. inštalácie</t>
  </si>
  <si>
    <t>66792215</t>
  </si>
  <si>
    <t>Dopojenie na jestujúce uzemnenie</t>
  </si>
  <si>
    <t>-276899133</t>
  </si>
  <si>
    <t>2022-0325 - 3.2 Elektroinštalácia - sociálne zázemie</t>
  </si>
  <si>
    <t xml:space="preserve">    D1 - Materiál - Rozvádzač R1   </t>
  </si>
  <si>
    <t xml:space="preserve">    D2 - Doplnenie do jestvujúceho rozvádzača RH   </t>
  </si>
  <si>
    <t>210010026.S</t>
  </si>
  <si>
    <t>Rúrka ohybná elektroinštalačná z PVC typ FXP 25, uložená pevne</t>
  </si>
  <si>
    <t>-1506754024</t>
  </si>
  <si>
    <t>1522581021</t>
  </si>
  <si>
    <t>210010301.S</t>
  </si>
  <si>
    <t>Krabica prístrojová bez zapojenia (1901, KP 68, KZ 3)</t>
  </si>
  <si>
    <t>-171691632</t>
  </si>
  <si>
    <t>-1773962015</t>
  </si>
  <si>
    <t>679797859</t>
  </si>
  <si>
    <t>-1244029527</t>
  </si>
  <si>
    <t>1319736739</t>
  </si>
  <si>
    <t>765527349</t>
  </si>
  <si>
    <t>210020306.S</t>
  </si>
  <si>
    <t>Káblový žľab</t>
  </si>
  <si>
    <t>-1814289027</t>
  </si>
  <si>
    <t>-824737850</t>
  </si>
  <si>
    <t>-1610616840</t>
  </si>
  <si>
    <t>-1540747186</t>
  </si>
  <si>
    <t>1664515233</t>
  </si>
  <si>
    <t>210100003.S</t>
  </si>
  <si>
    <t>Ukončenie vodičov v rozvádzač. vrátane zapojenia a vodičovej koncovky do 16 mm2</t>
  </si>
  <si>
    <t>-1455715302</t>
  </si>
  <si>
    <t>210100004.S</t>
  </si>
  <si>
    <t>Ukončenie vodičov v rozvádzač. vrátane zapojenia a vodičovej koncovky do 25 mm2</t>
  </si>
  <si>
    <t>2073022002</t>
  </si>
  <si>
    <t>210100005.S</t>
  </si>
  <si>
    <t>Ukončenie vodičov v rozvádzač. vrátane zapojenia a vodičovej koncovky do 35 mm2</t>
  </si>
  <si>
    <t>1829098188</t>
  </si>
  <si>
    <t>1122388356</t>
  </si>
  <si>
    <t>210100258.S</t>
  </si>
  <si>
    <t>Ukončenie celoplastových káblov zmrašť. záklopkou alebo páskou do 5 x 4 mm2</t>
  </si>
  <si>
    <t>768179007</t>
  </si>
  <si>
    <t>349800745</t>
  </si>
  <si>
    <t>210100353.S</t>
  </si>
  <si>
    <t>Upchávka pre káble alebo šnúry do 4 žíl do P 42</t>
  </si>
  <si>
    <t>234559074</t>
  </si>
  <si>
    <t>210110001.S</t>
  </si>
  <si>
    <t>Jednopólový spínač - radenie 1, nástenný IP 44, vrátane zapojenia</t>
  </si>
  <si>
    <t>-330064963</t>
  </si>
  <si>
    <t>210110004.S</t>
  </si>
  <si>
    <t>Striedavý prepínač - radenie 6, nástenný, IP 44, vrátane zapojenia</t>
  </si>
  <si>
    <t>1372391834</t>
  </si>
  <si>
    <t>210110005.S</t>
  </si>
  <si>
    <t>Krížový prepínač - radenie 7, nástenný IP 44, vrátane zapojenia</t>
  </si>
  <si>
    <t>58429726</t>
  </si>
  <si>
    <t>-1237444478</t>
  </si>
  <si>
    <t>210110501.S</t>
  </si>
  <si>
    <t>Vypínač vačkový</t>
  </si>
  <si>
    <t>42053274</t>
  </si>
  <si>
    <t>1362846766</t>
  </si>
  <si>
    <t>210190003.S</t>
  </si>
  <si>
    <t>Montáž oceľoplechovej rozvodnice do váhy 100 kg</t>
  </si>
  <si>
    <t>-829427921</t>
  </si>
  <si>
    <t>210201080.S</t>
  </si>
  <si>
    <t>Zapojenie LED svietidla IP20, stropného - nástenného</t>
  </si>
  <si>
    <t>-60878452</t>
  </si>
  <si>
    <t>-656006871</t>
  </si>
  <si>
    <t>786473363</t>
  </si>
  <si>
    <t>-1097827855</t>
  </si>
  <si>
    <t>-919021990</t>
  </si>
  <si>
    <t>210203056.S</t>
  </si>
  <si>
    <t>Montáž a zapojenie LED panelu 600x600 mm zaveseného</t>
  </si>
  <si>
    <t>-1361501143</t>
  </si>
  <si>
    <t>-1975347490</t>
  </si>
  <si>
    <t>254243661</t>
  </si>
  <si>
    <t>1458457699</t>
  </si>
  <si>
    <t>76050962</t>
  </si>
  <si>
    <t>-620334387</t>
  </si>
  <si>
    <t>210800159.S</t>
  </si>
  <si>
    <t>Kábel medený uložený pevne CYKY 450/750 V 5x2,5</t>
  </si>
  <si>
    <t>-349827652</t>
  </si>
  <si>
    <t>-1256835269</t>
  </si>
  <si>
    <t>210800629.S</t>
  </si>
  <si>
    <t>Vodič medený uložený pevne H07V-K (CYA)  450/750 V 10</t>
  </si>
  <si>
    <t>2138647031</t>
  </si>
  <si>
    <t>210800630.S</t>
  </si>
  <si>
    <t>Vodič medený uložený pevne H07V-K (CYA)  450/750 V 16</t>
  </si>
  <si>
    <t>1042095690</t>
  </si>
  <si>
    <t>210800631.S</t>
  </si>
  <si>
    <t>Vodič medený uložený pevne H07V-K (CYA)  450/750 V 25</t>
  </si>
  <si>
    <t>390395097</t>
  </si>
  <si>
    <t>210802470.S</t>
  </si>
  <si>
    <t>Kábel medený uložený pevne H07RN-F (CGSG) 450/750 V  3x2,5</t>
  </si>
  <si>
    <t>1393405751</t>
  </si>
  <si>
    <t>210810064.S</t>
  </si>
  <si>
    <t>Kábel medený silový uložený pevne 1-CYKY 0,6/1 kV 5x25</t>
  </si>
  <si>
    <t>47890451</t>
  </si>
  <si>
    <t>220511002.S</t>
  </si>
  <si>
    <t>Montáž zásuvky 2xRJ45 pod omietku</t>
  </si>
  <si>
    <t>-1570566853</t>
  </si>
  <si>
    <t>220511021.S</t>
  </si>
  <si>
    <t>Zapojenie zásuvky 2xRJ45</t>
  </si>
  <si>
    <t>-626527164</t>
  </si>
  <si>
    <t>220511025.S</t>
  </si>
  <si>
    <t>Montáž konektoru (zástrčky)</t>
  </si>
  <si>
    <t>1292560085</t>
  </si>
  <si>
    <t>220511034.S</t>
  </si>
  <si>
    <t>Kábel volne uložený na  kabelovú lávku, alebo do žľabu</t>
  </si>
  <si>
    <t>547225846</t>
  </si>
  <si>
    <t>971033131</t>
  </si>
  <si>
    <t>Vybúranie otvoru v murive tehl. priemeru profilu do 60 mm hr. do 150 mm,  -0,00100t</t>
  </si>
  <si>
    <t>206518350</t>
  </si>
  <si>
    <t>973031616</t>
  </si>
  <si>
    <t>Vysekanie kapsy pre klátiky a krabice, veľkosti do 100x100x50 mm,  -0,00100t</t>
  </si>
  <si>
    <t>735161430</t>
  </si>
  <si>
    <t>974031121</t>
  </si>
  <si>
    <t>Vysekanie rýh v akomkoľvek murive tehlovom na akúkoľvek maltu do hĺbky 30 mm a š. do 30 mm,  -0,00200 t</t>
  </si>
  <si>
    <t>696854675</t>
  </si>
  <si>
    <t>974031122</t>
  </si>
  <si>
    <t>Vysekanie rýh v akomkoľvek murive tehlovom na akúkoľvek maltu do hĺbky 30 mm a š. do 70 mm,  -0,00400 t</t>
  </si>
  <si>
    <t>-27172807</t>
  </si>
  <si>
    <t>2029826907</t>
  </si>
  <si>
    <t>839819973</t>
  </si>
  <si>
    <t>341110006500.S</t>
  </si>
  <si>
    <t>Kábel medený 1-CYKY 5x25 mm2</t>
  </si>
  <si>
    <t>-1536928769</t>
  </si>
  <si>
    <t>341110002000.S</t>
  </si>
  <si>
    <t>Kábel medený CYKY 5x2,5 mm2</t>
  </si>
  <si>
    <t>1845679685</t>
  </si>
  <si>
    <t>1821316847</t>
  </si>
  <si>
    <t>-949814476</t>
  </si>
  <si>
    <t>341110000701.S</t>
  </si>
  <si>
    <t>Kábel medený CYKY-O 3x1,5 mm2</t>
  </si>
  <si>
    <t>1314222344</t>
  </si>
  <si>
    <t>341230000300.S</t>
  </si>
  <si>
    <t>Kábel medený dátový FTP 5e</t>
  </si>
  <si>
    <t>32092905</t>
  </si>
  <si>
    <t>341310033500.S</t>
  </si>
  <si>
    <t>Kábel medený flexibilný gumený H07RN-F 3x2,5 mm2</t>
  </si>
  <si>
    <t>1244802134</t>
  </si>
  <si>
    <t>341310009400.S</t>
  </si>
  <si>
    <t>Vodič medený flexibilný H07V-K 25 mm2</t>
  </si>
  <si>
    <t>1995176604</t>
  </si>
  <si>
    <t>341310009300.S</t>
  </si>
  <si>
    <t>Vodič medený flexibilný H07V-K 16 mm2</t>
  </si>
  <si>
    <t>588817645</t>
  </si>
  <si>
    <t>341310009200.S</t>
  </si>
  <si>
    <t>Vodič medený flexibilný H07V-K 10 mm2</t>
  </si>
  <si>
    <t>1474912469</t>
  </si>
  <si>
    <t>1792020477</t>
  </si>
  <si>
    <t>345710009200</t>
  </si>
  <si>
    <t>Rúrka ohybná vlnitá pancierová PVC-U, FXP D 25</t>
  </si>
  <si>
    <t>-257870897</t>
  </si>
  <si>
    <t>-1510303195</t>
  </si>
  <si>
    <t>-1083939093</t>
  </si>
  <si>
    <t>-1242023721</t>
  </si>
  <si>
    <t>345410002400.S</t>
  </si>
  <si>
    <t>Krabica inštalačná pod omietku</t>
  </si>
  <si>
    <t>1675043766</t>
  </si>
  <si>
    <t>200X60 Z</t>
  </si>
  <si>
    <t>Žľab mrežový š.200</t>
  </si>
  <si>
    <t>1818729779</t>
  </si>
  <si>
    <t>1328958152</t>
  </si>
  <si>
    <t>Trapézové upevnenie</t>
  </si>
  <si>
    <t>-1694927281</t>
  </si>
  <si>
    <t>-426251628</t>
  </si>
  <si>
    <t>Skrutka so 6-hrannou hlavou s maticou a podložkou10X110 G</t>
  </si>
  <si>
    <t>-67160880</t>
  </si>
  <si>
    <t>-2109320666</t>
  </si>
  <si>
    <t>3403122</t>
  </si>
  <si>
    <t>Podložka veľká M8  G</t>
  </si>
  <si>
    <t>626645324</t>
  </si>
  <si>
    <t>Profilová lišta 3M 2  dierovaná, šírka výrezu 22 mm</t>
  </si>
  <si>
    <t>1326016275</t>
  </si>
  <si>
    <t>1522528799</t>
  </si>
  <si>
    <t>319131536</t>
  </si>
  <si>
    <t>672377806</t>
  </si>
  <si>
    <t>-1031156771</t>
  </si>
  <si>
    <t>RHK5-16/25</t>
  </si>
  <si>
    <t>Koncovka rozdeľovacia 5x16-25 bez spojovačov zmraštiteľná RHK 16/25</t>
  </si>
  <si>
    <t>-1677793452</t>
  </si>
  <si>
    <t>-2082147642</t>
  </si>
  <si>
    <t>40461965004702</t>
  </si>
  <si>
    <t>B1 - Svietidlo stropné LED, 1x19W, 1520lm, 230V, IP20</t>
  </si>
  <si>
    <t>-491259118</t>
  </si>
  <si>
    <t>40461965004703</t>
  </si>
  <si>
    <t>B2 - Svietidlo stropné LED, 1x19W, 1020lm, 230V, IP20</t>
  </si>
  <si>
    <t>938124971</t>
  </si>
  <si>
    <t>40461965004704</t>
  </si>
  <si>
    <t>B2N - Svietidlo stropné LED, 1x19W, 1020lm, 230V, IP20 + 1h. aku</t>
  </si>
  <si>
    <t>1481354609</t>
  </si>
  <si>
    <t>40461965004705</t>
  </si>
  <si>
    <t>C - Svietidlo stropné LED, 42W, 3200lm, 230V, IP20</t>
  </si>
  <si>
    <t>-839417036</t>
  </si>
  <si>
    <t>463799211</t>
  </si>
  <si>
    <t>2127557312</t>
  </si>
  <si>
    <t>-2127698431</t>
  </si>
  <si>
    <t>-358621484</t>
  </si>
  <si>
    <t>1766570849</t>
  </si>
  <si>
    <t>3451010700</t>
  </si>
  <si>
    <t>Vývodka PG-42</t>
  </si>
  <si>
    <t>-139669136</t>
  </si>
  <si>
    <t>220501701</t>
  </si>
  <si>
    <t>Svorka jednoramenná</t>
  </si>
  <si>
    <t>-740721469</t>
  </si>
  <si>
    <t>220503302</t>
  </si>
  <si>
    <t>Svorka dvojramenná</t>
  </si>
  <si>
    <t>-458118333</t>
  </si>
  <si>
    <t>-1569035778</t>
  </si>
  <si>
    <t>1811067948</t>
  </si>
  <si>
    <t>3452105500</t>
  </si>
  <si>
    <t>G-Káblové oko CU  10x10 KU-L</t>
  </si>
  <si>
    <t>-1807382836</t>
  </si>
  <si>
    <t>3452109000</t>
  </si>
  <si>
    <t>G-Káblové oko CU  35x10 KU</t>
  </si>
  <si>
    <t>-53401200</t>
  </si>
  <si>
    <t>2830115500</t>
  </si>
  <si>
    <t>Bužírka zmršťovacia čierna 4,8-2,4 mm</t>
  </si>
  <si>
    <t>-406075543</t>
  </si>
  <si>
    <t>-732226413</t>
  </si>
  <si>
    <t>2830426500</t>
  </si>
  <si>
    <t>Hmoždinka so zatĺkacou skrutkou</t>
  </si>
  <si>
    <t>1222657766</t>
  </si>
  <si>
    <t>-787073</t>
  </si>
  <si>
    <t>-1348306324</t>
  </si>
  <si>
    <t>-309727012</t>
  </si>
  <si>
    <t>345130201.2</t>
  </si>
  <si>
    <t>Sadra</t>
  </si>
  <si>
    <t>-862561335</t>
  </si>
  <si>
    <t>613464253</t>
  </si>
  <si>
    <t>194238002</t>
  </si>
  <si>
    <t>Detekovateľná sťahovacia páska</t>
  </si>
  <si>
    <t>452021264</t>
  </si>
  <si>
    <t>345285713</t>
  </si>
  <si>
    <t>Príchytka 1-radová</t>
  </si>
  <si>
    <t>1636336260</t>
  </si>
  <si>
    <t>1548205225</t>
  </si>
  <si>
    <t>345285715</t>
  </si>
  <si>
    <t>Svorka prepich. 2,5 - 35mm2</t>
  </si>
  <si>
    <t>-501809161</t>
  </si>
  <si>
    <t>-718110637</t>
  </si>
  <si>
    <t>1563283252</t>
  </si>
  <si>
    <t>-760796700</t>
  </si>
  <si>
    <t xml:space="preserve">Materiál - Rozvádzač R1   </t>
  </si>
  <si>
    <t>357110000101.S</t>
  </si>
  <si>
    <t>Rozvádzač R1</t>
  </si>
  <si>
    <t>-629547012</t>
  </si>
  <si>
    <t>OEZ:06752</t>
  </si>
  <si>
    <t>Poistková vložka PV22 63A gG</t>
  </si>
  <si>
    <t>1588282629</t>
  </si>
  <si>
    <t>-1531321566</t>
  </si>
  <si>
    <t>-978641475</t>
  </si>
  <si>
    <t>411271476</t>
  </si>
  <si>
    <t>-1957721209</t>
  </si>
  <si>
    <t>1900561954</t>
  </si>
  <si>
    <t>HZS-003</t>
  </si>
  <si>
    <t>Demontáž jestvujúcej el. inštalácie</t>
  </si>
  <si>
    <t>1026109690</t>
  </si>
  <si>
    <t>409669273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</si>
</sst>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color rgb="FF003366"/>
      <name val="Arial CE"/>
      <family val="2"/>
      <charset val="238"/>
    </font>
    <font>
      <i/>
      <sz val="10"/>
      <color rgb="FF003366"/>
      <name val="Arial CE"/>
      <family val="2"/>
      <charset val="238"/>
    </font>
    <font>
      <b/>
      <sz val="11"/>
      <color rgb="FF003366"/>
      <name val="Arial CE"/>
      <family val="2"/>
      <charset val="238"/>
    </font>
    <font>
      <i/>
      <sz val="9"/>
      <color rgb="FF003366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33" fillId="0" borderId="0" xfId="1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7" fillId="0" borderId="0" xfId="0" applyNumberFormat="1" applyFont="1" applyAlignment="1"/>
    <xf numFmtId="166" fontId="36" fillId="0" borderId="12" xfId="0" applyNumberFormat="1" applyFont="1" applyBorder="1" applyAlignment="1"/>
    <xf numFmtId="166" fontId="36" fillId="0" borderId="13" xfId="0" applyNumberFormat="1" applyFont="1" applyBorder="1" applyAlignment="1"/>
    <xf numFmtId="167" fontId="3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166" fontId="26" fillId="0" borderId="0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167" fontId="39" fillId="3" borderId="22" xfId="0" applyNumberFormat="1" applyFont="1" applyFill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4" fontId="44" fillId="0" borderId="0" xfId="0" applyNumberFormat="1" applyFont="1" applyAlignment="1">
      <alignment vertical="center"/>
    </xf>
    <xf numFmtId="0" fontId="44" fillId="0" borderId="0" xfId="0" applyFont="1" applyAlignment="1">
      <alignment vertical="center"/>
    </xf>
    <xf numFmtId="4" fontId="44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43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7" xfId="0" applyFont="1" applyFill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4" fontId="45" fillId="0" borderId="0" xfId="0" applyNumberFormat="1" applyFont="1" applyAlignment="1">
      <alignment vertical="center"/>
    </xf>
    <xf numFmtId="0" fontId="45" fillId="0" borderId="0" xfId="0" applyFont="1" applyAlignment="1">
      <alignment vertical="center"/>
    </xf>
    <xf numFmtId="4" fontId="42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42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25" fillId="5" borderId="7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left" vertical="center"/>
    </xf>
    <xf numFmtId="0" fontId="25" fillId="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2"/>
  <sheetViews>
    <sheetView tabSelected="1" workbookViewId="0">
      <selection activeCell="AN9" sqref="AN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1" width="2.6640625" style="1" customWidth="1"/>
    <col min="32" max="32" width="12.33203125" style="1" customWidth="1"/>
    <col min="33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44" t="s">
        <v>5</v>
      </c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6</v>
      </c>
    </row>
    <row r="5" spans="1:74" s="1" customFormat="1" ht="12" customHeight="1">
      <c r="B5" s="21"/>
      <c r="D5" s="25" t="s">
        <v>11</v>
      </c>
      <c r="K5" s="263" t="s">
        <v>12</v>
      </c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R5" s="21"/>
      <c r="BE5" s="260" t="s">
        <v>13</v>
      </c>
      <c r="BS5" s="18" t="s">
        <v>6</v>
      </c>
    </row>
    <row r="6" spans="1:74" s="1" customFormat="1" ht="36.950000000000003" customHeight="1">
      <c r="B6" s="21"/>
      <c r="D6" s="27" t="s">
        <v>14</v>
      </c>
      <c r="K6" s="264" t="s">
        <v>15</v>
      </c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R6" s="21"/>
      <c r="BE6" s="261"/>
      <c r="BS6" s="18" t="s">
        <v>6</v>
      </c>
    </row>
    <row r="7" spans="1:74" s="1" customFormat="1" ht="12" customHeight="1">
      <c r="B7" s="21"/>
      <c r="D7" s="28" t="s">
        <v>16</v>
      </c>
      <c r="K7" s="26" t="s">
        <v>1</v>
      </c>
      <c r="AK7" s="28" t="s">
        <v>17</v>
      </c>
      <c r="AN7" s="26" t="s">
        <v>1</v>
      </c>
      <c r="AR7" s="21"/>
      <c r="BE7" s="261"/>
      <c r="BS7" s="18" t="s">
        <v>6</v>
      </c>
    </row>
    <row r="8" spans="1:74" s="1" customFormat="1" ht="12" customHeight="1">
      <c r="B8" s="21"/>
      <c r="D8" s="28" t="s">
        <v>18</v>
      </c>
      <c r="K8" s="26" t="s">
        <v>19</v>
      </c>
      <c r="AK8" s="28" t="s">
        <v>20</v>
      </c>
      <c r="AN8" s="224">
        <v>44612</v>
      </c>
      <c r="AR8" s="21"/>
      <c r="BE8" s="261"/>
      <c r="BS8" s="18" t="s">
        <v>6</v>
      </c>
    </row>
    <row r="9" spans="1:74" s="1" customFormat="1" ht="14.45" customHeight="1">
      <c r="B9" s="21"/>
      <c r="AR9" s="21"/>
      <c r="BE9" s="261"/>
      <c r="BS9" s="18" t="s">
        <v>6</v>
      </c>
    </row>
    <row r="10" spans="1:74" s="1" customFormat="1" ht="12" customHeight="1">
      <c r="B10" s="21"/>
      <c r="D10" s="28" t="s">
        <v>21</v>
      </c>
      <c r="AK10" s="28" t="s">
        <v>22</v>
      </c>
      <c r="AN10" s="26" t="s">
        <v>23</v>
      </c>
      <c r="AR10" s="21"/>
      <c r="BE10" s="261"/>
      <c r="BS10" s="18" t="s">
        <v>6</v>
      </c>
    </row>
    <row r="11" spans="1:74" s="1" customFormat="1" ht="18.399999999999999" customHeight="1">
      <c r="B11" s="21"/>
      <c r="E11" s="26" t="s">
        <v>24</v>
      </c>
      <c r="AK11" s="28" t="s">
        <v>25</v>
      </c>
      <c r="AN11" s="26" t="s">
        <v>26</v>
      </c>
      <c r="AR11" s="21"/>
      <c r="BE11" s="261"/>
      <c r="BS11" s="18" t="s">
        <v>6</v>
      </c>
    </row>
    <row r="12" spans="1:74" s="1" customFormat="1" ht="6.95" customHeight="1">
      <c r="B12" s="21"/>
      <c r="AR12" s="21"/>
      <c r="BE12" s="261"/>
      <c r="BS12" s="18" t="s">
        <v>6</v>
      </c>
    </row>
    <row r="13" spans="1:74" s="1" customFormat="1" ht="12" customHeight="1">
      <c r="B13" s="21"/>
      <c r="D13" s="28" t="s">
        <v>27</v>
      </c>
      <c r="AK13" s="28" t="s">
        <v>22</v>
      </c>
      <c r="AN13" s="30" t="s">
        <v>28</v>
      </c>
      <c r="AR13" s="21"/>
      <c r="BE13" s="261"/>
      <c r="BS13" s="18" t="s">
        <v>6</v>
      </c>
    </row>
    <row r="14" spans="1:74" ht="12.75">
      <c r="B14" s="21"/>
      <c r="E14" s="265" t="s">
        <v>28</v>
      </c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8" t="s">
        <v>25</v>
      </c>
      <c r="AN14" s="30" t="s">
        <v>28</v>
      </c>
      <c r="AR14" s="21"/>
      <c r="BE14" s="261"/>
      <c r="BS14" s="18" t="s">
        <v>6</v>
      </c>
    </row>
    <row r="15" spans="1:74" s="1" customFormat="1" ht="6.95" customHeight="1">
      <c r="B15" s="21"/>
      <c r="AR15" s="21"/>
      <c r="BE15" s="261"/>
      <c r="BS15" s="18" t="s">
        <v>3</v>
      </c>
    </row>
    <row r="16" spans="1:74" s="1" customFormat="1" ht="12" customHeight="1">
      <c r="B16" s="21"/>
      <c r="D16" s="28" t="s">
        <v>29</v>
      </c>
      <c r="AK16" s="28" t="s">
        <v>22</v>
      </c>
      <c r="AN16" s="26" t="s">
        <v>30</v>
      </c>
      <c r="AR16" s="21"/>
      <c r="BE16" s="261"/>
      <c r="BS16" s="18" t="s">
        <v>3</v>
      </c>
    </row>
    <row r="17" spans="1:71" s="1" customFormat="1" ht="18.399999999999999" customHeight="1">
      <c r="B17" s="21"/>
      <c r="E17" s="26" t="s">
        <v>31</v>
      </c>
      <c r="AK17" s="28" t="s">
        <v>25</v>
      </c>
      <c r="AN17" s="26" t="s">
        <v>1</v>
      </c>
      <c r="AR17" s="21"/>
      <c r="BE17" s="261"/>
      <c r="BS17" s="18" t="s">
        <v>32</v>
      </c>
    </row>
    <row r="18" spans="1:71" s="1" customFormat="1" ht="6.95" customHeight="1">
      <c r="B18" s="21"/>
      <c r="AR18" s="21"/>
      <c r="BE18" s="261"/>
      <c r="BS18" s="18" t="s">
        <v>33</v>
      </c>
    </row>
    <row r="19" spans="1:71" s="1" customFormat="1" ht="12" customHeight="1">
      <c r="B19" s="21"/>
      <c r="D19" s="28" t="s">
        <v>34</v>
      </c>
      <c r="AK19" s="28" t="s">
        <v>22</v>
      </c>
      <c r="AN19" s="26" t="s">
        <v>1</v>
      </c>
      <c r="AR19" s="21"/>
      <c r="BE19" s="261"/>
      <c r="BS19" s="18" t="s">
        <v>33</v>
      </c>
    </row>
    <row r="20" spans="1:71" s="1" customFormat="1" ht="18.399999999999999" customHeight="1">
      <c r="B20" s="21"/>
      <c r="E20" s="26" t="s">
        <v>31</v>
      </c>
      <c r="AK20" s="28" t="s">
        <v>25</v>
      </c>
      <c r="AN20" s="26" t="s">
        <v>1</v>
      </c>
      <c r="AR20" s="21"/>
      <c r="BE20" s="261"/>
      <c r="BS20" s="18" t="s">
        <v>32</v>
      </c>
    </row>
    <row r="21" spans="1:71" s="1" customFormat="1" ht="6.95" customHeight="1">
      <c r="B21" s="21"/>
      <c r="AR21" s="21"/>
      <c r="BE21" s="261"/>
    </row>
    <row r="22" spans="1:71" s="1" customFormat="1" ht="12" customHeight="1">
      <c r="B22" s="21"/>
      <c r="D22" s="28" t="s">
        <v>35</v>
      </c>
      <c r="AR22" s="21"/>
      <c r="BE22" s="261"/>
    </row>
    <row r="23" spans="1:71" s="1" customFormat="1" ht="16.5" customHeight="1">
      <c r="B23" s="21"/>
      <c r="E23" s="267" t="s">
        <v>1</v>
      </c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R23" s="21"/>
      <c r="BE23" s="261"/>
    </row>
    <row r="24" spans="1:71" s="1" customFormat="1" ht="6.95" customHeight="1">
      <c r="B24" s="21"/>
      <c r="AR24" s="21"/>
      <c r="BE24" s="261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61"/>
    </row>
    <row r="26" spans="1:71" s="2" customFormat="1" ht="25.9" customHeight="1">
      <c r="A26" s="33"/>
      <c r="B26" s="34"/>
      <c r="C26" s="33"/>
      <c r="D26" s="35" t="s">
        <v>36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68">
        <f>ROUND(AG94,2)</f>
        <v>0</v>
      </c>
      <c r="AL26" s="269"/>
      <c r="AM26" s="269"/>
      <c r="AN26" s="269"/>
      <c r="AO26" s="269"/>
      <c r="AP26" s="33"/>
      <c r="AQ26" s="33"/>
      <c r="AR26" s="34"/>
      <c r="BE26" s="261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61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70" t="s">
        <v>37</v>
      </c>
      <c r="M28" s="270"/>
      <c r="N28" s="270"/>
      <c r="O28" s="270"/>
      <c r="P28" s="270"/>
      <c r="Q28" s="33"/>
      <c r="R28" s="33"/>
      <c r="S28" s="33"/>
      <c r="T28" s="33"/>
      <c r="U28" s="33"/>
      <c r="V28" s="33"/>
      <c r="W28" s="270" t="s">
        <v>38</v>
      </c>
      <c r="X28" s="270"/>
      <c r="Y28" s="270"/>
      <c r="Z28" s="270"/>
      <c r="AA28" s="270"/>
      <c r="AB28" s="270"/>
      <c r="AC28" s="270"/>
      <c r="AD28" s="270"/>
      <c r="AE28" s="270"/>
      <c r="AF28" s="33"/>
      <c r="AG28" s="33"/>
      <c r="AH28" s="33"/>
      <c r="AI28" s="33"/>
      <c r="AJ28" s="33"/>
      <c r="AK28" s="270" t="s">
        <v>39</v>
      </c>
      <c r="AL28" s="270"/>
      <c r="AM28" s="270"/>
      <c r="AN28" s="270"/>
      <c r="AO28" s="270"/>
      <c r="AP28" s="33"/>
      <c r="AQ28" s="33"/>
      <c r="AR28" s="34"/>
      <c r="BE28" s="261"/>
    </row>
    <row r="29" spans="1:71" s="3" customFormat="1" ht="14.45" customHeight="1">
      <c r="B29" s="38"/>
      <c r="D29" s="28" t="s">
        <v>40</v>
      </c>
      <c r="F29" s="39" t="s">
        <v>41</v>
      </c>
      <c r="L29" s="237">
        <v>0.2</v>
      </c>
      <c r="M29" s="238"/>
      <c r="N29" s="238"/>
      <c r="O29" s="238"/>
      <c r="P29" s="238"/>
      <c r="Q29" s="40"/>
      <c r="R29" s="40"/>
      <c r="S29" s="40"/>
      <c r="T29" s="40"/>
      <c r="U29" s="40"/>
      <c r="V29" s="40"/>
      <c r="W29" s="239">
        <f>ROUND(AZ94, 2)</f>
        <v>0</v>
      </c>
      <c r="X29" s="238"/>
      <c r="Y29" s="238"/>
      <c r="Z29" s="238"/>
      <c r="AA29" s="238"/>
      <c r="AB29" s="238"/>
      <c r="AC29" s="238"/>
      <c r="AD29" s="238"/>
      <c r="AE29" s="238"/>
      <c r="AF29" s="40"/>
      <c r="AG29" s="40"/>
      <c r="AH29" s="40"/>
      <c r="AI29" s="40"/>
      <c r="AJ29" s="40"/>
      <c r="AK29" s="239">
        <f>ROUND(AV94, 2)</f>
        <v>0</v>
      </c>
      <c r="AL29" s="238"/>
      <c r="AM29" s="238"/>
      <c r="AN29" s="238"/>
      <c r="AO29" s="238"/>
      <c r="AP29" s="40"/>
      <c r="AQ29" s="40"/>
      <c r="AR29" s="41"/>
      <c r="AS29" s="40"/>
      <c r="AT29" s="40"/>
      <c r="AU29" s="40"/>
      <c r="AV29" s="40"/>
      <c r="AW29" s="40"/>
      <c r="AX29" s="40"/>
      <c r="AY29" s="40"/>
      <c r="AZ29" s="40"/>
      <c r="BE29" s="262"/>
    </row>
    <row r="30" spans="1:71" s="3" customFormat="1" ht="14.45" customHeight="1">
      <c r="B30" s="38"/>
      <c r="F30" s="39" t="s">
        <v>42</v>
      </c>
      <c r="L30" s="237">
        <v>0.2</v>
      </c>
      <c r="M30" s="238"/>
      <c r="N30" s="238"/>
      <c r="O30" s="238"/>
      <c r="P30" s="238"/>
      <c r="Q30" s="40"/>
      <c r="R30" s="40"/>
      <c r="S30" s="40"/>
      <c r="T30" s="40"/>
      <c r="U30" s="40"/>
      <c r="V30" s="40"/>
      <c r="W30" s="239">
        <f>ROUND(BA94, 2)</f>
        <v>0</v>
      </c>
      <c r="X30" s="238"/>
      <c r="Y30" s="238"/>
      <c r="Z30" s="238"/>
      <c r="AA30" s="238"/>
      <c r="AB30" s="238"/>
      <c r="AC30" s="238"/>
      <c r="AD30" s="238"/>
      <c r="AE30" s="238"/>
      <c r="AF30" s="40"/>
      <c r="AG30" s="40"/>
      <c r="AH30" s="40"/>
      <c r="AI30" s="40"/>
      <c r="AJ30" s="40"/>
      <c r="AK30" s="239">
        <f>ROUND(AW94, 2)</f>
        <v>0</v>
      </c>
      <c r="AL30" s="238"/>
      <c r="AM30" s="238"/>
      <c r="AN30" s="238"/>
      <c r="AO30" s="238"/>
      <c r="AP30" s="40"/>
      <c r="AQ30" s="40"/>
      <c r="AR30" s="41"/>
      <c r="AS30" s="40"/>
      <c r="AT30" s="40"/>
      <c r="AU30" s="40"/>
      <c r="AV30" s="40"/>
      <c r="AW30" s="40"/>
      <c r="AX30" s="40"/>
      <c r="AY30" s="40"/>
      <c r="AZ30" s="40"/>
      <c r="BE30" s="262"/>
    </row>
    <row r="31" spans="1:71" s="3" customFormat="1" ht="14.45" hidden="1" customHeight="1">
      <c r="B31" s="38"/>
      <c r="F31" s="28" t="s">
        <v>43</v>
      </c>
      <c r="L31" s="271">
        <v>0.2</v>
      </c>
      <c r="M31" s="236"/>
      <c r="N31" s="236"/>
      <c r="O31" s="236"/>
      <c r="P31" s="236"/>
      <c r="W31" s="235">
        <f>ROUND(BB94, 2)</f>
        <v>0</v>
      </c>
      <c r="X31" s="236"/>
      <c r="Y31" s="236"/>
      <c r="Z31" s="236"/>
      <c r="AA31" s="236"/>
      <c r="AB31" s="236"/>
      <c r="AC31" s="236"/>
      <c r="AD31" s="236"/>
      <c r="AE31" s="236"/>
      <c r="AK31" s="235">
        <v>0</v>
      </c>
      <c r="AL31" s="236"/>
      <c r="AM31" s="236"/>
      <c r="AN31" s="236"/>
      <c r="AO31" s="236"/>
      <c r="AR31" s="38"/>
      <c r="BE31" s="262"/>
    </row>
    <row r="32" spans="1:71" s="3" customFormat="1" ht="14.45" hidden="1" customHeight="1">
      <c r="B32" s="38"/>
      <c r="F32" s="28" t="s">
        <v>44</v>
      </c>
      <c r="L32" s="271">
        <v>0.2</v>
      </c>
      <c r="M32" s="236"/>
      <c r="N32" s="236"/>
      <c r="O32" s="236"/>
      <c r="P32" s="236"/>
      <c r="W32" s="235">
        <f>ROUND(BC94, 2)</f>
        <v>0</v>
      </c>
      <c r="X32" s="236"/>
      <c r="Y32" s="236"/>
      <c r="Z32" s="236"/>
      <c r="AA32" s="236"/>
      <c r="AB32" s="236"/>
      <c r="AC32" s="236"/>
      <c r="AD32" s="236"/>
      <c r="AE32" s="236"/>
      <c r="AK32" s="235">
        <v>0</v>
      </c>
      <c r="AL32" s="236"/>
      <c r="AM32" s="236"/>
      <c r="AN32" s="236"/>
      <c r="AO32" s="236"/>
      <c r="AR32" s="38"/>
      <c r="BE32" s="262"/>
    </row>
    <row r="33" spans="1:57" s="3" customFormat="1" ht="14.45" hidden="1" customHeight="1">
      <c r="B33" s="38"/>
      <c r="F33" s="39" t="s">
        <v>45</v>
      </c>
      <c r="L33" s="237">
        <v>0</v>
      </c>
      <c r="M33" s="238"/>
      <c r="N33" s="238"/>
      <c r="O33" s="238"/>
      <c r="P33" s="238"/>
      <c r="Q33" s="40"/>
      <c r="R33" s="40"/>
      <c r="S33" s="40"/>
      <c r="T33" s="40"/>
      <c r="U33" s="40"/>
      <c r="V33" s="40"/>
      <c r="W33" s="239">
        <f>ROUND(BD94, 2)</f>
        <v>0</v>
      </c>
      <c r="X33" s="238"/>
      <c r="Y33" s="238"/>
      <c r="Z33" s="238"/>
      <c r="AA33" s="238"/>
      <c r="AB33" s="238"/>
      <c r="AC33" s="238"/>
      <c r="AD33" s="238"/>
      <c r="AE33" s="238"/>
      <c r="AF33" s="40"/>
      <c r="AG33" s="40"/>
      <c r="AH33" s="40"/>
      <c r="AI33" s="40"/>
      <c r="AJ33" s="40"/>
      <c r="AK33" s="239">
        <v>0</v>
      </c>
      <c r="AL33" s="238"/>
      <c r="AM33" s="238"/>
      <c r="AN33" s="238"/>
      <c r="AO33" s="238"/>
      <c r="AP33" s="40"/>
      <c r="AQ33" s="40"/>
      <c r="AR33" s="41"/>
      <c r="AS33" s="40"/>
      <c r="AT33" s="40"/>
      <c r="AU33" s="40"/>
      <c r="AV33" s="40"/>
      <c r="AW33" s="40"/>
      <c r="AX33" s="40"/>
      <c r="AY33" s="40"/>
      <c r="AZ33" s="40"/>
      <c r="BE33" s="262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61"/>
    </row>
    <row r="35" spans="1:57" s="2" customFormat="1" ht="25.9" customHeight="1">
      <c r="A35" s="33"/>
      <c r="B35" s="34"/>
      <c r="C35" s="42"/>
      <c r="D35" s="43" t="s">
        <v>46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47</v>
      </c>
      <c r="U35" s="44"/>
      <c r="V35" s="44"/>
      <c r="W35" s="44"/>
      <c r="X35" s="243" t="s">
        <v>48</v>
      </c>
      <c r="Y35" s="241"/>
      <c r="Z35" s="241"/>
      <c r="AA35" s="241"/>
      <c r="AB35" s="241"/>
      <c r="AC35" s="44"/>
      <c r="AD35" s="44"/>
      <c r="AE35" s="44"/>
      <c r="AF35" s="44"/>
      <c r="AG35" s="44"/>
      <c r="AH35" s="44"/>
      <c r="AI35" s="44"/>
      <c r="AJ35" s="44"/>
      <c r="AK35" s="240">
        <f>SUM(AK26:AK33)</f>
        <v>0</v>
      </c>
      <c r="AL35" s="241"/>
      <c r="AM35" s="241"/>
      <c r="AN35" s="241"/>
      <c r="AO35" s="242"/>
      <c r="AP35" s="42"/>
      <c r="AQ35" s="42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6"/>
      <c r="D49" s="47" t="s">
        <v>49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50</v>
      </c>
      <c r="AI49" s="48"/>
      <c r="AJ49" s="48"/>
      <c r="AK49" s="48"/>
      <c r="AL49" s="48"/>
      <c r="AM49" s="48"/>
      <c r="AN49" s="48"/>
      <c r="AO49" s="48"/>
      <c r="AR49" s="46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3"/>
      <c r="B60" s="34"/>
      <c r="C60" s="33"/>
      <c r="D60" s="49" t="s">
        <v>51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9" t="s">
        <v>52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9" t="s">
        <v>51</v>
      </c>
      <c r="AI60" s="36"/>
      <c r="AJ60" s="36"/>
      <c r="AK60" s="36"/>
      <c r="AL60" s="36"/>
      <c r="AM60" s="49" t="s">
        <v>52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3"/>
      <c r="B64" s="34"/>
      <c r="C64" s="33"/>
      <c r="D64" s="47" t="s">
        <v>53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7" t="s">
        <v>54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3"/>
      <c r="B75" s="34"/>
      <c r="C75" s="33"/>
      <c r="D75" s="49" t="s">
        <v>51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9" t="s">
        <v>52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9" t="s">
        <v>51</v>
      </c>
      <c r="AI75" s="36"/>
      <c r="AJ75" s="36"/>
      <c r="AK75" s="36"/>
      <c r="AL75" s="36"/>
      <c r="AM75" s="49" t="s">
        <v>52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4"/>
      <c r="BE77" s="33"/>
    </row>
    <row r="81" spans="1:9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4"/>
      <c r="BE81" s="33"/>
    </row>
    <row r="82" spans="1:91" s="2" customFormat="1" ht="24.95" customHeight="1">
      <c r="A82" s="33"/>
      <c r="B82" s="34"/>
      <c r="C82" s="22" t="s">
        <v>55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5"/>
      <c r="C84" s="28" t="s">
        <v>11</v>
      </c>
      <c r="L84" s="4" t="str">
        <f>K5</f>
        <v>2022-03</v>
      </c>
      <c r="AR84" s="55"/>
    </row>
    <row r="85" spans="1:91" s="5" customFormat="1" ht="36.950000000000003" customHeight="1">
      <c r="B85" s="56"/>
      <c r="C85" s="57" t="s">
        <v>14</v>
      </c>
      <c r="L85" s="272" t="str">
        <f>K6</f>
        <v>Syráreň - sociálne zázemie 2. NP</v>
      </c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R85" s="56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18</v>
      </c>
      <c r="D87" s="33"/>
      <c r="E87" s="33"/>
      <c r="F87" s="33"/>
      <c r="G87" s="33"/>
      <c r="H87" s="33"/>
      <c r="I87" s="33"/>
      <c r="J87" s="33"/>
      <c r="K87" s="33"/>
      <c r="L87" s="58" t="str">
        <f>IF(K8="","",K8)</f>
        <v>Bánovce na Bebravou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20</v>
      </c>
      <c r="AJ87" s="33"/>
      <c r="AK87" s="33"/>
      <c r="AL87" s="33"/>
      <c r="AM87" s="257">
        <f>IF(AN8= "","",AN8)</f>
        <v>44612</v>
      </c>
      <c r="AN87" s="257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8" t="s">
        <v>21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MILSY a.s.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29</v>
      </c>
      <c r="AJ89" s="33"/>
      <c r="AK89" s="33"/>
      <c r="AL89" s="33"/>
      <c r="AM89" s="255" t="str">
        <f>IF(E17="","",E17)</f>
        <v>Ing. Ivan Leitmann</v>
      </c>
      <c r="AN89" s="256"/>
      <c r="AO89" s="256"/>
      <c r="AP89" s="256"/>
      <c r="AQ89" s="33"/>
      <c r="AR89" s="34"/>
      <c r="AS89" s="228" t="s">
        <v>56</v>
      </c>
      <c r="AT89" s="229"/>
      <c r="AU89" s="60"/>
      <c r="AV89" s="60"/>
      <c r="AW89" s="60"/>
      <c r="AX89" s="60"/>
      <c r="AY89" s="60"/>
      <c r="AZ89" s="60"/>
      <c r="BA89" s="60"/>
      <c r="BB89" s="60"/>
      <c r="BC89" s="60"/>
      <c r="BD89" s="61"/>
      <c r="BE89" s="33"/>
    </row>
    <row r="90" spans="1:91" s="2" customFormat="1" ht="15.2" customHeight="1">
      <c r="A90" s="33"/>
      <c r="B90" s="34"/>
      <c r="C90" s="28" t="s">
        <v>27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34</v>
      </c>
      <c r="AJ90" s="33"/>
      <c r="AK90" s="33"/>
      <c r="AL90" s="33"/>
      <c r="AM90" s="255" t="str">
        <f>IF(E20="","",E20)</f>
        <v>Ing. Ivan Leitmann</v>
      </c>
      <c r="AN90" s="256"/>
      <c r="AO90" s="256"/>
      <c r="AP90" s="256"/>
      <c r="AQ90" s="33"/>
      <c r="AR90" s="34"/>
      <c r="AS90" s="230"/>
      <c r="AT90" s="231"/>
      <c r="AU90" s="62"/>
      <c r="AV90" s="62"/>
      <c r="AW90" s="62"/>
      <c r="AX90" s="62"/>
      <c r="AY90" s="62"/>
      <c r="AZ90" s="62"/>
      <c r="BA90" s="62"/>
      <c r="BB90" s="62"/>
      <c r="BC90" s="62"/>
      <c r="BD90" s="63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30"/>
      <c r="AT91" s="231"/>
      <c r="AU91" s="62"/>
      <c r="AV91" s="62"/>
      <c r="AW91" s="62"/>
      <c r="AX91" s="62"/>
      <c r="AY91" s="62"/>
      <c r="AZ91" s="62"/>
      <c r="BA91" s="62"/>
      <c r="BB91" s="62"/>
      <c r="BC91" s="62"/>
      <c r="BD91" s="63"/>
      <c r="BE91" s="33"/>
    </row>
    <row r="92" spans="1:91" s="2" customFormat="1" ht="29.25" customHeight="1">
      <c r="A92" s="33"/>
      <c r="B92" s="34"/>
      <c r="C92" s="277" t="s">
        <v>57</v>
      </c>
      <c r="D92" s="249"/>
      <c r="E92" s="249"/>
      <c r="F92" s="249"/>
      <c r="G92" s="249"/>
      <c r="H92" s="64"/>
      <c r="I92" s="275" t="s">
        <v>58</v>
      </c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  <c r="V92" s="249"/>
      <c r="W92" s="249"/>
      <c r="X92" s="249"/>
      <c r="Y92" s="249"/>
      <c r="Z92" s="249"/>
      <c r="AA92" s="249"/>
      <c r="AB92" s="249"/>
      <c r="AC92" s="249"/>
      <c r="AD92" s="249"/>
      <c r="AE92" s="249"/>
      <c r="AF92" s="249"/>
      <c r="AG92" s="248" t="s">
        <v>59</v>
      </c>
      <c r="AH92" s="249"/>
      <c r="AI92" s="249"/>
      <c r="AJ92" s="249"/>
      <c r="AK92" s="249"/>
      <c r="AL92" s="249"/>
      <c r="AM92" s="249"/>
      <c r="AN92" s="275" t="s">
        <v>60</v>
      </c>
      <c r="AO92" s="249"/>
      <c r="AP92" s="276"/>
      <c r="AQ92" s="65" t="s">
        <v>61</v>
      </c>
      <c r="AR92" s="34"/>
      <c r="AS92" s="66" t="s">
        <v>62</v>
      </c>
      <c r="AT92" s="67" t="s">
        <v>63</v>
      </c>
      <c r="AU92" s="67" t="s">
        <v>64</v>
      </c>
      <c r="AV92" s="67" t="s">
        <v>65</v>
      </c>
      <c r="AW92" s="67" t="s">
        <v>66</v>
      </c>
      <c r="AX92" s="67" t="s">
        <v>67</v>
      </c>
      <c r="AY92" s="67" t="s">
        <v>68</v>
      </c>
      <c r="AZ92" s="67" t="s">
        <v>69</v>
      </c>
      <c r="BA92" s="67" t="s">
        <v>70</v>
      </c>
      <c r="BB92" s="67" t="s">
        <v>71</v>
      </c>
      <c r="BC92" s="67" t="s">
        <v>72</v>
      </c>
      <c r="BD92" s="68" t="s">
        <v>73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9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1"/>
      <c r="BE93" s="33"/>
    </row>
    <row r="94" spans="1:91" s="6" customFormat="1" ht="32.450000000000003" customHeight="1">
      <c r="B94" s="72"/>
      <c r="C94" s="73" t="s">
        <v>74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259">
        <f>ROUND(AG95+AG100+AG108,2)</f>
        <v>0</v>
      </c>
      <c r="AH94" s="259"/>
      <c r="AI94" s="259"/>
      <c r="AJ94" s="259"/>
      <c r="AK94" s="259"/>
      <c r="AL94" s="259"/>
      <c r="AM94" s="259"/>
      <c r="AN94" s="227">
        <f t="shared" ref="AN94:AN110" si="0">SUM(AG94,AT94)</f>
        <v>0</v>
      </c>
      <c r="AO94" s="227"/>
      <c r="AP94" s="227"/>
      <c r="AQ94" s="76" t="s">
        <v>1</v>
      </c>
      <c r="AR94" s="72"/>
      <c r="AS94" s="77">
        <f>ROUND(AS95+AS100+AS108,2)</f>
        <v>0</v>
      </c>
      <c r="AT94" s="78">
        <f t="shared" ref="AT94:AT110" si="1">ROUND(SUM(AV94:AW94),2)</f>
        <v>0</v>
      </c>
      <c r="AU94" s="79">
        <f>ROUND(AU95+AU100+AU108,5)</f>
        <v>0</v>
      </c>
      <c r="AV94" s="78">
        <f>ROUND(AZ94*L29,2)</f>
        <v>0</v>
      </c>
      <c r="AW94" s="78">
        <f>ROUND(BA94*L30,2)</f>
        <v>0</v>
      </c>
      <c r="AX94" s="78">
        <f>ROUND(BB94*L29,2)</f>
        <v>0</v>
      </c>
      <c r="AY94" s="78">
        <f>ROUND(BC94*L30,2)</f>
        <v>0</v>
      </c>
      <c r="AZ94" s="78">
        <f>ROUND(AZ95+AZ100+AZ108,2)</f>
        <v>0</v>
      </c>
      <c r="BA94" s="78">
        <f>ROUND(BA95+BA100+BA108,2)</f>
        <v>0</v>
      </c>
      <c r="BB94" s="78">
        <f>ROUND(BB95+BB100+BB108,2)</f>
        <v>0</v>
      </c>
      <c r="BC94" s="78">
        <f>ROUND(BC95+BC100+BC108,2)</f>
        <v>0</v>
      </c>
      <c r="BD94" s="80">
        <f>ROUND(BD95+BD100+BD108,2)</f>
        <v>0</v>
      </c>
      <c r="BS94" s="81" t="s">
        <v>75</v>
      </c>
      <c r="BT94" s="81" t="s">
        <v>76</v>
      </c>
      <c r="BU94" s="82" t="s">
        <v>77</v>
      </c>
      <c r="BV94" s="81" t="s">
        <v>78</v>
      </c>
      <c r="BW94" s="81" t="s">
        <v>4</v>
      </c>
      <c r="BX94" s="81" t="s">
        <v>79</v>
      </c>
      <c r="CL94" s="81" t="s">
        <v>1</v>
      </c>
    </row>
    <row r="95" spans="1:91" s="7" customFormat="1" ht="24.75" customHeight="1">
      <c r="B95" s="83"/>
      <c r="C95" s="84"/>
      <c r="D95" s="274" t="s">
        <v>80</v>
      </c>
      <c r="E95" s="274"/>
      <c r="F95" s="274"/>
      <c r="G95" s="274"/>
      <c r="H95" s="274"/>
      <c r="I95" s="85"/>
      <c r="J95" s="274" t="s">
        <v>81</v>
      </c>
      <c r="K95" s="274"/>
      <c r="L95" s="274"/>
      <c r="M95" s="274"/>
      <c r="N95" s="274"/>
      <c r="O95" s="274"/>
      <c r="P95" s="274"/>
      <c r="Q95" s="274"/>
      <c r="R95" s="274"/>
      <c r="S95" s="274"/>
      <c r="T95" s="274"/>
      <c r="U95" s="274"/>
      <c r="V95" s="274"/>
      <c r="W95" s="274"/>
      <c r="X95" s="274"/>
      <c r="Y95" s="274"/>
      <c r="Z95" s="274"/>
      <c r="AA95" s="274"/>
      <c r="AB95" s="274"/>
      <c r="AC95" s="274"/>
      <c r="AD95" s="274"/>
      <c r="AE95" s="274"/>
      <c r="AF95" s="274"/>
      <c r="AG95" s="234">
        <f>ROUND(AG96+AG99,2)</f>
        <v>0</v>
      </c>
      <c r="AH95" s="233"/>
      <c r="AI95" s="233"/>
      <c r="AJ95" s="233"/>
      <c r="AK95" s="233"/>
      <c r="AL95" s="233"/>
      <c r="AM95" s="233"/>
      <c r="AN95" s="232">
        <f t="shared" si="0"/>
        <v>0</v>
      </c>
      <c r="AO95" s="233"/>
      <c r="AP95" s="233"/>
      <c r="AQ95" s="86" t="s">
        <v>82</v>
      </c>
      <c r="AR95" s="83"/>
      <c r="AS95" s="87">
        <f>ROUND(AS96+AS99,2)</f>
        <v>0</v>
      </c>
      <c r="AT95" s="88">
        <f t="shared" si="1"/>
        <v>0</v>
      </c>
      <c r="AU95" s="89">
        <f>ROUND(AU96+AU99,5)</f>
        <v>0</v>
      </c>
      <c r="AV95" s="88">
        <f>ROUND(AZ95*L29,2)</f>
        <v>0</v>
      </c>
      <c r="AW95" s="88">
        <f>ROUND(BA95*L30,2)</f>
        <v>0</v>
      </c>
      <c r="AX95" s="88">
        <f>ROUND(BB95*L29,2)</f>
        <v>0</v>
      </c>
      <c r="AY95" s="88">
        <f>ROUND(BC95*L30,2)</f>
        <v>0</v>
      </c>
      <c r="AZ95" s="88">
        <f>ROUND(AZ96+AZ99,2)</f>
        <v>0</v>
      </c>
      <c r="BA95" s="88">
        <f>ROUND(BA96+BA99,2)</f>
        <v>0</v>
      </c>
      <c r="BB95" s="88">
        <f>ROUND(BB96+BB99,2)</f>
        <v>0</v>
      </c>
      <c r="BC95" s="88">
        <f>ROUND(BC96+BC99,2)</f>
        <v>0</v>
      </c>
      <c r="BD95" s="90">
        <f>ROUND(BD96+BD99,2)</f>
        <v>0</v>
      </c>
      <c r="BS95" s="91" t="s">
        <v>75</v>
      </c>
      <c r="BT95" s="91" t="s">
        <v>83</v>
      </c>
      <c r="BU95" s="91" t="s">
        <v>77</v>
      </c>
      <c r="BV95" s="91" t="s">
        <v>78</v>
      </c>
      <c r="BW95" s="91" t="s">
        <v>84</v>
      </c>
      <c r="BX95" s="91" t="s">
        <v>4</v>
      </c>
      <c r="CL95" s="91" t="s">
        <v>1</v>
      </c>
      <c r="CM95" s="91" t="s">
        <v>76</v>
      </c>
    </row>
    <row r="96" spans="1:91" s="4" customFormat="1" ht="23.25" customHeight="1">
      <c r="B96" s="55"/>
      <c r="C96" s="10"/>
      <c r="D96" s="10"/>
      <c r="E96" s="278" t="s">
        <v>85</v>
      </c>
      <c r="F96" s="278"/>
      <c r="G96" s="278"/>
      <c r="H96" s="278"/>
      <c r="I96" s="278"/>
      <c r="J96" s="10"/>
      <c r="K96" s="278" t="s">
        <v>86</v>
      </c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278"/>
      <c r="W96" s="278"/>
      <c r="X96" s="278"/>
      <c r="Y96" s="278"/>
      <c r="Z96" s="278"/>
      <c r="AA96" s="278"/>
      <c r="AB96" s="278"/>
      <c r="AC96" s="278"/>
      <c r="AD96" s="278"/>
      <c r="AE96" s="278"/>
      <c r="AF96" s="278"/>
      <c r="AG96" s="250">
        <f>ROUND(SUM(AG97:AG98),2)</f>
        <v>0</v>
      </c>
      <c r="AH96" s="226"/>
      <c r="AI96" s="226"/>
      <c r="AJ96" s="226"/>
      <c r="AK96" s="226"/>
      <c r="AL96" s="226"/>
      <c r="AM96" s="226"/>
      <c r="AN96" s="225">
        <f t="shared" si="0"/>
        <v>0</v>
      </c>
      <c r="AO96" s="226"/>
      <c r="AP96" s="226"/>
      <c r="AQ96" s="92" t="s">
        <v>87</v>
      </c>
      <c r="AR96" s="55"/>
      <c r="AS96" s="93">
        <f>ROUND(SUM(AS97:AS98),2)</f>
        <v>0</v>
      </c>
      <c r="AT96" s="94">
        <f t="shared" si="1"/>
        <v>0</v>
      </c>
      <c r="AU96" s="95">
        <f>ROUND(SUM(AU97:AU98),5)</f>
        <v>0</v>
      </c>
      <c r="AV96" s="94">
        <f>ROUND(AZ96*L29,2)</f>
        <v>0</v>
      </c>
      <c r="AW96" s="94">
        <f>ROUND(BA96*L30,2)</f>
        <v>0</v>
      </c>
      <c r="AX96" s="94">
        <f>ROUND(BB96*L29,2)</f>
        <v>0</v>
      </c>
      <c r="AY96" s="94">
        <f>ROUND(BC96*L30,2)</f>
        <v>0</v>
      </c>
      <c r="AZ96" s="94">
        <f>ROUND(SUM(AZ97:AZ98),2)</f>
        <v>0</v>
      </c>
      <c r="BA96" s="94">
        <f>ROUND(SUM(BA97:BA98),2)</f>
        <v>0</v>
      </c>
      <c r="BB96" s="94">
        <f>ROUND(SUM(BB97:BB98),2)</f>
        <v>0</v>
      </c>
      <c r="BC96" s="94">
        <f>ROUND(SUM(BC97:BC98),2)</f>
        <v>0</v>
      </c>
      <c r="BD96" s="96">
        <f>ROUND(SUM(BD97:BD98),2)</f>
        <v>0</v>
      </c>
      <c r="BS96" s="26" t="s">
        <v>75</v>
      </c>
      <c r="BT96" s="26" t="s">
        <v>88</v>
      </c>
      <c r="BU96" s="26" t="s">
        <v>77</v>
      </c>
      <c r="BV96" s="26" t="s">
        <v>78</v>
      </c>
      <c r="BW96" s="26" t="s">
        <v>89</v>
      </c>
      <c r="BX96" s="26" t="s">
        <v>84</v>
      </c>
      <c r="CL96" s="26" t="s">
        <v>1</v>
      </c>
    </row>
    <row r="97" spans="1:91" s="4" customFormat="1" ht="23.25" customHeight="1">
      <c r="A97" s="97" t="s">
        <v>90</v>
      </c>
      <c r="B97" s="55"/>
      <c r="C97" s="10"/>
      <c r="D97" s="10"/>
      <c r="E97" s="221"/>
      <c r="F97" s="279" t="s">
        <v>91</v>
      </c>
      <c r="G97" s="279"/>
      <c r="H97" s="279"/>
      <c r="I97" s="279"/>
      <c r="J97" s="279"/>
      <c r="K97" s="223"/>
      <c r="L97" s="279" t="s">
        <v>92</v>
      </c>
      <c r="M97" s="279"/>
      <c r="N97" s="279"/>
      <c r="O97" s="279"/>
      <c r="P97" s="279"/>
      <c r="Q97" s="279"/>
      <c r="R97" s="279"/>
      <c r="S97" s="279"/>
      <c r="T97" s="279"/>
      <c r="U97" s="279"/>
      <c r="V97" s="279"/>
      <c r="W97" s="279"/>
      <c r="X97" s="279"/>
      <c r="Y97" s="279"/>
      <c r="Z97" s="279"/>
      <c r="AA97" s="279"/>
      <c r="AB97" s="279"/>
      <c r="AC97" s="279"/>
      <c r="AD97" s="279"/>
      <c r="AE97" s="279"/>
      <c r="AF97" s="279"/>
      <c r="AG97" s="251">
        <f>'1.1.1 Betóno...'!J34</f>
        <v>0</v>
      </c>
      <c r="AH97" s="252"/>
      <c r="AI97" s="252"/>
      <c r="AJ97" s="252"/>
      <c r="AK97" s="252"/>
      <c r="AL97" s="252"/>
      <c r="AM97" s="252"/>
      <c r="AN97" s="251">
        <f t="shared" si="0"/>
        <v>0</v>
      </c>
      <c r="AO97" s="252"/>
      <c r="AP97" s="252"/>
      <c r="AQ97" s="92" t="s">
        <v>87</v>
      </c>
      <c r="AR97" s="55"/>
      <c r="AS97" s="93">
        <v>0</v>
      </c>
      <c r="AT97" s="94">
        <f t="shared" si="1"/>
        <v>0</v>
      </c>
      <c r="AU97" s="95">
        <f>'1.1.1 Betóno...'!P130</f>
        <v>0</v>
      </c>
      <c r="AV97" s="94">
        <f>'1.1.1 Betóno...'!J37</f>
        <v>0</v>
      </c>
      <c r="AW97" s="94">
        <f>'1.1.1 Betóno...'!J38</f>
        <v>0</v>
      </c>
      <c r="AX97" s="94">
        <f>'1.1.1 Betóno...'!J39</f>
        <v>0</v>
      </c>
      <c r="AY97" s="94">
        <f>'1.1.1 Betóno...'!J40</f>
        <v>0</v>
      </c>
      <c r="AZ97" s="94">
        <f>'1.1.1 Betóno...'!F37</f>
        <v>0</v>
      </c>
      <c r="BA97" s="94">
        <f>'1.1.1 Betóno...'!F38</f>
        <v>0</v>
      </c>
      <c r="BB97" s="94">
        <f>'1.1.1 Betóno...'!F39</f>
        <v>0</v>
      </c>
      <c r="BC97" s="94">
        <f>'1.1.1 Betóno...'!F40</f>
        <v>0</v>
      </c>
      <c r="BD97" s="96">
        <f>'1.1.1 Betóno...'!F41</f>
        <v>0</v>
      </c>
      <c r="BT97" s="26" t="s">
        <v>93</v>
      </c>
      <c r="BV97" s="26" t="s">
        <v>78</v>
      </c>
      <c r="BW97" s="26" t="s">
        <v>94</v>
      </c>
      <c r="BX97" s="26" t="s">
        <v>89</v>
      </c>
      <c r="CL97" s="26" t="s">
        <v>1</v>
      </c>
    </row>
    <row r="98" spans="1:91" s="4" customFormat="1" ht="23.25" customHeight="1">
      <c r="A98" s="97" t="s">
        <v>90</v>
      </c>
      <c r="B98" s="55"/>
      <c r="C98" s="10"/>
      <c r="D98" s="10"/>
      <c r="E98" s="221"/>
      <c r="F98" s="279" t="s">
        <v>95</v>
      </c>
      <c r="G98" s="279"/>
      <c r="H98" s="279"/>
      <c r="I98" s="279"/>
      <c r="J98" s="279"/>
      <c r="K98" s="223"/>
      <c r="L98" s="279" t="s">
        <v>96</v>
      </c>
      <c r="M98" s="279"/>
      <c r="N98" s="279"/>
      <c r="O98" s="279"/>
      <c r="P98" s="279"/>
      <c r="Q98" s="279"/>
      <c r="R98" s="279"/>
      <c r="S98" s="279"/>
      <c r="T98" s="279"/>
      <c r="U98" s="279"/>
      <c r="V98" s="279"/>
      <c r="W98" s="279"/>
      <c r="X98" s="279"/>
      <c r="Y98" s="279"/>
      <c r="Z98" s="279"/>
      <c r="AA98" s="279"/>
      <c r="AB98" s="279"/>
      <c r="AC98" s="279"/>
      <c r="AD98" s="279"/>
      <c r="AE98" s="279"/>
      <c r="AF98" s="279"/>
      <c r="AG98" s="251">
        <f>'1.1.2 Staveb...'!J34</f>
        <v>0</v>
      </c>
      <c r="AH98" s="252"/>
      <c r="AI98" s="252"/>
      <c r="AJ98" s="252"/>
      <c r="AK98" s="252"/>
      <c r="AL98" s="252"/>
      <c r="AM98" s="252"/>
      <c r="AN98" s="251">
        <f t="shared" si="0"/>
        <v>0</v>
      </c>
      <c r="AO98" s="252"/>
      <c r="AP98" s="252"/>
      <c r="AQ98" s="92" t="s">
        <v>87</v>
      </c>
      <c r="AR98" s="55"/>
      <c r="AS98" s="93">
        <v>0</v>
      </c>
      <c r="AT98" s="94">
        <f t="shared" si="1"/>
        <v>0</v>
      </c>
      <c r="AU98" s="95">
        <f>'1.1.2 Staveb...'!P140</f>
        <v>0</v>
      </c>
      <c r="AV98" s="94">
        <f>'1.1.2 Staveb...'!J37</f>
        <v>0</v>
      </c>
      <c r="AW98" s="94">
        <f>'1.1.2 Staveb...'!J38</f>
        <v>0</v>
      </c>
      <c r="AX98" s="94">
        <f>'1.1.2 Staveb...'!J39</f>
        <v>0</v>
      </c>
      <c r="AY98" s="94">
        <f>'1.1.2 Staveb...'!J40</f>
        <v>0</v>
      </c>
      <c r="AZ98" s="94">
        <f>'1.1.2 Staveb...'!F37</f>
        <v>0</v>
      </c>
      <c r="BA98" s="94">
        <f>'1.1.2 Staveb...'!F38</f>
        <v>0</v>
      </c>
      <c r="BB98" s="94">
        <f>'1.1.2 Staveb...'!F39</f>
        <v>0</v>
      </c>
      <c r="BC98" s="94">
        <f>'1.1.2 Staveb...'!F40</f>
        <v>0</v>
      </c>
      <c r="BD98" s="96">
        <f>'1.1.2 Staveb...'!F41</f>
        <v>0</v>
      </c>
      <c r="BT98" s="26" t="s">
        <v>93</v>
      </c>
      <c r="BV98" s="26" t="s">
        <v>78</v>
      </c>
      <c r="BW98" s="26" t="s">
        <v>97</v>
      </c>
      <c r="BX98" s="26" t="s">
        <v>89</v>
      </c>
      <c r="CL98" s="26" t="s">
        <v>1</v>
      </c>
    </row>
    <row r="99" spans="1:91" s="4" customFormat="1" ht="23.25" customHeight="1">
      <c r="A99" s="97" t="s">
        <v>90</v>
      </c>
      <c r="B99" s="55"/>
      <c r="C99" s="10"/>
      <c r="D99" s="10"/>
      <c r="E99" s="258" t="s">
        <v>98</v>
      </c>
      <c r="F99" s="258"/>
      <c r="G99" s="258"/>
      <c r="H99" s="258"/>
      <c r="I99" s="258"/>
      <c r="J99" s="221"/>
      <c r="K99" s="258" t="s">
        <v>99</v>
      </c>
      <c r="L99" s="258"/>
      <c r="M99" s="258"/>
      <c r="N99" s="258"/>
      <c r="O99" s="258"/>
      <c r="P99" s="258"/>
      <c r="Q99" s="258"/>
      <c r="R99" s="258"/>
      <c r="S99" s="258"/>
      <c r="T99" s="258"/>
      <c r="U99" s="258"/>
      <c r="V99" s="258"/>
      <c r="W99" s="258"/>
      <c r="X99" s="258"/>
      <c r="Y99" s="258"/>
      <c r="Z99" s="258"/>
      <c r="AA99" s="258"/>
      <c r="AB99" s="258"/>
      <c r="AC99" s="258"/>
      <c r="AD99" s="258"/>
      <c r="AE99" s="258"/>
      <c r="AF99" s="258"/>
      <c r="AG99" s="253">
        <f>'1.3 Odvodneni...'!J32</f>
        <v>0</v>
      </c>
      <c r="AH99" s="254"/>
      <c r="AI99" s="254"/>
      <c r="AJ99" s="254"/>
      <c r="AK99" s="254"/>
      <c r="AL99" s="254"/>
      <c r="AM99" s="254"/>
      <c r="AN99" s="225">
        <f t="shared" si="0"/>
        <v>0</v>
      </c>
      <c r="AO99" s="226"/>
      <c r="AP99" s="226"/>
      <c r="AQ99" s="92" t="s">
        <v>87</v>
      </c>
      <c r="AR99" s="55"/>
      <c r="AS99" s="93">
        <v>0</v>
      </c>
      <c r="AT99" s="94">
        <f t="shared" si="1"/>
        <v>0</v>
      </c>
      <c r="AU99" s="95">
        <f>'1.3 Odvodneni...'!P126</f>
        <v>0</v>
      </c>
      <c r="AV99" s="94">
        <f>'1.3 Odvodneni...'!J35</f>
        <v>0</v>
      </c>
      <c r="AW99" s="94">
        <f>'1.3 Odvodneni...'!J36</f>
        <v>0</v>
      </c>
      <c r="AX99" s="94">
        <f>'1.3 Odvodneni...'!J37</f>
        <v>0</v>
      </c>
      <c r="AY99" s="94">
        <f>'1.3 Odvodneni...'!J38</f>
        <v>0</v>
      </c>
      <c r="AZ99" s="94">
        <f>'1.3 Odvodneni...'!F35</f>
        <v>0</v>
      </c>
      <c r="BA99" s="94">
        <f>'1.3 Odvodneni...'!F36</f>
        <v>0</v>
      </c>
      <c r="BB99" s="94">
        <f>'1.3 Odvodneni...'!F37</f>
        <v>0</v>
      </c>
      <c r="BC99" s="94">
        <f>'1.3 Odvodneni...'!F38</f>
        <v>0</v>
      </c>
      <c r="BD99" s="96">
        <f>'1.3 Odvodneni...'!F39</f>
        <v>0</v>
      </c>
      <c r="BT99" s="26" t="s">
        <v>88</v>
      </c>
      <c r="BV99" s="26" t="s">
        <v>78</v>
      </c>
      <c r="BW99" s="26" t="s">
        <v>100</v>
      </c>
      <c r="BX99" s="26" t="s">
        <v>84</v>
      </c>
      <c r="CL99" s="26" t="s">
        <v>1</v>
      </c>
    </row>
    <row r="100" spans="1:91" s="7" customFormat="1" ht="24.75" customHeight="1">
      <c r="B100" s="83"/>
      <c r="C100" s="84"/>
      <c r="D100" s="274" t="s">
        <v>101</v>
      </c>
      <c r="E100" s="274"/>
      <c r="F100" s="274"/>
      <c r="G100" s="274"/>
      <c r="H100" s="274"/>
      <c r="I100" s="85"/>
      <c r="J100" s="274" t="s">
        <v>102</v>
      </c>
      <c r="K100" s="274"/>
      <c r="L100" s="274"/>
      <c r="M100" s="274"/>
      <c r="N100" s="274"/>
      <c r="O100" s="274"/>
      <c r="P100" s="274"/>
      <c r="Q100" s="274"/>
      <c r="R100" s="274"/>
      <c r="S100" s="274"/>
      <c r="T100" s="274"/>
      <c r="U100" s="274"/>
      <c r="V100" s="274"/>
      <c r="W100" s="274"/>
      <c r="X100" s="274"/>
      <c r="Y100" s="274"/>
      <c r="Z100" s="274"/>
      <c r="AA100" s="274"/>
      <c r="AB100" s="274"/>
      <c r="AC100" s="274"/>
      <c r="AD100" s="274"/>
      <c r="AE100" s="274"/>
      <c r="AF100" s="274"/>
      <c r="AG100" s="234">
        <f>ROUND(AG101+SUM(AG105:AG107),2)</f>
        <v>0</v>
      </c>
      <c r="AH100" s="233"/>
      <c r="AI100" s="233"/>
      <c r="AJ100" s="233"/>
      <c r="AK100" s="233"/>
      <c r="AL100" s="233"/>
      <c r="AM100" s="233"/>
      <c r="AN100" s="232">
        <f t="shared" si="0"/>
        <v>0</v>
      </c>
      <c r="AO100" s="233"/>
      <c r="AP100" s="233"/>
      <c r="AQ100" s="86" t="s">
        <v>82</v>
      </c>
      <c r="AR100" s="83"/>
      <c r="AS100" s="87">
        <f>ROUND(AS101+SUM(AS105:AS107),2)</f>
        <v>0</v>
      </c>
      <c r="AT100" s="88">
        <f t="shared" si="1"/>
        <v>0</v>
      </c>
      <c r="AU100" s="89">
        <f>ROUND(AU101+SUM(AU105:AU107),5)</f>
        <v>0</v>
      </c>
      <c r="AV100" s="88">
        <f>ROUND(AZ100*L29,2)</f>
        <v>0</v>
      </c>
      <c r="AW100" s="88">
        <f>ROUND(BA100*L30,2)</f>
        <v>0</v>
      </c>
      <c r="AX100" s="88">
        <f>ROUND(BB100*L29,2)</f>
        <v>0</v>
      </c>
      <c r="AY100" s="88">
        <f>ROUND(BC100*L30,2)</f>
        <v>0</v>
      </c>
      <c r="AZ100" s="88">
        <f>ROUND(AZ101+SUM(AZ105:AZ107),2)</f>
        <v>0</v>
      </c>
      <c r="BA100" s="88">
        <f>ROUND(BA101+SUM(BA105:BA107),2)</f>
        <v>0</v>
      </c>
      <c r="BB100" s="88">
        <f>ROUND(BB101+SUM(BB105:BB107),2)</f>
        <v>0</v>
      </c>
      <c r="BC100" s="88">
        <f>ROUND(BC101+SUM(BC105:BC107),2)</f>
        <v>0</v>
      </c>
      <c r="BD100" s="90">
        <f>ROUND(BD101+SUM(BD105:BD107),2)</f>
        <v>0</v>
      </c>
      <c r="BS100" s="91" t="s">
        <v>75</v>
      </c>
      <c r="BT100" s="91" t="s">
        <v>83</v>
      </c>
      <c r="BU100" s="91" t="s">
        <v>77</v>
      </c>
      <c r="BV100" s="91" t="s">
        <v>78</v>
      </c>
      <c r="BW100" s="91" t="s">
        <v>103</v>
      </c>
      <c r="BX100" s="91" t="s">
        <v>4</v>
      </c>
      <c r="CL100" s="91" t="s">
        <v>1</v>
      </c>
      <c r="CM100" s="91" t="s">
        <v>76</v>
      </c>
    </row>
    <row r="101" spans="1:91" s="4" customFormat="1" ht="23.25" customHeight="1">
      <c r="B101" s="55"/>
      <c r="C101" s="10"/>
      <c r="D101" s="10"/>
      <c r="E101" s="258" t="s">
        <v>104</v>
      </c>
      <c r="F101" s="258"/>
      <c r="G101" s="258"/>
      <c r="H101" s="258"/>
      <c r="I101" s="258"/>
      <c r="J101" s="221"/>
      <c r="K101" s="258" t="s">
        <v>105</v>
      </c>
      <c r="L101" s="258"/>
      <c r="M101" s="258"/>
      <c r="N101" s="258"/>
      <c r="O101" s="258"/>
      <c r="P101" s="258"/>
      <c r="Q101" s="258"/>
      <c r="R101" s="258"/>
      <c r="S101" s="258"/>
      <c r="T101" s="258"/>
      <c r="U101" s="258"/>
      <c r="V101" s="258"/>
      <c r="W101" s="258"/>
      <c r="X101" s="258"/>
      <c r="Y101" s="258"/>
      <c r="Z101" s="258"/>
      <c r="AA101" s="258"/>
      <c r="AB101" s="258"/>
      <c r="AC101" s="258"/>
      <c r="AD101" s="258"/>
      <c r="AE101" s="258"/>
      <c r="AF101" s="258"/>
      <c r="AG101" s="250">
        <f>ROUND(SUM(AG102:AG104),2)</f>
        <v>0</v>
      </c>
      <c r="AH101" s="226"/>
      <c r="AI101" s="226"/>
      <c r="AJ101" s="226"/>
      <c r="AK101" s="226"/>
      <c r="AL101" s="226"/>
      <c r="AM101" s="226"/>
      <c r="AN101" s="225">
        <f t="shared" si="0"/>
        <v>0</v>
      </c>
      <c r="AO101" s="226"/>
      <c r="AP101" s="226"/>
      <c r="AQ101" s="92" t="s">
        <v>87</v>
      </c>
      <c r="AR101" s="55"/>
      <c r="AS101" s="93">
        <f>ROUND(SUM(AS102:AS104),2)</f>
        <v>0</v>
      </c>
      <c r="AT101" s="94">
        <f t="shared" si="1"/>
        <v>0</v>
      </c>
      <c r="AU101" s="95">
        <f>ROUND(SUM(AU102:AU104),5)</f>
        <v>0</v>
      </c>
      <c r="AV101" s="94">
        <f>ROUND(AZ101*L29,2)</f>
        <v>0</v>
      </c>
      <c r="AW101" s="94">
        <f>ROUND(BA101*L30,2)</f>
        <v>0</v>
      </c>
      <c r="AX101" s="94">
        <f>ROUND(BB101*L29,2)</f>
        <v>0</v>
      </c>
      <c r="AY101" s="94">
        <f>ROUND(BC101*L30,2)</f>
        <v>0</v>
      </c>
      <c r="AZ101" s="94">
        <f>ROUND(SUM(AZ102:AZ104),2)</f>
        <v>0</v>
      </c>
      <c r="BA101" s="94">
        <f>ROUND(SUM(BA102:BA104),2)</f>
        <v>0</v>
      </c>
      <c r="BB101" s="94">
        <f>ROUND(SUM(BB102:BB104),2)</f>
        <v>0</v>
      </c>
      <c r="BC101" s="94">
        <f>ROUND(SUM(BC102:BC104),2)</f>
        <v>0</v>
      </c>
      <c r="BD101" s="96">
        <f>ROUND(SUM(BD102:BD104),2)</f>
        <v>0</v>
      </c>
      <c r="BS101" s="26" t="s">
        <v>75</v>
      </c>
      <c r="BT101" s="26" t="s">
        <v>88</v>
      </c>
      <c r="BU101" s="26" t="s">
        <v>77</v>
      </c>
      <c r="BV101" s="26" t="s">
        <v>78</v>
      </c>
      <c r="BW101" s="26" t="s">
        <v>106</v>
      </c>
      <c r="BX101" s="26" t="s">
        <v>103</v>
      </c>
      <c r="CL101" s="26" t="s">
        <v>1</v>
      </c>
    </row>
    <row r="102" spans="1:91" s="4" customFormat="1" ht="23.25" customHeight="1">
      <c r="A102" s="97" t="s">
        <v>90</v>
      </c>
      <c r="B102" s="55"/>
      <c r="C102" s="10"/>
      <c r="D102" s="10"/>
      <c r="E102" s="10"/>
      <c r="F102" s="280" t="s">
        <v>107</v>
      </c>
      <c r="G102" s="280"/>
      <c r="H102" s="280"/>
      <c r="I102" s="280"/>
      <c r="J102" s="280"/>
      <c r="K102" s="222"/>
      <c r="L102" s="280" t="s">
        <v>108</v>
      </c>
      <c r="M102" s="280"/>
      <c r="N102" s="280"/>
      <c r="O102" s="280"/>
      <c r="P102" s="280"/>
      <c r="Q102" s="280"/>
      <c r="R102" s="280"/>
      <c r="S102" s="280"/>
      <c r="T102" s="280"/>
      <c r="U102" s="280"/>
      <c r="V102" s="280"/>
      <c r="W102" s="280"/>
      <c r="X102" s="280"/>
      <c r="Y102" s="280"/>
      <c r="Z102" s="280"/>
      <c r="AA102" s="280"/>
      <c r="AB102" s="280"/>
      <c r="AC102" s="280"/>
      <c r="AD102" s="280"/>
      <c r="AE102" s="280"/>
      <c r="AF102" s="280"/>
      <c r="AG102" s="246">
        <f>'2.1.1 Montáž...'!J34</f>
        <v>0</v>
      </c>
      <c r="AH102" s="247"/>
      <c r="AI102" s="247"/>
      <c r="AJ102" s="247"/>
      <c r="AK102" s="247"/>
      <c r="AL102" s="247"/>
      <c r="AM102" s="247"/>
      <c r="AN102" s="246">
        <f t="shared" si="0"/>
        <v>0</v>
      </c>
      <c r="AO102" s="247"/>
      <c r="AP102" s="247"/>
      <c r="AQ102" s="92" t="s">
        <v>87</v>
      </c>
      <c r="AR102" s="55"/>
      <c r="AS102" s="93">
        <v>0</v>
      </c>
      <c r="AT102" s="94">
        <f t="shared" si="1"/>
        <v>0</v>
      </c>
      <c r="AU102" s="95">
        <f>'2.1.1 Montáž...'!P133</f>
        <v>0</v>
      </c>
      <c r="AV102" s="94">
        <f>'2.1.1 Montáž...'!J37</f>
        <v>0</v>
      </c>
      <c r="AW102" s="94">
        <f>'2.1.1 Montáž...'!J38</f>
        <v>0</v>
      </c>
      <c r="AX102" s="94">
        <f>'2.1.1 Montáž...'!J39</f>
        <v>0</v>
      </c>
      <c r="AY102" s="94">
        <f>'2.1.1 Montáž...'!J40</f>
        <v>0</v>
      </c>
      <c r="AZ102" s="94">
        <f>'2.1.1 Montáž...'!F37</f>
        <v>0</v>
      </c>
      <c r="BA102" s="94">
        <f>'2.1.1 Montáž...'!F38</f>
        <v>0</v>
      </c>
      <c r="BB102" s="94">
        <f>'2.1.1 Montáž...'!F39</f>
        <v>0</v>
      </c>
      <c r="BC102" s="94">
        <f>'2.1.1 Montáž...'!F40</f>
        <v>0</v>
      </c>
      <c r="BD102" s="96">
        <f>'2.1.1 Montáž...'!F41</f>
        <v>0</v>
      </c>
      <c r="BT102" s="26" t="s">
        <v>93</v>
      </c>
      <c r="BV102" s="26" t="s">
        <v>78</v>
      </c>
      <c r="BW102" s="26" t="s">
        <v>109</v>
      </c>
      <c r="BX102" s="26" t="s">
        <v>106</v>
      </c>
      <c r="CL102" s="26" t="s">
        <v>1</v>
      </c>
    </row>
    <row r="103" spans="1:91" s="4" customFormat="1" ht="23.25" customHeight="1">
      <c r="A103" s="97" t="s">
        <v>90</v>
      </c>
      <c r="B103" s="55"/>
      <c r="C103" s="10"/>
      <c r="D103" s="10"/>
      <c r="E103" s="10"/>
      <c r="F103" s="280" t="s">
        <v>110</v>
      </c>
      <c r="G103" s="280"/>
      <c r="H103" s="280"/>
      <c r="I103" s="280"/>
      <c r="J103" s="280"/>
      <c r="K103" s="222"/>
      <c r="L103" s="280" t="s">
        <v>111</v>
      </c>
      <c r="M103" s="280"/>
      <c r="N103" s="280"/>
      <c r="O103" s="280"/>
      <c r="P103" s="280"/>
      <c r="Q103" s="280"/>
      <c r="R103" s="280"/>
      <c r="S103" s="280"/>
      <c r="T103" s="280"/>
      <c r="U103" s="280"/>
      <c r="V103" s="280"/>
      <c r="W103" s="280"/>
      <c r="X103" s="280"/>
      <c r="Y103" s="280"/>
      <c r="Z103" s="280"/>
      <c r="AA103" s="280"/>
      <c r="AB103" s="280"/>
      <c r="AC103" s="280"/>
      <c r="AD103" s="280"/>
      <c r="AE103" s="280"/>
      <c r="AF103" s="280"/>
      <c r="AG103" s="246">
        <f>'2.1.2 Búraci...'!J34</f>
        <v>0</v>
      </c>
      <c r="AH103" s="247"/>
      <c r="AI103" s="247"/>
      <c r="AJ103" s="247"/>
      <c r="AK103" s="247"/>
      <c r="AL103" s="247"/>
      <c r="AM103" s="247"/>
      <c r="AN103" s="246">
        <f t="shared" si="0"/>
        <v>0</v>
      </c>
      <c r="AO103" s="247"/>
      <c r="AP103" s="247"/>
      <c r="AQ103" s="92" t="s">
        <v>87</v>
      </c>
      <c r="AR103" s="55"/>
      <c r="AS103" s="93">
        <v>0</v>
      </c>
      <c r="AT103" s="94">
        <f t="shared" si="1"/>
        <v>0</v>
      </c>
      <c r="AU103" s="95">
        <f>'2.1.2 Búraci...'!P132</f>
        <v>0</v>
      </c>
      <c r="AV103" s="94">
        <f>'2.1.2 Búraci...'!J37</f>
        <v>0</v>
      </c>
      <c r="AW103" s="94">
        <f>'2.1.2 Búraci...'!J38</f>
        <v>0</v>
      </c>
      <c r="AX103" s="94">
        <f>'2.1.2 Búraci...'!J39</f>
        <v>0</v>
      </c>
      <c r="AY103" s="94">
        <f>'2.1.2 Búraci...'!J40</f>
        <v>0</v>
      </c>
      <c r="AZ103" s="94">
        <f>'2.1.2 Búraci...'!F37</f>
        <v>0</v>
      </c>
      <c r="BA103" s="94">
        <f>'2.1.2 Búraci...'!F38</f>
        <v>0</v>
      </c>
      <c r="BB103" s="94">
        <f>'2.1.2 Búraci...'!F39</f>
        <v>0</v>
      </c>
      <c r="BC103" s="94">
        <f>'2.1.2 Búraci...'!F40</f>
        <v>0</v>
      </c>
      <c r="BD103" s="96">
        <f>'2.1.2 Búraci...'!F41</f>
        <v>0</v>
      </c>
      <c r="BT103" s="26" t="s">
        <v>93</v>
      </c>
      <c r="BV103" s="26" t="s">
        <v>78</v>
      </c>
      <c r="BW103" s="26" t="s">
        <v>112</v>
      </c>
      <c r="BX103" s="26" t="s">
        <v>106</v>
      </c>
      <c r="CL103" s="26" t="s">
        <v>1</v>
      </c>
    </row>
    <row r="104" spans="1:91" s="4" customFormat="1" ht="23.25" customHeight="1">
      <c r="A104" s="97" t="s">
        <v>90</v>
      </c>
      <c r="B104" s="55"/>
      <c r="C104" s="10"/>
      <c r="D104" s="10"/>
      <c r="E104" s="10"/>
      <c r="F104" s="280" t="s">
        <v>113</v>
      </c>
      <c r="G104" s="280"/>
      <c r="H104" s="280"/>
      <c r="I104" s="280"/>
      <c r="J104" s="280"/>
      <c r="K104" s="222"/>
      <c r="L104" s="280" t="s">
        <v>114</v>
      </c>
      <c r="M104" s="280"/>
      <c r="N104" s="280"/>
      <c r="O104" s="280"/>
      <c r="P104" s="280"/>
      <c r="Q104" s="280"/>
      <c r="R104" s="280"/>
      <c r="S104" s="280"/>
      <c r="T104" s="280"/>
      <c r="U104" s="280"/>
      <c r="V104" s="280"/>
      <c r="W104" s="280"/>
      <c r="X104" s="280"/>
      <c r="Y104" s="280"/>
      <c r="Z104" s="280"/>
      <c r="AA104" s="280"/>
      <c r="AB104" s="280"/>
      <c r="AC104" s="280"/>
      <c r="AD104" s="280"/>
      <c r="AE104" s="280"/>
      <c r="AF104" s="280"/>
      <c r="AG104" s="246">
        <f>'2.1.3 Staveb...'!J34</f>
        <v>0</v>
      </c>
      <c r="AH104" s="247"/>
      <c r="AI104" s="247"/>
      <c r="AJ104" s="247"/>
      <c r="AK104" s="247"/>
      <c r="AL104" s="247"/>
      <c r="AM104" s="247"/>
      <c r="AN104" s="246">
        <f t="shared" si="0"/>
        <v>0</v>
      </c>
      <c r="AO104" s="247"/>
      <c r="AP104" s="247"/>
      <c r="AQ104" s="92" t="s">
        <v>87</v>
      </c>
      <c r="AR104" s="55"/>
      <c r="AS104" s="93">
        <v>0</v>
      </c>
      <c r="AT104" s="94">
        <f t="shared" si="1"/>
        <v>0</v>
      </c>
      <c r="AU104" s="95">
        <f>'2.1.3 Staveb...'!P141</f>
        <v>0</v>
      </c>
      <c r="AV104" s="94">
        <f>'2.1.3 Staveb...'!J37</f>
        <v>0</v>
      </c>
      <c r="AW104" s="94">
        <f>'2.1.3 Staveb...'!J38</f>
        <v>0</v>
      </c>
      <c r="AX104" s="94">
        <f>'2.1.3 Staveb...'!J39</f>
        <v>0</v>
      </c>
      <c r="AY104" s="94">
        <f>'2.1.3 Staveb...'!J40</f>
        <v>0</v>
      </c>
      <c r="AZ104" s="94">
        <f>'2.1.3 Staveb...'!F37</f>
        <v>0</v>
      </c>
      <c r="BA104" s="94">
        <f>'2.1.3 Staveb...'!F38</f>
        <v>0</v>
      </c>
      <c r="BB104" s="94">
        <f>'2.1.3 Staveb...'!F39</f>
        <v>0</v>
      </c>
      <c r="BC104" s="94">
        <f>'2.1.3 Staveb...'!F40</f>
        <v>0</v>
      </c>
      <c r="BD104" s="96">
        <f>'2.1.3 Staveb...'!F41</f>
        <v>0</v>
      </c>
      <c r="BT104" s="26" t="s">
        <v>93</v>
      </c>
      <c r="BV104" s="26" t="s">
        <v>78</v>
      </c>
      <c r="BW104" s="26" t="s">
        <v>115</v>
      </c>
      <c r="BX104" s="26" t="s">
        <v>106</v>
      </c>
      <c r="CL104" s="26" t="s">
        <v>1</v>
      </c>
    </row>
    <row r="105" spans="1:91" s="4" customFormat="1" ht="23.25" customHeight="1">
      <c r="A105" s="97" t="s">
        <v>90</v>
      </c>
      <c r="B105" s="55"/>
      <c r="C105" s="10"/>
      <c r="D105" s="10"/>
      <c r="E105" s="258" t="s">
        <v>116</v>
      </c>
      <c r="F105" s="258"/>
      <c r="G105" s="258"/>
      <c r="H105" s="258"/>
      <c r="I105" s="258"/>
      <c r="J105" s="221"/>
      <c r="K105" s="258" t="s">
        <v>117</v>
      </c>
      <c r="L105" s="258"/>
      <c r="M105" s="258"/>
      <c r="N105" s="258"/>
      <c r="O105" s="258"/>
      <c r="P105" s="258"/>
      <c r="Q105" s="258"/>
      <c r="R105" s="258"/>
      <c r="S105" s="258"/>
      <c r="T105" s="258"/>
      <c r="U105" s="258"/>
      <c r="V105" s="258"/>
      <c r="W105" s="258"/>
      <c r="X105" s="258"/>
      <c r="Y105" s="258"/>
      <c r="Z105" s="258"/>
      <c r="AA105" s="258"/>
      <c r="AB105" s="258"/>
      <c r="AC105" s="258"/>
      <c r="AD105" s="258"/>
      <c r="AE105" s="258"/>
      <c r="AF105" s="258"/>
      <c r="AG105" s="225">
        <f>'2.2 Zdravotec...'!J32</f>
        <v>0</v>
      </c>
      <c r="AH105" s="226"/>
      <c r="AI105" s="226"/>
      <c r="AJ105" s="226"/>
      <c r="AK105" s="226"/>
      <c r="AL105" s="226"/>
      <c r="AM105" s="226"/>
      <c r="AN105" s="225">
        <f t="shared" si="0"/>
        <v>0</v>
      </c>
      <c r="AO105" s="226"/>
      <c r="AP105" s="226"/>
      <c r="AQ105" s="92" t="s">
        <v>87</v>
      </c>
      <c r="AR105" s="55"/>
      <c r="AS105" s="93">
        <v>0</v>
      </c>
      <c r="AT105" s="94">
        <f t="shared" si="1"/>
        <v>0</v>
      </c>
      <c r="AU105" s="95">
        <f>'2.2 Zdravotec...'!P127</f>
        <v>0</v>
      </c>
      <c r="AV105" s="94">
        <f>'2.2 Zdravotec...'!J35</f>
        <v>0</v>
      </c>
      <c r="AW105" s="94">
        <f>'2.2 Zdravotec...'!J36</f>
        <v>0</v>
      </c>
      <c r="AX105" s="94">
        <f>'2.2 Zdravotec...'!J37</f>
        <v>0</v>
      </c>
      <c r="AY105" s="94">
        <f>'2.2 Zdravotec...'!J38</f>
        <v>0</v>
      </c>
      <c r="AZ105" s="94">
        <f>'2.2 Zdravotec...'!F35</f>
        <v>0</v>
      </c>
      <c r="BA105" s="94">
        <f>'2.2 Zdravotec...'!F36</f>
        <v>0</v>
      </c>
      <c r="BB105" s="94">
        <f>'2.2 Zdravotec...'!F37</f>
        <v>0</v>
      </c>
      <c r="BC105" s="94">
        <f>'2.2 Zdravotec...'!F38</f>
        <v>0</v>
      </c>
      <c r="BD105" s="96">
        <f>'2.2 Zdravotec...'!F39</f>
        <v>0</v>
      </c>
      <c r="BT105" s="26" t="s">
        <v>88</v>
      </c>
      <c r="BV105" s="26" t="s">
        <v>78</v>
      </c>
      <c r="BW105" s="26" t="s">
        <v>118</v>
      </c>
      <c r="BX105" s="26" t="s">
        <v>103</v>
      </c>
      <c r="CL105" s="26" t="s">
        <v>1</v>
      </c>
    </row>
    <row r="106" spans="1:91" s="4" customFormat="1" ht="23.25" customHeight="1">
      <c r="A106" s="97" t="s">
        <v>90</v>
      </c>
      <c r="B106" s="55"/>
      <c r="C106" s="10"/>
      <c r="D106" s="10"/>
      <c r="E106" s="258" t="s">
        <v>119</v>
      </c>
      <c r="F106" s="258"/>
      <c r="G106" s="258"/>
      <c r="H106" s="258"/>
      <c r="I106" s="258"/>
      <c r="J106" s="221"/>
      <c r="K106" s="258" t="s">
        <v>120</v>
      </c>
      <c r="L106" s="258"/>
      <c r="M106" s="258"/>
      <c r="N106" s="258"/>
      <c r="O106" s="258"/>
      <c r="P106" s="258"/>
      <c r="Q106" s="258"/>
      <c r="R106" s="258"/>
      <c r="S106" s="258"/>
      <c r="T106" s="258"/>
      <c r="U106" s="258"/>
      <c r="V106" s="258"/>
      <c r="W106" s="258"/>
      <c r="X106" s="258"/>
      <c r="Y106" s="258"/>
      <c r="Z106" s="258"/>
      <c r="AA106" s="258"/>
      <c r="AB106" s="258"/>
      <c r="AC106" s="258"/>
      <c r="AD106" s="258"/>
      <c r="AE106" s="258"/>
      <c r="AF106" s="258"/>
      <c r="AG106" s="225">
        <f>'2.3 Vykurovanie'!J32</f>
        <v>0</v>
      </c>
      <c r="AH106" s="226"/>
      <c r="AI106" s="226"/>
      <c r="AJ106" s="226"/>
      <c r="AK106" s="226"/>
      <c r="AL106" s="226"/>
      <c r="AM106" s="226"/>
      <c r="AN106" s="225">
        <f t="shared" si="0"/>
        <v>0</v>
      </c>
      <c r="AO106" s="226"/>
      <c r="AP106" s="226"/>
      <c r="AQ106" s="92" t="s">
        <v>87</v>
      </c>
      <c r="AR106" s="55"/>
      <c r="AS106" s="93">
        <v>0</v>
      </c>
      <c r="AT106" s="94">
        <f t="shared" si="1"/>
        <v>0</v>
      </c>
      <c r="AU106" s="95">
        <f>'2.3 Vykurovanie'!P129</f>
        <v>0</v>
      </c>
      <c r="AV106" s="94">
        <f>'2.3 Vykurovanie'!J35</f>
        <v>0</v>
      </c>
      <c r="AW106" s="94">
        <f>'2.3 Vykurovanie'!J36</f>
        <v>0</v>
      </c>
      <c r="AX106" s="94">
        <f>'2.3 Vykurovanie'!J37</f>
        <v>0</v>
      </c>
      <c r="AY106" s="94">
        <f>'2.3 Vykurovanie'!J38</f>
        <v>0</v>
      </c>
      <c r="AZ106" s="94">
        <f>'2.3 Vykurovanie'!F35</f>
        <v>0</v>
      </c>
      <c r="BA106" s="94">
        <f>'2.3 Vykurovanie'!F36</f>
        <v>0</v>
      </c>
      <c r="BB106" s="94">
        <f>'2.3 Vykurovanie'!F37</f>
        <v>0</v>
      </c>
      <c r="BC106" s="94">
        <f>'2.3 Vykurovanie'!F38</f>
        <v>0</v>
      </c>
      <c r="BD106" s="96">
        <f>'2.3 Vykurovanie'!F39</f>
        <v>0</v>
      </c>
      <c r="BT106" s="26" t="s">
        <v>88</v>
      </c>
      <c r="BV106" s="26" t="s">
        <v>78</v>
      </c>
      <c r="BW106" s="26" t="s">
        <v>121</v>
      </c>
      <c r="BX106" s="26" t="s">
        <v>103</v>
      </c>
      <c r="CL106" s="26" t="s">
        <v>1</v>
      </c>
    </row>
    <row r="107" spans="1:91" s="4" customFormat="1" ht="23.25" customHeight="1">
      <c r="A107" s="97" t="s">
        <v>90</v>
      </c>
      <c r="B107" s="55"/>
      <c r="C107" s="10"/>
      <c r="D107" s="10"/>
      <c r="E107" s="258" t="s">
        <v>122</v>
      </c>
      <c r="F107" s="258"/>
      <c r="G107" s="258"/>
      <c r="H107" s="258"/>
      <c r="I107" s="258"/>
      <c r="J107" s="221"/>
      <c r="K107" s="258" t="s">
        <v>123</v>
      </c>
      <c r="L107" s="258"/>
      <c r="M107" s="258"/>
      <c r="N107" s="258"/>
      <c r="O107" s="258"/>
      <c r="P107" s="258"/>
      <c r="Q107" s="258"/>
      <c r="R107" s="258"/>
      <c r="S107" s="258"/>
      <c r="T107" s="258"/>
      <c r="U107" s="258"/>
      <c r="V107" s="258"/>
      <c r="W107" s="258"/>
      <c r="X107" s="258"/>
      <c r="Y107" s="258"/>
      <c r="Z107" s="258"/>
      <c r="AA107" s="258"/>
      <c r="AB107" s="258"/>
      <c r="AC107" s="258"/>
      <c r="AD107" s="258"/>
      <c r="AE107" s="258"/>
      <c r="AF107" s="258"/>
      <c r="AG107" s="225">
        <f>'2.4 VZT'!J32</f>
        <v>0</v>
      </c>
      <c r="AH107" s="226"/>
      <c r="AI107" s="226"/>
      <c r="AJ107" s="226"/>
      <c r="AK107" s="226"/>
      <c r="AL107" s="226"/>
      <c r="AM107" s="226"/>
      <c r="AN107" s="225">
        <f t="shared" si="0"/>
        <v>0</v>
      </c>
      <c r="AO107" s="226"/>
      <c r="AP107" s="226"/>
      <c r="AQ107" s="92" t="s">
        <v>87</v>
      </c>
      <c r="AR107" s="55"/>
      <c r="AS107" s="93">
        <v>0</v>
      </c>
      <c r="AT107" s="94">
        <f t="shared" si="1"/>
        <v>0</v>
      </c>
      <c r="AU107" s="95">
        <f>'2.4 VZT'!P127</f>
        <v>0</v>
      </c>
      <c r="AV107" s="94">
        <f>'2.4 VZT'!J35</f>
        <v>0</v>
      </c>
      <c r="AW107" s="94">
        <f>'2.4 VZT'!J36</f>
        <v>0</v>
      </c>
      <c r="AX107" s="94">
        <f>'2.4 VZT'!J37</f>
        <v>0</v>
      </c>
      <c r="AY107" s="94">
        <f>'2.4 VZT'!J38</f>
        <v>0</v>
      </c>
      <c r="AZ107" s="94">
        <f>'2.4 VZT'!F35</f>
        <v>0</v>
      </c>
      <c r="BA107" s="94">
        <f>'2.4 VZT'!F36</f>
        <v>0</v>
      </c>
      <c r="BB107" s="94">
        <f>'2.4 VZT'!F37</f>
        <v>0</v>
      </c>
      <c r="BC107" s="94">
        <f>'2.4 VZT'!F38</f>
        <v>0</v>
      </c>
      <c r="BD107" s="96">
        <f>'2.4 VZT'!F39</f>
        <v>0</v>
      </c>
      <c r="BT107" s="26" t="s">
        <v>88</v>
      </c>
      <c r="BV107" s="26" t="s">
        <v>78</v>
      </c>
      <c r="BW107" s="26" t="s">
        <v>124</v>
      </c>
      <c r="BX107" s="26" t="s">
        <v>103</v>
      </c>
      <c r="CL107" s="26" t="s">
        <v>1</v>
      </c>
    </row>
    <row r="108" spans="1:91" s="7" customFormat="1" ht="24.75" customHeight="1">
      <c r="B108" s="83"/>
      <c r="C108" s="84"/>
      <c r="D108" s="274" t="s">
        <v>125</v>
      </c>
      <c r="E108" s="274"/>
      <c r="F108" s="274"/>
      <c r="G108" s="274"/>
      <c r="H108" s="274"/>
      <c r="I108" s="85"/>
      <c r="J108" s="274" t="s">
        <v>126</v>
      </c>
      <c r="K108" s="274"/>
      <c r="L108" s="274"/>
      <c r="M108" s="274"/>
      <c r="N108" s="274"/>
      <c r="O108" s="274"/>
      <c r="P108" s="274"/>
      <c r="Q108" s="274"/>
      <c r="R108" s="274"/>
      <c r="S108" s="274"/>
      <c r="T108" s="274"/>
      <c r="U108" s="274"/>
      <c r="V108" s="274"/>
      <c r="W108" s="274"/>
      <c r="X108" s="274"/>
      <c r="Y108" s="274"/>
      <c r="Z108" s="274"/>
      <c r="AA108" s="274"/>
      <c r="AB108" s="274"/>
      <c r="AC108" s="274"/>
      <c r="AD108" s="274"/>
      <c r="AE108" s="274"/>
      <c r="AF108" s="274"/>
      <c r="AG108" s="234">
        <f>ROUND(SUM(AG109:AG110),2)</f>
        <v>0</v>
      </c>
      <c r="AH108" s="233"/>
      <c r="AI108" s="233"/>
      <c r="AJ108" s="233"/>
      <c r="AK108" s="233"/>
      <c r="AL108" s="233"/>
      <c r="AM108" s="233"/>
      <c r="AN108" s="232">
        <f t="shared" si="0"/>
        <v>0</v>
      </c>
      <c r="AO108" s="233"/>
      <c r="AP108" s="233"/>
      <c r="AQ108" s="86" t="s">
        <v>82</v>
      </c>
      <c r="AR108" s="83"/>
      <c r="AS108" s="87">
        <f>ROUND(SUM(AS109:AS110),2)</f>
        <v>0</v>
      </c>
      <c r="AT108" s="88">
        <f t="shared" si="1"/>
        <v>0</v>
      </c>
      <c r="AU108" s="89">
        <f>ROUND(SUM(AU109:AU110),5)</f>
        <v>0</v>
      </c>
      <c r="AV108" s="88">
        <f>ROUND(AZ108*L29,2)</f>
        <v>0</v>
      </c>
      <c r="AW108" s="88">
        <f>ROUND(BA108*L30,2)</f>
        <v>0</v>
      </c>
      <c r="AX108" s="88">
        <f>ROUND(BB108*L29,2)</f>
        <v>0</v>
      </c>
      <c r="AY108" s="88">
        <f>ROUND(BC108*L30,2)</f>
        <v>0</v>
      </c>
      <c r="AZ108" s="88">
        <f>ROUND(SUM(AZ109:AZ110),2)</f>
        <v>0</v>
      </c>
      <c r="BA108" s="88">
        <f>ROUND(SUM(BA109:BA110),2)</f>
        <v>0</v>
      </c>
      <c r="BB108" s="88">
        <f>ROUND(SUM(BB109:BB110),2)</f>
        <v>0</v>
      </c>
      <c r="BC108" s="88">
        <f>ROUND(SUM(BC109:BC110),2)</f>
        <v>0</v>
      </c>
      <c r="BD108" s="90">
        <f>ROUND(SUM(BD109:BD110),2)</f>
        <v>0</v>
      </c>
      <c r="BS108" s="91" t="s">
        <v>75</v>
      </c>
      <c r="BT108" s="91" t="s">
        <v>83</v>
      </c>
      <c r="BU108" s="91" t="s">
        <v>77</v>
      </c>
      <c r="BV108" s="91" t="s">
        <v>78</v>
      </c>
      <c r="BW108" s="91" t="s">
        <v>127</v>
      </c>
      <c r="BX108" s="91" t="s">
        <v>4</v>
      </c>
      <c r="CL108" s="91" t="s">
        <v>1</v>
      </c>
      <c r="CM108" s="91" t="s">
        <v>76</v>
      </c>
    </row>
    <row r="109" spans="1:91" s="4" customFormat="1" ht="23.25" customHeight="1">
      <c r="A109" s="97" t="s">
        <v>90</v>
      </c>
      <c r="B109" s="55"/>
      <c r="C109" s="10"/>
      <c r="D109" s="10"/>
      <c r="E109" s="258" t="s">
        <v>128</v>
      </c>
      <c r="F109" s="258"/>
      <c r="G109" s="258"/>
      <c r="H109" s="258"/>
      <c r="I109" s="258"/>
      <c r="J109" s="221"/>
      <c r="K109" s="258" t="s">
        <v>129</v>
      </c>
      <c r="L109" s="258"/>
      <c r="M109" s="258"/>
      <c r="N109" s="258"/>
      <c r="O109" s="258"/>
      <c r="P109" s="258"/>
      <c r="Q109" s="258"/>
      <c r="R109" s="258"/>
      <c r="S109" s="258"/>
      <c r="T109" s="258"/>
      <c r="U109" s="258"/>
      <c r="V109" s="258"/>
      <c r="W109" s="258"/>
      <c r="X109" s="258"/>
      <c r="Y109" s="258"/>
      <c r="Z109" s="258"/>
      <c r="AA109" s="258"/>
      <c r="AB109" s="258"/>
      <c r="AC109" s="258"/>
      <c r="AD109" s="258"/>
      <c r="AE109" s="258"/>
      <c r="AF109" s="258"/>
      <c r="AG109" s="225">
        <f>'3.1 Elektroin...'!J32</f>
        <v>0</v>
      </c>
      <c r="AH109" s="226"/>
      <c r="AI109" s="226"/>
      <c r="AJ109" s="226"/>
      <c r="AK109" s="226"/>
      <c r="AL109" s="226"/>
      <c r="AM109" s="226"/>
      <c r="AN109" s="225">
        <f t="shared" si="0"/>
        <v>0</v>
      </c>
      <c r="AO109" s="226"/>
      <c r="AP109" s="226"/>
      <c r="AQ109" s="92" t="s">
        <v>87</v>
      </c>
      <c r="AR109" s="55"/>
      <c r="AS109" s="93">
        <v>0</v>
      </c>
      <c r="AT109" s="94">
        <f t="shared" si="1"/>
        <v>0</v>
      </c>
      <c r="AU109" s="95">
        <f>'3.1 Elektroin...'!P125</f>
        <v>0</v>
      </c>
      <c r="AV109" s="94">
        <f>'3.1 Elektroin...'!J35</f>
        <v>0</v>
      </c>
      <c r="AW109" s="94">
        <f>'3.1 Elektroin...'!J36</f>
        <v>0</v>
      </c>
      <c r="AX109" s="94">
        <f>'3.1 Elektroin...'!J37</f>
        <v>0</v>
      </c>
      <c r="AY109" s="94">
        <f>'3.1 Elektroin...'!J38</f>
        <v>0</v>
      </c>
      <c r="AZ109" s="94">
        <f>'3.1 Elektroin...'!F35</f>
        <v>0</v>
      </c>
      <c r="BA109" s="94">
        <f>'3.1 Elektroin...'!F36</f>
        <v>0</v>
      </c>
      <c r="BB109" s="94">
        <f>'3.1 Elektroin...'!F37</f>
        <v>0</v>
      </c>
      <c r="BC109" s="94">
        <f>'3.1 Elektroin...'!F38</f>
        <v>0</v>
      </c>
      <c r="BD109" s="96">
        <f>'3.1 Elektroin...'!F39</f>
        <v>0</v>
      </c>
      <c r="BT109" s="26" t="s">
        <v>88</v>
      </c>
      <c r="BV109" s="26" t="s">
        <v>78</v>
      </c>
      <c r="BW109" s="26" t="s">
        <v>130</v>
      </c>
      <c r="BX109" s="26" t="s">
        <v>127</v>
      </c>
      <c r="CL109" s="26" t="s">
        <v>1</v>
      </c>
    </row>
    <row r="110" spans="1:91" s="4" customFormat="1" ht="23.25" customHeight="1">
      <c r="A110" s="97" t="s">
        <v>90</v>
      </c>
      <c r="B110" s="55"/>
      <c r="C110" s="10"/>
      <c r="D110" s="10"/>
      <c r="E110" s="258" t="s">
        <v>131</v>
      </c>
      <c r="F110" s="258"/>
      <c r="G110" s="258"/>
      <c r="H110" s="258"/>
      <c r="I110" s="258"/>
      <c r="J110" s="221"/>
      <c r="K110" s="258" t="s">
        <v>132</v>
      </c>
      <c r="L110" s="258"/>
      <c r="M110" s="258"/>
      <c r="N110" s="258"/>
      <c r="O110" s="258"/>
      <c r="P110" s="258"/>
      <c r="Q110" s="258"/>
      <c r="R110" s="258"/>
      <c r="S110" s="258"/>
      <c r="T110" s="258"/>
      <c r="U110" s="258"/>
      <c r="V110" s="258"/>
      <c r="W110" s="258"/>
      <c r="X110" s="258"/>
      <c r="Y110" s="258"/>
      <c r="Z110" s="258"/>
      <c r="AA110" s="258"/>
      <c r="AB110" s="258"/>
      <c r="AC110" s="258"/>
      <c r="AD110" s="258"/>
      <c r="AE110" s="258"/>
      <c r="AF110" s="258"/>
      <c r="AG110" s="225">
        <f>'3.2 Elektroin...'!J32</f>
        <v>0</v>
      </c>
      <c r="AH110" s="226"/>
      <c r="AI110" s="226"/>
      <c r="AJ110" s="226"/>
      <c r="AK110" s="226"/>
      <c r="AL110" s="226"/>
      <c r="AM110" s="226"/>
      <c r="AN110" s="225">
        <f t="shared" si="0"/>
        <v>0</v>
      </c>
      <c r="AO110" s="226"/>
      <c r="AP110" s="226"/>
      <c r="AQ110" s="92" t="s">
        <v>87</v>
      </c>
      <c r="AR110" s="55"/>
      <c r="AS110" s="98">
        <v>0</v>
      </c>
      <c r="AT110" s="99">
        <f t="shared" si="1"/>
        <v>0</v>
      </c>
      <c r="AU110" s="100">
        <f>'3.2 Elektroin...'!P126</f>
        <v>0</v>
      </c>
      <c r="AV110" s="99">
        <f>'3.2 Elektroin...'!J35</f>
        <v>0</v>
      </c>
      <c r="AW110" s="99">
        <f>'3.2 Elektroin...'!J36</f>
        <v>0</v>
      </c>
      <c r="AX110" s="99">
        <f>'3.2 Elektroin...'!J37</f>
        <v>0</v>
      </c>
      <c r="AY110" s="99">
        <f>'3.2 Elektroin...'!J38</f>
        <v>0</v>
      </c>
      <c r="AZ110" s="99">
        <f>'3.2 Elektroin...'!F35</f>
        <v>0</v>
      </c>
      <c r="BA110" s="99">
        <f>'3.2 Elektroin...'!F36</f>
        <v>0</v>
      </c>
      <c r="BB110" s="99">
        <f>'3.2 Elektroin...'!F37</f>
        <v>0</v>
      </c>
      <c r="BC110" s="99">
        <f>'3.2 Elektroin...'!F38</f>
        <v>0</v>
      </c>
      <c r="BD110" s="101">
        <f>'3.2 Elektroin...'!F39</f>
        <v>0</v>
      </c>
      <c r="BT110" s="26" t="s">
        <v>88</v>
      </c>
      <c r="BV110" s="26" t="s">
        <v>78</v>
      </c>
      <c r="BW110" s="26" t="s">
        <v>133</v>
      </c>
      <c r="BX110" s="26" t="s">
        <v>127</v>
      </c>
      <c r="CL110" s="26" t="s">
        <v>1</v>
      </c>
    </row>
    <row r="111" spans="1:91" s="2" customFormat="1" ht="30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4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91" s="2" customFormat="1" ht="6.95" customHeight="1">
      <c r="A112" s="33"/>
      <c r="B112" s="51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34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</sheetData>
  <mergeCells count="102">
    <mergeCell ref="F98:J98"/>
    <mergeCell ref="F97:J97"/>
    <mergeCell ref="F104:J104"/>
    <mergeCell ref="F102:J102"/>
    <mergeCell ref="F103:J103"/>
    <mergeCell ref="I92:AF92"/>
    <mergeCell ref="J95:AF95"/>
    <mergeCell ref="J100:AF100"/>
    <mergeCell ref="K101:AF101"/>
    <mergeCell ref="K99:AF99"/>
    <mergeCell ref="K96:AF96"/>
    <mergeCell ref="L102:AF102"/>
    <mergeCell ref="L103:AF103"/>
    <mergeCell ref="L104:AF104"/>
    <mergeCell ref="L97:AF97"/>
    <mergeCell ref="L98:AF98"/>
    <mergeCell ref="L85:AO85"/>
    <mergeCell ref="E105:I105"/>
    <mergeCell ref="K105:AF105"/>
    <mergeCell ref="E106:I106"/>
    <mergeCell ref="K106:AF106"/>
    <mergeCell ref="E107:I107"/>
    <mergeCell ref="K107:AF107"/>
    <mergeCell ref="D108:H108"/>
    <mergeCell ref="J108:AF108"/>
    <mergeCell ref="AN102:AP102"/>
    <mergeCell ref="AN99:AP99"/>
    <mergeCell ref="AN104:AP104"/>
    <mergeCell ref="AN92:AP92"/>
    <mergeCell ref="AN98:AP98"/>
    <mergeCell ref="AN101:AP101"/>
    <mergeCell ref="AN95:AP95"/>
    <mergeCell ref="AN100:AP100"/>
    <mergeCell ref="AN97:AP97"/>
    <mergeCell ref="C92:G92"/>
    <mergeCell ref="D100:H100"/>
    <mergeCell ref="D95:H95"/>
    <mergeCell ref="E96:I96"/>
    <mergeCell ref="E99:I99"/>
    <mergeCell ref="E101:I101"/>
    <mergeCell ref="E109:I109"/>
    <mergeCell ref="K109:AF109"/>
    <mergeCell ref="E110:I110"/>
    <mergeCell ref="K110:AF110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31:P31"/>
    <mergeCell ref="W31:AE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104:AM104"/>
    <mergeCell ref="AG103:AM103"/>
    <mergeCell ref="AG102:AM102"/>
    <mergeCell ref="AG92:AM92"/>
    <mergeCell ref="AG101:AM101"/>
    <mergeCell ref="AG97:AM97"/>
    <mergeCell ref="AG95:AM95"/>
    <mergeCell ref="AG100:AM100"/>
    <mergeCell ref="AG98:AM98"/>
    <mergeCell ref="AG99:AM99"/>
    <mergeCell ref="AG96:AM96"/>
    <mergeCell ref="AM90:AP90"/>
    <mergeCell ref="AM87:AN87"/>
    <mergeCell ref="AM89:AP89"/>
    <mergeCell ref="AN96:AP96"/>
    <mergeCell ref="AN103:AP103"/>
    <mergeCell ref="AN109:AP109"/>
    <mergeCell ref="AG109:AM109"/>
    <mergeCell ref="AN110:AP110"/>
    <mergeCell ref="AG110:AM110"/>
    <mergeCell ref="AN94:AP94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</mergeCells>
  <hyperlinks>
    <hyperlink ref="A97" location="'2022-03111 - 1.1.1 Betóno...'!C2" display="/" xr:uid="{00000000-0004-0000-0000-000000000000}"/>
    <hyperlink ref="A98" location="'2022-03112 - 1.1.2 Staveb...'!C2" display="/" xr:uid="{00000000-0004-0000-0000-000001000000}"/>
    <hyperlink ref="A99" location="'2022-0313 - 1.3 Odvodneni...'!C2" display="/" xr:uid="{00000000-0004-0000-0000-000002000000}"/>
    <hyperlink ref="A102" location="'2022-03211 - 2.1.1 Montáž...'!C2" display="/" xr:uid="{00000000-0004-0000-0000-000003000000}"/>
    <hyperlink ref="A103" location="'2022-03212 - 2.1.2 Búraci...'!C2" display="/" xr:uid="{00000000-0004-0000-0000-000004000000}"/>
    <hyperlink ref="A104" location="'2022-03213 - 2.1.3 Staveb...'!C2" display="/" xr:uid="{00000000-0004-0000-0000-000005000000}"/>
    <hyperlink ref="A105" location="'2022-0322 - 2.2 Zdravotec...'!C2" display="/" xr:uid="{00000000-0004-0000-0000-000006000000}"/>
    <hyperlink ref="A106" location="'2022-0323 - 2.3 Vykurovanie'!C2" display="/" xr:uid="{00000000-0004-0000-0000-000007000000}"/>
    <hyperlink ref="A107" location="'2022-0324 - 2.4 VZT'!C2" display="/" xr:uid="{00000000-0004-0000-0000-000008000000}"/>
    <hyperlink ref="A109" location="'2022-0312 - 3.1 Elektroin...'!C2" display="/" xr:uid="{00000000-0004-0000-0000-000009000000}"/>
    <hyperlink ref="A110" location="'2022-0325 - 3.2 Elektroin...'!C2" display="/" xr:uid="{00000000-0004-0000-0000-00000A000000}"/>
  </hyperlinks>
  <pageMargins left="0.39370078740157483" right="0.39370078740157483" top="0.39370078740157483" bottom="0.39370078740157483" header="0" footer="0"/>
  <pageSetup paperSize="9" scale="71" fitToHeight="100" orientation="portrait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283"/>
  <sheetViews>
    <sheetView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124</v>
      </c>
    </row>
    <row r="3" spans="1:46" s="1" customFormat="1" ht="6.95" hidden="1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hidden="1" customHeight="1">
      <c r="B4" s="21"/>
      <c r="D4" s="22" t="s">
        <v>134</v>
      </c>
      <c r="L4" s="21"/>
      <c r="M4" s="102" t="s">
        <v>9</v>
      </c>
      <c r="AT4" s="18" t="s">
        <v>3</v>
      </c>
    </row>
    <row r="5" spans="1:46" s="1" customFormat="1" ht="6.95" hidden="1" customHeight="1">
      <c r="B5" s="21"/>
      <c r="L5" s="21"/>
    </row>
    <row r="6" spans="1:46" s="1" customFormat="1" ht="12" hidden="1" customHeight="1">
      <c r="B6" s="21"/>
      <c r="D6" s="28" t="s">
        <v>14</v>
      </c>
      <c r="L6" s="21"/>
    </row>
    <row r="7" spans="1:46" s="1" customFormat="1" ht="16.5" hidden="1" customHeight="1">
      <c r="B7" s="21"/>
      <c r="E7" s="281" t="str">
        <f>Rekapitulácia!K6</f>
        <v>Syráreň - sociálne zázemie 2. NP</v>
      </c>
      <c r="F7" s="282"/>
      <c r="G7" s="282"/>
      <c r="H7" s="282"/>
      <c r="L7" s="21"/>
    </row>
    <row r="8" spans="1:46" s="1" customFormat="1" ht="12" hidden="1" customHeight="1">
      <c r="B8" s="21"/>
      <c r="D8" s="28" t="s">
        <v>135</v>
      </c>
      <c r="L8" s="21"/>
    </row>
    <row r="9" spans="1:46" s="2" customFormat="1" ht="16.5" hidden="1" customHeight="1">
      <c r="A9" s="33"/>
      <c r="B9" s="34"/>
      <c r="C9" s="33"/>
      <c r="D9" s="33"/>
      <c r="E9" s="281" t="s">
        <v>760</v>
      </c>
      <c r="F9" s="284"/>
      <c r="G9" s="284"/>
      <c r="H9" s="284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hidden="1" customHeight="1">
      <c r="A10" s="33"/>
      <c r="B10" s="34"/>
      <c r="C10" s="33"/>
      <c r="D10" s="28" t="s">
        <v>137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hidden="1" customHeight="1">
      <c r="A11" s="33"/>
      <c r="B11" s="34"/>
      <c r="C11" s="33"/>
      <c r="D11" s="33"/>
      <c r="E11" s="272" t="s">
        <v>2006</v>
      </c>
      <c r="F11" s="284"/>
      <c r="G11" s="284"/>
      <c r="H11" s="284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idden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hidden="1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hidden="1" customHeight="1">
      <c r="A14" s="33"/>
      <c r="B14" s="34"/>
      <c r="C14" s="33"/>
      <c r="D14" s="28" t="s">
        <v>18</v>
      </c>
      <c r="E14" s="33"/>
      <c r="F14" s="26" t="s">
        <v>1746</v>
      </c>
      <c r="G14" s="33"/>
      <c r="H14" s="33"/>
      <c r="I14" s="28" t="s">
        <v>20</v>
      </c>
      <c r="J14" s="59">
        <f>Rekapitulácia!AN8</f>
        <v>44612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hidden="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hidden="1" customHeight="1">
      <c r="A16" s="33"/>
      <c r="B16" s="34"/>
      <c r="C16" s="33"/>
      <c r="D16" s="28" t="s">
        <v>21</v>
      </c>
      <c r="E16" s="33"/>
      <c r="F16" s="33"/>
      <c r="G16" s="33"/>
      <c r="H16" s="33"/>
      <c r="I16" s="28" t="s">
        <v>22</v>
      </c>
      <c r="J16" s="26" t="s">
        <v>23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hidden="1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26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hidden="1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hidden="1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22</v>
      </c>
      <c r="J19" s="29" t="str">
        <f>Rekapitulácia!AN13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hidden="1" customHeight="1">
      <c r="A20" s="33"/>
      <c r="B20" s="34"/>
      <c r="C20" s="33"/>
      <c r="D20" s="33"/>
      <c r="E20" s="285" t="str">
        <f>Rekapitulácia!E14</f>
        <v>Vyplň údaj</v>
      </c>
      <c r="F20" s="263"/>
      <c r="G20" s="263"/>
      <c r="H20" s="263"/>
      <c r="I20" s="28" t="s">
        <v>25</v>
      </c>
      <c r="J20" s="29" t="str">
        <f>Rekapitulácia!AN14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hidden="1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hidden="1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22</v>
      </c>
      <c r="J22" s="26" t="s">
        <v>30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hidden="1" customHeight="1">
      <c r="A23" s="33"/>
      <c r="B23" s="34"/>
      <c r="C23" s="33"/>
      <c r="D23" s="33"/>
      <c r="E23" s="26" t="s">
        <v>31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hidden="1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hidden="1" customHeight="1">
      <c r="A25" s="33"/>
      <c r="B25" s="34"/>
      <c r="C25" s="33"/>
      <c r="D25" s="28" t="s">
        <v>34</v>
      </c>
      <c r="E25" s="33"/>
      <c r="F25" s="33"/>
      <c r="G25" s="33"/>
      <c r="H25" s="33"/>
      <c r="I25" s="28" t="s">
        <v>22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hidden="1" customHeight="1">
      <c r="A26" s="33"/>
      <c r="B26" s="34"/>
      <c r="C26" s="33"/>
      <c r="D26" s="33"/>
      <c r="E26" s="26" t="s">
        <v>31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hidden="1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hidden="1" customHeight="1">
      <c r="A28" s="33"/>
      <c r="B28" s="34"/>
      <c r="C28" s="33"/>
      <c r="D28" s="28" t="s">
        <v>35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hidden="1" customHeight="1">
      <c r="A29" s="104"/>
      <c r="B29" s="105"/>
      <c r="C29" s="104"/>
      <c r="D29" s="104"/>
      <c r="E29" s="267" t="s">
        <v>1</v>
      </c>
      <c r="F29" s="267"/>
      <c r="G29" s="267"/>
      <c r="H29" s="267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hidden="1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hidden="1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hidden="1" customHeight="1">
      <c r="A32" s="33"/>
      <c r="B32" s="34"/>
      <c r="C32" s="33"/>
      <c r="D32" s="107" t="s">
        <v>36</v>
      </c>
      <c r="E32" s="33"/>
      <c r="F32" s="33"/>
      <c r="G32" s="33"/>
      <c r="H32" s="33"/>
      <c r="I32" s="33"/>
      <c r="J32" s="75">
        <f>ROUND(J127,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hidden="1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4"/>
      <c r="C34" s="33"/>
      <c r="D34" s="33"/>
      <c r="E34" s="33"/>
      <c r="F34" s="37" t="s">
        <v>38</v>
      </c>
      <c r="G34" s="33"/>
      <c r="H34" s="33"/>
      <c r="I34" s="37" t="s">
        <v>37</v>
      </c>
      <c r="J34" s="37" t="s">
        <v>39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103" t="s">
        <v>40</v>
      </c>
      <c r="E35" s="39" t="s">
        <v>41</v>
      </c>
      <c r="F35" s="108">
        <f>ROUND((SUM(BE127:BE282)),  2)</f>
        <v>0</v>
      </c>
      <c r="G35" s="109"/>
      <c r="H35" s="109"/>
      <c r="I35" s="110">
        <v>0.2</v>
      </c>
      <c r="J35" s="108">
        <f>ROUND(((SUM(BE127:BE282))*I35),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39" t="s">
        <v>42</v>
      </c>
      <c r="F36" s="108">
        <f>ROUND((SUM(BF127:BF282)),  2)</f>
        <v>0</v>
      </c>
      <c r="G36" s="109"/>
      <c r="H36" s="109"/>
      <c r="I36" s="110">
        <v>0.2</v>
      </c>
      <c r="J36" s="108">
        <f>ROUND(((SUM(BF127:BF282))*I36),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43</v>
      </c>
      <c r="F37" s="111">
        <f>ROUND((SUM(BG127:BG282)),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44</v>
      </c>
      <c r="F38" s="111">
        <f>ROUND((SUM(BH127:BH282)),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45</v>
      </c>
      <c r="F39" s="108">
        <f>ROUND((SUM(BI127:BI282)),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hidden="1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hidden="1" customHeight="1">
      <c r="A41" s="33"/>
      <c r="B41" s="34"/>
      <c r="C41" s="113"/>
      <c r="D41" s="114" t="s">
        <v>46</v>
      </c>
      <c r="E41" s="64"/>
      <c r="F41" s="64"/>
      <c r="G41" s="115" t="s">
        <v>47</v>
      </c>
      <c r="H41" s="116" t="s">
        <v>48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hidden="1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hidden="1" customHeight="1">
      <c r="B43" s="21"/>
      <c r="L43" s="21"/>
    </row>
    <row r="44" spans="1:31" s="1" customFormat="1" ht="14.45" hidden="1" customHeight="1">
      <c r="B44" s="21"/>
      <c r="L44" s="21"/>
    </row>
    <row r="45" spans="1:31" s="1" customFormat="1" ht="14.45" hidden="1" customHeight="1">
      <c r="B45" s="21"/>
      <c r="L45" s="21"/>
    </row>
    <row r="46" spans="1:31" s="1" customFormat="1" ht="14.45" hidden="1" customHeight="1">
      <c r="B46" s="21"/>
      <c r="L46" s="21"/>
    </row>
    <row r="47" spans="1:31" s="1" customFormat="1" ht="14.45" hidden="1" customHeight="1">
      <c r="B47" s="21"/>
      <c r="L47" s="21"/>
    </row>
    <row r="48" spans="1:31" s="1" customFormat="1" ht="14.45" hidden="1" customHeight="1">
      <c r="B48" s="21"/>
      <c r="L48" s="21"/>
    </row>
    <row r="49" spans="1:31" s="1" customFormat="1" ht="14.45" hidden="1" customHeight="1">
      <c r="B49" s="21"/>
      <c r="L49" s="21"/>
    </row>
    <row r="50" spans="1:31" s="2" customFormat="1" ht="14.45" hidden="1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idden="1">
      <c r="B51" s="21"/>
      <c r="L51" s="21"/>
    </row>
    <row r="52" spans="1:31" hidden="1">
      <c r="B52" s="21"/>
      <c r="L52" s="21"/>
    </row>
    <row r="53" spans="1:31" hidden="1">
      <c r="B53" s="21"/>
      <c r="L53" s="21"/>
    </row>
    <row r="54" spans="1:31" hidden="1">
      <c r="B54" s="21"/>
      <c r="L54" s="21"/>
    </row>
    <row r="55" spans="1:31" hidden="1">
      <c r="B55" s="21"/>
      <c r="L55" s="21"/>
    </row>
    <row r="56" spans="1:31" hidden="1">
      <c r="B56" s="21"/>
      <c r="L56" s="21"/>
    </row>
    <row r="57" spans="1:31" hidden="1">
      <c r="B57" s="21"/>
      <c r="L57" s="21"/>
    </row>
    <row r="58" spans="1:31" hidden="1">
      <c r="B58" s="21"/>
      <c r="L58" s="21"/>
    </row>
    <row r="59" spans="1:31" hidden="1">
      <c r="B59" s="21"/>
      <c r="L59" s="21"/>
    </row>
    <row r="60" spans="1:31" hidden="1">
      <c r="B60" s="21"/>
      <c r="L60" s="21"/>
    </row>
    <row r="61" spans="1:31" s="2" customFormat="1" ht="12.75" hidden="1">
      <c r="A61" s="33"/>
      <c r="B61" s="34"/>
      <c r="C61" s="33"/>
      <c r="D61" s="49" t="s">
        <v>51</v>
      </c>
      <c r="E61" s="36"/>
      <c r="F61" s="119" t="s">
        <v>52</v>
      </c>
      <c r="G61" s="49" t="s">
        <v>51</v>
      </c>
      <c r="H61" s="36"/>
      <c r="I61" s="36"/>
      <c r="J61" s="120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idden="1">
      <c r="B62" s="21"/>
      <c r="L62" s="21"/>
    </row>
    <row r="63" spans="1:31" hidden="1">
      <c r="B63" s="21"/>
      <c r="L63" s="21"/>
    </row>
    <row r="64" spans="1:31" hidden="1">
      <c r="B64" s="21"/>
      <c r="L64" s="21"/>
    </row>
    <row r="65" spans="1:31" s="2" customFormat="1" ht="12.75" hidden="1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idden="1">
      <c r="B66" s="21"/>
      <c r="L66" s="21"/>
    </row>
    <row r="67" spans="1:31" hidden="1">
      <c r="B67" s="21"/>
      <c r="L67" s="21"/>
    </row>
    <row r="68" spans="1:31" hidden="1">
      <c r="B68" s="21"/>
      <c r="L68" s="21"/>
    </row>
    <row r="69" spans="1:31" hidden="1">
      <c r="B69" s="21"/>
      <c r="L69" s="21"/>
    </row>
    <row r="70" spans="1:31" hidden="1">
      <c r="B70" s="21"/>
      <c r="L70" s="21"/>
    </row>
    <row r="71" spans="1:31" hidden="1">
      <c r="B71" s="21"/>
      <c r="L71" s="21"/>
    </row>
    <row r="72" spans="1:31" hidden="1">
      <c r="B72" s="21"/>
      <c r="L72" s="21"/>
    </row>
    <row r="73" spans="1:31" hidden="1">
      <c r="B73" s="21"/>
      <c r="L73" s="21"/>
    </row>
    <row r="74" spans="1:31" hidden="1">
      <c r="B74" s="21"/>
      <c r="L74" s="21"/>
    </row>
    <row r="75" spans="1:31" hidden="1">
      <c r="B75" s="21"/>
      <c r="L75" s="21"/>
    </row>
    <row r="76" spans="1:31" s="2" customFormat="1" ht="12.75" hidden="1">
      <c r="A76" s="33"/>
      <c r="B76" s="34"/>
      <c r="C76" s="33"/>
      <c r="D76" s="49" t="s">
        <v>51</v>
      </c>
      <c r="E76" s="36"/>
      <c r="F76" s="119" t="s">
        <v>52</v>
      </c>
      <c r="G76" s="49" t="s">
        <v>51</v>
      </c>
      <c r="H76" s="36"/>
      <c r="I76" s="36"/>
      <c r="J76" s="120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hidden="1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idden="1"/>
    <row r="79" spans="1:31" hidden="1"/>
    <row r="80" spans="1:31" hidden="1"/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141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81" t="str">
        <f>E7</f>
        <v>Syráreň - sociálne zázemie 2. NP</v>
      </c>
      <c r="F85" s="282"/>
      <c r="G85" s="282"/>
      <c r="H85" s="282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135</v>
      </c>
      <c r="L86" s="21"/>
    </row>
    <row r="87" spans="1:31" s="2" customFormat="1" ht="16.5" customHeight="1">
      <c r="A87" s="33"/>
      <c r="B87" s="34"/>
      <c r="C87" s="33"/>
      <c r="D87" s="33"/>
      <c r="E87" s="281" t="s">
        <v>760</v>
      </c>
      <c r="F87" s="284"/>
      <c r="G87" s="284"/>
      <c r="H87" s="284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137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72" t="str">
        <f>E11</f>
        <v>2022-0324 - 2.4 VZT</v>
      </c>
      <c r="F89" s="284"/>
      <c r="G89" s="284"/>
      <c r="H89" s="284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 xml:space="preserve"> </v>
      </c>
      <c r="G91" s="33"/>
      <c r="H91" s="33"/>
      <c r="I91" s="28" t="s">
        <v>20</v>
      </c>
      <c r="J91" s="59">
        <f>IF(J14="","",J14)</f>
        <v>44612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21</v>
      </c>
      <c r="D93" s="33"/>
      <c r="E93" s="33"/>
      <c r="F93" s="26" t="str">
        <f>E17</f>
        <v>MILSY a.s.</v>
      </c>
      <c r="G93" s="33"/>
      <c r="H93" s="33"/>
      <c r="I93" s="28" t="s">
        <v>29</v>
      </c>
      <c r="J93" s="31" t="str">
        <f>E23</f>
        <v>Ing. Ivan Leitmann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34</v>
      </c>
      <c r="J94" s="31" t="str">
        <f>E26</f>
        <v>Ing. Ivan Leitmann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142</v>
      </c>
      <c r="D96" s="113"/>
      <c r="E96" s="113"/>
      <c r="F96" s="113"/>
      <c r="G96" s="113"/>
      <c r="H96" s="113"/>
      <c r="I96" s="113"/>
      <c r="J96" s="122" t="s">
        <v>143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144</v>
      </c>
      <c r="D98" s="33"/>
      <c r="E98" s="33"/>
      <c r="F98" s="33"/>
      <c r="G98" s="33"/>
      <c r="H98" s="33"/>
      <c r="I98" s="33"/>
      <c r="J98" s="75">
        <f>J127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145</v>
      </c>
    </row>
    <row r="99" spans="1:47" s="9" customFormat="1" ht="24.95" customHeight="1">
      <c r="B99" s="124"/>
      <c r="D99" s="125" t="s">
        <v>267</v>
      </c>
      <c r="E99" s="126"/>
      <c r="F99" s="126"/>
      <c r="G99" s="126"/>
      <c r="H99" s="126"/>
      <c r="I99" s="126"/>
      <c r="J99" s="127">
        <f>J128</f>
        <v>0</v>
      </c>
      <c r="L99" s="124"/>
    </row>
    <row r="100" spans="1:47" s="10" customFormat="1" ht="19.899999999999999" customHeight="1">
      <c r="B100" s="128"/>
      <c r="D100" s="129" t="s">
        <v>2007</v>
      </c>
      <c r="E100" s="130"/>
      <c r="F100" s="130"/>
      <c r="G100" s="130"/>
      <c r="H100" s="130"/>
      <c r="I100" s="130"/>
      <c r="J100" s="131">
        <f>J129</f>
        <v>0</v>
      </c>
      <c r="L100" s="128"/>
    </row>
    <row r="101" spans="1:47" s="10" customFormat="1" ht="14.85" customHeight="1">
      <c r="B101" s="128"/>
      <c r="D101" s="129" t="s">
        <v>2008</v>
      </c>
      <c r="E101" s="130"/>
      <c r="F101" s="130"/>
      <c r="G101" s="130"/>
      <c r="H101" s="130"/>
      <c r="I101" s="130"/>
      <c r="J101" s="131">
        <f>J130</f>
        <v>0</v>
      </c>
      <c r="L101" s="128"/>
    </row>
    <row r="102" spans="1:47" s="10" customFormat="1" ht="14.85" customHeight="1">
      <c r="B102" s="128"/>
      <c r="D102" s="129" t="s">
        <v>2009</v>
      </c>
      <c r="E102" s="130"/>
      <c r="F102" s="130"/>
      <c r="G102" s="130"/>
      <c r="H102" s="130"/>
      <c r="I102" s="130"/>
      <c r="J102" s="131">
        <f>J185</f>
        <v>0</v>
      </c>
      <c r="L102" s="128"/>
    </row>
    <row r="103" spans="1:47" s="10" customFormat="1" ht="14.85" customHeight="1">
      <c r="B103" s="128"/>
      <c r="D103" s="129" t="s">
        <v>2010</v>
      </c>
      <c r="E103" s="130"/>
      <c r="F103" s="130"/>
      <c r="G103" s="130"/>
      <c r="H103" s="130"/>
      <c r="I103" s="130"/>
      <c r="J103" s="131">
        <f>J220</f>
        <v>0</v>
      </c>
      <c r="L103" s="128"/>
    </row>
    <row r="104" spans="1:47" s="10" customFormat="1" ht="14.85" customHeight="1">
      <c r="B104" s="128"/>
      <c r="D104" s="129" t="s">
        <v>2011</v>
      </c>
      <c r="E104" s="130"/>
      <c r="F104" s="130"/>
      <c r="G104" s="130"/>
      <c r="H104" s="130"/>
      <c r="I104" s="130"/>
      <c r="J104" s="131">
        <f>J235</f>
        <v>0</v>
      </c>
      <c r="L104" s="128"/>
    </row>
    <row r="105" spans="1:47" s="10" customFormat="1" ht="14.85" customHeight="1">
      <c r="B105" s="128"/>
      <c r="D105" s="129" t="s">
        <v>2012</v>
      </c>
      <c r="E105" s="130"/>
      <c r="F105" s="130"/>
      <c r="G105" s="130"/>
      <c r="H105" s="130"/>
      <c r="I105" s="130"/>
      <c r="J105" s="131">
        <f>J256</f>
        <v>0</v>
      </c>
      <c r="L105" s="128"/>
    </row>
    <row r="106" spans="1:47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6.95" customHeight="1">
      <c r="A107" s="33"/>
      <c r="B107" s="51"/>
      <c r="C107" s="52"/>
      <c r="D107" s="52"/>
      <c r="E107" s="52"/>
      <c r="F107" s="52"/>
      <c r="G107" s="52"/>
      <c r="H107" s="52"/>
      <c r="I107" s="52"/>
      <c r="J107" s="52"/>
      <c r="K107" s="52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47" s="2" customFormat="1" ht="6.95" customHeight="1">
      <c r="A111" s="33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4.95" customHeight="1">
      <c r="A112" s="33"/>
      <c r="B112" s="34"/>
      <c r="C112" s="22" t="s">
        <v>152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2" customHeight="1">
      <c r="A114" s="33"/>
      <c r="B114" s="34"/>
      <c r="C114" s="28" t="s">
        <v>14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6.5" customHeight="1">
      <c r="A115" s="33"/>
      <c r="B115" s="34"/>
      <c r="C115" s="33"/>
      <c r="D115" s="33"/>
      <c r="E115" s="281" t="str">
        <f>E7</f>
        <v>Syráreň - sociálne zázemie 2. NP</v>
      </c>
      <c r="F115" s="282"/>
      <c r="G115" s="282"/>
      <c r="H115" s="282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1" customFormat="1" ht="12" customHeight="1">
      <c r="B116" s="21"/>
      <c r="C116" s="28" t="s">
        <v>135</v>
      </c>
      <c r="L116" s="21"/>
    </row>
    <row r="117" spans="1:63" s="2" customFormat="1" ht="16.5" customHeight="1">
      <c r="A117" s="33"/>
      <c r="B117" s="34"/>
      <c r="C117" s="33"/>
      <c r="D117" s="33"/>
      <c r="E117" s="281" t="s">
        <v>760</v>
      </c>
      <c r="F117" s="284"/>
      <c r="G117" s="284"/>
      <c r="H117" s="284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137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72" t="str">
        <f>E11</f>
        <v>2022-0324 - 2.4 VZT</v>
      </c>
      <c r="F119" s="284"/>
      <c r="G119" s="284"/>
      <c r="H119" s="284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18</v>
      </c>
      <c r="D121" s="33"/>
      <c r="E121" s="33"/>
      <c r="F121" s="26" t="str">
        <f>F14</f>
        <v xml:space="preserve"> </v>
      </c>
      <c r="G121" s="33"/>
      <c r="H121" s="33"/>
      <c r="I121" s="28" t="s">
        <v>20</v>
      </c>
      <c r="J121" s="59">
        <f>IF(J14="","",J14)</f>
        <v>44612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" customHeight="1">
      <c r="A123" s="33"/>
      <c r="B123" s="34"/>
      <c r="C123" s="28" t="s">
        <v>21</v>
      </c>
      <c r="D123" s="33"/>
      <c r="E123" s="33"/>
      <c r="F123" s="26" t="str">
        <f>E17</f>
        <v>MILSY a.s.</v>
      </c>
      <c r="G123" s="33"/>
      <c r="H123" s="33"/>
      <c r="I123" s="28" t="s">
        <v>29</v>
      </c>
      <c r="J123" s="31" t="str">
        <f>E23</f>
        <v>Ing. Ivan Leitmann</v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" customHeight="1">
      <c r="A124" s="33"/>
      <c r="B124" s="34"/>
      <c r="C124" s="28" t="s">
        <v>27</v>
      </c>
      <c r="D124" s="33"/>
      <c r="E124" s="33"/>
      <c r="F124" s="26" t="str">
        <f>IF(E20="","",E20)</f>
        <v>Vyplň údaj</v>
      </c>
      <c r="G124" s="33"/>
      <c r="H124" s="33"/>
      <c r="I124" s="28" t="s">
        <v>34</v>
      </c>
      <c r="J124" s="31" t="str">
        <f>E26</f>
        <v>Ing. Ivan Leitmann</v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3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32"/>
      <c r="B126" s="133"/>
      <c r="C126" s="134" t="s">
        <v>153</v>
      </c>
      <c r="D126" s="135" t="s">
        <v>61</v>
      </c>
      <c r="E126" s="135" t="s">
        <v>57</v>
      </c>
      <c r="F126" s="135" t="s">
        <v>58</v>
      </c>
      <c r="G126" s="135" t="s">
        <v>154</v>
      </c>
      <c r="H126" s="135" t="s">
        <v>155</v>
      </c>
      <c r="I126" s="135" t="s">
        <v>156</v>
      </c>
      <c r="J126" s="136" t="s">
        <v>143</v>
      </c>
      <c r="K126" s="137" t="s">
        <v>157</v>
      </c>
      <c r="L126" s="138"/>
      <c r="M126" s="66" t="s">
        <v>1</v>
      </c>
      <c r="N126" s="67" t="s">
        <v>40</v>
      </c>
      <c r="O126" s="67" t="s">
        <v>158</v>
      </c>
      <c r="P126" s="67" t="s">
        <v>159</v>
      </c>
      <c r="Q126" s="67" t="s">
        <v>160</v>
      </c>
      <c r="R126" s="67" t="s">
        <v>161</v>
      </c>
      <c r="S126" s="67" t="s">
        <v>162</v>
      </c>
      <c r="T126" s="68" t="s">
        <v>163</v>
      </c>
      <c r="U126" s="132"/>
      <c r="V126" s="132"/>
      <c r="W126" s="132"/>
      <c r="X126" s="132"/>
      <c r="Y126" s="132"/>
      <c r="Z126" s="132"/>
      <c r="AA126" s="132"/>
      <c r="AB126" s="132"/>
      <c r="AC126" s="132"/>
      <c r="AD126" s="132"/>
      <c r="AE126" s="132"/>
    </row>
    <row r="127" spans="1:63" s="2" customFormat="1" ht="22.9" customHeight="1">
      <c r="A127" s="33"/>
      <c r="B127" s="34"/>
      <c r="C127" s="73" t="s">
        <v>144</v>
      </c>
      <c r="D127" s="33"/>
      <c r="E127" s="33"/>
      <c r="F127" s="33"/>
      <c r="G127" s="33"/>
      <c r="H127" s="33"/>
      <c r="I127" s="33"/>
      <c r="J127" s="139">
        <f>BK127</f>
        <v>0</v>
      </c>
      <c r="K127" s="33"/>
      <c r="L127" s="34"/>
      <c r="M127" s="69"/>
      <c r="N127" s="60"/>
      <c r="O127" s="70"/>
      <c r="P127" s="140">
        <f>P128</f>
        <v>0</v>
      </c>
      <c r="Q127" s="70"/>
      <c r="R127" s="140">
        <f>R128</f>
        <v>0</v>
      </c>
      <c r="S127" s="70"/>
      <c r="T127" s="141">
        <f>T128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75</v>
      </c>
      <c r="AU127" s="18" t="s">
        <v>145</v>
      </c>
      <c r="BK127" s="142">
        <f>BK128</f>
        <v>0</v>
      </c>
    </row>
    <row r="128" spans="1:63" s="12" customFormat="1" ht="25.9" customHeight="1">
      <c r="B128" s="143"/>
      <c r="D128" s="144" t="s">
        <v>75</v>
      </c>
      <c r="E128" s="145" t="s">
        <v>394</v>
      </c>
      <c r="F128" s="145" t="s">
        <v>395</v>
      </c>
      <c r="I128" s="146"/>
      <c r="J128" s="147">
        <f>BK128</f>
        <v>0</v>
      </c>
      <c r="L128" s="143"/>
      <c r="M128" s="148"/>
      <c r="N128" s="149"/>
      <c r="O128" s="149"/>
      <c r="P128" s="150">
        <f>P129</f>
        <v>0</v>
      </c>
      <c r="Q128" s="149"/>
      <c r="R128" s="150">
        <f>R129</f>
        <v>0</v>
      </c>
      <c r="S128" s="149"/>
      <c r="T128" s="151">
        <f>T129</f>
        <v>0</v>
      </c>
      <c r="AR128" s="144" t="s">
        <v>88</v>
      </c>
      <c r="AT128" s="152" t="s">
        <v>75</v>
      </c>
      <c r="AU128" s="152" t="s">
        <v>76</v>
      </c>
      <c r="AY128" s="144" t="s">
        <v>166</v>
      </c>
      <c r="BK128" s="153">
        <f>BK129</f>
        <v>0</v>
      </c>
    </row>
    <row r="129" spans="1:65" s="12" customFormat="1" ht="22.9" customHeight="1">
      <c r="B129" s="143"/>
      <c r="D129" s="144" t="s">
        <v>75</v>
      </c>
      <c r="E129" s="154" t="s">
        <v>2013</v>
      </c>
      <c r="F129" s="154" t="s">
        <v>2014</v>
      </c>
      <c r="I129" s="146"/>
      <c r="J129" s="155">
        <f>BK129</f>
        <v>0</v>
      </c>
      <c r="L129" s="143"/>
      <c r="M129" s="148"/>
      <c r="N129" s="149"/>
      <c r="O129" s="149"/>
      <c r="P129" s="150">
        <f>P130+P185+P220+P235+P256</f>
        <v>0</v>
      </c>
      <c r="Q129" s="149"/>
      <c r="R129" s="150">
        <f>R130+R185+R220+R235+R256</f>
        <v>0</v>
      </c>
      <c r="S129" s="149"/>
      <c r="T129" s="151">
        <f>T130+T185+T220+T235+T256</f>
        <v>0</v>
      </c>
      <c r="AR129" s="144" t="s">
        <v>88</v>
      </c>
      <c r="AT129" s="152" t="s">
        <v>75</v>
      </c>
      <c r="AU129" s="152" t="s">
        <v>83</v>
      </c>
      <c r="AY129" s="144" t="s">
        <v>166</v>
      </c>
      <c r="BK129" s="153">
        <f>BK130+BK185+BK220+BK235+BK256</f>
        <v>0</v>
      </c>
    </row>
    <row r="130" spans="1:65" s="12" customFormat="1" ht="20.85" customHeight="1">
      <c r="B130" s="143"/>
      <c r="D130" s="144" t="s">
        <v>75</v>
      </c>
      <c r="E130" s="154" t="s">
        <v>2015</v>
      </c>
      <c r="F130" s="154" t="s">
        <v>2016</v>
      </c>
      <c r="I130" s="146"/>
      <c r="J130" s="155">
        <f>BK130</f>
        <v>0</v>
      </c>
      <c r="L130" s="143"/>
      <c r="M130" s="148"/>
      <c r="N130" s="149"/>
      <c r="O130" s="149"/>
      <c r="P130" s="150">
        <f>SUM(P131:P184)</f>
        <v>0</v>
      </c>
      <c r="Q130" s="149"/>
      <c r="R130" s="150">
        <f>SUM(R131:R184)</f>
        <v>0</v>
      </c>
      <c r="S130" s="149"/>
      <c r="T130" s="151">
        <f>SUM(T131:T184)</f>
        <v>0</v>
      </c>
      <c r="AR130" s="144" t="s">
        <v>83</v>
      </c>
      <c r="AT130" s="152" t="s">
        <v>75</v>
      </c>
      <c r="AU130" s="152" t="s">
        <v>88</v>
      </c>
      <c r="AY130" s="144" t="s">
        <v>166</v>
      </c>
      <c r="BK130" s="153">
        <f>SUM(BK131:BK184)</f>
        <v>0</v>
      </c>
    </row>
    <row r="131" spans="1:65" s="2" customFormat="1" ht="33" customHeight="1">
      <c r="A131" s="33"/>
      <c r="B131" s="156"/>
      <c r="C131" s="157" t="s">
        <v>83</v>
      </c>
      <c r="D131" s="157" t="s">
        <v>168</v>
      </c>
      <c r="E131" s="158" t="s">
        <v>2017</v>
      </c>
      <c r="F131" s="159" t="s">
        <v>2018</v>
      </c>
      <c r="G131" s="160" t="s">
        <v>1607</v>
      </c>
      <c r="H131" s="161">
        <v>1</v>
      </c>
      <c r="I131" s="162"/>
      <c r="J131" s="161">
        <f t="shared" ref="J131:J162" si="0">ROUND(I131*H131,3)</f>
        <v>0</v>
      </c>
      <c r="K131" s="163"/>
      <c r="L131" s="34"/>
      <c r="M131" s="164" t="s">
        <v>1</v>
      </c>
      <c r="N131" s="165" t="s">
        <v>42</v>
      </c>
      <c r="O131" s="62"/>
      <c r="P131" s="166">
        <f t="shared" ref="P131:P162" si="1">O131*H131</f>
        <v>0</v>
      </c>
      <c r="Q131" s="166">
        <v>0</v>
      </c>
      <c r="R131" s="166">
        <f t="shared" ref="R131:R162" si="2">Q131*H131</f>
        <v>0</v>
      </c>
      <c r="S131" s="166">
        <v>0</v>
      </c>
      <c r="T131" s="167">
        <f t="shared" ref="T131:T162" si="3"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249</v>
      </c>
      <c r="AT131" s="168" t="s">
        <v>168</v>
      </c>
      <c r="AU131" s="168" t="s">
        <v>93</v>
      </c>
      <c r="AY131" s="18" t="s">
        <v>166</v>
      </c>
      <c r="BE131" s="169">
        <f t="shared" ref="BE131:BE162" si="4">IF(N131="základná",J131,0)</f>
        <v>0</v>
      </c>
      <c r="BF131" s="169">
        <f t="shared" ref="BF131:BF162" si="5">IF(N131="znížená",J131,0)</f>
        <v>0</v>
      </c>
      <c r="BG131" s="169">
        <f t="shared" ref="BG131:BG162" si="6">IF(N131="zákl. prenesená",J131,0)</f>
        <v>0</v>
      </c>
      <c r="BH131" s="169">
        <f t="shared" ref="BH131:BH162" si="7">IF(N131="zníž. prenesená",J131,0)</f>
        <v>0</v>
      </c>
      <c r="BI131" s="169">
        <f t="shared" ref="BI131:BI162" si="8">IF(N131="nulová",J131,0)</f>
        <v>0</v>
      </c>
      <c r="BJ131" s="18" t="s">
        <v>88</v>
      </c>
      <c r="BK131" s="170">
        <f t="shared" ref="BK131:BK162" si="9">ROUND(I131*H131,3)</f>
        <v>0</v>
      </c>
      <c r="BL131" s="18" t="s">
        <v>249</v>
      </c>
      <c r="BM131" s="168" t="s">
        <v>172</v>
      </c>
    </row>
    <row r="132" spans="1:65" s="2" customFormat="1" ht="33" customHeight="1">
      <c r="A132" s="33"/>
      <c r="B132" s="156"/>
      <c r="C132" s="180" t="s">
        <v>88</v>
      </c>
      <c r="D132" s="180" t="s">
        <v>200</v>
      </c>
      <c r="E132" s="181" t="s">
        <v>2017</v>
      </c>
      <c r="F132" s="182" t="s">
        <v>2018</v>
      </c>
      <c r="G132" s="183" t="s">
        <v>1607</v>
      </c>
      <c r="H132" s="184">
        <v>1</v>
      </c>
      <c r="I132" s="185"/>
      <c r="J132" s="184">
        <f t="shared" si="0"/>
        <v>0</v>
      </c>
      <c r="K132" s="186"/>
      <c r="L132" s="187"/>
      <c r="M132" s="188" t="s">
        <v>1</v>
      </c>
      <c r="N132" s="189" t="s">
        <v>42</v>
      </c>
      <c r="O132" s="62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408</v>
      </c>
      <c r="AT132" s="168" t="s">
        <v>200</v>
      </c>
      <c r="AU132" s="168" t="s">
        <v>93</v>
      </c>
      <c r="AY132" s="18" t="s">
        <v>166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8" t="s">
        <v>88</v>
      </c>
      <c r="BK132" s="170">
        <f t="shared" si="9"/>
        <v>0</v>
      </c>
      <c r="BL132" s="18" t="s">
        <v>249</v>
      </c>
      <c r="BM132" s="168" t="s">
        <v>195</v>
      </c>
    </row>
    <row r="133" spans="1:65" s="2" customFormat="1" ht="16.5" customHeight="1">
      <c r="A133" s="33"/>
      <c r="B133" s="156"/>
      <c r="C133" s="157" t="s">
        <v>93</v>
      </c>
      <c r="D133" s="157" t="s">
        <v>168</v>
      </c>
      <c r="E133" s="158" t="s">
        <v>2019</v>
      </c>
      <c r="F133" s="159" t="s">
        <v>2020</v>
      </c>
      <c r="G133" s="160" t="s">
        <v>2021</v>
      </c>
      <c r="H133" s="161">
        <v>4</v>
      </c>
      <c r="I133" s="162"/>
      <c r="J133" s="161">
        <f t="shared" si="0"/>
        <v>0</v>
      </c>
      <c r="K133" s="163"/>
      <c r="L133" s="34"/>
      <c r="M133" s="164" t="s">
        <v>1</v>
      </c>
      <c r="N133" s="165" t="s">
        <v>42</v>
      </c>
      <c r="O133" s="62"/>
      <c r="P133" s="166">
        <f t="shared" si="1"/>
        <v>0</v>
      </c>
      <c r="Q133" s="166">
        <v>0</v>
      </c>
      <c r="R133" s="166">
        <f t="shared" si="2"/>
        <v>0</v>
      </c>
      <c r="S133" s="166">
        <v>0</v>
      </c>
      <c r="T133" s="167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249</v>
      </c>
      <c r="AT133" s="168" t="s">
        <v>168</v>
      </c>
      <c r="AU133" s="168" t="s">
        <v>93</v>
      </c>
      <c r="AY133" s="18" t="s">
        <v>166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8" t="s">
        <v>88</v>
      </c>
      <c r="BK133" s="170">
        <f t="shared" si="9"/>
        <v>0</v>
      </c>
      <c r="BL133" s="18" t="s">
        <v>249</v>
      </c>
      <c r="BM133" s="168" t="s">
        <v>203</v>
      </c>
    </row>
    <row r="134" spans="1:65" s="2" customFormat="1" ht="16.5" customHeight="1">
      <c r="A134" s="33"/>
      <c r="B134" s="156"/>
      <c r="C134" s="180" t="s">
        <v>172</v>
      </c>
      <c r="D134" s="180" t="s">
        <v>200</v>
      </c>
      <c r="E134" s="181" t="s">
        <v>2022</v>
      </c>
      <c r="F134" s="182" t="s">
        <v>2020</v>
      </c>
      <c r="G134" s="183" t="s">
        <v>2021</v>
      </c>
      <c r="H134" s="184">
        <v>4</v>
      </c>
      <c r="I134" s="185"/>
      <c r="J134" s="184">
        <f t="shared" si="0"/>
        <v>0</v>
      </c>
      <c r="K134" s="186"/>
      <c r="L134" s="187"/>
      <c r="M134" s="188" t="s">
        <v>1</v>
      </c>
      <c r="N134" s="189" t="s">
        <v>42</v>
      </c>
      <c r="O134" s="62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408</v>
      </c>
      <c r="AT134" s="168" t="s">
        <v>200</v>
      </c>
      <c r="AU134" s="168" t="s">
        <v>93</v>
      </c>
      <c r="AY134" s="18" t="s">
        <v>166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8" t="s">
        <v>88</v>
      </c>
      <c r="BK134" s="170">
        <f t="shared" si="9"/>
        <v>0</v>
      </c>
      <c r="BL134" s="18" t="s">
        <v>249</v>
      </c>
      <c r="BM134" s="168" t="s">
        <v>218</v>
      </c>
    </row>
    <row r="135" spans="1:65" s="2" customFormat="1" ht="16.5" customHeight="1">
      <c r="A135" s="33"/>
      <c r="B135" s="156"/>
      <c r="C135" s="157" t="s">
        <v>188</v>
      </c>
      <c r="D135" s="157" t="s">
        <v>168</v>
      </c>
      <c r="E135" s="158" t="s">
        <v>2023</v>
      </c>
      <c r="F135" s="159" t="s">
        <v>2024</v>
      </c>
      <c r="G135" s="160" t="s">
        <v>1607</v>
      </c>
      <c r="H135" s="161">
        <v>1</v>
      </c>
      <c r="I135" s="162"/>
      <c r="J135" s="161">
        <f t="shared" si="0"/>
        <v>0</v>
      </c>
      <c r="K135" s="163"/>
      <c r="L135" s="34"/>
      <c r="M135" s="164" t="s">
        <v>1</v>
      </c>
      <c r="N135" s="165" t="s">
        <v>42</v>
      </c>
      <c r="O135" s="62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249</v>
      </c>
      <c r="AT135" s="168" t="s">
        <v>168</v>
      </c>
      <c r="AU135" s="168" t="s">
        <v>93</v>
      </c>
      <c r="AY135" s="18" t="s">
        <v>166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8" t="s">
        <v>88</v>
      </c>
      <c r="BK135" s="170">
        <f t="shared" si="9"/>
        <v>0</v>
      </c>
      <c r="BL135" s="18" t="s">
        <v>249</v>
      </c>
      <c r="BM135" s="168" t="s">
        <v>228</v>
      </c>
    </row>
    <row r="136" spans="1:65" s="2" customFormat="1" ht="16.5" customHeight="1">
      <c r="A136" s="33"/>
      <c r="B136" s="156"/>
      <c r="C136" s="180" t="s">
        <v>195</v>
      </c>
      <c r="D136" s="180" t="s">
        <v>200</v>
      </c>
      <c r="E136" s="181" t="s">
        <v>2025</v>
      </c>
      <c r="F136" s="182" t="s">
        <v>2024</v>
      </c>
      <c r="G136" s="183" t="s">
        <v>1607</v>
      </c>
      <c r="H136" s="184">
        <v>1</v>
      </c>
      <c r="I136" s="185"/>
      <c r="J136" s="184">
        <f t="shared" si="0"/>
        <v>0</v>
      </c>
      <c r="K136" s="186"/>
      <c r="L136" s="187"/>
      <c r="M136" s="188" t="s">
        <v>1</v>
      </c>
      <c r="N136" s="189" t="s">
        <v>42</v>
      </c>
      <c r="O136" s="62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408</v>
      </c>
      <c r="AT136" s="168" t="s">
        <v>200</v>
      </c>
      <c r="AU136" s="168" t="s">
        <v>93</v>
      </c>
      <c r="AY136" s="18" t="s">
        <v>166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8" t="s">
        <v>88</v>
      </c>
      <c r="BK136" s="170">
        <f t="shared" si="9"/>
        <v>0</v>
      </c>
      <c r="BL136" s="18" t="s">
        <v>249</v>
      </c>
      <c r="BM136" s="168" t="s">
        <v>240</v>
      </c>
    </row>
    <row r="137" spans="1:65" s="2" customFormat="1" ht="16.5" customHeight="1">
      <c r="A137" s="33"/>
      <c r="B137" s="156"/>
      <c r="C137" s="157" t="s">
        <v>199</v>
      </c>
      <c r="D137" s="157" t="s">
        <v>168</v>
      </c>
      <c r="E137" s="158" t="s">
        <v>2026</v>
      </c>
      <c r="F137" s="159" t="s">
        <v>2027</v>
      </c>
      <c r="G137" s="160" t="s">
        <v>1607</v>
      </c>
      <c r="H137" s="161">
        <v>1</v>
      </c>
      <c r="I137" s="162"/>
      <c r="J137" s="161">
        <f t="shared" si="0"/>
        <v>0</v>
      </c>
      <c r="K137" s="163"/>
      <c r="L137" s="34"/>
      <c r="M137" s="164" t="s">
        <v>1</v>
      </c>
      <c r="N137" s="165" t="s">
        <v>42</v>
      </c>
      <c r="O137" s="62"/>
      <c r="P137" s="166">
        <f t="shared" si="1"/>
        <v>0</v>
      </c>
      <c r="Q137" s="166">
        <v>0</v>
      </c>
      <c r="R137" s="166">
        <f t="shared" si="2"/>
        <v>0</v>
      </c>
      <c r="S137" s="166">
        <v>0</v>
      </c>
      <c r="T137" s="167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249</v>
      </c>
      <c r="AT137" s="168" t="s">
        <v>168</v>
      </c>
      <c r="AU137" s="168" t="s">
        <v>93</v>
      </c>
      <c r="AY137" s="18" t="s">
        <v>166</v>
      </c>
      <c r="BE137" s="169">
        <f t="shared" si="4"/>
        <v>0</v>
      </c>
      <c r="BF137" s="169">
        <f t="shared" si="5"/>
        <v>0</v>
      </c>
      <c r="BG137" s="169">
        <f t="shared" si="6"/>
        <v>0</v>
      </c>
      <c r="BH137" s="169">
        <f t="shared" si="7"/>
        <v>0</v>
      </c>
      <c r="BI137" s="169">
        <f t="shared" si="8"/>
        <v>0</v>
      </c>
      <c r="BJ137" s="18" t="s">
        <v>88</v>
      </c>
      <c r="BK137" s="170">
        <f t="shared" si="9"/>
        <v>0</v>
      </c>
      <c r="BL137" s="18" t="s">
        <v>249</v>
      </c>
      <c r="BM137" s="168" t="s">
        <v>249</v>
      </c>
    </row>
    <row r="138" spans="1:65" s="2" customFormat="1" ht="16.5" customHeight="1">
      <c r="A138" s="33"/>
      <c r="B138" s="156"/>
      <c r="C138" s="180" t="s">
        <v>203</v>
      </c>
      <c r="D138" s="180" t="s">
        <v>200</v>
      </c>
      <c r="E138" s="181" t="s">
        <v>2026</v>
      </c>
      <c r="F138" s="182" t="s">
        <v>2027</v>
      </c>
      <c r="G138" s="183" t="s">
        <v>1607</v>
      </c>
      <c r="H138" s="184">
        <v>1</v>
      </c>
      <c r="I138" s="185"/>
      <c r="J138" s="184">
        <f t="shared" si="0"/>
        <v>0</v>
      </c>
      <c r="K138" s="186"/>
      <c r="L138" s="187"/>
      <c r="M138" s="188" t="s">
        <v>1</v>
      </c>
      <c r="N138" s="189" t="s">
        <v>42</v>
      </c>
      <c r="O138" s="62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408</v>
      </c>
      <c r="AT138" s="168" t="s">
        <v>200</v>
      </c>
      <c r="AU138" s="168" t="s">
        <v>93</v>
      </c>
      <c r="AY138" s="18" t="s">
        <v>166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8" t="s">
        <v>88</v>
      </c>
      <c r="BK138" s="170">
        <f t="shared" si="9"/>
        <v>0</v>
      </c>
      <c r="BL138" s="18" t="s">
        <v>249</v>
      </c>
      <c r="BM138" s="168" t="s">
        <v>260</v>
      </c>
    </row>
    <row r="139" spans="1:65" s="2" customFormat="1" ht="16.5" customHeight="1">
      <c r="A139" s="33"/>
      <c r="B139" s="156"/>
      <c r="C139" s="157" t="s">
        <v>211</v>
      </c>
      <c r="D139" s="157" t="s">
        <v>168</v>
      </c>
      <c r="E139" s="158" t="s">
        <v>2028</v>
      </c>
      <c r="F139" s="159" t="s">
        <v>2029</v>
      </c>
      <c r="G139" s="160" t="s">
        <v>1607</v>
      </c>
      <c r="H139" s="161">
        <v>1</v>
      </c>
      <c r="I139" s="162"/>
      <c r="J139" s="161">
        <f t="shared" si="0"/>
        <v>0</v>
      </c>
      <c r="K139" s="163"/>
      <c r="L139" s="34"/>
      <c r="M139" s="164" t="s">
        <v>1</v>
      </c>
      <c r="N139" s="165" t="s">
        <v>42</v>
      </c>
      <c r="O139" s="62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249</v>
      </c>
      <c r="AT139" s="168" t="s">
        <v>168</v>
      </c>
      <c r="AU139" s="168" t="s">
        <v>93</v>
      </c>
      <c r="AY139" s="18" t="s">
        <v>166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8" t="s">
        <v>88</v>
      </c>
      <c r="BK139" s="170">
        <f t="shared" si="9"/>
        <v>0</v>
      </c>
      <c r="BL139" s="18" t="s">
        <v>249</v>
      </c>
      <c r="BM139" s="168" t="s">
        <v>7</v>
      </c>
    </row>
    <row r="140" spans="1:65" s="2" customFormat="1" ht="16.5" customHeight="1">
      <c r="A140" s="33"/>
      <c r="B140" s="156"/>
      <c r="C140" s="180" t="s">
        <v>218</v>
      </c>
      <c r="D140" s="180" t="s">
        <v>200</v>
      </c>
      <c r="E140" s="181" t="s">
        <v>2028</v>
      </c>
      <c r="F140" s="182" t="s">
        <v>2029</v>
      </c>
      <c r="G140" s="183" t="s">
        <v>1607</v>
      </c>
      <c r="H140" s="184">
        <v>1</v>
      </c>
      <c r="I140" s="185"/>
      <c r="J140" s="184">
        <f t="shared" si="0"/>
        <v>0</v>
      </c>
      <c r="K140" s="186"/>
      <c r="L140" s="187"/>
      <c r="M140" s="188" t="s">
        <v>1</v>
      </c>
      <c r="N140" s="189" t="s">
        <v>42</v>
      </c>
      <c r="O140" s="62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408</v>
      </c>
      <c r="AT140" s="168" t="s">
        <v>200</v>
      </c>
      <c r="AU140" s="168" t="s">
        <v>93</v>
      </c>
      <c r="AY140" s="18" t="s">
        <v>166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8" t="s">
        <v>88</v>
      </c>
      <c r="BK140" s="170">
        <f t="shared" si="9"/>
        <v>0</v>
      </c>
      <c r="BL140" s="18" t="s">
        <v>249</v>
      </c>
      <c r="BM140" s="168" t="s">
        <v>375</v>
      </c>
    </row>
    <row r="141" spans="1:65" s="2" customFormat="1" ht="16.5" customHeight="1">
      <c r="A141" s="33"/>
      <c r="B141" s="156"/>
      <c r="C141" s="157" t="s">
        <v>224</v>
      </c>
      <c r="D141" s="157" t="s">
        <v>168</v>
      </c>
      <c r="E141" s="158" t="s">
        <v>2030</v>
      </c>
      <c r="F141" s="159" t="s">
        <v>2031</v>
      </c>
      <c r="G141" s="160" t="s">
        <v>1607</v>
      </c>
      <c r="H141" s="161">
        <v>1</v>
      </c>
      <c r="I141" s="162"/>
      <c r="J141" s="161">
        <f t="shared" si="0"/>
        <v>0</v>
      </c>
      <c r="K141" s="163"/>
      <c r="L141" s="34"/>
      <c r="M141" s="164" t="s">
        <v>1</v>
      </c>
      <c r="N141" s="165" t="s">
        <v>42</v>
      </c>
      <c r="O141" s="62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249</v>
      </c>
      <c r="AT141" s="168" t="s">
        <v>168</v>
      </c>
      <c r="AU141" s="168" t="s">
        <v>93</v>
      </c>
      <c r="AY141" s="18" t="s">
        <v>166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8" t="s">
        <v>88</v>
      </c>
      <c r="BK141" s="170">
        <f t="shared" si="9"/>
        <v>0</v>
      </c>
      <c r="BL141" s="18" t="s">
        <v>249</v>
      </c>
      <c r="BM141" s="168" t="s">
        <v>384</v>
      </c>
    </row>
    <row r="142" spans="1:65" s="2" customFormat="1" ht="16.5" customHeight="1">
      <c r="A142" s="33"/>
      <c r="B142" s="156"/>
      <c r="C142" s="180" t="s">
        <v>228</v>
      </c>
      <c r="D142" s="180" t="s">
        <v>200</v>
      </c>
      <c r="E142" s="181" t="s">
        <v>2030</v>
      </c>
      <c r="F142" s="182" t="s">
        <v>2031</v>
      </c>
      <c r="G142" s="183" t="s">
        <v>1607</v>
      </c>
      <c r="H142" s="184">
        <v>1</v>
      </c>
      <c r="I142" s="185"/>
      <c r="J142" s="184">
        <f t="shared" si="0"/>
        <v>0</v>
      </c>
      <c r="K142" s="186"/>
      <c r="L142" s="187"/>
      <c r="M142" s="188" t="s">
        <v>1</v>
      </c>
      <c r="N142" s="189" t="s">
        <v>42</v>
      </c>
      <c r="O142" s="62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408</v>
      </c>
      <c r="AT142" s="168" t="s">
        <v>200</v>
      </c>
      <c r="AU142" s="168" t="s">
        <v>93</v>
      </c>
      <c r="AY142" s="18" t="s">
        <v>166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8" t="s">
        <v>88</v>
      </c>
      <c r="BK142" s="170">
        <f t="shared" si="9"/>
        <v>0</v>
      </c>
      <c r="BL142" s="18" t="s">
        <v>249</v>
      </c>
      <c r="BM142" s="168" t="s">
        <v>398</v>
      </c>
    </row>
    <row r="143" spans="1:65" s="2" customFormat="1" ht="16.5" customHeight="1">
      <c r="A143" s="33"/>
      <c r="B143" s="156"/>
      <c r="C143" s="157" t="s">
        <v>233</v>
      </c>
      <c r="D143" s="157" t="s">
        <v>168</v>
      </c>
      <c r="E143" s="158" t="s">
        <v>2032</v>
      </c>
      <c r="F143" s="159" t="s">
        <v>2033</v>
      </c>
      <c r="G143" s="160" t="s">
        <v>1607</v>
      </c>
      <c r="H143" s="161">
        <v>1</v>
      </c>
      <c r="I143" s="162"/>
      <c r="J143" s="161">
        <f t="shared" si="0"/>
        <v>0</v>
      </c>
      <c r="K143" s="163"/>
      <c r="L143" s="34"/>
      <c r="M143" s="164" t="s">
        <v>1</v>
      </c>
      <c r="N143" s="165" t="s">
        <v>42</v>
      </c>
      <c r="O143" s="62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249</v>
      </c>
      <c r="AT143" s="168" t="s">
        <v>168</v>
      </c>
      <c r="AU143" s="168" t="s">
        <v>93</v>
      </c>
      <c r="AY143" s="18" t="s">
        <v>166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8" t="s">
        <v>88</v>
      </c>
      <c r="BK143" s="170">
        <f t="shared" si="9"/>
        <v>0</v>
      </c>
      <c r="BL143" s="18" t="s">
        <v>249</v>
      </c>
      <c r="BM143" s="168" t="s">
        <v>411</v>
      </c>
    </row>
    <row r="144" spans="1:65" s="2" customFormat="1" ht="16.5" customHeight="1">
      <c r="A144" s="33"/>
      <c r="B144" s="156"/>
      <c r="C144" s="180" t="s">
        <v>240</v>
      </c>
      <c r="D144" s="180" t="s">
        <v>200</v>
      </c>
      <c r="E144" s="181" t="s">
        <v>2032</v>
      </c>
      <c r="F144" s="182" t="s">
        <v>2033</v>
      </c>
      <c r="G144" s="183" t="s">
        <v>1607</v>
      </c>
      <c r="H144" s="184">
        <v>1</v>
      </c>
      <c r="I144" s="185"/>
      <c r="J144" s="184">
        <f t="shared" si="0"/>
        <v>0</v>
      </c>
      <c r="K144" s="186"/>
      <c r="L144" s="187"/>
      <c r="M144" s="188" t="s">
        <v>1</v>
      </c>
      <c r="N144" s="189" t="s">
        <v>42</v>
      </c>
      <c r="O144" s="62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408</v>
      </c>
      <c r="AT144" s="168" t="s">
        <v>200</v>
      </c>
      <c r="AU144" s="168" t="s">
        <v>93</v>
      </c>
      <c r="AY144" s="18" t="s">
        <v>166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8" t="s">
        <v>88</v>
      </c>
      <c r="BK144" s="170">
        <f t="shared" si="9"/>
        <v>0</v>
      </c>
      <c r="BL144" s="18" t="s">
        <v>249</v>
      </c>
      <c r="BM144" s="168" t="s">
        <v>426</v>
      </c>
    </row>
    <row r="145" spans="1:65" s="2" customFormat="1" ht="16.5" customHeight="1">
      <c r="A145" s="33"/>
      <c r="B145" s="156"/>
      <c r="C145" s="157" t="s">
        <v>245</v>
      </c>
      <c r="D145" s="157" t="s">
        <v>168</v>
      </c>
      <c r="E145" s="158" t="s">
        <v>2034</v>
      </c>
      <c r="F145" s="159" t="s">
        <v>2035</v>
      </c>
      <c r="G145" s="160" t="s">
        <v>221</v>
      </c>
      <c r="H145" s="161">
        <v>7</v>
      </c>
      <c r="I145" s="162"/>
      <c r="J145" s="161">
        <f t="shared" si="0"/>
        <v>0</v>
      </c>
      <c r="K145" s="163"/>
      <c r="L145" s="34"/>
      <c r="M145" s="164" t="s">
        <v>1</v>
      </c>
      <c r="N145" s="165" t="s">
        <v>42</v>
      </c>
      <c r="O145" s="62"/>
      <c r="P145" s="166">
        <f t="shared" si="1"/>
        <v>0</v>
      </c>
      <c r="Q145" s="166">
        <v>0</v>
      </c>
      <c r="R145" s="166">
        <f t="shared" si="2"/>
        <v>0</v>
      </c>
      <c r="S145" s="166">
        <v>0</v>
      </c>
      <c r="T145" s="167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249</v>
      </c>
      <c r="AT145" s="168" t="s">
        <v>168</v>
      </c>
      <c r="AU145" s="168" t="s">
        <v>93</v>
      </c>
      <c r="AY145" s="18" t="s">
        <v>166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8" t="s">
        <v>88</v>
      </c>
      <c r="BK145" s="170">
        <f t="shared" si="9"/>
        <v>0</v>
      </c>
      <c r="BL145" s="18" t="s">
        <v>249</v>
      </c>
      <c r="BM145" s="168" t="s">
        <v>408</v>
      </c>
    </row>
    <row r="146" spans="1:65" s="2" customFormat="1" ht="16.5" customHeight="1">
      <c r="A146" s="33"/>
      <c r="B146" s="156"/>
      <c r="C146" s="180" t="s">
        <v>249</v>
      </c>
      <c r="D146" s="180" t="s">
        <v>200</v>
      </c>
      <c r="E146" s="181" t="s">
        <v>2034</v>
      </c>
      <c r="F146" s="182" t="s">
        <v>2035</v>
      </c>
      <c r="G146" s="183" t="s">
        <v>221</v>
      </c>
      <c r="H146" s="184">
        <v>7</v>
      </c>
      <c r="I146" s="185"/>
      <c r="J146" s="184">
        <f t="shared" si="0"/>
        <v>0</v>
      </c>
      <c r="K146" s="186"/>
      <c r="L146" s="187"/>
      <c r="M146" s="188" t="s">
        <v>1</v>
      </c>
      <c r="N146" s="189" t="s">
        <v>42</v>
      </c>
      <c r="O146" s="62"/>
      <c r="P146" s="166">
        <f t="shared" si="1"/>
        <v>0</v>
      </c>
      <c r="Q146" s="166">
        <v>0</v>
      </c>
      <c r="R146" s="166">
        <f t="shared" si="2"/>
        <v>0</v>
      </c>
      <c r="S146" s="166">
        <v>0</v>
      </c>
      <c r="T146" s="167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408</v>
      </c>
      <c r="AT146" s="168" t="s">
        <v>200</v>
      </c>
      <c r="AU146" s="168" t="s">
        <v>93</v>
      </c>
      <c r="AY146" s="18" t="s">
        <v>166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8" t="s">
        <v>88</v>
      </c>
      <c r="BK146" s="170">
        <f t="shared" si="9"/>
        <v>0</v>
      </c>
      <c r="BL146" s="18" t="s">
        <v>249</v>
      </c>
      <c r="BM146" s="168" t="s">
        <v>448</v>
      </c>
    </row>
    <row r="147" spans="1:65" s="2" customFormat="1" ht="16.5" customHeight="1">
      <c r="A147" s="33"/>
      <c r="B147" s="156"/>
      <c r="C147" s="157" t="s">
        <v>254</v>
      </c>
      <c r="D147" s="157" t="s">
        <v>168</v>
      </c>
      <c r="E147" s="158" t="s">
        <v>2036</v>
      </c>
      <c r="F147" s="159" t="s">
        <v>2037</v>
      </c>
      <c r="G147" s="160" t="s">
        <v>221</v>
      </c>
      <c r="H147" s="161">
        <v>7</v>
      </c>
      <c r="I147" s="162"/>
      <c r="J147" s="161">
        <f t="shared" si="0"/>
        <v>0</v>
      </c>
      <c r="K147" s="163"/>
      <c r="L147" s="34"/>
      <c r="M147" s="164" t="s">
        <v>1</v>
      </c>
      <c r="N147" s="165" t="s">
        <v>42</v>
      </c>
      <c r="O147" s="62"/>
      <c r="P147" s="166">
        <f t="shared" si="1"/>
        <v>0</v>
      </c>
      <c r="Q147" s="166">
        <v>0</v>
      </c>
      <c r="R147" s="166">
        <f t="shared" si="2"/>
        <v>0</v>
      </c>
      <c r="S147" s="166">
        <v>0</v>
      </c>
      <c r="T147" s="167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249</v>
      </c>
      <c r="AT147" s="168" t="s">
        <v>168</v>
      </c>
      <c r="AU147" s="168" t="s">
        <v>93</v>
      </c>
      <c r="AY147" s="18" t="s">
        <v>166</v>
      </c>
      <c r="BE147" s="169">
        <f t="shared" si="4"/>
        <v>0</v>
      </c>
      <c r="BF147" s="169">
        <f t="shared" si="5"/>
        <v>0</v>
      </c>
      <c r="BG147" s="169">
        <f t="shared" si="6"/>
        <v>0</v>
      </c>
      <c r="BH147" s="169">
        <f t="shared" si="7"/>
        <v>0</v>
      </c>
      <c r="BI147" s="169">
        <f t="shared" si="8"/>
        <v>0</v>
      </c>
      <c r="BJ147" s="18" t="s">
        <v>88</v>
      </c>
      <c r="BK147" s="170">
        <f t="shared" si="9"/>
        <v>0</v>
      </c>
      <c r="BL147" s="18" t="s">
        <v>249</v>
      </c>
      <c r="BM147" s="168" t="s">
        <v>460</v>
      </c>
    </row>
    <row r="148" spans="1:65" s="2" customFormat="1" ht="16.5" customHeight="1">
      <c r="A148" s="33"/>
      <c r="B148" s="156"/>
      <c r="C148" s="180" t="s">
        <v>260</v>
      </c>
      <c r="D148" s="180" t="s">
        <v>200</v>
      </c>
      <c r="E148" s="181" t="s">
        <v>2038</v>
      </c>
      <c r="F148" s="182" t="s">
        <v>2037</v>
      </c>
      <c r="G148" s="183" t="s">
        <v>221</v>
      </c>
      <c r="H148" s="184">
        <v>7</v>
      </c>
      <c r="I148" s="185"/>
      <c r="J148" s="184">
        <f t="shared" si="0"/>
        <v>0</v>
      </c>
      <c r="K148" s="186"/>
      <c r="L148" s="187"/>
      <c r="M148" s="188" t="s">
        <v>1</v>
      </c>
      <c r="N148" s="189" t="s">
        <v>42</v>
      </c>
      <c r="O148" s="62"/>
      <c r="P148" s="166">
        <f t="shared" si="1"/>
        <v>0</v>
      </c>
      <c r="Q148" s="166">
        <v>0</v>
      </c>
      <c r="R148" s="166">
        <f t="shared" si="2"/>
        <v>0</v>
      </c>
      <c r="S148" s="166">
        <v>0</v>
      </c>
      <c r="T148" s="167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408</v>
      </c>
      <c r="AT148" s="168" t="s">
        <v>200</v>
      </c>
      <c r="AU148" s="168" t="s">
        <v>93</v>
      </c>
      <c r="AY148" s="18" t="s">
        <v>166</v>
      </c>
      <c r="BE148" s="169">
        <f t="shared" si="4"/>
        <v>0</v>
      </c>
      <c r="BF148" s="169">
        <f t="shared" si="5"/>
        <v>0</v>
      </c>
      <c r="BG148" s="169">
        <f t="shared" si="6"/>
        <v>0</v>
      </c>
      <c r="BH148" s="169">
        <f t="shared" si="7"/>
        <v>0</v>
      </c>
      <c r="BI148" s="169">
        <f t="shared" si="8"/>
        <v>0</v>
      </c>
      <c r="BJ148" s="18" t="s">
        <v>88</v>
      </c>
      <c r="BK148" s="170">
        <f t="shared" si="9"/>
        <v>0</v>
      </c>
      <c r="BL148" s="18" t="s">
        <v>249</v>
      </c>
      <c r="BM148" s="168" t="s">
        <v>470</v>
      </c>
    </row>
    <row r="149" spans="1:65" s="2" customFormat="1" ht="16.5" customHeight="1">
      <c r="A149" s="33"/>
      <c r="B149" s="156"/>
      <c r="C149" s="157" t="s">
        <v>355</v>
      </c>
      <c r="D149" s="157" t="s">
        <v>168</v>
      </c>
      <c r="E149" s="158" t="s">
        <v>2039</v>
      </c>
      <c r="F149" s="159" t="s">
        <v>2040</v>
      </c>
      <c r="G149" s="160" t="s">
        <v>221</v>
      </c>
      <c r="H149" s="161">
        <v>6</v>
      </c>
      <c r="I149" s="162"/>
      <c r="J149" s="161">
        <f t="shared" si="0"/>
        <v>0</v>
      </c>
      <c r="K149" s="163"/>
      <c r="L149" s="34"/>
      <c r="M149" s="164" t="s">
        <v>1</v>
      </c>
      <c r="N149" s="165" t="s">
        <v>42</v>
      </c>
      <c r="O149" s="62"/>
      <c r="P149" s="166">
        <f t="shared" si="1"/>
        <v>0</v>
      </c>
      <c r="Q149" s="166">
        <v>0</v>
      </c>
      <c r="R149" s="166">
        <f t="shared" si="2"/>
        <v>0</v>
      </c>
      <c r="S149" s="166">
        <v>0</v>
      </c>
      <c r="T149" s="167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249</v>
      </c>
      <c r="AT149" s="168" t="s">
        <v>168</v>
      </c>
      <c r="AU149" s="168" t="s">
        <v>93</v>
      </c>
      <c r="AY149" s="18" t="s">
        <v>166</v>
      </c>
      <c r="BE149" s="169">
        <f t="shared" si="4"/>
        <v>0</v>
      </c>
      <c r="BF149" s="169">
        <f t="shared" si="5"/>
        <v>0</v>
      </c>
      <c r="BG149" s="169">
        <f t="shared" si="6"/>
        <v>0</v>
      </c>
      <c r="BH149" s="169">
        <f t="shared" si="7"/>
        <v>0</v>
      </c>
      <c r="BI149" s="169">
        <f t="shared" si="8"/>
        <v>0</v>
      </c>
      <c r="BJ149" s="18" t="s">
        <v>88</v>
      </c>
      <c r="BK149" s="170">
        <f t="shared" si="9"/>
        <v>0</v>
      </c>
      <c r="BL149" s="18" t="s">
        <v>249</v>
      </c>
      <c r="BM149" s="168" t="s">
        <v>481</v>
      </c>
    </row>
    <row r="150" spans="1:65" s="2" customFormat="1" ht="16.5" customHeight="1">
      <c r="A150" s="33"/>
      <c r="B150" s="156"/>
      <c r="C150" s="180" t="s">
        <v>7</v>
      </c>
      <c r="D150" s="180" t="s">
        <v>200</v>
      </c>
      <c r="E150" s="181" t="s">
        <v>2039</v>
      </c>
      <c r="F150" s="182" t="s">
        <v>2040</v>
      </c>
      <c r="G150" s="183" t="s">
        <v>221</v>
      </c>
      <c r="H150" s="184">
        <v>6</v>
      </c>
      <c r="I150" s="185"/>
      <c r="J150" s="184">
        <f t="shared" si="0"/>
        <v>0</v>
      </c>
      <c r="K150" s="186"/>
      <c r="L150" s="187"/>
      <c r="M150" s="188" t="s">
        <v>1</v>
      </c>
      <c r="N150" s="189" t="s">
        <v>42</v>
      </c>
      <c r="O150" s="62"/>
      <c r="P150" s="166">
        <f t="shared" si="1"/>
        <v>0</v>
      </c>
      <c r="Q150" s="166">
        <v>0</v>
      </c>
      <c r="R150" s="166">
        <f t="shared" si="2"/>
        <v>0</v>
      </c>
      <c r="S150" s="166">
        <v>0</v>
      </c>
      <c r="T150" s="167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408</v>
      </c>
      <c r="AT150" s="168" t="s">
        <v>200</v>
      </c>
      <c r="AU150" s="168" t="s">
        <v>93</v>
      </c>
      <c r="AY150" s="18" t="s">
        <v>166</v>
      </c>
      <c r="BE150" s="169">
        <f t="shared" si="4"/>
        <v>0</v>
      </c>
      <c r="BF150" s="169">
        <f t="shared" si="5"/>
        <v>0</v>
      </c>
      <c r="BG150" s="169">
        <f t="shared" si="6"/>
        <v>0</v>
      </c>
      <c r="BH150" s="169">
        <f t="shared" si="7"/>
        <v>0</v>
      </c>
      <c r="BI150" s="169">
        <f t="shared" si="8"/>
        <v>0</v>
      </c>
      <c r="BJ150" s="18" t="s">
        <v>88</v>
      </c>
      <c r="BK150" s="170">
        <f t="shared" si="9"/>
        <v>0</v>
      </c>
      <c r="BL150" s="18" t="s">
        <v>249</v>
      </c>
      <c r="BM150" s="168" t="s">
        <v>489</v>
      </c>
    </row>
    <row r="151" spans="1:65" s="2" customFormat="1" ht="16.5" customHeight="1">
      <c r="A151" s="33"/>
      <c r="B151" s="156"/>
      <c r="C151" s="157" t="s">
        <v>364</v>
      </c>
      <c r="D151" s="157" t="s">
        <v>168</v>
      </c>
      <c r="E151" s="158" t="s">
        <v>2036</v>
      </c>
      <c r="F151" s="159" t="s">
        <v>2037</v>
      </c>
      <c r="G151" s="160" t="s">
        <v>221</v>
      </c>
      <c r="H151" s="161">
        <v>6</v>
      </c>
      <c r="I151" s="162"/>
      <c r="J151" s="161">
        <f t="shared" si="0"/>
        <v>0</v>
      </c>
      <c r="K151" s="163"/>
      <c r="L151" s="34"/>
      <c r="M151" s="164" t="s">
        <v>1</v>
      </c>
      <c r="N151" s="165" t="s">
        <v>42</v>
      </c>
      <c r="O151" s="62"/>
      <c r="P151" s="166">
        <f t="shared" si="1"/>
        <v>0</v>
      </c>
      <c r="Q151" s="166">
        <v>0</v>
      </c>
      <c r="R151" s="166">
        <f t="shared" si="2"/>
        <v>0</v>
      </c>
      <c r="S151" s="166">
        <v>0</v>
      </c>
      <c r="T151" s="167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249</v>
      </c>
      <c r="AT151" s="168" t="s">
        <v>168</v>
      </c>
      <c r="AU151" s="168" t="s">
        <v>93</v>
      </c>
      <c r="AY151" s="18" t="s">
        <v>166</v>
      </c>
      <c r="BE151" s="169">
        <f t="shared" si="4"/>
        <v>0</v>
      </c>
      <c r="BF151" s="169">
        <f t="shared" si="5"/>
        <v>0</v>
      </c>
      <c r="BG151" s="169">
        <f t="shared" si="6"/>
        <v>0</v>
      </c>
      <c r="BH151" s="169">
        <f t="shared" si="7"/>
        <v>0</v>
      </c>
      <c r="BI151" s="169">
        <f t="shared" si="8"/>
        <v>0</v>
      </c>
      <c r="BJ151" s="18" t="s">
        <v>88</v>
      </c>
      <c r="BK151" s="170">
        <f t="shared" si="9"/>
        <v>0</v>
      </c>
      <c r="BL151" s="18" t="s">
        <v>249</v>
      </c>
      <c r="BM151" s="168" t="s">
        <v>498</v>
      </c>
    </row>
    <row r="152" spans="1:65" s="2" customFormat="1" ht="16.5" customHeight="1">
      <c r="A152" s="33"/>
      <c r="B152" s="156"/>
      <c r="C152" s="180" t="s">
        <v>375</v>
      </c>
      <c r="D152" s="180" t="s">
        <v>200</v>
      </c>
      <c r="E152" s="181" t="s">
        <v>2038</v>
      </c>
      <c r="F152" s="182" t="s">
        <v>2037</v>
      </c>
      <c r="G152" s="183" t="s">
        <v>221</v>
      </c>
      <c r="H152" s="184">
        <v>6</v>
      </c>
      <c r="I152" s="185"/>
      <c r="J152" s="184">
        <f t="shared" si="0"/>
        <v>0</v>
      </c>
      <c r="K152" s="186"/>
      <c r="L152" s="187"/>
      <c r="M152" s="188" t="s">
        <v>1</v>
      </c>
      <c r="N152" s="189" t="s">
        <v>42</v>
      </c>
      <c r="O152" s="62"/>
      <c r="P152" s="166">
        <f t="shared" si="1"/>
        <v>0</v>
      </c>
      <c r="Q152" s="166">
        <v>0</v>
      </c>
      <c r="R152" s="166">
        <f t="shared" si="2"/>
        <v>0</v>
      </c>
      <c r="S152" s="166">
        <v>0</v>
      </c>
      <c r="T152" s="167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408</v>
      </c>
      <c r="AT152" s="168" t="s">
        <v>200</v>
      </c>
      <c r="AU152" s="168" t="s">
        <v>93</v>
      </c>
      <c r="AY152" s="18" t="s">
        <v>166</v>
      </c>
      <c r="BE152" s="169">
        <f t="shared" si="4"/>
        <v>0</v>
      </c>
      <c r="BF152" s="169">
        <f t="shared" si="5"/>
        <v>0</v>
      </c>
      <c r="BG152" s="169">
        <f t="shared" si="6"/>
        <v>0</v>
      </c>
      <c r="BH152" s="169">
        <f t="shared" si="7"/>
        <v>0</v>
      </c>
      <c r="BI152" s="169">
        <f t="shared" si="8"/>
        <v>0</v>
      </c>
      <c r="BJ152" s="18" t="s">
        <v>88</v>
      </c>
      <c r="BK152" s="170">
        <f t="shared" si="9"/>
        <v>0</v>
      </c>
      <c r="BL152" s="18" t="s">
        <v>249</v>
      </c>
      <c r="BM152" s="168" t="s">
        <v>515</v>
      </c>
    </row>
    <row r="153" spans="1:65" s="2" customFormat="1" ht="16.5" customHeight="1">
      <c r="A153" s="33"/>
      <c r="B153" s="156"/>
      <c r="C153" s="157" t="s">
        <v>380</v>
      </c>
      <c r="D153" s="157" t="s">
        <v>168</v>
      </c>
      <c r="E153" s="158" t="s">
        <v>2041</v>
      </c>
      <c r="F153" s="159" t="s">
        <v>2042</v>
      </c>
      <c r="G153" s="160" t="s">
        <v>221</v>
      </c>
      <c r="H153" s="161">
        <v>4</v>
      </c>
      <c r="I153" s="162"/>
      <c r="J153" s="161">
        <f t="shared" si="0"/>
        <v>0</v>
      </c>
      <c r="K153" s="163"/>
      <c r="L153" s="34"/>
      <c r="M153" s="164" t="s">
        <v>1</v>
      </c>
      <c r="N153" s="165" t="s">
        <v>42</v>
      </c>
      <c r="O153" s="62"/>
      <c r="P153" s="166">
        <f t="shared" si="1"/>
        <v>0</v>
      </c>
      <c r="Q153" s="166">
        <v>0</v>
      </c>
      <c r="R153" s="166">
        <f t="shared" si="2"/>
        <v>0</v>
      </c>
      <c r="S153" s="166">
        <v>0</v>
      </c>
      <c r="T153" s="167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249</v>
      </c>
      <c r="AT153" s="168" t="s">
        <v>168</v>
      </c>
      <c r="AU153" s="168" t="s">
        <v>93</v>
      </c>
      <c r="AY153" s="18" t="s">
        <v>166</v>
      </c>
      <c r="BE153" s="169">
        <f t="shared" si="4"/>
        <v>0</v>
      </c>
      <c r="BF153" s="169">
        <f t="shared" si="5"/>
        <v>0</v>
      </c>
      <c r="BG153" s="169">
        <f t="shared" si="6"/>
        <v>0</v>
      </c>
      <c r="BH153" s="169">
        <f t="shared" si="7"/>
        <v>0</v>
      </c>
      <c r="BI153" s="169">
        <f t="shared" si="8"/>
        <v>0</v>
      </c>
      <c r="BJ153" s="18" t="s">
        <v>88</v>
      </c>
      <c r="BK153" s="170">
        <f t="shared" si="9"/>
        <v>0</v>
      </c>
      <c r="BL153" s="18" t="s">
        <v>249</v>
      </c>
      <c r="BM153" s="168" t="s">
        <v>544</v>
      </c>
    </row>
    <row r="154" spans="1:65" s="2" customFormat="1" ht="16.5" customHeight="1">
      <c r="A154" s="33"/>
      <c r="B154" s="156"/>
      <c r="C154" s="180" t="s">
        <v>384</v>
      </c>
      <c r="D154" s="180" t="s">
        <v>200</v>
      </c>
      <c r="E154" s="181" t="s">
        <v>2041</v>
      </c>
      <c r="F154" s="182" t="s">
        <v>2042</v>
      </c>
      <c r="G154" s="183" t="s">
        <v>221</v>
      </c>
      <c r="H154" s="184">
        <v>4</v>
      </c>
      <c r="I154" s="185"/>
      <c r="J154" s="184">
        <f t="shared" si="0"/>
        <v>0</v>
      </c>
      <c r="K154" s="186"/>
      <c r="L154" s="187"/>
      <c r="M154" s="188" t="s">
        <v>1</v>
      </c>
      <c r="N154" s="189" t="s">
        <v>42</v>
      </c>
      <c r="O154" s="62"/>
      <c r="P154" s="166">
        <f t="shared" si="1"/>
        <v>0</v>
      </c>
      <c r="Q154" s="166">
        <v>0</v>
      </c>
      <c r="R154" s="166">
        <f t="shared" si="2"/>
        <v>0</v>
      </c>
      <c r="S154" s="166">
        <v>0</v>
      </c>
      <c r="T154" s="167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408</v>
      </c>
      <c r="AT154" s="168" t="s">
        <v>200</v>
      </c>
      <c r="AU154" s="168" t="s">
        <v>93</v>
      </c>
      <c r="AY154" s="18" t="s">
        <v>166</v>
      </c>
      <c r="BE154" s="169">
        <f t="shared" si="4"/>
        <v>0</v>
      </c>
      <c r="BF154" s="169">
        <f t="shared" si="5"/>
        <v>0</v>
      </c>
      <c r="BG154" s="169">
        <f t="shared" si="6"/>
        <v>0</v>
      </c>
      <c r="BH154" s="169">
        <f t="shared" si="7"/>
        <v>0</v>
      </c>
      <c r="BI154" s="169">
        <f t="shared" si="8"/>
        <v>0</v>
      </c>
      <c r="BJ154" s="18" t="s">
        <v>88</v>
      </c>
      <c r="BK154" s="170">
        <f t="shared" si="9"/>
        <v>0</v>
      </c>
      <c r="BL154" s="18" t="s">
        <v>249</v>
      </c>
      <c r="BM154" s="168" t="s">
        <v>554</v>
      </c>
    </row>
    <row r="155" spans="1:65" s="2" customFormat="1" ht="16.5" customHeight="1">
      <c r="A155" s="33"/>
      <c r="B155" s="156"/>
      <c r="C155" s="157" t="s">
        <v>390</v>
      </c>
      <c r="D155" s="157" t="s">
        <v>168</v>
      </c>
      <c r="E155" s="158" t="s">
        <v>2043</v>
      </c>
      <c r="F155" s="159" t="s">
        <v>2044</v>
      </c>
      <c r="G155" s="160" t="s">
        <v>221</v>
      </c>
      <c r="H155" s="161">
        <v>8</v>
      </c>
      <c r="I155" s="162"/>
      <c r="J155" s="161">
        <f t="shared" si="0"/>
        <v>0</v>
      </c>
      <c r="K155" s="163"/>
      <c r="L155" s="34"/>
      <c r="M155" s="164" t="s">
        <v>1</v>
      </c>
      <c r="N155" s="165" t="s">
        <v>42</v>
      </c>
      <c r="O155" s="62"/>
      <c r="P155" s="166">
        <f t="shared" si="1"/>
        <v>0</v>
      </c>
      <c r="Q155" s="166">
        <v>0</v>
      </c>
      <c r="R155" s="166">
        <f t="shared" si="2"/>
        <v>0</v>
      </c>
      <c r="S155" s="166">
        <v>0</v>
      </c>
      <c r="T155" s="167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249</v>
      </c>
      <c r="AT155" s="168" t="s">
        <v>168</v>
      </c>
      <c r="AU155" s="168" t="s">
        <v>93</v>
      </c>
      <c r="AY155" s="18" t="s">
        <v>166</v>
      </c>
      <c r="BE155" s="169">
        <f t="shared" si="4"/>
        <v>0</v>
      </c>
      <c r="BF155" s="169">
        <f t="shared" si="5"/>
        <v>0</v>
      </c>
      <c r="BG155" s="169">
        <f t="shared" si="6"/>
        <v>0</v>
      </c>
      <c r="BH155" s="169">
        <f t="shared" si="7"/>
        <v>0</v>
      </c>
      <c r="BI155" s="169">
        <f t="shared" si="8"/>
        <v>0</v>
      </c>
      <c r="BJ155" s="18" t="s">
        <v>88</v>
      </c>
      <c r="BK155" s="170">
        <f t="shared" si="9"/>
        <v>0</v>
      </c>
      <c r="BL155" s="18" t="s">
        <v>249</v>
      </c>
      <c r="BM155" s="168" t="s">
        <v>564</v>
      </c>
    </row>
    <row r="156" spans="1:65" s="2" customFormat="1" ht="16.5" customHeight="1">
      <c r="A156" s="33"/>
      <c r="B156" s="156"/>
      <c r="C156" s="180" t="s">
        <v>398</v>
      </c>
      <c r="D156" s="180" t="s">
        <v>200</v>
      </c>
      <c r="E156" s="181" t="s">
        <v>2043</v>
      </c>
      <c r="F156" s="182" t="s">
        <v>2044</v>
      </c>
      <c r="G156" s="183" t="s">
        <v>221</v>
      </c>
      <c r="H156" s="184">
        <v>8</v>
      </c>
      <c r="I156" s="185"/>
      <c r="J156" s="184">
        <f t="shared" si="0"/>
        <v>0</v>
      </c>
      <c r="K156" s="186"/>
      <c r="L156" s="187"/>
      <c r="M156" s="188" t="s">
        <v>1</v>
      </c>
      <c r="N156" s="189" t="s">
        <v>42</v>
      </c>
      <c r="O156" s="62"/>
      <c r="P156" s="166">
        <f t="shared" si="1"/>
        <v>0</v>
      </c>
      <c r="Q156" s="166">
        <v>0</v>
      </c>
      <c r="R156" s="166">
        <f t="shared" si="2"/>
        <v>0</v>
      </c>
      <c r="S156" s="166">
        <v>0</v>
      </c>
      <c r="T156" s="167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408</v>
      </c>
      <c r="AT156" s="168" t="s">
        <v>200</v>
      </c>
      <c r="AU156" s="168" t="s">
        <v>93</v>
      </c>
      <c r="AY156" s="18" t="s">
        <v>166</v>
      </c>
      <c r="BE156" s="169">
        <f t="shared" si="4"/>
        <v>0</v>
      </c>
      <c r="BF156" s="169">
        <f t="shared" si="5"/>
        <v>0</v>
      </c>
      <c r="BG156" s="169">
        <f t="shared" si="6"/>
        <v>0</v>
      </c>
      <c r="BH156" s="169">
        <f t="shared" si="7"/>
        <v>0</v>
      </c>
      <c r="BI156" s="169">
        <f t="shared" si="8"/>
        <v>0</v>
      </c>
      <c r="BJ156" s="18" t="s">
        <v>88</v>
      </c>
      <c r="BK156" s="170">
        <f t="shared" si="9"/>
        <v>0</v>
      </c>
      <c r="BL156" s="18" t="s">
        <v>249</v>
      </c>
      <c r="BM156" s="168" t="s">
        <v>572</v>
      </c>
    </row>
    <row r="157" spans="1:65" s="2" customFormat="1" ht="16.5" customHeight="1">
      <c r="A157" s="33"/>
      <c r="B157" s="156"/>
      <c r="C157" s="157" t="s">
        <v>405</v>
      </c>
      <c r="D157" s="157" t="s">
        <v>168</v>
      </c>
      <c r="E157" s="158" t="s">
        <v>2045</v>
      </c>
      <c r="F157" s="159" t="s">
        <v>2046</v>
      </c>
      <c r="G157" s="160" t="s">
        <v>221</v>
      </c>
      <c r="H157" s="161">
        <v>6</v>
      </c>
      <c r="I157" s="162"/>
      <c r="J157" s="161">
        <f t="shared" si="0"/>
        <v>0</v>
      </c>
      <c r="K157" s="163"/>
      <c r="L157" s="34"/>
      <c r="M157" s="164" t="s">
        <v>1</v>
      </c>
      <c r="N157" s="165" t="s">
        <v>42</v>
      </c>
      <c r="O157" s="62"/>
      <c r="P157" s="166">
        <f t="shared" si="1"/>
        <v>0</v>
      </c>
      <c r="Q157" s="166">
        <v>0</v>
      </c>
      <c r="R157" s="166">
        <f t="shared" si="2"/>
        <v>0</v>
      </c>
      <c r="S157" s="166">
        <v>0</v>
      </c>
      <c r="T157" s="167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249</v>
      </c>
      <c r="AT157" s="168" t="s">
        <v>168</v>
      </c>
      <c r="AU157" s="168" t="s">
        <v>93</v>
      </c>
      <c r="AY157" s="18" t="s">
        <v>166</v>
      </c>
      <c r="BE157" s="169">
        <f t="shared" si="4"/>
        <v>0</v>
      </c>
      <c r="BF157" s="169">
        <f t="shared" si="5"/>
        <v>0</v>
      </c>
      <c r="BG157" s="169">
        <f t="shared" si="6"/>
        <v>0</v>
      </c>
      <c r="BH157" s="169">
        <f t="shared" si="7"/>
        <v>0</v>
      </c>
      <c r="BI157" s="169">
        <f t="shared" si="8"/>
        <v>0</v>
      </c>
      <c r="BJ157" s="18" t="s">
        <v>88</v>
      </c>
      <c r="BK157" s="170">
        <f t="shared" si="9"/>
        <v>0</v>
      </c>
      <c r="BL157" s="18" t="s">
        <v>249</v>
      </c>
      <c r="BM157" s="168" t="s">
        <v>581</v>
      </c>
    </row>
    <row r="158" spans="1:65" s="2" customFormat="1" ht="16.5" customHeight="1">
      <c r="A158" s="33"/>
      <c r="B158" s="156"/>
      <c r="C158" s="180" t="s">
        <v>411</v>
      </c>
      <c r="D158" s="180" t="s">
        <v>200</v>
      </c>
      <c r="E158" s="181" t="s">
        <v>2045</v>
      </c>
      <c r="F158" s="182" t="s">
        <v>2046</v>
      </c>
      <c r="G158" s="183" t="s">
        <v>221</v>
      </c>
      <c r="H158" s="184">
        <v>6</v>
      </c>
      <c r="I158" s="185"/>
      <c r="J158" s="184">
        <f t="shared" si="0"/>
        <v>0</v>
      </c>
      <c r="K158" s="186"/>
      <c r="L158" s="187"/>
      <c r="M158" s="188" t="s">
        <v>1</v>
      </c>
      <c r="N158" s="189" t="s">
        <v>42</v>
      </c>
      <c r="O158" s="62"/>
      <c r="P158" s="166">
        <f t="shared" si="1"/>
        <v>0</v>
      </c>
      <c r="Q158" s="166">
        <v>0</v>
      </c>
      <c r="R158" s="166">
        <f t="shared" si="2"/>
        <v>0</v>
      </c>
      <c r="S158" s="166">
        <v>0</v>
      </c>
      <c r="T158" s="167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408</v>
      </c>
      <c r="AT158" s="168" t="s">
        <v>200</v>
      </c>
      <c r="AU158" s="168" t="s">
        <v>93</v>
      </c>
      <c r="AY158" s="18" t="s">
        <v>166</v>
      </c>
      <c r="BE158" s="169">
        <f t="shared" si="4"/>
        <v>0</v>
      </c>
      <c r="BF158" s="169">
        <f t="shared" si="5"/>
        <v>0</v>
      </c>
      <c r="BG158" s="169">
        <f t="shared" si="6"/>
        <v>0</v>
      </c>
      <c r="BH158" s="169">
        <f t="shared" si="7"/>
        <v>0</v>
      </c>
      <c r="BI158" s="169">
        <f t="shared" si="8"/>
        <v>0</v>
      </c>
      <c r="BJ158" s="18" t="s">
        <v>88</v>
      </c>
      <c r="BK158" s="170">
        <f t="shared" si="9"/>
        <v>0</v>
      </c>
      <c r="BL158" s="18" t="s">
        <v>249</v>
      </c>
      <c r="BM158" s="168" t="s">
        <v>593</v>
      </c>
    </row>
    <row r="159" spans="1:65" s="2" customFormat="1" ht="16.5" customHeight="1">
      <c r="A159" s="33"/>
      <c r="B159" s="156"/>
      <c r="C159" s="157" t="s">
        <v>420</v>
      </c>
      <c r="D159" s="157" t="s">
        <v>168</v>
      </c>
      <c r="E159" s="158" t="s">
        <v>2047</v>
      </c>
      <c r="F159" s="159" t="s">
        <v>2048</v>
      </c>
      <c r="G159" s="160" t="s">
        <v>221</v>
      </c>
      <c r="H159" s="161">
        <v>10</v>
      </c>
      <c r="I159" s="162"/>
      <c r="J159" s="161">
        <f t="shared" si="0"/>
        <v>0</v>
      </c>
      <c r="K159" s="163"/>
      <c r="L159" s="34"/>
      <c r="M159" s="164" t="s">
        <v>1</v>
      </c>
      <c r="N159" s="165" t="s">
        <v>42</v>
      </c>
      <c r="O159" s="62"/>
      <c r="P159" s="166">
        <f t="shared" si="1"/>
        <v>0</v>
      </c>
      <c r="Q159" s="166">
        <v>0</v>
      </c>
      <c r="R159" s="166">
        <f t="shared" si="2"/>
        <v>0</v>
      </c>
      <c r="S159" s="166">
        <v>0</v>
      </c>
      <c r="T159" s="167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249</v>
      </c>
      <c r="AT159" s="168" t="s">
        <v>168</v>
      </c>
      <c r="AU159" s="168" t="s">
        <v>93</v>
      </c>
      <c r="AY159" s="18" t="s">
        <v>166</v>
      </c>
      <c r="BE159" s="169">
        <f t="shared" si="4"/>
        <v>0</v>
      </c>
      <c r="BF159" s="169">
        <f t="shared" si="5"/>
        <v>0</v>
      </c>
      <c r="BG159" s="169">
        <f t="shared" si="6"/>
        <v>0</v>
      </c>
      <c r="BH159" s="169">
        <f t="shared" si="7"/>
        <v>0</v>
      </c>
      <c r="BI159" s="169">
        <f t="shared" si="8"/>
        <v>0</v>
      </c>
      <c r="BJ159" s="18" t="s">
        <v>88</v>
      </c>
      <c r="BK159" s="170">
        <f t="shared" si="9"/>
        <v>0</v>
      </c>
      <c r="BL159" s="18" t="s">
        <v>249</v>
      </c>
      <c r="BM159" s="168" t="s">
        <v>611</v>
      </c>
    </row>
    <row r="160" spans="1:65" s="2" customFormat="1" ht="16.5" customHeight="1">
      <c r="A160" s="33"/>
      <c r="B160" s="156"/>
      <c r="C160" s="180" t="s">
        <v>426</v>
      </c>
      <c r="D160" s="180" t="s">
        <v>200</v>
      </c>
      <c r="E160" s="181" t="s">
        <v>2047</v>
      </c>
      <c r="F160" s="182" t="s">
        <v>2048</v>
      </c>
      <c r="G160" s="183" t="s">
        <v>221</v>
      </c>
      <c r="H160" s="184">
        <v>10</v>
      </c>
      <c r="I160" s="185"/>
      <c r="J160" s="184">
        <f t="shared" si="0"/>
        <v>0</v>
      </c>
      <c r="K160" s="186"/>
      <c r="L160" s="187"/>
      <c r="M160" s="188" t="s">
        <v>1</v>
      </c>
      <c r="N160" s="189" t="s">
        <v>42</v>
      </c>
      <c r="O160" s="62"/>
      <c r="P160" s="166">
        <f t="shared" si="1"/>
        <v>0</v>
      </c>
      <c r="Q160" s="166">
        <v>0</v>
      </c>
      <c r="R160" s="166">
        <f t="shared" si="2"/>
        <v>0</v>
      </c>
      <c r="S160" s="166">
        <v>0</v>
      </c>
      <c r="T160" s="167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408</v>
      </c>
      <c r="AT160" s="168" t="s">
        <v>200</v>
      </c>
      <c r="AU160" s="168" t="s">
        <v>93</v>
      </c>
      <c r="AY160" s="18" t="s">
        <v>166</v>
      </c>
      <c r="BE160" s="169">
        <f t="shared" si="4"/>
        <v>0</v>
      </c>
      <c r="BF160" s="169">
        <f t="shared" si="5"/>
        <v>0</v>
      </c>
      <c r="BG160" s="169">
        <f t="shared" si="6"/>
        <v>0</v>
      </c>
      <c r="BH160" s="169">
        <f t="shared" si="7"/>
        <v>0</v>
      </c>
      <c r="BI160" s="169">
        <f t="shared" si="8"/>
        <v>0</v>
      </c>
      <c r="BJ160" s="18" t="s">
        <v>88</v>
      </c>
      <c r="BK160" s="170">
        <f t="shared" si="9"/>
        <v>0</v>
      </c>
      <c r="BL160" s="18" t="s">
        <v>249</v>
      </c>
      <c r="BM160" s="168" t="s">
        <v>627</v>
      </c>
    </row>
    <row r="161" spans="1:65" s="2" customFormat="1" ht="16.5" customHeight="1">
      <c r="A161" s="33"/>
      <c r="B161" s="156"/>
      <c r="C161" s="157" t="s">
        <v>431</v>
      </c>
      <c r="D161" s="157" t="s">
        <v>168</v>
      </c>
      <c r="E161" s="158" t="s">
        <v>2049</v>
      </c>
      <c r="F161" s="159" t="s">
        <v>2050</v>
      </c>
      <c r="G161" s="160" t="s">
        <v>1607</v>
      </c>
      <c r="H161" s="161">
        <v>1</v>
      </c>
      <c r="I161" s="162"/>
      <c r="J161" s="161">
        <f t="shared" si="0"/>
        <v>0</v>
      </c>
      <c r="K161" s="163"/>
      <c r="L161" s="34"/>
      <c r="M161" s="164" t="s">
        <v>1</v>
      </c>
      <c r="N161" s="165" t="s">
        <v>42</v>
      </c>
      <c r="O161" s="62"/>
      <c r="P161" s="166">
        <f t="shared" si="1"/>
        <v>0</v>
      </c>
      <c r="Q161" s="166">
        <v>0</v>
      </c>
      <c r="R161" s="166">
        <f t="shared" si="2"/>
        <v>0</v>
      </c>
      <c r="S161" s="166">
        <v>0</v>
      </c>
      <c r="T161" s="167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249</v>
      </c>
      <c r="AT161" s="168" t="s">
        <v>168</v>
      </c>
      <c r="AU161" s="168" t="s">
        <v>93</v>
      </c>
      <c r="AY161" s="18" t="s">
        <v>166</v>
      </c>
      <c r="BE161" s="169">
        <f t="shared" si="4"/>
        <v>0</v>
      </c>
      <c r="BF161" s="169">
        <f t="shared" si="5"/>
        <v>0</v>
      </c>
      <c r="BG161" s="169">
        <f t="shared" si="6"/>
        <v>0</v>
      </c>
      <c r="BH161" s="169">
        <f t="shared" si="7"/>
        <v>0</v>
      </c>
      <c r="BI161" s="169">
        <f t="shared" si="8"/>
        <v>0</v>
      </c>
      <c r="BJ161" s="18" t="s">
        <v>88</v>
      </c>
      <c r="BK161" s="170">
        <f t="shared" si="9"/>
        <v>0</v>
      </c>
      <c r="BL161" s="18" t="s">
        <v>249</v>
      </c>
      <c r="BM161" s="168" t="s">
        <v>630</v>
      </c>
    </row>
    <row r="162" spans="1:65" s="2" customFormat="1" ht="16.5" customHeight="1">
      <c r="A162" s="33"/>
      <c r="B162" s="156"/>
      <c r="C162" s="180" t="s">
        <v>408</v>
      </c>
      <c r="D162" s="180" t="s">
        <v>200</v>
      </c>
      <c r="E162" s="181" t="s">
        <v>2049</v>
      </c>
      <c r="F162" s="182" t="s">
        <v>2050</v>
      </c>
      <c r="G162" s="183" t="s">
        <v>1607</v>
      </c>
      <c r="H162" s="184">
        <v>1</v>
      </c>
      <c r="I162" s="185"/>
      <c r="J162" s="184">
        <f t="shared" si="0"/>
        <v>0</v>
      </c>
      <c r="K162" s="186"/>
      <c r="L162" s="187"/>
      <c r="M162" s="188" t="s">
        <v>1</v>
      </c>
      <c r="N162" s="189" t="s">
        <v>42</v>
      </c>
      <c r="O162" s="62"/>
      <c r="P162" s="166">
        <f t="shared" si="1"/>
        <v>0</v>
      </c>
      <c r="Q162" s="166">
        <v>0</v>
      </c>
      <c r="R162" s="166">
        <f t="shared" si="2"/>
        <v>0</v>
      </c>
      <c r="S162" s="166">
        <v>0</v>
      </c>
      <c r="T162" s="167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408</v>
      </c>
      <c r="AT162" s="168" t="s">
        <v>200</v>
      </c>
      <c r="AU162" s="168" t="s">
        <v>93</v>
      </c>
      <c r="AY162" s="18" t="s">
        <v>166</v>
      </c>
      <c r="BE162" s="169">
        <f t="shared" si="4"/>
        <v>0</v>
      </c>
      <c r="BF162" s="169">
        <f t="shared" si="5"/>
        <v>0</v>
      </c>
      <c r="BG162" s="169">
        <f t="shared" si="6"/>
        <v>0</v>
      </c>
      <c r="BH162" s="169">
        <f t="shared" si="7"/>
        <v>0</v>
      </c>
      <c r="BI162" s="169">
        <f t="shared" si="8"/>
        <v>0</v>
      </c>
      <c r="BJ162" s="18" t="s">
        <v>88</v>
      </c>
      <c r="BK162" s="170">
        <f t="shared" si="9"/>
        <v>0</v>
      </c>
      <c r="BL162" s="18" t="s">
        <v>249</v>
      </c>
      <c r="BM162" s="168" t="s">
        <v>288</v>
      </c>
    </row>
    <row r="163" spans="1:65" s="2" customFormat="1" ht="16.5" customHeight="1">
      <c r="A163" s="33"/>
      <c r="B163" s="156"/>
      <c r="C163" s="157" t="s">
        <v>443</v>
      </c>
      <c r="D163" s="157" t="s">
        <v>168</v>
      </c>
      <c r="E163" s="158" t="s">
        <v>2051</v>
      </c>
      <c r="F163" s="159" t="s">
        <v>2052</v>
      </c>
      <c r="G163" s="160" t="s">
        <v>1607</v>
      </c>
      <c r="H163" s="161">
        <v>1</v>
      </c>
      <c r="I163" s="162"/>
      <c r="J163" s="161">
        <f t="shared" ref="J163:J184" si="10">ROUND(I163*H163,3)</f>
        <v>0</v>
      </c>
      <c r="K163" s="163"/>
      <c r="L163" s="34"/>
      <c r="M163" s="164" t="s">
        <v>1</v>
      </c>
      <c r="N163" s="165" t="s">
        <v>42</v>
      </c>
      <c r="O163" s="62"/>
      <c r="P163" s="166">
        <f t="shared" ref="P163:P184" si="11">O163*H163</f>
        <v>0</v>
      </c>
      <c r="Q163" s="166">
        <v>0</v>
      </c>
      <c r="R163" s="166">
        <f t="shared" ref="R163:R184" si="12">Q163*H163</f>
        <v>0</v>
      </c>
      <c r="S163" s="166">
        <v>0</v>
      </c>
      <c r="T163" s="167">
        <f t="shared" ref="T163:T184" si="13"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249</v>
      </c>
      <c r="AT163" s="168" t="s">
        <v>168</v>
      </c>
      <c r="AU163" s="168" t="s">
        <v>93</v>
      </c>
      <c r="AY163" s="18" t="s">
        <v>166</v>
      </c>
      <c r="BE163" s="169">
        <f t="shared" ref="BE163:BE184" si="14">IF(N163="základná",J163,0)</f>
        <v>0</v>
      </c>
      <c r="BF163" s="169">
        <f t="shared" ref="BF163:BF184" si="15">IF(N163="znížená",J163,0)</f>
        <v>0</v>
      </c>
      <c r="BG163" s="169">
        <f t="shared" ref="BG163:BG184" si="16">IF(N163="zákl. prenesená",J163,0)</f>
        <v>0</v>
      </c>
      <c r="BH163" s="169">
        <f t="shared" ref="BH163:BH184" si="17">IF(N163="zníž. prenesená",J163,0)</f>
        <v>0</v>
      </c>
      <c r="BI163" s="169">
        <f t="shared" ref="BI163:BI184" si="18">IF(N163="nulová",J163,0)</f>
        <v>0</v>
      </c>
      <c r="BJ163" s="18" t="s">
        <v>88</v>
      </c>
      <c r="BK163" s="170">
        <f t="shared" ref="BK163:BK184" si="19">ROUND(I163*H163,3)</f>
        <v>0</v>
      </c>
      <c r="BL163" s="18" t="s">
        <v>249</v>
      </c>
      <c r="BM163" s="168" t="s">
        <v>1278</v>
      </c>
    </row>
    <row r="164" spans="1:65" s="2" customFormat="1" ht="16.5" customHeight="1">
      <c r="A164" s="33"/>
      <c r="B164" s="156"/>
      <c r="C164" s="180" t="s">
        <v>448</v>
      </c>
      <c r="D164" s="180" t="s">
        <v>200</v>
      </c>
      <c r="E164" s="181" t="s">
        <v>2051</v>
      </c>
      <c r="F164" s="182" t="s">
        <v>2052</v>
      </c>
      <c r="G164" s="183" t="s">
        <v>1607</v>
      </c>
      <c r="H164" s="184">
        <v>1</v>
      </c>
      <c r="I164" s="185"/>
      <c r="J164" s="184">
        <f t="shared" si="10"/>
        <v>0</v>
      </c>
      <c r="K164" s="186"/>
      <c r="L164" s="187"/>
      <c r="M164" s="188" t="s">
        <v>1</v>
      </c>
      <c r="N164" s="189" t="s">
        <v>42</v>
      </c>
      <c r="O164" s="62"/>
      <c r="P164" s="166">
        <f t="shared" si="11"/>
        <v>0</v>
      </c>
      <c r="Q164" s="166">
        <v>0</v>
      </c>
      <c r="R164" s="166">
        <f t="shared" si="12"/>
        <v>0</v>
      </c>
      <c r="S164" s="166">
        <v>0</v>
      </c>
      <c r="T164" s="167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408</v>
      </c>
      <c r="AT164" s="168" t="s">
        <v>200</v>
      </c>
      <c r="AU164" s="168" t="s">
        <v>93</v>
      </c>
      <c r="AY164" s="18" t="s">
        <v>166</v>
      </c>
      <c r="BE164" s="169">
        <f t="shared" si="14"/>
        <v>0</v>
      </c>
      <c r="BF164" s="169">
        <f t="shared" si="15"/>
        <v>0</v>
      </c>
      <c r="BG164" s="169">
        <f t="shared" si="16"/>
        <v>0</v>
      </c>
      <c r="BH164" s="169">
        <f t="shared" si="17"/>
        <v>0</v>
      </c>
      <c r="BI164" s="169">
        <f t="shared" si="18"/>
        <v>0</v>
      </c>
      <c r="BJ164" s="18" t="s">
        <v>88</v>
      </c>
      <c r="BK164" s="170">
        <f t="shared" si="19"/>
        <v>0</v>
      </c>
      <c r="BL164" s="18" t="s">
        <v>249</v>
      </c>
      <c r="BM164" s="168" t="s">
        <v>1286</v>
      </c>
    </row>
    <row r="165" spans="1:65" s="2" customFormat="1" ht="24.2" customHeight="1">
      <c r="A165" s="33"/>
      <c r="B165" s="156"/>
      <c r="C165" s="157" t="s">
        <v>453</v>
      </c>
      <c r="D165" s="157" t="s">
        <v>168</v>
      </c>
      <c r="E165" s="158" t="s">
        <v>2053</v>
      </c>
      <c r="F165" s="159" t="s">
        <v>2054</v>
      </c>
      <c r="G165" s="160" t="s">
        <v>2021</v>
      </c>
      <c r="H165" s="161">
        <v>22</v>
      </c>
      <c r="I165" s="162"/>
      <c r="J165" s="161">
        <f t="shared" si="10"/>
        <v>0</v>
      </c>
      <c r="K165" s="163"/>
      <c r="L165" s="34"/>
      <c r="M165" s="164" t="s">
        <v>1</v>
      </c>
      <c r="N165" s="165" t="s">
        <v>42</v>
      </c>
      <c r="O165" s="62"/>
      <c r="P165" s="166">
        <f t="shared" si="11"/>
        <v>0</v>
      </c>
      <c r="Q165" s="166">
        <v>0</v>
      </c>
      <c r="R165" s="166">
        <f t="shared" si="12"/>
        <v>0</v>
      </c>
      <c r="S165" s="166">
        <v>0</v>
      </c>
      <c r="T165" s="167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249</v>
      </c>
      <c r="AT165" s="168" t="s">
        <v>168</v>
      </c>
      <c r="AU165" s="168" t="s">
        <v>93</v>
      </c>
      <c r="AY165" s="18" t="s">
        <v>166</v>
      </c>
      <c r="BE165" s="169">
        <f t="shared" si="14"/>
        <v>0</v>
      </c>
      <c r="BF165" s="169">
        <f t="shared" si="15"/>
        <v>0</v>
      </c>
      <c r="BG165" s="169">
        <f t="shared" si="16"/>
        <v>0</v>
      </c>
      <c r="BH165" s="169">
        <f t="shared" si="17"/>
        <v>0</v>
      </c>
      <c r="BI165" s="169">
        <f t="shared" si="18"/>
        <v>0</v>
      </c>
      <c r="BJ165" s="18" t="s">
        <v>88</v>
      </c>
      <c r="BK165" s="170">
        <f t="shared" si="19"/>
        <v>0</v>
      </c>
      <c r="BL165" s="18" t="s">
        <v>249</v>
      </c>
      <c r="BM165" s="168" t="s">
        <v>1295</v>
      </c>
    </row>
    <row r="166" spans="1:65" s="2" customFormat="1" ht="24.2" customHeight="1">
      <c r="A166" s="33"/>
      <c r="B166" s="156"/>
      <c r="C166" s="180" t="s">
        <v>460</v>
      </c>
      <c r="D166" s="180" t="s">
        <v>200</v>
      </c>
      <c r="E166" s="181" t="s">
        <v>2055</v>
      </c>
      <c r="F166" s="182" t="s">
        <v>2054</v>
      </c>
      <c r="G166" s="183" t="s">
        <v>2021</v>
      </c>
      <c r="H166" s="184">
        <v>22</v>
      </c>
      <c r="I166" s="185"/>
      <c r="J166" s="184">
        <f t="shared" si="10"/>
        <v>0</v>
      </c>
      <c r="K166" s="186"/>
      <c r="L166" s="187"/>
      <c r="M166" s="188" t="s">
        <v>1</v>
      </c>
      <c r="N166" s="189" t="s">
        <v>42</v>
      </c>
      <c r="O166" s="62"/>
      <c r="P166" s="166">
        <f t="shared" si="11"/>
        <v>0</v>
      </c>
      <c r="Q166" s="166">
        <v>0</v>
      </c>
      <c r="R166" s="166">
        <f t="shared" si="12"/>
        <v>0</v>
      </c>
      <c r="S166" s="166">
        <v>0</v>
      </c>
      <c r="T166" s="167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408</v>
      </c>
      <c r="AT166" s="168" t="s">
        <v>200</v>
      </c>
      <c r="AU166" s="168" t="s">
        <v>93</v>
      </c>
      <c r="AY166" s="18" t="s">
        <v>166</v>
      </c>
      <c r="BE166" s="169">
        <f t="shared" si="14"/>
        <v>0</v>
      </c>
      <c r="BF166" s="169">
        <f t="shared" si="15"/>
        <v>0</v>
      </c>
      <c r="BG166" s="169">
        <f t="shared" si="16"/>
        <v>0</v>
      </c>
      <c r="BH166" s="169">
        <f t="shared" si="17"/>
        <v>0</v>
      </c>
      <c r="BI166" s="169">
        <f t="shared" si="18"/>
        <v>0</v>
      </c>
      <c r="BJ166" s="18" t="s">
        <v>88</v>
      </c>
      <c r="BK166" s="170">
        <f t="shared" si="19"/>
        <v>0</v>
      </c>
      <c r="BL166" s="18" t="s">
        <v>249</v>
      </c>
      <c r="BM166" s="168" t="s">
        <v>1302</v>
      </c>
    </row>
    <row r="167" spans="1:65" s="2" customFormat="1" ht="24.2" customHeight="1">
      <c r="A167" s="33"/>
      <c r="B167" s="156"/>
      <c r="C167" s="157" t="s">
        <v>466</v>
      </c>
      <c r="D167" s="157" t="s">
        <v>168</v>
      </c>
      <c r="E167" s="158" t="s">
        <v>2056</v>
      </c>
      <c r="F167" s="159" t="s">
        <v>2057</v>
      </c>
      <c r="G167" s="160" t="s">
        <v>2021</v>
      </c>
      <c r="H167" s="161">
        <v>24</v>
      </c>
      <c r="I167" s="162"/>
      <c r="J167" s="161">
        <f t="shared" si="10"/>
        <v>0</v>
      </c>
      <c r="K167" s="163"/>
      <c r="L167" s="34"/>
      <c r="M167" s="164" t="s">
        <v>1</v>
      </c>
      <c r="N167" s="165" t="s">
        <v>42</v>
      </c>
      <c r="O167" s="62"/>
      <c r="P167" s="166">
        <f t="shared" si="11"/>
        <v>0</v>
      </c>
      <c r="Q167" s="166">
        <v>0</v>
      </c>
      <c r="R167" s="166">
        <f t="shared" si="12"/>
        <v>0</v>
      </c>
      <c r="S167" s="166">
        <v>0</v>
      </c>
      <c r="T167" s="167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8" t="s">
        <v>249</v>
      </c>
      <c r="AT167" s="168" t="s">
        <v>168</v>
      </c>
      <c r="AU167" s="168" t="s">
        <v>93</v>
      </c>
      <c r="AY167" s="18" t="s">
        <v>166</v>
      </c>
      <c r="BE167" s="169">
        <f t="shared" si="14"/>
        <v>0</v>
      </c>
      <c r="BF167" s="169">
        <f t="shared" si="15"/>
        <v>0</v>
      </c>
      <c r="BG167" s="169">
        <f t="shared" si="16"/>
        <v>0</v>
      </c>
      <c r="BH167" s="169">
        <f t="shared" si="17"/>
        <v>0</v>
      </c>
      <c r="BI167" s="169">
        <f t="shared" si="18"/>
        <v>0</v>
      </c>
      <c r="BJ167" s="18" t="s">
        <v>88</v>
      </c>
      <c r="BK167" s="170">
        <f t="shared" si="19"/>
        <v>0</v>
      </c>
      <c r="BL167" s="18" t="s">
        <v>249</v>
      </c>
      <c r="BM167" s="168" t="s">
        <v>1311</v>
      </c>
    </row>
    <row r="168" spans="1:65" s="2" customFormat="1" ht="24.2" customHeight="1">
      <c r="A168" s="33"/>
      <c r="B168" s="156"/>
      <c r="C168" s="180" t="s">
        <v>470</v>
      </c>
      <c r="D168" s="180" t="s">
        <v>200</v>
      </c>
      <c r="E168" s="181" t="s">
        <v>2058</v>
      </c>
      <c r="F168" s="182" t="s">
        <v>2057</v>
      </c>
      <c r="G168" s="183" t="s">
        <v>2021</v>
      </c>
      <c r="H168" s="184">
        <v>24</v>
      </c>
      <c r="I168" s="185"/>
      <c r="J168" s="184">
        <f t="shared" si="10"/>
        <v>0</v>
      </c>
      <c r="K168" s="186"/>
      <c r="L168" s="187"/>
      <c r="M168" s="188" t="s">
        <v>1</v>
      </c>
      <c r="N168" s="189" t="s">
        <v>42</v>
      </c>
      <c r="O168" s="62"/>
      <c r="P168" s="166">
        <f t="shared" si="11"/>
        <v>0</v>
      </c>
      <c r="Q168" s="166">
        <v>0</v>
      </c>
      <c r="R168" s="166">
        <f t="shared" si="12"/>
        <v>0</v>
      </c>
      <c r="S168" s="166">
        <v>0</v>
      </c>
      <c r="T168" s="167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8" t="s">
        <v>408</v>
      </c>
      <c r="AT168" s="168" t="s">
        <v>200</v>
      </c>
      <c r="AU168" s="168" t="s">
        <v>93</v>
      </c>
      <c r="AY168" s="18" t="s">
        <v>166</v>
      </c>
      <c r="BE168" s="169">
        <f t="shared" si="14"/>
        <v>0</v>
      </c>
      <c r="BF168" s="169">
        <f t="shared" si="15"/>
        <v>0</v>
      </c>
      <c r="BG168" s="169">
        <f t="shared" si="16"/>
        <v>0</v>
      </c>
      <c r="BH168" s="169">
        <f t="shared" si="17"/>
        <v>0</v>
      </c>
      <c r="BI168" s="169">
        <f t="shared" si="18"/>
        <v>0</v>
      </c>
      <c r="BJ168" s="18" t="s">
        <v>88</v>
      </c>
      <c r="BK168" s="170">
        <f t="shared" si="19"/>
        <v>0</v>
      </c>
      <c r="BL168" s="18" t="s">
        <v>249</v>
      </c>
      <c r="BM168" s="168" t="s">
        <v>1319</v>
      </c>
    </row>
    <row r="169" spans="1:65" s="2" customFormat="1" ht="16.5" customHeight="1">
      <c r="A169" s="33"/>
      <c r="B169" s="156"/>
      <c r="C169" s="157" t="s">
        <v>474</v>
      </c>
      <c r="D169" s="157" t="s">
        <v>168</v>
      </c>
      <c r="E169" s="158" t="s">
        <v>2059</v>
      </c>
      <c r="F169" s="159" t="s">
        <v>2060</v>
      </c>
      <c r="G169" s="160" t="s">
        <v>2021</v>
      </c>
      <c r="H169" s="161">
        <v>6</v>
      </c>
      <c r="I169" s="162"/>
      <c r="J169" s="161">
        <f t="shared" si="10"/>
        <v>0</v>
      </c>
      <c r="K169" s="163"/>
      <c r="L169" s="34"/>
      <c r="M169" s="164" t="s">
        <v>1</v>
      </c>
      <c r="N169" s="165" t="s">
        <v>42</v>
      </c>
      <c r="O169" s="62"/>
      <c r="P169" s="166">
        <f t="shared" si="11"/>
        <v>0</v>
      </c>
      <c r="Q169" s="166">
        <v>0</v>
      </c>
      <c r="R169" s="166">
        <f t="shared" si="12"/>
        <v>0</v>
      </c>
      <c r="S169" s="166">
        <v>0</v>
      </c>
      <c r="T169" s="167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8" t="s">
        <v>249</v>
      </c>
      <c r="AT169" s="168" t="s">
        <v>168</v>
      </c>
      <c r="AU169" s="168" t="s">
        <v>93</v>
      </c>
      <c r="AY169" s="18" t="s">
        <v>166</v>
      </c>
      <c r="BE169" s="169">
        <f t="shared" si="14"/>
        <v>0</v>
      </c>
      <c r="BF169" s="169">
        <f t="shared" si="15"/>
        <v>0</v>
      </c>
      <c r="BG169" s="169">
        <f t="shared" si="16"/>
        <v>0</v>
      </c>
      <c r="BH169" s="169">
        <f t="shared" si="17"/>
        <v>0</v>
      </c>
      <c r="BI169" s="169">
        <f t="shared" si="18"/>
        <v>0</v>
      </c>
      <c r="BJ169" s="18" t="s">
        <v>88</v>
      </c>
      <c r="BK169" s="170">
        <f t="shared" si="19"/>
        <v>0</v>
      </c>
      <c r="BL169" s="18" t="s">
        <v>249</v>
      </c>
      <c r="BM169" s="168" t="s">
        <v>1327</v>
      </c>
    </row>
    <row r="170" spans="1:65" s="2" customFormat="1" ht="16.5" customHeight="1">
      <c r="A170" s="33"/>
      <c r="B170" s="156"/>
      <c r="C170" s="180" t="s">
        <v>481</v>
      </c>
      <c r="D170" s="180" t="s">
        <v>200</v>
      </c>
      <c r="E170" s="181" t="s">
        <v>2061</v>
      </c>
      <c r="F170" s="182" t="s">
        <v>2060</v>
      </c>
      <c r="G170" s="183" t="s">
        <v>2021</v>
      </c>
      <c r="H170" s="184">
        <v>6</v>
      </c>
      <c r="I170" s="185"/>
      <c r="J170" s="184">
        <f t="shared" si="10"/>
        <v>0</v>
      </c>
      <c r="K170" s="186"/>
      <c r="L170" s="187"/>
      <c r="M170" s="188" t="s">
        <v>1</v>
      </c>
      <c r="N170" s="189" t="s">
        <v>42</v>
      </c>
      <c r="O170" s="62"/>
      <c r="P170" s="166">
        <f t="shared" si="11"/>
        <v>0</v>
      </c>
      <c r="Q170" s="166">
        <v>0</v>
      </c>
      <c r="R170" s="166">
        <f t="shared" si="12"/>
        <v>0</v>
      </c>
      <c r="S170" s="166">
        <v>0</v>
      </c>
      <c r="T170" s="167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408</v>
      </c>
      <c r="AT170" s="168" t="s">
        <v>200</v>
      </c>
      <c r="AU170" s="168" t="s">
        <v>93</v>
      </c>
      <c r="AY170" s="18" t="s">
        <v>166</v>
      </c>
      <c r="BE170" s="169">
        <f t="shared" si="14"/>
        <v>0</v>
      </c>
      <c r="BF170" s="169">
        <f t="shared" si="15"/>
        <v>0</v>
      </c>
      <c r="BG170" s="169">
        <f t="shared" si="16"/>
        <v>0</v>
      </c>
      <c r="BH170" s="169">
        <f t="shared" si="17"/>
        <v>0</v>
      </c>
      <c r="BI170" s="169">
        <f t="shared" si="18"/>
        <v>0</v>
      </c>
      <c r="BJ170" s="18" t="s">
        <v>88</v>
      </c>
      <c r="BK170" s="170">
        <f t="shared" si="19"/>
        <v>0</v>
      </c>
      <c r="BL170" s="18" t="s">
        <v>249</v>
      </c>
      <c r="BM170" s="168" t="s">
        <v>1334</v>
      </c>
    </row>
    <row r="171" spans="1:65" s="2" customFormat="1" ht="16.5" customHeight="1">
      <c r="A171" s="33"/>
      <c r="B171" s="156"/>
      <c r="C171" s="157" t="s">
        <v>485</v>
      </c>
      <c r="D171" s="157" t="s">
        <v>168</v>
      </c>
      <c r="E171" s="158" t="s">
        <v>2062</v>
      </c>
      <c r="F171" s="159" t="s">
        <v>2063</v>
      </c>
      <c r="G171" s="160" t="s">
        <v>2021</v>
      </c>
      <c r="H171" s="161">
        <v>9</v>
      </c>
      <c r="I171" s="162"/>
      <c r="J171" s="161">
        <f t="shared" si="10"/>
        <v>0</v>
      </c>
      <c r="K171" s="163"/>
      <c r="L171" s="34"/>
      <c r="M171" s="164" t="s">
        <v>1</v>
      </c>
      <c r="N171" s="165" t="s">
        <v>42</v>
      </c>
      <c r="O171" s="62"/>
      <c r="P171" s="166">
        <f t="shared" si="11"/>
        <v>0</v>
      </c>
      <c r="Q171" s="166">
        <v>0</v>
      </c>
      <c r="R171" s="166">
        <f t="shared" si="12"/>
        <v>0</v>
      </c>
      <c r="S171" s="166">
        <v>0</v>
      </c>
      <c r="T171" s="167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249</v>
      </c>
      <c r="AT171" s="168" t="s">
        <v>168</v>
      </c>
      <c r="AU171" s="168" t="s">
        <v>93</v>
      </c>
      <c r="AY171" s="18" t="s">
        <v>166</v>
      </c>
      <c r="BE171" s="169">
        <f t="shared" si="14"/>
        <v>0</v>
      </c>
      <c r="BF171" s="169">
        <f t="shared" si="15"/>
        <v>0</v>
      </c>
      <c r="BG171" s="169">
        <f t="shared" si="16"/>
        <v>0</v>
      </c>
      <c r="BH171" s="169">
        <f t="shared" si="17"/>
        <v>0</v>
      </c>
      <c r="BI171" s="169">
        <f t="shared" si="18"/>
        <v>0</v>
      </c>
      <c r="BJ171" s="18" t="s">
        <v>88</v>
      </c>
      <c r="BK171" s="170">
        <f t="shared" si="19"/>
        <v>0</v>
      </c>
      <c r="BL171" s="18" t="s">
        <v>249</v>
      </c>
      <c r="BM171" s="168" t="s">
        <v>1342</v>
      </c>
    </row>
    <row r="172" spans="1:65" s="2" customFormat="1" ht="16.5" customHeight="1">
      <c r="A172" s="33"/>
      <c r="B172" s="156"/>
      <c r="C172" s="180" t="s">
        <v>489</v>
      </c>
      <c r="D172" s="180" t="s">
        <v>200</v>
      </c>
      <c r="E172" s="181" t="s">
        <v>2064</v>
      </c>
      <c r="F172" s="182" t="s">
        <v>2063</v>
      </c>
      <c r="G172" s="183" t="s">
        <v>2021</v>
      </c>
      <c r="H172" s="184">
        <v>9</v>
      </c>
      <c r="I172" s="185"/>
      <c r="J172" s="184">
        <f t="shared" si="10"/>
        <v>0</v>
      </c>
      <c r="K172" s="186"/>
      <c r="L172" s="187"/>
      <c r="M172" s="188" t="s">
        <v>1</v>
      </c>
      <c r="N172" s="189" t="s">
        <v>42</v>
      </c>
      <c r="O172" s="62"/>
      <c r="P172" s="166">
        <f t="shared" si="11"/>
        <v>0</v>
      </c>
      <c r="Q172" s="166">
        <v>0</v>
      </c>
      <c r="R172" s="166">
        <f t="shared" si="12"/>
        <v>0</v>
      </c>
      <c r="S172" s="166">
        <v>0</v>
      </c>
      <c r="T172" s="167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408</v>
      </c>
      <c r="AT172" s="168" t="s">
        <v>200</v>
      </c>
      <c r="AU172" s="168" t="s">
        <v>93</v>
      </c>
      <c r="AY172" s="18" t="s">
        <v>166</v>
      </c>
      <c r="BE172" s="169">
        <f t="shared" si="14"/>
        <v>0</v>
      </c>
      <c r="BF172" s="169">
        <f t="shared" si="15"/>
        <v>0</v>
      </c>
      <c r="BG172" s="169">
        <f t="shared" si="16"/>
        <v>0</v>
      </c>
      <c r="BH172" s="169">
        <f t="shared" si="17"/>
        <v>0</v>
      </c>
      <c r="BI172" s="169">
        <f t="shared" si="18"/>
        <v>0</v>
      </c>
      <c r="BJ172" s="18" t="s">
        <v>88</v>
      </c>
      <c r="BK172" s="170">
        <f t="shared" si="19"/>
        <v>0</v>
      </c>
      <c r="BL172" s="18" t="s">
        <v>249</v>
      </c>
      <c r="BM172" s="168" t="s">
        <v>1361</v>
      </c>
    </row>
    <row r="173" spans="1:65" s="2" customFormat="1" ht="16.5" customHeight="1">
      <c r="A173" s="33"/>
      <c r="B173" s="156"/>
      <c r="C173" s="157" t="s">
        <v>494</v>
      </c>
      <c r="D173" s="157" t="s">
        <v>168</v>
      </c>
      <c r="E173" s="158" t="s">
        <v>2065</v>
      </c>
      <c r="F173" s="159" t="s">
        <v>2066</v>
      </c>
      <c r="G173" s="160" t="s">
        <v>2021</v>
      </c>
      <c r="H173" s="161">
        <v>9</v>
      </c>
      <c r="I173" s="162"/>
      <c r="J173" s="161">
        <f t="shared" si="10"/>
        <v>0</v>
      </c>
      <c r="K173" s="163"/>
      <c r="L173" s="34"/>
      <c r="M173" s="164" t="s">
        <v>1</v>
      </c>
      <c r="N173" s="165" t="s">
        <v>42</v>
      </c>
      <c r="O173" s="62"/>
      <c r="P173" s="166">
        <f t="shared" si="11"/>
        <v>0</v>
      </c>
      <c r="Q173" s="166">
        <v>0</v>
      </c>
      <c r="R173" s="166">
        <f t="shared" si="12"/>
        <v>0</v>
      </c>
      <c r="S173" s="166">
        <v>0</v>
      </c>
      <c r="T173" s="167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8" t="s">
        <v>249</v>
      </c>
      <c r="AT173" s="168" t="s">
        <v>168</v>
      </c>
      <c r="AU173" s="168" t="s">
        <v>93</v>
      </c>
      <c r="AY173" s="18" t="s">
        <v>166</v>
      </c>
      <c r="BE173" s="169">
        <f t="shared" si="14"/>
        <v>0</v>
      </c>
      <c r="BF173" s="169">
        <f t="shared" si="15"/>
        <v>0</v>
      </c>
      <c r="BG173" s="169">
        <f t="shared" si="16"/>
        <v>0</v>
      </c>
      <c r="BH173" s="169">
        <f t="shared" si="17"/>
        <v>0</v>
      </c>
      <c r="BI173" s="169">
        <f t="shared" si="18"/>
        <v>0</v>
      </c>
      <c r="BJ173" s="18" t="s">
        <v>88</v>
      </c>
      <c r="BK173" s="170">
        <f t="shared" si="19"/>
        <v>0</v>
      </c>
      <c r="BL173" s="18" t="s">
        <v>249</v>
      </c>
      <c r="BM173" s="168" t="s">
        <v>1374</v>
      </c>
    </row>
    <row r="174" spans="1:65" s="2" customFormat="1" ht="16.5" customHeight="1">
      <c r="A174" s="33"/>
      <c r="B174" s="156"/>
      <c r="C174" s="180" t="s">
        <v>498</v>
      </c>
      <c r="D174" s="180" t="s">
        <v>200</v>
      </c>
      <c r="E174" s="181" t="s">
        <v>2067</v>
      </c>
      <c r="F174" s="182" t="s">
        <v>2066</v>
      </c>
      <c r="G174" s="183" t="s">
        <v>2021</v>
      </c>
      <c r="H174" s="184">
        <v>9</v>
      </c>
      <c r="I174" s="185"/>
      <c r="J174" s="184">
        <f t="shared" si="10"/>
        <v>0</v>
      </c>
      <c r="K174" s="186"/>
      <c r="L174" s="187"/>
      <c r="M174" s="188" t="s">
        <v>1</v>
      </c>
      <c r="N174" s="189" t="s">
        <v>42</v>
      </c>
      <c r="O174" s="62"/>
      <c r="P174" s="166">
        <f t="shared" si="11"/>
        <v>0</v>
      </c>
      <c r="Q174" s="166">
        <v>0</v>
      </c>
      <c r="R174" s="166">
        <f t="shared" si="12"/>
        <v>0</v>
      </c>
      <c r="S174" s="166">
        <v>0</v>
      </c>
      <c r="T174" s="167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8" t="s">
        <v>408</v>
      </c>
      <c r="AT174" s="168" t="s">
        <v>200</v>
      </c>
      <c r="AU174" s="168" t="s">
        <v>93</v>
      </c>
      <c r="AY174" s="18" t="s">
        <v>166</v>
      </c>
      <c r="BE174" s="169">
        <f t="shared" si="14"/>
        <v>0</v>
      </c>
      <c r="BF174" s="169">
        <f t="shared" si="15"/>
        <v>0</v>
      </c>
      <c r="BG174" s="169">
        <f t="shared" si="16"/>
        <v>0</v>
      </c>
      <c r="BH174" s="169">
        <f t="shared" si="17"/>
        <v>0</v>
      </c>
      <c r="BI174" s="169">
        <f t="shared" si="18"/>
        <v>0</v>
      </c>
      <c r="BJ174" s="18" t="s">
        <v>88</v>
      </c>
      <c r="BK174" s="170">
        <f t="shared" si="19"/>
        <v>0</v>
      </c>
      <c r="BL174" s="18" t="s">
        <v>249</v>
      </c>
      <c r="BM174" s="168" t="s">
        <v>1385</v>
      </c>
    </row>
    <row r="175" spans="1:65" s="2" customFormat="1" ht="16.5" customHeight="1">
      <c r="A175" s="33"/>
      <c r="B175" s="156"/>
      <c r="C175" s="157" t="s">
        <v>511</v>
      </c>
      <c r="D175" s="157" t="s">
        <v>168</v>
      </c>
      <c r="E175" s="158" t="s">
        <v>2068</v>
      </c>
      <c r="F175" s="159" t="s">
        <v>2069</v>
      </c>
      <c r="G175" s="160" t="s">
        <v>2021</v>
      </c>
      <c r="H175" s="161">
        <v>27</v>
      </c>
      <c r="I175" s="162"/>
      <c r="J175" s="161">
        <f t="shared" si="10"/>
        <v>0</v>
      </c>
      <c r="K175" s="163"/>
      <c r="L175" s="34"/>
      <c r="M175" s="164" t="s">
        <v>1</v>
      </c>
      <c r="N175" s="165" t="s">
        <v>42</v>
      </c>
      <c r="O175" s="62"/>
      <c r="P175" s="166">
        <f t="shared" si="11"/>
        <v>0</v>
      </c>
      <c r="Q175" s="166">
        <v>0</v>
      </c>
      <c r="R175" s="166">
        <f t="shared" si="12"/>
        <v>0</v>
      </c>
      <c r="S175" s="166">
        <v>0</v>
      </c>
      <c r="T175" s="167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8" t="s">
        <v>249</v>
      </c>
      <c r="AT175" s="168" t="s">
        <v>168</v>
      </c>
      <c r="AU175" s="168" t="s">
        <v>93</v>
      </c>
      <c r="AY175" s="18" t="s">
        <v>166</v>
      </c>
      <c r="BE175" s="169">
        <f t="shared" si="14"/>
        <v>0</v>
      </c>
      <c r="BF175" s="169">
        <f t="shared" si="15"/>
        <v>0</v>
      </c>
      <c r="BG175" s="169">
        <f t="shared" si="16"/>
        <v>0</v>
      </c>
      <c r="BH175" s="169">
        <f t="shared" si="17"/>
        <v>0</v>
      </c>
      <c r="BI175" s="169">
        <f t="shared" si="18"/>
        <v>0</v>
      </c>
      <c r="BJ175" s="18" t="s">
        <v>88</v>
      </c>
      <c r="BK175" s="170">
        <f t="shared" si="19"/>
        <v>0</v>
      </c>
      <c r="BL175" s="18" t="s">
        <v>249</v>
      </c>
      <c r="BM175" s="168" t="s">
        <v>1394</v>
      </c>
    </row>
    <row r="176" spans="1:65" s="2" customFormat="1" ht="16.5" customHeight="1">
      <c r="A176" s="33"/>
      <c r="B176" s="156"/>
      <c r="C176" s="180" t="s">
        <v>515</v>
      </c>
      <c r="D176" s="180" t="s">
        <v>200</v>
      </c>
      <c r="E176" s="181" t="s">
        <v>2070</v>
      </c>
      <c r="F176" s="182" t="s">
        <v>2069</v>
      </c>
      <c r="G176" s="183" t="s">
        <v>2021</v>
      </c>
      <c r="H176" s="184">
        <v>27</v>
      </c>
      <c r="I176" s="185"/>
      <c r="J176" s="184">
        <f t="shared" si="10"/>
        <v>0</v>
      </c>
      <c r="K176" s="186"/>
      <c r="L176" s="187"/>
      <c r="M176" s="188" t="s">
        <v>1</v>
      </c>
      <c r="N176" s="189" t="s">
        <v>42</v>
      </c>
      <c r="O176" s="62"/>
      <c r="P176" s="166">
        <f t="shared" si="11"/>
        <v>0</v>
      </c>
      <c r="Q176" s="166">
        <v>0</v>
      </c>
      <c r="R176" s="166">
        <f t="shared" si="12"/>
        <v>0</v>
      </c>
      <c r="S176" s="166">
        <v>0</v>
      </c>
      <c r="T176" s="167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8" t="s">
        <v>408</v>
      </c>
      <c r="AT176" s="168" t="s">
        <v>200</v>
      </c>
      <c r="AU176" s="168" t="s">
        <v>93</v>
      </c>
      <c r="AY176" s="18" t="s">
        <v>166</v>
      </c>
      <c r="BE176" s="169">
        <f t="shared" si="14"/>
        <v>0</v>
      </c>
      <c r="BF176" s="169">
        <f t="shared" si="15"/>
        <v>0</v>
      </c>
      <c r="BG176" s="169">
        <f t="shared" si="16"/>
        <v>0</v>
      </c>
      <c r="BH176" s="169">
        <f t="shared" si="17"/>
        <v>0</v>
      </c>
      <c r="BI176" s="169">
        <f t="shared" si="18"/>
        <v>0</v>
      </c>
      <c r="BJ176" s="18" t="s">
        <v>88</v>
      </c>
      <c r="BK176" s="170">
        <f t="shared" si="19"/>
        <v>0</v>
      </c>
      <c r="BL176" s="18" t="s">
        <v>249</v>
      </c>
      <c r="BM176" s="168" t="s">
        <v>1403</v>
      </c>
    </row>
    <row r="177" spans="1:65" s="2" customFormat="1" ht="16.5" customHeight="1">
      <c r="A177" s="33"/>
      <c r="B177" s="156"/>
      <c r="C177" s="157" t="s">
        <v>540</v>
      </c>
      <c r="D177" s="157" t="s">
        <v>168</v>
      </c>
      <c r="E177" s="158" t="s">
        <v>2071</v>
      </c>
      <c r="F177" s="159" t="s">
        <v>2072</v>
      </c>
      <c r="G177" s="160" t="s">
        <v>2021</v>
      </c>
      <c r="H177" s="161">
        <v>21</v>
      </c>
      <c r="I177" s="162"/>
      <c r="J177" s="161">
        <f t="shared" si="10"/>
        <v>0</v>
      </c>
      <c r="K177" s="163"/>
      <c r="L177" s="34"/>
      <c r="M177" s="164" t="s">
        <v>1</v>
      </c>
      <c r="N177" s="165" t="s">
        <v>42</v>
      </c>
      <c r="O177" s="62"/>
      <c r="P177" s="166">
        <f t="shared" si="11"/>
        <v>0</v>
      </c>
      <c r="Q177" s="166">
        <v>0</v>
      </c>
      <c r="R177" s="166">
        <f t="shared" si="12"/>
        <v>0</v>
      </c>
      <c r="S177" s="166">
        <v>0</v>
      </c>
      <c r="T177" s="167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8" t="s">
        <v>249</v>
      </c>
      <c r="AT177" s="168" t="s">
        <v>168</v>
      </c>
      <c r="AU177" s="168" t="s">
        <v>93</v>
      </c>
      <c r="AY177" s="18" t="s">
        <v>166</v>
      </c>
      <c r="BE177" s="169">
        <f t="shared" si="14"/>
        <v>0</v>
      </c>
      <c r="BF177" s="169">
        <f t="shared" si="15"/>
        <v>0</v>
      </c>
      <c r="BG177" s="169">
        <f t="shared" si="16"/>
        <v>0</v>
      </c>
      <c r="BH177" s="169">
        <f t="shared" si="17"/>
        <v>0</v>
      </c>
      <c r="BI177" s="169">
        <f t="shared" si="18"/>
        <v>0</v>
      </c>
      <c r="BJ177" s="18" t="s">
        <v>88</v>
      </c>
      <c r="BK177" s="170">
        <f t="shared" si="19"/>
        <v>0</v>
      </c>
      <c r="BL177" s="18" t="s">
        <v>249</v>
      </c>
      <c r="BM177" s="168" t="s">
        <v>1411</v>
      </c>
    </row>
    <row r="178" spans="1:65" s="2" customFormat="1" ht="16.5" customHeight="1">
      <c r="A178" s="33"/>
      <c r="B178" s="156"/>
      <c r="C178" s="180" t="s">
        <v>544</v>
      </c>
      <c r="D178" s="180" t="s">
        <v>200</v>
      </c>
      <c r="E178" s="181" t="s">
        <v>2073</v>
      </c>
      <c r="F178" s="182" t="s">
        <v>2072</v>
      </c>
      <c r="G178" s="183" t="s">
        <v>2021</v>
      </c>
      <c r="H178" s="184">
        <v>21</v>
      </c>
      <c r="I178" s="185"/>
      <c r="J178" s="184">
        <f t="shared" si="10"/>
        <v>0</v>
      </c>
      <c r="K178" s="186"/>
      <c r="L178" s="187"/>
      <c r="M178" s="188" t="s">
        <v>1</v>
      </c>
      <c r="N178" s="189" t="s">
        <v>42</v>
      </c>
      <c r="O178" s="62"/>
      <c r="P178" s="166">
        <f t="shared" si="11"/>
        <v>0</v>
      </c>
      <c r="Q178" s="166">
        <v>0</v>
      </c>
      <c r="R178" s="166">
        <f t="shared" si="12"/>
        <v>0</v>
      </c>
      <c r="S178" s="166">
        <v>0</v>
      </c>
      <c r="T178" s="167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8" t="s">
        <v>408</v>
      </c>
      <c r="AT178" s="168" t="s">
        <v>200</v>
      </c>
      <c r="AU178" s="168" t="s">
        <v>93</v>
      </c>
      <c r="AY178" s="18" t="s">
        <v>166</v>
      </c>
      <c r="BE178" s="169">
        <f t="shared" si="14"/>
        <v>0</v>
      </c>
      <c r="BF178" s="169">
        <f t="shared" si="15"/>
        <v>0</v>
      </c>
      <c r="BG178" s="169">
        <f t="shared" si="16"/>
        <v>0</v>
      </c>
      <c r="BH178" s="169">
        <f t="shared" si="17"/>
        <v>0</v>
      </c>
      <c r="BI178" s="169">
        <f t="shared" si="18"/>
        <v>0</v>
      </c>
      <c r="BJ178" s="18" t="s">
        <v>88</v>
      </c>
      <c r="BK178" s="170">
        <f t="shared" si="19"/>
        <v>0</v>
      </c>
      <c r="BL178" s="18" t="s">
        <v>249</v>
      </c>
      <c r="BM178" s="168" t="s">
        <v>1421</v>
      </c>
    </row>
    <row r="179" spans="1:65" s="2" customFormat="1" ht="16.5" customHeight="1">
      <c r="A179" s="33"/>
      <c r="B179" s="156"/>
      <c r="C179" s="157" t="s">
        <v>548</v>
      </c>
      <c r="D179" s="157" t="s">
        <v>168</v>
      </c>
      <c r="E179" s="158" t="s">
        <v>2074</v>
      </c>
      <c r="F179" s="159" t="s">
        <v>2075</v>
      </c>
      <c r="G179" s="160" t="s">
        <v>2021</v>
      </c>
      <c r="H179" s="161">
        <v>6</v>
      </c>
      <c r="I179" s="162"/>
      <c r="J179" s="161">
        <f t="shared" si="10"/>
        <v>0</v>
      </c>
      <c r="K179" s="163"/>
      <c r="L179" s="34"/>
      <c r="M179" s="164" t="s">
        <v>1</v>
      </c>
      <c r="N179" s="165" t="s">
        <v>42</v>
      </c>
      <c r="O179" s="62"/>
      <c r="P179" s="166">
        <f t="shared" si="11"/>
        <v>0</v>
      </c>
      <c r="Q179" s="166">
        <v>0</v>
      </c>
      <c r="R179" s="166">
        <f t="shared" si="12"/>
        <v>0</v>
      </c>
      <c r="S179" s="166">
        <v>0</v>
      </c>
      <c r="T179" s="167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8" t="s">
        <v>249</v>
      </c>
      <c r="AT179" s="168" t="s">
        <v>168</v>
      </c>
      <c r="AU179" s="168" t="s">
        <v>93</v>
      </c>
      <c r="AY179" s="18" t="s">
        <v>166</v>
      </c>
      <c r="BE179" s="169">
        <f t="shared" si="14"/>
        <v>0</v>
      </c>
      <c r="BF179" s="169">
        <f t="shared" si="15"/>
        <v>0</v>
      </c>
      <c r="BG179" s="169">
        <f t="shared" si="16"/>
        <v>0</v>
      </c>
      <c r="BH179" s="169">
        <f t="shared" si="17"/>
        <v>0</v>
      </c>
      <c r="BI179" s="169">
        <f t="shared" si="18"/>
        <v>0</v>
      </c>
      <c r="BJ179" s="18" t="s">
        <v>88</v>
      </c>
      <c r="BK179" s="170">
        <f t="shared" si="19"/>
        <v>0</v>
      </c>
      <c r="BL179" s="18" t="s">
        <v>249</v>
      </c>
      <c r="BM179" s="168" t="s">
        <v>1429</v>
      </c>
    </row>
    <row r="180" spans="1:65" s="2" customFormat="1" ht="16.5" customHeight="1">
      <c r="A180" s="33"/>
      <c r="B180" s="156"/>
      <c r="C180" s="180" t="s">
        <v>554</v>
      </c>
      <c r="D180" s="180" t="s">
        <v>200</v>
      </c>
      <c r="E180" s="181" t="s">
        <v>2076</v>
      </c>
      <c r="F180" s="182" t="s">
        <v>2075</v>
      </c>
      <c r="G180" s="183" t="s">
        <v>2021</v>
      </c>
      <c r="H180" s="184">
        <v>6</v>
      </c>
      <c r="I180" s="185"/>
      <c r="J180" s="184">
        <f t="shared" si="10"/>
        <v>0</v>
      </c>
      <c r="K180" s="186"/>
      <c r="L180" s="187"/>
      <c r="M180" s="188" t="s">
        <v>1</v>
      </c>
      <c r="N180" s="189" t="s">
        <v>42</v>
      </c>
      <c r="O180" s="62"/>
      <c r="P180" s="166">
        <f t="shared" si="11"/>
        <v>0</v>
      </c>
      <c r="Q180" s="166">
        <v>0</v>
      </c>
      <c r="R180" s="166">
        <f t="shared" si="12"/>
        <v>0</v>
      </c>
      <c r="S180" s="166">
        <v>0</v>
      </c>
      <c r="T180" s="167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8" t="s">
        <v>408</v>
      </c>
      <c r="AT180" s="168" t="s">
        <v>200</v>
      </c>
      <c r="AU180" s="168" t="s">
        <v>93</v>
      </c>
      <c r="AY180" s="18" t="s">
        <v>166</v>
      </c>
      <c r="BE180" s="169">
        <f t="shared" si="14"/>
        <v>0</v>
      </c>
      <c r="BF180" s="169">
        <f t="shared" si="15"/>
        <v>0</v>
      </c>
      <c r="BG180" s="169">
        <f t="shared" si="16"/>
        <v>0</v>
      </c>
      <c r="BH180" s="169">
        <f t="shared" si="17"/>
        <v>0</v>
      </c>
      <c r="BI180" s="169">
        <f t="shared" si="18"/>
        <v>0</v>
      </c>
      <c r="BJ180" s="18" t="s">
        <v>88</v>
      </c>
      <c r="BK180" s="170">
        <f t="shared" si="19"/>
        <v>0</v>
      </c>
      <c r="BL180" s="18" t="s">
        <v>249</v>
      </c>
      <c r="BM180" s="168" t="s">
        <v>1447</v>
      </c>
    </row>
    <row r="181" spans="1:65" s="2" customFormat="1" ht="16.5" customHeight="1">
      <c r="A181" s="33"/>
      <c r="B181" s="156"/>
      <c r="C181" s="157" t="s">
        <v>559</v>
      </c>
      <c r="D181" s="157" t="s">
        <v>168</v>
      </c>
      <c r="E181" s="158" t="s">
        <v>2077</v>
      </c>
      <c r="F181" s="159" t="s">
        <v>2078</v>
      </c>
      <c r="G181" s="160" t="s">
        <v>2021</v>
      </c>
      <c r="H181" s="161">
        <v>26</v>
      </c>
      <c r="I181" s="162"/>
      <c r="J181" s="161">
        <f t="shared" si="10"/>
        <v>0</v>
      </c>
      <c r="K181" s="163"/>
      <c r="L181" s="34"/>
      <c r="M181" s="164" t="s">
        <v>1</v>
      </c>
      <c r="N181" s="165" t="s">
        <v>42</v>
      </c>
      <c r="O181" s="62"/>
      <c r="P181" s="166">
        <f t="shared" si="11"/>
        <v>0</v>
      </c>
      <c r="Q181" s="166">
        <v>0</v>
      </c>
      <c r="R181" s="166">
        <f t="shared" si="12"/>
        <v>0</v>
      </c>
      <c r="S181" s="166">
        <v>0</v>
      </c>
      <c r="T181" s="167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8" t="s">
        <v>249</v>
      </c>
      <c r="AT181" s="168" t="s">
        <v>168</v>
      </c>
      <c r="AU181" s="168" t="s">
        <v>93</v>
      </c>
      <c r="AY181" s="18" t="s">
        <v>166</v>
      </c>
      <c r="BE181" s="169">
        <f t="shared" si="14"/>
        <v>0</v>
      </c>
      <c r="BF181" s="169">
        <f t="shared" si="15"/>
        <v>0</v>
      </c>
      <c r="BG181" s="169">
        <f t="shared" si="16"/>
        <v>0</v>
      </c>
      <c r="BH181" s="169">
        <f t="shared" si="17"/>
        <v>0</v>
      </c>
      <c r="BI181" s="169">
        <f t="shared" si="18"/>
        <v>0</v>
      </c>
      <c r="BJ181" s="18" t="s">
        <v>88</v>
      </c>
      <c r="BK181" s="170">
        <f t="shared" si="19"/>
        <v>0</v>
      </c>
      <c r="BL181" s="18" t="s">
        <v>249</v>
      </c>
      <c r="BM181" s="168" t="s">
        <v>1463</v>
      </c>
    </row>
    <row r="182" spans="1:65" s="2" customFormat="1" ht="16.5" customHeight="1">
      <c r="A182" s="33"/>
      <c r="B182" s="156"/>
      <c r="C182" s="180" t="s">
        <v>564</v>
      </c>
      <c r="D182" s="180" t="s">
        <v>200</v>
      </c>
      <c r="E182" s="181" t="s">
        <v>2079</v>
      </c>
      <c r="F182" s="182" t="s">
        <v>2078</v>
      </c>
      <c r="G182" s="183" t="s">
        <v>2021</v>
      </c>
      <c r="H182" s="184">
        <v>26</v>
      </c>
      <c r="I182" s="185"/>
      <c r="J182" s="184">
        <f t="shared" si="10"/>
        <v>0</v>
      </c>
      <c r="K182" s="186"/>
      <c r="L182" s="187"/>
      <c r="M182" s="188" t="s">
        <v>1</v>
      </c>
      <c r="N182" s="189" t="s">
        <v>42</v>
      </c>
      <c r="O182" s="62"/>
      <c r="P182" s="166">
        <f t="shared" si="11"/>
        <v>0</v>
      </c>
      <c r="Q182" s="166">
        <v>0</v>
      </c>
      <c r="R182" s="166">
        <f t="shared" si="12"/>
        <v>0</v>
      </c>
      <c r="S182" s="166">
        <v>0</v>
      </c>
      <c r="T182" s="167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8" t="s">
        <v>408</v>
      </c>
      <c r="AT182" s="168" t="s">
        <v>200</v>
      </c>
      <c r="AU182" s="168" t="s">
        <v>93</v>
      </c>
      <c r="AY182" s="18" t="s">
        <v>166</v>
      </c>
      <c r="BE182" s="169">
        <f t="shared" si="14"/>
        <v>0</v>
      </c>
      <c r="BF182" s="169">
        <f t="shared" si="15"/>
        <v>0</v>
      </c>
      <c r="BG182" s="169">
        <f t="shared" si="16"/>
        <v>0</v>
      </c>
      <c r="BH182" s="169">
        <f t="shared" si="17"/>
        <v>0</v>
      </c>
      <c r="BI182" s="169">
        <f t="shared" si="18"/>
        <v>0</v>
      </c>
      <c r="BJ182" s="18" t="s">
        <v>88</v>
      </c>
      <c r="BK182" s="170">
        <f t="shared" si="19"/>
        <v>0</v>
      </c>
      <c r="BL182" s="18" t="s">
        <v>249</v>
      </c>
      <c r="BM182" s="168" t="s">
        <v>1475</v>
      </c>
    </row>
    <row r="183" spans="1:65" s="2" customFormat="1" ht="16.5" customHeight="1">
      <c r="A183" s="33"/>
      <c r="B183" s="156"/>
      <c r="C183" s="157" t="s">
        <v>568</v>
      </c>
      <c r="D183" s="157" t="s">
        <v>168</v>
      </c>
      <c r="E183" s="158" t="s">
        <v>2080</v>
      </c>
      <c r="F183" s="159" t="s">
        <v>2081</v>
      </c>
      <c r="G183" s="160" t="s">
        <v>2021</v>
      </c>
      <c r="H183" s="161">
        <v>12</v>
      </c>
      <c r="I183" s="162"/>
      <c r="J183" s="161">
        <f t="shared" si="10"/>
        <v>0</v>
      </c>
      <c r="K183" s="163"/>
      <c r="L183" s="34"/>
      <c r="M183" s="164" t="s">
        <v>1</v>
      </c>
      <c r="N183" s="165" t="s">
        <v>42</v>
      </c>
      <c r="O183" s="62"/>
      <c r="P183" s="166">
        <f t="shared" si="11"/>
        <v>0</v>
      </c>
      <c r="Q183" s="166">
        <v>0</v>
      </c>
      <c r="R183" s="166">
        <f t="shared" si="12"/>
        <v>0</v>
      </c>
      <c r="S183" s="166">
        <v>0</v>
      </c>
      <c r="T183" s="167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8" t="s">
        <v>249</v>
      </c>
      <c r="AT183" s="168" t="s">
        <v>168</v>
      </c>
      <c r="AU183" s="168" t="s">
        <v>93</v>
      </c>
      <c r="AY183" s="18" t="s">
        <v>166</v>
      </c>
      <c r="BE183" s="169">
        <f t="shared" si="14"/>
        <v>0</v>
      </c>
      <c r="BF183" s="169">
        <f t="shared" si="15"/>
        <v>0</v>
      </c>
      <c r="BG183" s="169">
        <f t="shared" si="16"/>
        <v>0</v>
      </c>
      <c r="BH183" s="169">
        <f t="shared" si="17"/>
        <v>0</v>
      </c>
      <c r="BI183" s="169">
        <f t="shared" si="18"/>
        <v>0</v>
      </c>
      <c r="BJ183" s="18" t="s">
        <v>88</v>
      </c>
      <c r="BK183" s="170">
        <f t="shared" si="19"/>
        <v>0</v>
      </c>
      <c r="BL183" s="18" t="s">
        <v>249</v>
      </c>
      <c r="BM183" s="168" t="s">
        <v>1486</v>
      </c>
    </row>
    <row r="184" spans="1:65" s="2" customFormat="1" ht="16.5" customHeight="1">
      <c r="A184" s="33"/>
      <c r="B184" s="156"/>
      <c r="C184" s="180" t="s">
        <v>572</v>
      </c>
      <c r="D184" s="180" t="s">
        <v>200</v>
      </c>
      <c r="E184" s="181" t="s">
        <v>2082</v>
      </c>
      <c r="F184" s="182" t="s">
        <v>2081</v>
      </c>
      <c r="G184" s="183" t="s">
        <v>2021</v>
      </c>
      <c r="H184" s="184">
        <v>12</v>
      </c>
      <c r="I184" s="185"/>
      <c r="J184" s="184">
        <f t="shared" si="10"/>
        <v>0</v>
      </c>
      <c r="K184" s="186"/>
      <c r="L184" s="187"/>
      <c r="M184" s="188" t="s">
        <v>1</v>
      </c>
      <c r="N184" s="189" t="s">
        <v>42</v>
      </c>
      <c r="O184" s="62"/>
      <c r="P184" s="166">
        <f t="shared" si="11"/>
        <v>0</v>
      </c>
      <c r="Q184" s="166">
        <v>0</v>
      </c>
      <c r="R184" s="166">
        <f t="shared" si="12"/>
        <v>0</v>
      </c>
      <c r="S184" s="166">
        <v>0</v>
      </c>
      <c r="T184" s="167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8" t="s">
        <v>408</v>
      </c>
      <c r="AT184" s="168" t="s">
        <v>200</v>
      </c>
      <c r="AU184" s="168" t="s">
        <v>93</v>
      </c>
      <c r="AY184" s="18" t="s">
        <v>166</v>
      </c>
      <c r="BE184" s="169">
        <f t="shared" si="14"/>
        <v>0</v>
      </c>
      <c r="BF184" s="169">
        <f t="shared" si="15"/>
        <v>0</v>
      </c>
      <c r="BG184" s="169">
        <f t="shared" si="16"/>
        <v>0</v>
      </c>
      <c r="BH184" s="169">
        <f t="shared" si="17"/>
        <v>0</v>
      </c>
      <c r="BI184" s="169">
        <f t="shared" si="18"/>
        <v>0</v>
      </c>
      <c r="BJ184" s="18" t="s">
        <v>88</v>
      </c>
      <c r="BK184" s="170">
        <f t="shared" si="19"/>
        <v>0</v>
      </c>
      <c r="BL184" s="18" t="s">
        <v>249</v>
      </c>
      <c r="BM184" s="168" t="s">
        <v>1505</v>
      </c>
    </row>
    <row r="185" spans="1:65" s="12" customFormat="1" ht="20.85" customHeight="1">
      <c r="B185" s="143"/>
      <c r="D185" s="144" t="s">
        <v>75</v>
      </c>
      <c r="E185" s="154" t="s">
        <v>2083</v>
      </c>
      <c r="F185" s="154" t="s">
        <v>2084</v>
      </c>
      <c r="I185" s="146"/>
      <c r="J185" s="155">
        <f>BK185</f>
        <v>0</v>
      </c>
      <c r="L185" s="143"/>
      <c r="M185" s="148"/>
      <c r="N185" s="149"/>
      <c r="O185" s="149"/>
      <c r="P185" s="150">
        <f>SUM(P186:P219)</f>
        <v>0</v>
      </c>
      <c r="Q185" s="149"/>
      <c r="R185" s="150">
        <f>SUM(R186:R219)</f>
        <v>0</v>
      </c>
      <c r="S185" s="149"/>
      <c r="T185" s="151">
        <f>SUM(T186:T219)</f>
        <v>0</v>
      </c>
      <c r="AR185" s="144" t="s">
        <v>83</v>
      </c>
      <c r="AT185" s="152" t="s">
        <v>75</v>
      </c>
      <c r="AU185" s="152" t="s">
        <v>88</v>
      </c>
      <c r="AY185" s="144" t="s">
        <v>166</v>
      </c>
      <c r="BK185" s="153">
        <f>SUM(BK186:BK219)</f>
        <v>0</v>
      </c>
    </row>
    <row r="186" spans="1:65" s="2" customFormat="1" ht="33" customHeight="1">
      <c r="A186" s="33"/>
      <c r="B186" s="156"/>
      <c r="C186" s="157" t="s">
        <v>577</v>
      </c>
      <c r="D186" s="157" t="s">
        <v>168</v>
      </c>
      <c r="E186" s="158" t="s">
        <v>2085</v>
      </c>
      <c r="F186" s="159" t="s">
        <v>2018</v>
      </c>
      <c r="G186" s="160" t="s">
        <v>1607</v>
      </c>
      <c r="H186" s="161">
        <v>1</v>
      </c>
      <c r="I186" s="162"/>
      <c r="J186" s="161">
        <f t="shared" ref="J186:J219" si="20">ROUND(I186*H186,3)</f>
        <v>0</v>
      </c>
      <c r="K186" s="163"/>
      <c r="L186" s="34"/>
      <c r="M186" s="164" t="s">
        <v>1</v>
      </c>
      <c r="N186" s="165" t="s">
        <v>42</v>
      </c>
      <c r="O186" s="62"/>
      <c r="P186" s="166">
        <f t="shared" ref="P186:P219" si="21">O186*H186</f>
        <v>0</v>
      </c>
      <c r="Q186" s="166">
        <v>0</v>
      </c>
      <c r="R186" s="166">
        <f t="shared" ref="R186:R219" si="22">Q186*H186</f>
        <v>0</v>
      </c>
      <c r="S186" s="166">
        <v>0</v>
      </c>
      <c r="T186" s="167">
        <f t="shared" ref="T186:T219" si="23"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8" t="s">
        <v>249</v>
      </c>
      <c r="AT186" s="168" t="s">
        <v>168</v>
      </c>
      <c r="AU186" s="168" t="s">
        <v>93</v>
      </c>
      <c r="AY186" s="18" t="s">
        <v>166</v>
      </c>
      <c r="BE186" s="169">
        <f t="shared" ref="BE186:BE219" si="24">IF(N186="základná",J186,0)</f>
        <v>0</v>
      </c>
      <c r="BF186" s="169">
        <f t="shared" ref="BF186:BF219" si="25">IF(N186="znížená",J186,0)</f>
        <v>0</v>
      </c>
      <c r="BG186" s="169">
        <f t="shared" ref="BG186:BG219" si="26">IF(N186="zákl. prenesená",J186,0)</f>
        <v>0</v>
      </c>
      <c r="BH186" s="169">
        <f t="shared" ref="BH186:BH219" si="27">IF(N186="zníž. prenesená",J186,0)</f>
        <v>0</v>
      </c>
      <c r="BI186" s="169">
        <f t="shared" ref="BI186:BI219" si="28">IF(N186="nulová",J186,0)</f>
        <v>0</v>
      </c>
      <c r="BJ186" s="18" t="s">
        <v>88</v>
      </c>
      <c r="BK186" s="170">
        <f t="shared" ref="BK186:BK219" si="29">ROUND(I186*H186,3)</f>
        <v>0</v>
      </c>
      <c r="BL186" s="18" t="s">
        <v>249</v>
      </c>
      <c r="BM186" s="168" t="s">
        <v>1524</v>
      </c>
    </row>
    <row r="187" spans="1:65" s="2" customFormat="1" ht="33" customHeight="1">
      <c r="A187" s="33"/>
      <c r="B187" s="156"/>
      <c r="C187" s="180" t="s">
        <v>581</v>
      </c>
      <c r="D187" s="180" t="s">
        <v>200</v>
      </c>
      <c r="E187" s="181" t="s">
        <v>2085</v>
      </c>
      <c r="F187" s="182" t="s">
        <v>2018</v>
      </c>
      <c r="G187" s="183" t="s">
        <v>1607</v>
      </c>
      <c r="H187" s="184">
        <v>1</v>
      </c>
      <c r="I187" s="185"/>
      <c r="J187" s="184">
        <f t="shared" si="20"/>
        <v>0</v>
      </c>
      <c r="K187" s="186"/>
      <c r="L187" s="187"/>
      <c r="M187" s="188" t="s">
        <v>1</v>
      </c>
      <c r="N187" s="189" t="s">
        <v>42</v>
      </c>
      <c r="O187" s="62"/>
      <c r="P187" s="166">
        <f t="shared" si="21"/>
        <v>0</v>
      </c>
      <c r="Q187" s="166">
        <v>0</v>
      </c>
      <c r="R187" s="166">
        <f t="shared" si="22"/>
        <v>0</v>
      </c>
      <c r="S187" s="166">
        <v>0</v>
      </c>
      <c r="T187" s="167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8" t="s">
        <v>408</v>
      </c>
      <c r="AT187" s="168" t="s">
        <v>200</v>
      </c>
      <c r="AU187" s="168" t="s">
        <v>93</v>
      </c>
      <c r="AY187" s="18" t="s">
        <v>166</v>
      </c>
      <c r="BE187" s="169">
        <f t="shared" si="24"/>
        <v>0</v>
      </c>
      <c r="BF187" s="169">
        <f t="shared" si="25"/>
        <v>0</v>
      </c>
      <c r="BG187" s="169">
        <f t="shared" si="26"/>
        <v>0</v>
      </c>
      <c r="BH187" s="169">
        <f t="shared" si="27"/>
        <v>0</v>
      </c>
      <c r="BI187" s="169">
        <f t="shared" si="28"/>
        <v>0</v>
      </c>
      <c r="BJ187" s="18" t="s">
        <v>88</v>
      </c>
      <c r="BK187" s="170">
        <f t="shared" si="29"/>
        <v>0</v>
      </c>
      <c r="BL187" s="18" t="s">
        <v>249</v>
      </c>
      <c r="BM187" s="168" t="s">
        <v>1532</v>
      </c>
    </row>
    <row r="188" spans="1:65" s="2" customFormat="1" ht="16.5" customHeight="1">
      <c r="A188" s="33"/>
      <c r="B188" s="156"/>
      <c r="C188" s="157" t="s">
        <v>587</v>
      </c>
      <c r="D188" s="157" t="s">
        <v>168</v>
      </c>
      <c r="E188" s="158" t="s">
        <v>2019</v>
      </c>
      <c r="F188" s="159" t="s">
        <v>2020</v>
      </c>
      <c r="G188" s="160" t="s">
        <v>2021</v>
      </c>
      <c r="H188" s="161">
        <v>4</v>
      </c>
      <c r="I188" s="162"/>
      <c r="J188" s="161">
        <f t="shared" si="20"/>
        <v>0</v>
      </c>
      <c r="K188" s="163"/>
      <c r="L188" s="34"/>
      <c r="M188" s="164" t="s">
        <v>1</v>
      </c>
      <c r="N188" s="165" t="s">
        <v>42</v>
      </c>
      <c r="O188" s="62"/>
      <c r="P188" s="166">
        <f t="shared" si="21"/>
        <v>0</v>
      </c>
      <c r="Q188" s="166">
        <v>0</v>
      </c>
      <c r="R188" s="166">
        <f t="shared" si="22"/>
        <v>0</v>
      </c>
      <c r="S188" s="166">
        <v>0</v>
      </c>
      <c r="T188" s="167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8" t="s">
        <v>249</v>
      </c>
      <c r="AT188" s="168" t="s">
        <v>168</v>
      </c>
      <c r="AU188" s="168" t="s">
        <v>93</v>
      </c>
      <c r="AY188" s="18" t="s">
        <v>166</v>
      </c>
      <c r="BE188" s="169">
        <f t="shared" si="24"/>
        <v>0</v>
      </c>
      <c r="BF188" s="169">
        <f t="shared" si="25"/>
        <v>0</v>
      </c>
      <c r="BG188" s="169">
        <f t="shared" si="26"/>
        <v>0</v>
      </c>
      <c r="BH188" s="169">
        <f t="shared" si="27"/>
        <v>0</v>
      </c>
      <c r="BI188" s="169">
        <f t="shared" si="28"/>
        <v>0</v>
      </c>
      <c r="BJ188" s="18" t="s">
        <v>88</v>
      </c>
      <c r="BK188" s="170">
        <f t="shared" si="29"/>
        <v>0</v>
      </c>
      <c r="BL188" s="18" t="s">
        <v>249</v>
      </c>
      <c r="BM188" s="168" t="s">
        <v>1538</v>
      </c>
    </row>
    <row r="189" spans="1:65" s="2" customFormat="1" ht="16.5" customHeight="1">
      <c r="A189" s="33"/>
      <c r="B189" s="156"/>
      <c r="C189" s="180" t="s">
        <v>593</v>
      </c>
      <c r="D189" s="180" t="s">
        <v>200</v>
      </c>
      <c r="E189" s="181" t="s">
        <v>2022</v>
      </c>
      <c r="F189" s="182" t="s">
        <v>2020</v>
      </c>
      <c r="G189" s="183" t="s">
        <v>2021</v>
      </c>
      <c r="H189" s="184">
        <v>4</v>
      </c>
      <c r="I189" s="185"/>
      <c r="J189" s="184">
        <f t="shared" si="20"/>
        <v>0</v>
      </c>
      <c r="K189" s="186"/>
      <c r="L189" s="187"/>
      <c r="M189" s="188" t="s">
        <v>1</v>
      </c>
      <c r="N189" s="189" t="s">
        <v>42</v>
      </c>
      <c r="O189" s="62"/>
      <c r="P189" s="166">
        <f t="shared" si="21"/>
        <v>0</v>
      </c>
      <c r="Q189" s="166">
        <v>0</v>
      </c>
      <c r="R189" s="166">
        <f t="shared" si="22"/>
        <v>0</v>
      </c>
      <c r="S189" s="166">
        <v>0</v>
      </c>
      <c r="T189" s="167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8" t="s">
        <v>408</v>
      </c>
      <c r="AT189" s="168" t="s">
        <v>200</v>
      </c>
      <c r="AU189" s="168" t="s">
        <v>93</v>
      </c>
      <c r="AY189" s="18" t="s">
        <v>166</v>
      </c>
      <c r="BE189" s="169">
        <f t="shared" si="24"/>
        <v>0</v>
      </c>
      <c r="BF189" s="169">
        <f t="shared" si="25"/>
        <v>0</v>
      </c>
      <c r="BG189" s="169">
        <f t="shared" si="26"/>
        <v>0</v>
      </c>
      <c r="BH189" s="169">
        <f t="shared" si="27"/>
        <v>0</v>
      </c>
      <c r="BI189" s="169">
        <f t="shared" si="28"/>
        <v>0</v>
      </c>
      <c r="BJ189" s="18" t="s">
        <v>88</v>
      </c>
      <c r="BK189" s="170">
        <f t="shared" si="29"/>
        <v>0</v>
      </c>
      <c r="BL189" s="18" t="s">
        <v>249</v>
      </c>
      <c r="BM189" s="168" t="s">
        <v>1556</v>
      </c>
    </row>
    <row r="190" spans="1:65" s="2" customFormat="1" ht="16.5" customHeight="1">
      <c r="A190" s="33"/>
      <c r="B190" s="156"/>
      <c r="C190" s="157" t="s">
        <v>606</v>
      </c>
      <c r="D190" s="157" t="s">
        <v>168</v>
      </c>
      <c r="E190" s="158" t="s">
        <v>2086</v>
      </c>
      <c r="F190" s="159" t="s">
        <v>2024</v>
      </c>
      <c r="G190" s="160" t="s">
        <v>1607</v>
      </c>
      <c r="H190" s="161">
        <v>1</v>
      </c>
      <c r="I190" s="162"/>
      <c r="J190" s="161">
        <f t="shared" si="20"/>
        <v>0</v>
      </c>
      <c r="K190" s="163"/>
      <c r="L190" s="34"/>
      <c r="M190" s="164" t="s">
        <v>1</v>
      </c>
      <c r="N190" s="165" t="s">
        <v>42</v>
      </c>
      <c r="O190" s="62"/>
      <c r="P190" s="166">
        <f t="shared" si="21"/>
        <v>0</v>
      </c>
      <c r="Q190" s="166">
        <v>0</v>
      </c>
      <c r="R190" s="166">
        <f t="shared" si="22"/>
        <v>0</v>
      </c>
      <c r="S190" s="166">
        <v>0</v>
      </c>
      <c r="T190" s="167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8" t="s">
        <v>249</v>
      </c>
      <c r="AT190" s="168" t="s">
        <v>168</v>
      </c>
      <c r="AU190" s="168" t="s">
        <v>93</v>
      </c>
      <c r="AY190" s="18" t="s">
        <v>166</v>
      </c>
      <c r="BE190" s="169">
        <f t="shared" si="24"/>
        <v>0</v>
      </c>
      <c r="BF190" s="169">
        <f t="shared" si="25"/>
        <v>0</v>
      </c>
      <c r="BG190" s="169">
        <f t="shared" si="26"/>
        <v>0</v>
      </c>
      <c r="BH190" s="169">
        <f t="shared" si="27"/>
        <v>0</v>
      </c>
      <c r="BI190" s="169">
        <f t="shared" si="28"/>
        <v>0</v>
      </c>
      <c r="BJ190" s="18" t="s">
        <v>88</v>
      </c>
      <c r="BK190" s="170">
        <f t="shared" si="29"/>
        <v>0</v>
      </c>
      <c r="BL190" s="18" t="s">
        <v>249</v>
      </c>
      <c r="BM190" s="168" t="s">
        <v>1892</v>
      </c>
    </row>
    <row r="191" spans="1:65" s="2" customFormat="1" ht="16.5" customHeight="1">
      <c r="A191" s="33"/>
      <c r="B191" s="156"/>
      <c r="C191" s="180" t="s">
        <v>611</v>
      </c>
      <c r="D191" s="180" t="s">
        <v>200</v>
      </c>
      <c r="E191" s="181" t="s">
        <v>2025</v>
      </c>
      <c r="F191" s="182" t="s">
        <v>2024</v>
      </c>
      <c r="G191" s="183" t="s">
        <v>1607</v>
      </c>
      <c r="H191" s="184">
        <v>1</v>
      </c>
      <c r="I191" s="185"/>
      <c r="J191" s="184">
        <f t="shared" si="20"/>
        <v>0</v>
      </c>
      <c r="K191" s="186"/>
      <c r="L191" s="187"/>
      <c r="M191" s="188" t="s">
        <v>1</v>
      </c>
      <c r="N191" s="189" t="s">
        <v>42</v>
      </c>
      <c r="O191" s="62"/>
      <c r="P191" s="166">
        <f t="shared" si="21"/>
        <v>0</v>
      </c>
      <c r="Q191" s="166">
        <v>0</v>
      </c>
      <c r="R191" s="166">
        <f t="shared" si="22"/>
        <v>0</v>
      </c>
      <c r="S191" s="166">
        <v>0</v>
      </c>
      <c r="T191" s="167">
        <f t="shared" si="2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8" t="s">
        <v>408</v>
      </c>
      <c r="AT191" s="168" t="s">
        <v>200</v>
      </c>
      <c r="AU191" s="168" t="s">
        <v>93</v>
      </c>
      <c r="AY191" s="18" t="s">
        <v>166</v>
      </c>
      <c r="BE191" s="169">
        <f t="shared" si="24"/>
        <v>0</v>
      </c>
      <c r="BF191" s="169">
        <f t="shared" si="25"/>
        <v>0</v>
      </c>
      <c r="BG191" s="169">
        <f t="shared" si="26"/>
        <v>0</v>
      </c>
      <c r="BH191" s="169">
        <f t="shared" si="27"/>
        <v>0</v>
      </c>
      <c r="BI191" s="169">
        <f t="shared" si="28"/>
        <v>0</v>
      </c>
      <c r="BJ191" s="18" t="s">
        <v>88</v>
      </c>
      <c r="BK191" s="170">
        <f t="shared" si="29"/>
        <v>0</v>
      </c>
      <c r="BL191" s="18" t="s">
        <v>249</v>
      </c>
      <c r="BM191" s="168" t="s">
        <v>1895</v>
      </c>
    </row>
    <row r="192" spans="1:65" s="2" customFormat="1" ht="16.5" customHeight="1">
      <c r="A192" s="33"/>
      <c r="B192" s="156"/>
      <c r="C192" s="157" t="s">
        <v>616</v>
      </c>
      <c r="D192" s="157" t="s">
        <v>168</v>
      </c>
      <c r="E192" s="158" t="s">
        <v>2087</v>
      </c>
      <c r="F192" s="159" t="s">
        <v>2031</v>
      </c>
      <c r="G192" s="160" t="s">
        <v>1607</v>
      </c>
      <c r="H192" s="161">
        <v>2</v>
      </c>
      <c r="I192" s="162"/>
      <c r="J192" s="161">
        <f t="shared" si="20"/>
        <v>0</v>
      </c>
      <c r="K192" s="163"/>
      <c r="L192" s="34"/>
      <c r="M192" s="164" t="s">
        <v>1</v>
      </c>
      <c r="N192" s="165" t="s">
        <v>42</v>
      </c>
      <c r="O192" s="62"/>
      <c r="P192" s="166">
        <f t="shared" si="21"/>
        <v>0</v>
      </c>
      <c r="Q192" s="166">
        <v>0</v>
      </c>
      <c r="R192" s="166">
        <f t="shared" si="22"/>
        <v>0</v>
      </c>
      <c r="S192" s="166">
        <v>0</v>
      </c>
      <c r="T192" s="167">
        <f t="shared" si="2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8" t="s">
        <v>249</v>
      </c>
      <c r="AT192" s="168" t="s">
        <v>168</v>
      </c>
      <c r="AU192" s="168" t="s">
        <v>93</v>
      </c>
      <c r="AY192" s="18" t="s">
        <v>166</v>
      </c>
      <c r="BE192" s="169">
        <f t="shared" si="24"/>
        <v>0</v>
      </c>
      <c r="BF192" s="169">
        <f t="shared" si="25"/>
        <v>0</v>
      </c>
      <c r="BG192" s="169">
        <f t="shared" si="26"/>
        <v>0</v>
      </c>
      <c r="BH192" s="169">
        <f t="shared" si="27"/>
        <v>0</v>
      </c>
      <c r="BI192" s="169">
        <f t="shared" si="28"/>
        <v>0</v>
      </c>
      <c r="BJ192" s="18" t="s">
        <v>88</v>
      </c>
      <c r="BK192" s="170">
        <f t="shared" si="29"/>
        <v>0</v>
      </c>
      <c r="BL192" s="18" t="s">
        <v>249</v>
      </c>
      <c r="BM192" s="168" t="s">
        <v>1898</v>
      </c>
    </row>
    <row r="193" spans="1:65" s="2" customFormat="1" ht="16.5" customHeight="1">
      <c r="A193" s="33"/>
      <c r="B193" s="156"/>
      <c r="C193" s="180" t="s">
        <v>627</v>
      </c>
      <c r="D193" s="180" t="s">
        <v>200</v>
      </c>
      <c r="E193" s="181" t="s">
        <v>2087</v>
      </c>
      <c r="F193" s="182" t="s">
        <v>2031</v>
      </c>
      <c r="G193" s="183" t="s">
        <v>1607</v>
      </c>
      <c r="H193" s="184">
        <v>2</v>
      </c>
      <c r="I193" s="185"/>
      <c r="J193" s="184">
        <f t="shared" si="20"/>
        <v>0</v>
      </c>
      <c r="K193" s="186"/>
      <c r="L193" s="187"/>
      <c r="M193" s="188" t="s">
        <v>1</v>
      </c>
      <c r="N193" s="189" t="s">
        <v>42</v>
      </c>
      <c r="O193" s="62"/>
      <c r="P193" s="166">
        <f t="shared" si="21"/>
        <v>0</v>
      </c>
      <c r="Q193" s="166">
        <v>0</v>
      </c>
      <c r="R193" s="166">
        <f t="shared" si="22"/>
        <v>0</v>
      </c>
      <c r="S193" s="166">
        <v>0</v>
      </c>
      <c r="T193" s="167">
        <f t="shared" si="2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8" t="s">
        <v>408</v>
      </c>
      <c r="AT193" s="168" t="s">
        <v>200</v>
      </c>
      <c r="AU193" s="168" t="s">
        <v>93</v>
      </c>
      <c r="AY193" s="18" t="s">
        <v>166</v>
      </c>
      <c r="BE193" s="169">
        <f t="shared" si="24"/>
        <v>0</v>
      </c>
      <c r="BF193" s="169">
        <f t="shared" si="25"/>
        <v>0</v>
      </c>
      <c r="BG193" s="169">
        <f t="shared" si="26"/>
        <v>0</v>
      </c>
      <c r="BH193" s="169">
        <f t="shared" si="27"/>
        <v>0</v>
      </c>
      <c r="BI193" s="169">
        <f t="shared" si="28"/>
        <v>0</v>
      </c>
      <c r="BJ193" s="18" t="s">
        <v>88</v>
      </c>
      <c r="BK193" s="170">
        <f t="shared" si="29"/>
        <v>0</v>
      </c>
      <c r="BL193" s="18" t="s">
        <v>249</v>
      </c>
      <c r="BM193" s="168" t="s">
        <v>1901</v>
      </c>
    </row>
    <row r="194" spans="1:65" s="2" customFormat="1" ht="16.5" customHeight="1">
      <c r="A194" s="33"/>
      <c r="B194" s="156"/>
      <c r="C194" s="157" t="s">
        <v>634</v>
      </c>
      <c r="D194" s="157" t="s">
        <v>168</v>
      </c>
      <c r="E194" s="158" t="s">
        <v>2088</v>
      </c>
      <c r="F194" s="159" t="s">
        <v>2089</v>
      </c>
      <c r="G194" s="160" t="s">
        <v>1607</v>
      </c>
      <c r="H194" s="161">
        <v>1</v>
      </c>
      <c r="I194" s="162"/>
      <c r="J194" s="161">
        <f t="shared" si="20"/>
        <v>0</v>
      </c>
      <c r="K194" s="163"/>
      <c r="L194" s="34"/>
      <c r="M194" s="164" t="s">
        <v>1</v>
      </c>
      <c r="N194" s="165" t="s">
        <v>42</v>
      </c>
      <c r="O194" s="62"/>
      <c r="P194" s="166">
        <f t="shared" si="21"/>
        <v>0</v>
      </c>
      <c r="Q194" s="166">
        <v>0</v>
      </c>
      <c r="R194" s="166">
        <f t="shared" si="22"/>
        <v>0</v>
      </c>
      <c r="S194" s="166">
        <v>0</v>
      </c>
      <c r="T194" s="167">
        <f t="shared" si="2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8" t="s">
        <v>249</v>
      </c>
      <c r="AT194" s="168" t="s">
        <v>168</v>
      </c>
      <c r="AU194" s="168" t="s">
        <v>93</v>
      </c>
      <c r="AY194" s="18" t="s">
        <v>166</v>
      </c>
      <c r="BE194" s="169">
        <f t="shared" si="24"/>
        <v>0</v>
      </c>
      <c r="BF194" s="169">
        <f t="shared" si="25"/>
        <v>0</v>
      </c>
      <c r="BG194" s="169">
        <f t="shared" si="26"/>
        <v>0</v>
      </c>
      <c r="BH194" s="169">
        <f t="shared" si="27"/>
        <v>0</v>
      </c>
      <c r="BI194" s="169">
        <f t="shared" si="28"/>
        <v>0</v>
      </c>
      <c r="BJ194" s="18" t="s">
        <v>88</v>
      </c>
      <c r="BK194" s="170">
        <f t="shared" si="29"/>
        <v>0</v>
      </c>
      <c r="BL194" s="18" t="s">
        <v>249</v>
      </c>
      <c r="BM194" s="168" t="s">
        <v>637</v>
      </c>
    </row>
    <row r="195" spans="1:65" s="2" customFormat="1" ht="16.5" customHeight="1">
      <c r="A195" s="33"/>
      <c r="B195" s="156"/>
      <c r="C195" s="180" t="s">
        <v>630</v>
      </c>
      <c r="D195" s="180" t="s">
        <v>200</v>
      </c>
      <c r="E195" s="181" t="s">
        <v>2088</v>
      </c>
      <c r="F195" s="182" t="s">
        <v>2089</v>
      </c>
      <c r="G195" s="183" t="s">
        <v>1607</v>
      </c>
      <c r="H195" s="184">
        <v>1</v>
      </c>
      <c r="I195" s="185"/>
      <c r="J195" s="184">
        <f t="shared" si="20"/>
        <v>0</v>
      </c>
      <c r="K195" s="186"/>
      <c r="L195" s="187"/>
      <c r="M195" s="188" t="s">
        <v>1</v>
      </c>
      <c r="N195" s="189" t="s">
        <v>42</v>
      </c>
      <c r="O195" s="62"/>
      <c r="P195" s="166">
        <f t="shared" si="21"/>
        <v>0</v>
      </c>
      <c r="Q195" s="166">
        <v>0</v>
      </c>
      <c r="R195" s="166">
        <f t="shared" si="22"/>
        <v>0</v>
      </c>
      <c r="S195" s="166">
        <v>0</v>
      </c>
      <c r="T195" s="167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8" t="s">
        <v>408</v>
      </c>
      <c r="AT195" s="168" t="s">
        <v>200</v>
      </c>
      <c r="AU195" s="168" t="s">
        <v>93</v>
      </c>
      <c r="AY195" s="18" t="s">
        <v>166</v>
      </c>
      <c r="BE195" s="169">
        <f t="shared" si="24"/>
        <v>0</v>
      </c>
      <c r="BF195" s="169">
        <f t="shared" si="25"/>
        <v>0</v>
      </c>
      <c r="BG195" s="169">
        <f t="shared" si="26"/>
        <v>0</v>
      </c>
      <c r="BH195" s="169">
        <f t="shared" si="27"/>
        <v>0</v>
      </c>
      <c r="BI195" s="169">
        <f t="shared" si="28"/>
        <v>0</v>
      </c>
      <c r="BJ195" s="18" t="s">
        <v>88</v>
      </c>
      <c r="BK195" s="170">
        <f t="shared" si="29"/>
        <v>0</v>
      </c>
      <c r="BL195" s="18" t="s">
        <v>249</v>
      </c>
      <c r="BM195" s="168" t="s">
        <v>1906</v>
      </c>
    </row>
    <row r="196" spans="1:65" s="2" customFormat="1" ht="16.5" customHeight="1">
      <c r="A196" s="33"/>
      <c r="B196" s="156"/>
      <c r="C196" s="157" t="s">
        <v>620</v>
      </c>
      <c r="D196" s="157" t="s">
        <v>168</v>
      </c>
      <c r="E196" s="158" t="s">
        <v>2090</v>
      </c>
      <c r="F196" s="159" t="s">
        <v>2091</v>
      </c>
      <c r="G196" s="160" t="s">
        <v>1607</v>
      </c>
      <c r="H196" s="161">
        <v>1</v>
      </c>
      <c r="I196" s="162"/>
      <c r="J196" s="161">
        <f t="shared" si="20"/>
        <v>0</v>
      </c>
      <c r="K196" s="163"/>
      <c r="L196" s="34"/>
      <c r="M196" s="164" t="s">
        <v>1</v>
      </c>
      <c r="N196" s="165" t="s">
        <v>42</v>
      </c>
      <c r="O196" s="62"/>
      <c r="P196" s="166">
        <f t="shared" si="21"/>
        <v>0</v>
      </c>
      <c r="Q196" s="166">
        <v>0</v>
      </c>
      <c r="R196" s="166">
        <f t="shared" si="22"/>
        <v>0</v>
      </c>
      <c r="S196" s="166">
        <v>0</v>
      </c>
      <c r="T196" s="167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8" t="s">
        <v>249</v>
      </c>
      <c r="AT196" s="168" t="s">
        <v>168</v>
      </c>
      <c r="AU196" s="168" t="s">
        <v>93</v>
      </c>
      <c r="AY196" s="18" t="s">
        <v>166</v>
      </c>
      <c r="BE196" s="169">
        <f t="shared" si="24"/>
        <v>0</v>
      </c>
      <c r="BF196" s="169">
        <f t="shared" si="25"/>
        <v>0</v>
      </c>
      <c r="BG196" s="169">
        <f t="shared" si="26"/>
        <v>0</v>
      </c>
      <c r="BH196" s="169">
        <f t="shared" si="27"/>
        <v>0</v>
      </c>
      <c r="BI196" s="169">
        <f t="shared" si="28"/>
        <v>0</v>
      </c>
      <c r="BJ196" s="18" t="s">
        <v>88</v>
      </c>
      <c r="BK196" s="170">
        <f t="shared" si="29"/>
        <v>0</v>
      </c>
      <c r="BL196" s="18" t="s">
        <v>249</v>
      </c>
      <c r="BM196" s="168" t="s">
        <v>1909</v>
      </c>
    </row>
    <row r="197" spans="1:65" s="2" customFormat="1" ht="16.5" customHeight="1">
      <c r="A197" s="33"/>
      <c r="B197" s="156"/>
      <c r="C197" s="180" t="s">
        <v>288</v>
      </c>
      <c r="D197" s="180" t="s">
        <v>200</v>
      </c>
      <c r="E197" s="181" t="s">
        <v>2090</v>
      </c>
      <c r="F197" s="182" t="s">
        <v>2091</v>
      </c>
      <c r="G197" s="183" t="s">
        <v>1607</v>
      </c>
      <c r="H197" s="184">
        <v>1</v>
      </c>
      <c r="I197" s="185"/>
      <c r="J197" s="184">
        <f t="shared" si="20"/>
        <v>0</v>
      </c>
      <c r="K197" s="186"/>
      <c r="L197" s="187"/>
      <c r="M197" s="188" t="s">
        <v>1</v>
      </c>
      <c r="N197" s="189" t="s">
        <v>42</v>
      </c>
      <c r="O197" s="62"/>
      <c r="P197" s="166">
        <f t="shared" si="21"/>
        <v>0</v>
      </c>
      <c r="Q197" s="166">
        <v>0</v>
      </c>
      <c r="R197" s="166">
        <f t="shared" si="22"/>
        <v>0</v>
      </c>
      <c r="S197" s="166">
        <v>0</v>
      </c>
      <c r="T197" s="167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8" t="s">
        <v>408</v>
      </c>
      <c r="AT197" s="168" t="s">
        <v>200</v>
      </c>
      <c r="AU197" s="168" t="s">
        <v>93</v>
      </c>
      <c r="AY197" s="18" t="s">
        <v>166</v>
      </c>
      <c r="BE197" s="169">
        <f t="shared" si="24"/>
        <v>0</v>
      </c>
      <c r="BF197" s="169">
        <f t="shared" si="25"/>
        <v>0</v>
      </c>
      <c r="BG197" s="169">
        <f t="shared" si="26"/>
        <v>0</v>
      </c>
      <c r="BH197" s="169">
        <f t="shared" si="27"/>
        <v>0</v>
      </c>
      <c r="BI197" s="169">
        <f t="shared" si="28"/>
        <v>0</v>
      </c>
      <c r="BJ197" s="18" t="s">
        <v>88</v>
      </c>
      <c r="BK197" s="170">
        <f t="shared" si="29"/>
        <v>0</v>
      </c>
      <c r="BL197" s="18" t="s">
        <v>249</v>
      </c>
      <c r="BM197" s="168" t="s">
        <v>1914</v>
      </c>
    </row>
    <row r="198" spans="1:65" s="2" customFormat="1" ht="16.5" customHeight="1">
      <c r="A198" s="33"/>
      <c r="B198" s="156"/>
      <c r="C198" s="157" t="s">
        <v>1274</v>
      </c>
      <c r="D198" s="157" t="s">
        <v>168</v>
      </c>
      <c r="E198" s="158" t="s">
        <v>2092</v>
      </c>
      <c r="F198" s="159" t="s">
        <v>2035</v>
      </c>
      <c r="G198" s="160" t="s">
        <v>221</v>
      </c>
      <c r="H198" s="161">
        <v>6</v>
      </c>
      <c r="I198" s="162"/>
      <c r="J198" s="161">
        <f t="shared" si="20"/>
        <v>0</v>
      </c>
      <c r="K198" s="163"/>
      <c r="L198" s="34"/>
      <c r="M198" s="164" t="s">
        <v>1</v>
      </c>
      <c r="N198" s="165" t="s">
        <v>42</v>
      </c>
      <c r="O198" s="62"/>
      <c r="P198" s="166">
        <f t="shared" si="21"/>
        <v>0</v>
      </c>
      <c r="Q198" s="166">
        <v>0</v>
      </c>
      <c r="R198" s="166">
        <f t="shared" si="22"/>
        <v>0</v>
      </c>
      <c r="S198" s="166">
        <v>0</v>
      </c>
      <c r="T198" s="167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8" t="s">
        <v>249</v>
      </c>
      <c r="AT198" s="168" t="s">
        <v>168</v>
      </c>
      <c r="AU198" s="168" t="s">
        <v>93</v>
      </c>
      <c r="AY198" s="18" t="s">
        <v>166</v>
      </c>
      <c r="BE198" s="169">
        <f t="shared" si="24"/>
        <v>0</v>
      </c>
      <c r="BF198" s="169">
        <f t="shared" si="25"/>
        <v>0</v>
      </c>
      <c r="BG198" s="169">
        <f t="shared" si="26"/>
        <v>0</v>
      </c>
      <c r="BH198" s="169">
        <f t="shared" si="27"/>
        <v>0</v>
      </c>
      <c r="BI198" s="169">
        <f t="shared" si="28"/>
        <v>0</v>
      </c>
      <c r="BJ198" s="18" t="s">
        <v>88</v>
      </c>
      <c r="BK198" s="170">
        <f t="shared" si="29"/>
        <v>0</v>
      </c>
      <c r="BL198" s="18" t="s">
        <v>249</v>
      </c>
      <c r="BM198" s="168" t="s">
        <v>1917</v>
      </c>
    </row>
    <row r="199" spans="1:65" s="2" customFormat="1" ht="16.5" customHeight="1">
      <c r="A199" s="33"/>
      <c r="B199" s="156"/>
      <c r="C199" s="180" t="s">
        <v>1278</v>
      </c>
      <c r="D199" s="180" t="s">
        <v>200</v>
      </c>
      <c r="E199" s="181" t="s">
        <v>2092</v>
      </c>
      <c r="F199" s="182" t="s">
        <v>2035</v>
      </c>
      <c r="G199" s="183" t="s">
        <v>221</v>
      </c>
      <c r="H199" s="184">
        <v>6</v>
      </c>
      <c r="I199" s="185"/>
      <c r="J199" s="184">
        <f t="shared" si="20"/>
        <v>0</v>
      </c>
      <c r="K199" s="186"/>
      <c r="L199" s="187"/>
      <c r="M199" s="188" t="s">
        <v>1</v>
      </c>
      <c r="N199" s="189" t="s">
        <v>42</v>
      </c>
      <c r="O199" s="62"/>
      <c r="P199" s="166">
        <f t="shared" si="21"/>
        <v>0</v>
      </c>
      <c r="Q199" s="166">
        <v>0</v>
      </c>
      <c r="R199" s="166">
        <f t="shared" si="22"/>
        <v>0</v>
      </c>
      <c r="S199" s="166">
        <v>0</v>
      </c>
      <c r="T199" s="167">
        <f t="shared" si="2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8" t="s">
        <v>408</v>
      </c>
      <c r="AT199" s="168" t="s">
        <v>200</v>
      </c>
      <c r="AU199" s="168" t="s">
        <v>93</v>
      </c>
      <c r="AY199" s="18" t="s">
        <v>166</v>
      </c>
      <c r="BE199" s="169">
        <f t="shared" si="24"/>
        <v>0</v>
      </c>
      <c r="BF199" s="169">
        <f t="shared" si="25"/>
        <v>0</v>
      </c>
      <c r="BG199" s="169">
        <f t="shared" si="26"/>
        <v>0</v>
      </c>
      <c r="BH199" s="169">
        <f t="shared" si="27"/>
        <v>0</v>
      </c>
      <c r="BI199" s="169">
        <f t="shared" si="28"/>
        <v>0</v>
      </c>
      <c r="BJ199" s="18" t="s">
        <v>88</v>
      </c>
      <c r="BK199" s="170">
        <f t="shared" si="29"/>
        <v>0</v>
      </c>
      <c r="BL199" s="18" t="s">
        <v>249</v>
      </c>
      <c r="BM199" s="168" t="s">
        <v>1920</v>
      </c>
    </row>
    <row r="200" spans="1:65" s="2" customFormat="1" ht="16.5" customHeight="1">
      <c r="A200" s="33"/>
      <c r="B200" s="156"/>
      <c r="C200" s="157" t="s">
        <v>1282</v>
      </c>
      <c r="D200" s="157" t="s">
        <v>168</v>
      </c>
      <c r="E200" s="158" t="s">
        <v>2036</v>
      </c>
      <c r="F200" s="159" t="s">
        <v>2037</v>
      </c>
      <c r="G200" s="160" t="s">
        <v>221</v>
      </c>
      <c r="H200" s="161">
        <v>6</v>
      </c>
      <c r="I200" s="162"/>
      <c r="J200" s="161">
        <f t="shared" si="20"/>
        <v>0</v>
      </c>
      <c r="K200" s="163"/>
      <c r="L200" s="34"/>
      <c r="M200" s="164" t="s">
        <v>1</v>
      </c>
      <c r="N200" s="165" t="s">
        <v>42</v>
      </c>
      <c r="O200" s="62"/>
      <c r="P200" s="166">
        <f t="shared" si="21"/>
        <v>0</v>
      </c>
      <c r="Q200" s="166">
        <v>0</v>
      </c>
      <c r="R200" s="166">
        <f t="shared" si="22"/>
        <v>0</v>
      </c>
      <c r="S200" s="166">
        <v>0</v>
      </c>
      <c r="T200" s="167">
        <f t="shared" si="2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8" t="s">
        <v>249</v>
      </c>
      <c r="AT200" s="168" t="s">
        <v>168</v>
      </c>
      <c r="AU200" s="168" t="s">
        <v>93</v>
      </c>
      <c r="AY200" s="18" t="s">
        <v>166</v>
      </c>
      <c r="BE200" s="169">
        <f t="shared" si="24"/>
        <v>0</v>
      </c>
      <c r="BF200" s="169">
        <f t="shared" si="25"/>
        <v>0</v>
      </c>
      <c r="BG200" s="169">
        <f t="shared" si="26"/>
        <v>0</v>
      </c>
      <c r="BH200" s="169">
        <f t="shared" si="27"/>
        <v>0</v>
      </c>
      <c r="BI200" s="169">
        <f t="shared" si="28"/>
        <v>0</v>
      </c>
      <c r="BJ200" s="18" t="s">
        <v>88</v>
      </c>
      <c r="BK200" s="170">
        <f t="shared" si="29"/>
        <v>0</v>
      </c>
      <c r="BL200" s="18" t="s">
        <v>249</v>
      </c>
      <c r="BM200" s="168" t="s">
        <v>1923</v>
      </c>
    </row>
    <row r="201" spans="1:65" s="2" customFormat="1" ht="16.5" customHeight="1">
      <c r="A201" s="33"/>
      <c r="B201" s="156"/>
      <c r="C201" s="180" t="s">
        <v>1286</v>
      </c>
      <c r="D201" s="180" t="s">
        <v>200</v>
      </c>
      <c r="E201" s="181" t="s">
        <v>2038</v>
      </c>
      <c r="F201" s="182" t="s">
        <v>2037</v>
      </c>
      <c r="G201" s="183" t="s">
        <v>221</v>
      </c>
      <c r="H201" s="184">
        <v>6</v>
      </c>
      <c r="I201" s="185"/>
      <c r="J201" s="184">
        <f t="shared" si="20"/>
        <v>0</v>
      </c>
      <c r="K201" s="186"/>
      <c r="L201" s="187"/>
      <c r="M201" s="188" t="s">
        <v>1</v>
      </c>
      <c r="N201" s="189" t="s">
        <v>42</v>
      </c>
      <c r="O201" s="62"/>
      <c r="P201" s="166">
        <f t="shared" si="21"/>
        <v>0</v>
      </c>
      <c r="Q201" s="166">
        <v>0</v>
      </c>
      <c r="R201" s="166">
        <f t="shared" si="22"/>
        <v>0</v>
      </c>
      <c r="S201" s="166">
        <v>0</v>
      </c>
      <c r="T201" s="167">
        <f t="shared" si="2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8" t="s">
        <v>408</v>
      </c>
      <c r="AT201" s="168" t="s">
        <v>200</v>
      </c>
      <c r="AU201" s="168" t="s">
        <v>93</v>
      </c>
      <c r="AY201" s="18" t="s">
        <v>166</v>
      </c>
      <c r="BE201" s="169">
        <f t="shared" si="24"/>
        <v>0</v>
      </c>
      <c r="BF201" s="169">
        <f t="shared" si="25"/>
        <v>0</v>
      </c>
      <c r="BG201" s="169">
        <f t="shared" si="26"/>
        <v>0</v>
      </c>
      <c r="BH201" s="169">
        <f t="shared" si="27"/>
        <v>0</v>
      </c>
      <c r="BI201" s="169">
        <f t="shared" si="28"/>
        <v>0</v>
      </c>
      <c r="BJ201" s="18" t="s">
        <v>88</v>
      </c>
      <c r="BK201" s="170">
        <f t="shared" si="29"/>
        <v>0</v>
      </c>
      <c r="BL201" s="18" t="s">
        <v>249</v>
      </c>
      <c r="BM201" s="168" t="s">
        <v>1926</v>
      </c>
    </row>
    <row r="202" spans="1:65" s="2" customFormat="1" ht="16.5" customHeight="1">
      <c r="A202" s="33"/>
      <c r="B202" s="156"/>
      <c r="C202" s="157" t="s">
        <v>1290</v>
      </c>
      <c r="D202" s="157" t="s">
        <v>168</v>
      </c>
      <c r="E202" s="158" t="s">
        <v>2093</v>
      </c>
      <c r="F202" s="159" t="s">
        <v>2094</v>
      </c>
      <c r="G202" s="160" t="s">
        <v>221</v>
      </c>
      <c r="H202" s="161">
        <v>3</v>
      </c>
      <c r="I202" s="162"/>
      <c r="J202" s="161">
        <f t="shared" si="20"/>
        <v>0</v>
      </c>
      <c r="K202" s="163"/>
      <c r="L202" s="34"/>
      <c r="M202" s="164" t="s">
        <v>1</v>
      </c>
      <c r="N202" s="165" t="s">
        <v>42</v>
      </c>
      <c r="O202" s="62"/>
      <c r="P202" s="166">
        <f t="shared" si="21"/>
        <v>0</v>
      </c>
      <c r="Q202" s="166">
        <v>0</v>
      </c>
      <c r="R202" s="166">
        <f t="shared" si="22"/>
        <v>0</v>
      </c>
      <c r="S202" s="166">
        <v>0</v>
      </c>
      <c r="T202" s="167">
        <f t="shared" si="2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8" t="s">
        <v>249</v>
      </c>
      <c r="AT202" s="168" t="s">
        <v>168</v>
      </c>
      <c r="AU202" s="168" t="s">
        <v>93</v>
      </c>
      <c r="AY202" s="18" t="s">
        <v>166</v>
      </c>
      <c r="BE202" s="169">
        <f t="shared" si="24"/>
        <v>0</v>
      </c>
      <c r="BF202" s="169">
        <f t="shared" si="25"/>
        <v>0</v>
      </c>
      <c r="BG202" s="169">
        <f t="shared" si="26"/>
        <v>0</v>
      </c>
      <c r="BH202" s="169">
        <f t="shared" si="27"/>
        <v>0</v>
      </c>
      <c r="BI202" s="169">
        <f t="shared" si="28"/>
        <v>0</v>
      </c>
      <c r="BJ202" s="18" t="s">
        <v>88</v>
      </c>
      <c r="BK202" s="170">
        <f t="shared" si="29"/>
        <v>0</v>
      </c>
      <c r="BL202" s="18" t="s">
        <v>249</v>
      </c>
      <c r="BM202" s="168" t="s">
        <v>1929</v>
      </c>
    </row>
    <row r="203" spans="1:65" s="2" customFormat="1" ht="16.5" customHeight="1">
      <c r="A203" s="33"/>
      <c r="B203" s="156"/>
      <c r="C203" s="180" t="s">
        <v>1295</v>
      </c>
      <c r="D203" s="180" t="s">
        <v>200</v>
      </c>
      <c r="E203" s="181" t="s">
        <v>2093</v>
      </c>
      <c r="F203" s="182" t="s">
        <v>2094</v>
      </c>
      <c r="G203" s="183" t="s">
        <v>221</v>
      </c>
      <c r="H203" s="184">
        <v>3</v>
      </c>
      <c r="I203" s="185"/>
      <c r="J203" s="184">
        <f t="shared" si="20"/>
        <v>0</v>
      </c>
      <c r="K203" s="186"/>
      <c r="L203" s="187"/>
      <c r="M203" s="188" t="s">
        <v>1</v>
      </c>
      <c r="N203" s="189" t="s">
        <v>42</v>
      </c>
      <c r="O203" s="62"/>
      <c r="P203" s="166">
        <f t="shared" si="21"/>
        <v>0</v>
      </c>
      <c r="Q203" s="166">
        <v>0</v>
      </c>
      <c r="R203" s="166">
        <f t="shared" si="22"/>
        <v>0</v>
      </c>
      <c r="S203" s="166">
        <v>0</v>
      </c>
      <c r="T203" s="167">
        <f t="shared" si="2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8" t="s">
        <v>408</v>
      </c>
      <c r="AT203" s="168" t="s">
        <v>200</v>
      </c>
      <c r="AU203" s="168" t="s">
        <v>93</v>
      </c>
      <c r="AY203" s="18" t="s">
        <v>166</v>
      </c>
      <c r="BE203" s="169">
        <f t="shared" si="24"/>
        <v>0</v>
      </c>
      <c r="BF203" s="169">
        <f t="shared" si="25"/>
        <v>0</v>
      </c>
      <c r="BG203" s="169">
        <f t="shared" si="26"/>
        <v>0</v>
      </c>
      <c r="BH203" s="169">
        <f t="shared" si="27"/>
        <v>0</v>
      </c>
      <c r="BI203" s="169">
        <f t="shared" si="28"/>
        <v>0</v>
      </c>
      <c r="BJ203" s="18" t="s">
        <v>88</v>
      </c>
      <c r="BK203" s="170">
        <f t="shared" si="29"/>
        <v>0</v>
      </c>
      <c r="BL203" s="18" t="s">
        <v>249</v>
      </c>
      <c r="BM203" s="168" t="s">
        <v>1932</v>
      </c>
    </row>
    <row r="204" spans="1:65" s="2" customFormat="1" ht="16.5" customHeight="1">
      <c r="A204" s="33"/>
      <c r="B204" s="156"/>
      <c r="C204" s="157" t="s">
        <v>1298</v>
      </c>
      <c r="D204" s="157" t="s">
        <v>168</v>
      </c>
      <c r="E204" s="158" t="s">
        <v>2036</v>
      </c>
      <c r="F204" s="159" t="s">
        <v>2037</v>
      </c>
      <c r="G204" s="160" t="s">
        <v>221</v>
      </c>
      <c r="H204" s="161">
        <v>3</v>
      </c>
      <c r="I204" s="162"/>
      <c r="J204" s="161">
        <f t="shared" si="20"/>
        <v>0</v>
      </c>
      <c r="K204" s="163"/>
      <c r="L204" s="34"/>
      <c r="M204" s="164" t="s">
        <v>1</v>
      </c>
      <c r="N204" s="165" t="s">
        <v>42</v>
      </c>
      <c r="O204" s="62"/>
      <c r="P204" s="166">
        <f t="shared" si="21"/>
        <v>0</v>
      </c>
      <c r="Q204" s="166">
        <v>0</v>
      </c>
      <c r="R204" s="166">
        <f t="shared" si="22"/>
        <v>0</v>
      </c>
      <c r="S204" s="166">
        <v>0</v>
      </c>
      <c r="T204" s="167">
        <f t="shared" si="2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8" t="s">
        <v>249</v>
      </c>
      <c r="AT204" s="168" t="s">
        <v>168</v>
      </c>
      <c r="AU204" s="168" t="s">
        <v>93</v>
      </c>
      <c r="AY204" s="18" t="s">
        <v>166</v>
      </c>
      <c r="BE204" s="169">
        <f t="shared" si="24"/>
        <v>0</v>
      </c>
      <c r="BF204" s="169">
        <f t="shared" si="25"/>
        <v>0</v>
      </c>
      <c r="BG204" s="169">
        <f t="shared" si="26"/>
        <v>0</v>
      </c>
      <c r="BH204" s="169">
        <f t="shared" si="27"/>
        <v>0</v>
      </c>
      <c r="BI204" s="169">
        <f t="shared" si="28"/>
        <v>0</v>
      </c>
      <c r="BJ204" s="18" t="s">
        <v>88</v>
      </c>
      <c r="BK204" s="170">
        <f t="shared" si="29"/>
        <v>0</v>
      </c>
      <c r="BL204" s="18" t="s">
        <v>249</v>
      </c>
      <c r="BM204" s="168" t="s">
        <v>1935</v>
      </c>
    </row>
    <row r="205" spans="1:65" s="2" customFormat="1" ht="16.5" customHeight="1">
      <c r="A205" s="33"/>
      <c r="B205" s="156"/>
      <c r="C205" s="180" t="s">
        <v>1302</v>
      </c>
      <c r="D205" s="180" t="s">
        <v>200</v>
      </c>
      <c r="E205" s="181" t="s">
        <v>2038</v>
      </c>
      <c r="F205" s="182" t="s">
        <v>2037</v>
      </c>
      <c r="G205" s="183" t="s">
        <v>221</v>
      </c>
      <c r="H205" s="184">
        <v>3</v>
      </c>
      <c r="I205" s="185"/>
      <c r="J205" s="184">
        <f t="shared" si="20"/>
        <v>0</v>
      </c>
      <c r="K205" s="186"/>
      <c r="L205" s="187"/>
      <c r="M205" s="188" t="s">
        <v>1</v>
      </c>
      <c r="N205" s="189" t="s">
        <v>42</v>
      </c>
      <c r="O205" s="62"/>
      <c r="P205" s="166">
        <f t="shared" si="21"/>
        <v>0</v>
      </c>
      <c r="Q205" s="166">
        <v>0</v>
      </c>
      <c r="R205" s="166">
        <f t="shared" si="22"/>
        <v>0</v>
      </c>
      <c r="S205" s="166">
        <v>0</v>
      </c>
      <c r="T205" s="167">
        <f t="shared" si="2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8" t="s">
        <v>408</v>
      </c>
      <c r="AT205" s="168" t="s">
        <v>200</v>
      </c>
      <c r="AU205" s="168" t="s">
        <v>93</v>
      </c>
      <c r="AY205" s="18" t="s">
        <v>166</v>
      </c>
      <c r="BE205" s="169">
        <f t="shared" si="24"/>
        <v>0</v>
      </c>
      <c r="BF205" s="169">
        <f t="shared" si="25"/>
        <v>0</v>
      </c>
      <c r="BG205" s="169">
        <f t="shared" si="26"/>
        <v>0</v>
      </c>
      <c r="BH205" s="169">
        <f t="shared" si="27"/>
        <v>0</v>
      </c>
      <c r="BI205" s="169">
        <f t="shared" si="28"/>
        <v>0</v>
      </c>
      <c r="BJ205" s="18" t="s">
        <v>88</v>
      </c>
      <c r="BK205" s="170">
        <f t="shared" si="29"/>
        <v>0</v>
      </c>
      <c r="BL205" s="18" t="s">
        <v>249</v>
      </c>
      <c r="BM205" s="168" t="s">
        <v>1938</v>
      </c>
    </row>
    <row r="206" spans="1:65" s="2" customFormat="1" ht="16.5" customHeight="1">
      <c r="A206" s="33"/>
      <c r="B206" s="156"/>
      <c r="C206" s="157" t="s">
        <v>1307</v>
      </c>
      <c r="D206" s="157" t="s">
        <v>168</v>
      </c>
      <c r="E206" s="158" t="s">
        <v>2095</v>
      </c>
      <c r="F206" s="159" t="s">
        <v>2042</v>
      </c>
      <c r="G206" s="160" t="s">
        <v>221</v>
      </c>
      <c r="H206" s="161">
        <v>2</v>
      </c>
      <c r="I206" s="162"/>
      <c r="J206" s="161">
        <f t="shared" si="20"/>
        <v>0</v>
      </c>
      <c r="K206" s="163"/>
      <c r="L206" s="34"/>
      <c r="M206" s="164" t="s">
        <v>1</v>
      </c>
      <c r="N206" s="165" t="s">
        <v>42</v>
      </c>
      <c r="O206" s="62"/>
      <c r="P206" s="166">
        <f t="shared" si="21"/>
        <v>0</v>
      </c>
      <c r="Q206" s="166">
        <v>0</v>
      </c>
      <c r="R206" s="166">
        <f t="shared" si="22"/>
        <v>0</v>
      </c>
      <c r="S206" s="166">
        <v>0</v>
      </c>
      <c r="T206" s="167">
        <f t="shared" si="2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8" t="s">
        <v>249</v>
      </c>
      <c r="AT206" s="168" t="s">
        <v>168</v>
      </c>
      <c r="AU206" s="168" t="s">
        <v>93</v>
      </c>
      <c r="AY206" s="18" t="s">
        <v>166</v>
      </c>
      <c r="BE206" s="169">
        <f t="shared" si="24"/>
        <v>0</v>
      </c>
      <c r="BF206" s="169">
        <f t="shared" si="25"/>
        <v>0</v>
      </c>
      <c r="BG206" s="169">
        <f t="shared" si="26"/>
        <v>0</v>
      </c>
      <c r="BH206" s="169">
        <f t="shared" si="27"/>
        <v>0</v>
      </c>
      <c r="BI206" s="169">
        <f t="shared" si="28"/>
        <v>0</v>
      </c>
      <c r="BJ206" s="18" t="s">
        <v>88</v>
      </c>
      <c r="BK206" s="170">
        <f t="shared" si="29"/>
        <v>0</v>
      </c>
      <c r="BL206" s="18" t="s">
        <v>249</v>
      </c>
      <c r="BM206" s="168" t="s">
        <v>1941</v>
      </c>
    </row>
    <row r="207" spans="1:65" s="2" customFormat="1" ht="16.5" customHeight="1">
      <c r="A207" s="33"/>
      <c r="B207" s="156"/>
      <c r="C207" s="180" t="s">
        <v>1311</v>
      </c>
      <c r="D207" s="180" t="s">
        <v>200</v>
      </c>
      <c r="E207" s="181" t="s">
        <v>2095</v>
      </c>
      <c r="F207" s="182" t="s">
        <v>2042</v>
      </c>
      <c r="G207" s="183" t="s">
        <v>221</v>
      </c>
      <c r="H207" s="184">
        <v>2</v>
      </c>
      <c r="I207" s="185"/>
      <c r="J207" s="184">
        <f t="shared" si="20"/>
        <v>0</v>
      </c>
      <c r="K207" s="186"/>
      <c r="L207" s="187"/>
      <c r="M207" s="188" t="s">
        <v>1</v>
      </c>
      <c r="N207" s="189" t="s">
        <v>42</v>
      </c>
      <c r="O207" s="62"/>
      <c r="P207" s="166">
        <f t="shared" si="21"/>
        <v>0</v>
      </c>
      <c r="Q207" s="166">
        <v>0</v>
      </c>
      <c r="R207" s="166">
        <f t="shared" si="22"/>
        <v>0</v>
      </c>
      <c r="S207" s="166">
        <v>0</v>
      </c>
      <c r="T207" s="167">
        <f t="shared" si="2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8" t="s">
        <v>408</v>
      </c>
      <c r="AT207" s="168" t="s">
        <v>200</v>
      </c>
      <c r="AU207" s="168" t="s">
        <v>93</v>
      </c>
      <c r="AY207" s="18" t="s">
        <v>166</v>
      </c>
      <c r="BE207" s="169">
        <f t="shared" si="24"/>
        <v>0</v>
      </c>
      <c r="BF207" s="169">
        <f t="shared" si="25"/>
        <v>0</v>
      </c>
      <c r="BG207" s="169">
        <f t="shared" si="26"/>
        <v>0</v>
      </c>
      <c r="BH207" s="169">
        <f t="shared" si="27"/>
        <v>0</v>
      </c>
      <c r="BI207" s="169">
        <f t="shared" si="28"/>
        <v>0</v>
      </c>
      <c r="BJ207" s="18" t="s">
        <v>88</v>
      </c>
      <c r="BK207" s="170">
        <f t="shared" si="29"/>
        <v>0</v>
      </c>
      <c r="BL207" s="18" t="s">
        <v>249</v>
      </c>
      <c r="BM207" s="168" t="s">
        <v>1944</v>
      </c>
    </row>
    <row r="208" spans="1:65" s="2" customFormat="1" ht="24.2" customHeight="1">
      <c r="A208" s="33"/>
      <c r="B208" s="156"/>
      <c r="C208" s="157" t="s">
        <v>1315</v>
      </c>
      <c r="D208" s="157" t="s">
        <v>168</v>
      </c>
      <c r="E208" s="158" t="s">
        <v>2096</v>
      </c>
      <c r="F208" s="159" t="s">
        <v>2097</v>
      </c>
      <c r="G208" s="160" t="s">
        <v>2021</v>
      </c>
      <c r="H208" s="161">
        <v>20</v>
      </c>
      <c r="I208" s="162"/>
      <c r="J208" s="161">
        <f t="shared" si="20"/>
        <v>0</v>
      </c>
      <c r="K208" s="163"/>
      <c r="L208" s="34"/>
      <c r="M208" s="164" t="s">
        <v>1</v>
      </c>
      <c r="N208" s="165" t="s">
        <v>42</v>
      </c>
      <c r="O208" s="62"/>
      <c r="P208" s="166">
        <f t="shared" si="21"/>
        <v>0</v>
      </c>
      <c r="Q208" s="166">
        <v>0</v>
      </c>
      <c r="R208" s="166">
        <f t="shared" si="22"/>
        <v>0</v>
      </c>
      <c r="S208" s="166">
        <v>0</v>
      </c>
      <c r="T208" s="167">
        <f t="shared" si="2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8" t="s">
        <v>249</v>
      </c>
      <c r="AT208" s="168" t="s">
        <v>168</v>
      </c>
      <c r="AU208" s="168" t="s">
        <v>93</v>
      </c>
      <c r="AY208" s="18" t="s">
        <v>166</v>
      </c>
      <c r="BE208" s="169">
        <f t="shared" si="24"/>
        <v>0</v>
      </c>
      <c r="BF208" s="169">
        <f t="shared" si="25"/>
        <v>0</v>
      </c>
      <c r="BG208" s="169">
        <f t="shared" si="26"/>
        <v>0</v>
      </c>
      <c r="BH208" s="169">
        <f t="shared" si="27"/>
        <v>0</v>
      </c>
      <c r="BI208" s="169">
        <f t="shared" si="28"/>
        <v>0</v>
      </c>
      <c r="BJ208" s="18" t="s">
        <v>88</v>
      </c>
      <c r="BK208" s="170">
        <f t="shared" si="29"/>
        <v>0</v>
      </c>
      <c r="BL208" s="18" t="s">
        <v>249</v>
      </c>
      <c r="BM208" s="168" t="s">
        <v>1948</v>
      </c>
    </row>
    <row r="209" spans="1:65" s="2" customFormat="1" ht="24.2" customHeight="1">
      <c r="A209" s="33"/>
      <c r="B209" s="156"/>
      <c r="C209" s="180" t="s">
        <v>1319</v>
      </c>
      <c r="D209" s="180" t="s">
        <v>200</v>
      </c>
      <c r="E209" s="181" t="s">
        <v>2098</v>
      </c>
      <c r="F209" s="182" t="s">
        <v>2097</v>
      </c>
      <c r="G209" s="183" t="s">
        <v>2021</v>
      </c>
      <c r="H209" s="184">
        <v>20</v>
      </c>
      <c r="I209" s="185"/>
      <c r="J209" s="184">
        <f t="shared" si="20"/>
        <v>0</v>
      </c>
      <c r="K209" s="186"/>
      <c r="L209" s="187"/>
      <c r="M209" s="188" t="s">
        <v>1</v>
      </c>
      <c r="N209" s="189" t="s">
        <v>42</v>
      </c>
      <c r="O209" s="62"/>
      <c r="P209" s="166">
        <f t="shared" si="21"/>
        <v>0</v>
      </c>
      <c r="Q209" s="166">
        <v>0</v>
      </c>
      <c r="R209" s="166">
        <f t="shared" si="22"/>
        <v>0</v>
      </c>
      <c r="S209" s="166">
        <v>0</v>
      </c>
      <c r="T209" s="167">
        <f t="shared" si="2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8" t="s">
        <v>408</v>
      </c>
      <c r="AT209" s="168" t="s">
        <v>200</v>
      </c>
      <c r="AU209" s="168" t="s">
        <v>93</v>
      </c>
      <c r="AY209" s="18" t="s">
        <v>166</v>
      </c>
      <c r="BE209" s="169">
        <f t="shared" si="24"/>
        <v>0</v>
      </c>
      <c r="BF209" s="169">
        <f t="shared" si="25"/>
        <v>0</v>
      </c>
      <c r="BG209" s="169">
        <f t="shared" si="26"/>
        <v>0</v>
      </c>
      <c r="BH209" s="169">
        <f t="shared" si="27"/>
        <v>0</v>
      </c>
      <c r="BI209" s="169">
        <f t="shared" si="28"/>
        <v>0</v>
      </c>
      <c r="BJ209" s="18" t="s">
        <v>88</v>
      </c>
      <c r="BK209" s="170">
        <f t="shared" si="29"/>
        <v>0</v>
      </c>
      <c r="BL209" s="18" t="s">
        <v>249</v>
      </c>
      <c r="BM209" s="168" t="s">
        <v>1955</v>
      </c>
    </row>
    <row r="210" spans="1:65" s="2" customFormat="1" ht="16.5" customHeight="1">
      <c r="A210" s="33"/>
      <c r="B210" s="156"/>
      <c r="C210" s="157" t="s">
        <v>1323</v>
      </c>
      <c r="D210" s="157" t="s">
        <v>168</v>
      </c>
      <c r="E210" s="158" t="s">
        <v>2062</v>
      </c>
      <c r="F210" s="159" t="s">
        <v>2063</v>
      </c>
      <c r="G210" s="160" t="s">
        <v>2021</v>
      </c>
      <c r="H210" s="161">
        <v>12</v>
      </c>
      <c r="I210" s="162"/>
      <c r="J210" s="161">
        <f t="shared" si="20"/>
        <v>0</v>
      </c>
      <c r="K210" s="163"/>
      <c r="L210" s="34"/>
      <c r="M210" s="164" t="s">
        <v>1</v>
      </c>
      <c r="N210" s="165" t="s">
        <v>42</v>
      </c>
      <c r="O210" s="62"/>
      <c r="P210" s="166">
        <f t="shared" si="21"/>
        <v>0</v>
      </c>
      <c r="Q210" s="166">
        <v>0</v>
      </c>
      <c r="R210" s="166">
        <f t="shared" si="22"/>
        <v>0</v>
      </c>
      <c r="S210" s="166">
        <v>0</v>
      </c>
      <c r="T210" s="167">
        <f t="shared" si="2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8" t="s">
        <v>249</v>
      </c>
      <c r="AT210" s="168" t="s">
        <v>168</v>
      </c>
      <c r="AU210" s="168" t="s">
        <v>93</v>
      </c>
      <c r="AY210" s="18" t="s">
        <v>166</v>
      </c>
      <c r="BE210" s="169">
        <f t="shared" si="24"/>
        <v>0</v>
      </c>
      <c r="BF210" s="169">
        <f t="shared" si="25"/>
        <v>0</v>
      </c>
      <c r="BG210" s="169">
        <f t="shared" si="26"/>
        <v>0</v>
      </c>
      <c r="BH210" s="169">
        <f t="shared" si="27"/>
        <v>0</v>
      </c>
      <c r="BI210" s="169">
        <f t="shared" si="28"/>
        <v>0</v>
      </c>
      <c r="BJ210" s="18" t="s">
        <v>88</v>
      </c>
      <c r="BK210" s="170">
        <f t="shared" si="29"/>
        <v>0</v>
      </c>
      <c r="BL210" s="18" t="s">
        <v>249</v>
      </c>
      <c r="BM210" s="168" t="s">
        <v>1959</v>
      </c>
    </row>
    <row r="211" spans="1:65" s="2" customFormat="1" ht="16.5" customHeight="1">
      <c r="A211" s="33"/>
      <c r="B211" s="156"/>
      <c r="C211" s="180" t="s">
        <v>1327</v>
      </c>
      <c r="D211" s="180" t="s">
        <v>200</v>
      </c>
      <c r="E211" s="181" t="s">
        <v>2064</v>
      </c>
      <c r="F211" s="182" t="s">
        <v>2063</v>
      </c>
      <c r="G211" s="183" t="s">
        <v>2021</v>
      </c>
      <c r="H211" s="184">
        <v>12</v>
      </c>
      <c r="I211" s="185"/>
      <c r="J211" s="184">
        <f t="shared" si="20"/>
        <v>0</v>
      </c>
      <c r="K211" s="186"/>
      <c r="L211" s="187"/>
      <c r="M211" s="188" t="s">
        <v>1</v>
      </c>
      <c r="N211" s="189" t="s">
        <v>42</v>
      </c>
      <c r="O211" s="62"/>
      <c r="P211" s="166">
        <f t="shared" si="21"/>
        <v>0</v>
      </c>
      <c r="Q211" s="166">
        <v>0</v>
      </c>
      <c r="R211" s="166">
        <f t="shared" si="22"/>
        <v>0</v>
      </c>
      <c r="S211" s="166">
        <v>0</v>
      </c>
      <c r="T211" s="167">
        <f t="shared" si="2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8" t="s">
        <v>408</v>
      </c>
      <c r="AT211" s="168" t="s">
        <v>200</v>
      </c>
      <c r="AU211" s="168" t="s">
        <v>93</v>
      </c>
      <c r="AY211" s="18" t="s">
        <v>166</v>
      </c>
      <c r="BE211" s="169">
        <f t="shared" si="24"/>
        <v>0</v>
      </c>
      <c r="BF211" s="169">
        <f t="shared" si="25"/>
        <v>0</v>
      </c>
      <c r="BG211" s="169">
        <f t="shared" si="26"/>
        <v>0</v>
      </c>
      <c r="BH211" s="169">
        <f t="shared" si="27"/>
        <v>0</v>
      </c>
      <c r="BI211" s="169">
        <f t="shared" si="28"/>
        <v>0</v>
      </c>
      <c r="BJ211" s="18" t="s">
        <v>88</v>
      </c>
      <c r="BK211" s="170">
        <f t="shared" si="29"/>
        <v>0</v>
      </c>
      <c r="BL211" s="18" t="s">
        <v>249</v>
      </c>
      <c r="BM211" s="168" t="s">
        <v>1963</v>
      </c>
    </row>
    <row r="212" spans="1:65" s="2" customFormat="1" ht="16.5" customHeight="1">
      <c r="A212" s="33"/>
      <c r="B212" s="156"/>
      <c r="C212" s="157" t="s">
        <v>1330</v>
      </c>
      <c r="D212" s="157" t="s">
        <v>168</v>
      </c>
      <c r="E212" s="158" t="s">
        <v>2065</v>
      </c>
      <c r="F212" s="159" t="s">
        <v>2066</v>
      </c>
      <c r="G212" s="160" t="s">
        <v>2021</v>
      </c>
      <c r="H212" s="161">
        <v>6</v>
      </c>
      <c r="I212" s="162"/>
      <c r="J212" s="161">
        <f t="shared" si="20"/>
        <v>0</v>
      </c>
      <c r="K212" s="163"/>
      <c r="L212" s="34"/>
      <c r="M212" s="164" t="s">
        <v>1</v>
      </c>
      <c r="N212" s="165" t="s">
        <v>42</v>
      </c>
      <c r="O212" s="62"/>
      <c r="P212" s="166">
        <f t="shared" si="21"/>
        <v>0</v>
      </c>
      <c r="Q212" s="166">
        <v>0</v>
      </c>
      <c r="R212" s="166">
        <f t="shared" si="22"/>
        <v>0</v>
      </c>
      <c r="S212" s="166">
        <v>0</v>
      </c>
      <c r="T212" s="167">
        <f t="shared" si="2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8" t="s">
        <v>249</v>
      </c>
      <c r="AT212" s="168" t="s">
        <v>168</v>
      </c>
      <c r="AU212" s="168" t="s">
        <v>93</v>
      </c>
      <c r="AY212" s="18" t="s">
        <v>166</v>
      </c>
      <c r="BE212" s="169">
        <f t="shared" si="24"/>
        <v>0</v>
      </c>
      <c r="BF212" s="169">
        <f t="shared" si="25"/>
        <v>0</v>
      </c>
      <c r="BG212" s="169">
        <f t="shared" si="26"/>
        <v>0</v>
      </c>
      <c r="BH212" s="169">
        <f t="shared" si="27"/>
        <v>0</v>
      </c>
      <c r="BI212" s="169">
        <f t="shared" si="28"/>
        <v>0</v>
      </c>
      <c r="BJ212" s="18" t="s">
        <v>88</v>
      </c>
      <c r="BK212" s="170">
        <f t="shared" si="29"/>
        <v>0</v>
      </c>
      <c r="BL212" s="18" t="s">
        <v>249</v>
      </c>
      <c r="BM212" s="168" t="s">
        <v>1966</v>
      </c>
    </row>
    <row r="213" spans="1:65" s="2" customFormat="1" ht="16.5" customHeight="1">
      <c r="A213" s="33"/>
      <c r="B213" s="156"/>
      <c r="C213" s="180" t="s">
        <v>1334</v>
      </c>
      <c r="D213" s="180" t="s">
        <v>200</v>
      </c>
      <c r="E213" s="181" t="s">
        <v>2067</v>
      </c>
      <c r="F213" s="182" t="s">
        <v>2066</v>
      </c>
      <c r="G213" s="183" t="s">
        <v>2021</v>
      </c>
      <c r="H213" s="184">
        <v>6</v>
      </c>
      <c r="I213" s="185"/>
      <c r="J213" s="184">
        <f t="shared" si="20"/>
        <v>0</v>
      </c>
      <c r="K213" s="186"/>
      <c r="L213" s="187"/>
      <c r="M213" s="188" t="s">
        <v>1</v>
      </c>
      <c r="N213" s="189" t="s">
        <v>42</v>
      </c>
      <c r="O213" s="62"/>
      <c r="P213" s="166">
        <f t="shared" si="21"/>
        <v>0</v>
      </c>
      <c r="Q213" s="166">
        <v>0</v>
      </c>
      <c r="R213" s="166">
        <f t="shared" si="22"/>
        <v>0</v>
      </c>
      <c r="S213" s="166">
        <v>0</v>
      </c>
      <c r="T213" s="167">
        <f t="shared" si="2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8" t="s">
        <v>408</v>
      </c>
      <c r="AT213" s="168" t="s">
        <v>200</v>
      </c>
      <c r="AU213" s="168" t="s">
        <v>93</v>
      </c>
      <c r="AY213" s="18" t="s">
        <v>166</v>
      </c>
      <c r="BE213" s="169">
        <f t="shared" si="24"/>
        <v>0</v>
      </c>
      <c r="BF213" s="169">
        <f t="shared" si="25"/>
        <v>0</v>
      </c>
      <c r="BG213" s="169">
        <f t="shared" si="26"/>
        <v>0</v>
      </c>
      <c r="BH213" s="169">
        <f t="shared" si="27"/>
        <v>0</v>
      </c>
      <c r="BI213" s="169">
        <f t="shared" si="28"/>
        <v>0</v>
      </c>
      <c r="BJ213" s="18" t="s">
        <v>88</v>
      </c>
      <c r="BK213" s="170">
        <f t="shared" si="29"/>
        <v>0</v>
      </c>
      <c r="BL213" s="18" t="s">
        <v>249</v>
      </c>
      <c r="BM213" s="168" t="s">
        <v>1969</v>
      </c>
    </row>
    <row r="214" spans="1:65" s="2" customFormat="1" ht="16.5" customHeight="1">
      <c r="A214" s="33"/>
      <c r="B214" s="156"/>
      <c r="C214" s="157" t="s">
        <v>1338</v>
      </c>
      <c r="D214" s="157" t="s">
        <v>168</v>
      </c>
      <c r="E214" s="158" t="s">
        <v>2068</v>
      </c>
      <c r="F214" s="159" t="s">
        <v>2069</v>
      </c>
      <c r="G214" s="160" t="s">
        <v>2021</v>
      </c>
      <c r="H214" s="161">
        <v>6</v>
      </c>
      <c r="I214" s="162"/>
      <c r="J214" s="161">
        <f t="shared" si="20"/>
        <v>0</v>
      </c>
      <c r="K214" s="163"/>
      <c r="L214" s="34"/>
      <c r="M214" s="164" t="s">
        <v>1</v>
      </c>
      <c r="N214" s="165" t="s">
        <v>42</v>
      </c>
      <c r="O214" s="62"/>
      <c r="P214" s="166">
        <f t="shared" si="21"/>
        <v>0</v>
      </c>
      <c r="Q214" s="166">
        <v>0</v>
      </c>
      <c r="R214" s="166">
        <f t="shared" si="22"/>
        <v>0</v>
      </c>
      <c r="S214" s="166">
        <v>0</v>
      </c>
      <c r="T214" s="167">
        <f t="shared" si="2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8" t="s">
        <v>249</v>
      </c>
      <c r="AT214" s="168" t="s">
        <v>168</v>
      </c>
      <c r="AU214" s="168" t="s">
        <v>93</v>
      </c>
      <c r="AY214" s="18" t="s">
        <v>166</v>
      </c>
      <c r="BE214" s="169">
        <f t="shared" si="24"/>
        <v>0</v>
      </c>
      <c r="BF214" s="169">
        <f t="shared" si="25"/>
        <v>0</v>
      </c>
      <c r="BG214" s="169">
        <f t="shared" si="26"/>
        <v>0</v>
      </c>
      <c r="BH214" s="169">
        <f t="shared" si="27"/>
        <v>0</v>
      </c>
      <c r="BI214" s="169">
        <f t="shared" si="28"/>
        <v>0</v>
      </c>
      <c r="BJ214" s="18" t="s">
        <v>88</v>
      </c>
      <c r="BK214" s="170">
        <f t="shared" si="29"/>
        <v>0</v>
      </c>
      <c r="BL214" s="18" t="s">
        <v>249</v>
      </c>
      <c r="BM214" s="168" t="s">
        <v>1972</v>
      </c>
    </row>
    <row r="215" spans="1:65" s="2" customFormat="1" ht="16.5" customHeight="1">
      <c r="A215" s="33"/>
      <c r="B215" s="156"/>
      <c r="C215" s="180" t="s">
        <v>1342</v>
      </c>
      <c r="D215" s="180" t="s">
        <v>200</v>
      </c>
      <c r="E215" s="181" t="s">
        <v>2070</v>
      </c>
      <c r="F215" s="182" t="s">
        <v>2069</v>
      </c>
      <c r="G215" s="183" t="s">
        <v>2021</v>
      </c>
      <c r="H215" s="184">
        <v>6</v>
      </c>
      <c r="I215" s="185"/>
      <c r="J215" s="184">
        <f t="shared" si="20"/>
        <v>0</v>
      </c>
      <c r="K215" s="186"/>
      <c r="L215" s="187"/>
      <c r="M215" s="188" t="s">
        <v>1</v>
      </c>
      <c r="N215" s="189" t="s">
        <v>42</v>
      </c>
      <c r="O215" s="62"/>
      <c r="P215" s="166">
        <f t="shared" si="21"/>
        <v>0</v>
      </c>
      <c r="Q215" s="166">
        <v>0</v>
      </c>
      <c r="R215" s="166">
        <f t="shared" si="22"/>
        <v>0</v>
      </c>
      <c r="S215" s="166">
        <v>0</v>
      </c>
      <c r="T215" s="167">
        <f t="shared" si="2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8" t="s">
        <v>408</v>
      </c>
      <c r="AT215" s="168" t="s">
        <v>200</v>
      </c>
      <c r="AU215" s="168" t="s">
        <v>93</v>
      </c>
      <c r="AY215" s="18" t="s">
        <v>166</v>
      </c>
      <c r="BE215" s="169">
        <f t="shared" si="24"/>
        <v>0</v>
      </c>
      <c r="BF215" s="169">
        <f t="shared" si="25"/>
        <v>0</v>
      </c>
      <c r="BG215" s="169">
        <f t="shared" si="26"/>
        <v>0</v>
      </c>
      <c r="BH215" s="169">
        <f t="shared" si="27"/>
        <v>0</v>
      </c>
      <c r="BI215" s="169">
        <f t="shared" si="28"/>
        <v>0</v>
      </c>
      <c r="BJ215" s="18" t="s">
        <v>88</v>
      </c>
      <c r="BK215" s="170">
        <f t="shared" si="29"/>
        <v>0</v>
      </c>
      <c r="BL215" s="18" t="s">
        <v>249</v>
      </c>
      <c r="BM215" s="168" t="s">
        <v>1975</v>
      </c>
    </row>
    <row r="216" spans="1:65" s="2" customFormat="1" ht="16.5" customHeight="1">
      <c r="A216" s="33"/>
      <c r="B216" s="156"/>
      <c r="C216" s="157" t="s">
        <v>1349</v>
      </c>
      <c r="D216" s="157" t="s">
        <v>168</v>
      </c>
      <c r="E216" s="158" t="s">
        <v>2071</v>
      </c>
      <c r="F216" s="159" t="s">
        <v>2072</v>
      </c>
      <c r="G216" s="160" t="s">
        <v>2021</v>
      </c>
      <c r="H216" s="161">
        <v>24</v>
      </c>
      <c r="I216" s="162"/>
      <c r="J216" s="161">
        <f t="shared" si="20"/>
        <v>0</v>
      </c>
      <c r="K216" s="163"/>
      <c r="L216" s="34"/>
      <c r="M216" s="164" t="s">
        <v>1</v>
      </c>
      <c r="N216" s="165" t="s">
        <v>42</v>
      </c>
      <c r="O216" s="62"/>
      <c r="P216" s="166">
        <f t="shared" si="21"/>
        <v>0</v>
      </c>
      <c r="Q216" s="166">
        <v>0</v>
      </c>
      <c r="R216" s="166">
        <f t="shared" si="22"/>
        <v>0</v>
      </c>
      <c r="S216" s="166">
        <v>0</v>
      </c>
      <c r="T216" s="167">
        <f t="shared" si="2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8" t="s">
        <v>249</v>
      </c>
      <c r="AT216" s="168" t="s">
        <v>168</v>
      </c>
      <c r="AU216" s="168" t="s">
        <v>93</v>
      </c>
      <c r="AY216" s="18" t="s">
        <v>166</v>
      </c>
      <c r="BE216" s="169">
        <f t="shared" si="24"/>
        <v>0</v>
      </c>
      <c r="BF216" s="169">
        <f t="shared" si="25"/>
        <v>0</v>
      </c>
      <c r="BG216" s="169">
        <f t="shared" si="26"/>
        <v>0</v>
      </c>
      <c r="BH216" s="169">
        <f t="shared" si="27"/>
        <v>0</v>
      </c>
      <c r="BI216" s="169">
        <f t="shared" si="28"/>
        <v>0</v>
      </c>
      <c r="BJ216" s="18" t="s">
        <v>88</v>
      </c>
      <c r="BK216" s="170">
        <f t="shared" si="29"/>
        <v>0</v>
      </c>
      <c r="BL216" s="18" t="s">
        <v>249</v>
      </c>
      <c r="BM216" s="168" t="s">
        <v>1978</v>
      </c>
    </row>
    <row r="217" spans="1:65" s="2" customFormat="1" ht="16.5" customHeight="1">
      <c r="A217" s="33"/>
      <c r="B217" s="156"/>
      <c r="C217" s="180" t="s">
        <v>1361</v>
      </c>
      <c r="D217" s="180" t="s">
        <v>200</v>
      </c>
      <c r="E217" s="181" t="s">
        <v>2073</v>
      </c>
      <c r="F217" s="182" t="s">
        <v>2072</v>
      </c>
      <c r="G217" s="183" t="s">
        <v>2021</v>
      </c>
      <c r="H217" s="184">
        <v>24</v>
      </c>
      <c r="I217" s="185"/>
      <c r="J217" s="184">
        <f t="shared" si="20"/>
        <v>0</v>
      </c>
      <c r="K217" s="186"/>
      <c r="L217" s="187"/>
      <c r="M217" s="188" t="s">
        <v>1</v>
      </c>
      <c r="N217" s="189" t="s">
        <v>42</v>
      </c>
      <c r="O217" s="62"/>
      <c r="P217" s="166">
        <f t="shared" si="21"/>
        <v>0</v>
      </c>
      <c r="Q217" s="166">
        <v>0</v>
      </c>
      <c r="R217" s="166">
        <f t="shared" si="22"/>
        <v>0</v>
      </c>
      <c r="S217" s="166">
        <v>0</v>
      </c>
      <c r="T217" s="167">
        <f t="shared" si="2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8" t="s">
        <v>408</v>
      </c>
      <c r="AT217" s="168" t="s">
        <v>200</v>
      </c>
      <c r="AU217" s="168" t="s">
        <v>93</v>
      </c>
      <c r="AY217" s="18" t="s">
        <v>166</v>
      </c>
      <c r="BE217" s="169">
        <f t="shared" si="24"/>
        <v>0</v>
      </c>
      <c r="BF217" s="169">
        <f t="shared" si="25"/>
        <v>0</v>
      </c>
      <c r="BG217" s="169">
        <f t="shared" si="26"/>
        <v>0</v>
      </c>
      <c r="BH217" s="169">
        <f t="shared" si="27"/>
        <v>0</v>
      </c>
      <c r="BI217" s="169">
        <f t="shared" si="28"/>
        <v>0</v>
      </c>
      <c r="BJ217" s="18" t="s">
        <v>88</v>
      </c>
      <c r="BK217" s="170">
        <f t="shared" si="29"/>
        <v>0</v>
      </c>
      <c r="BL217" s="18" t="s">
        <v>249</v>
      </c>
      <c r="BM217" s="168" t="s">
        <v>1981</v>
      </c>
    </row>
    <row r="218" spans="1:65" s="2" customFormat="1" ht="16.5" customHeight="1">
      <c r="A218" s="33"/>
      <c r="B218" s="156"/>
      <c r="C218" s="157" t="s">
        <v>1368</v>
      </c>
      <c r="D218" s="157" t="s">
        <v>168</v>
      </c>
      <c r="E218" s="158" t="s">
        <v>2077</v>
      </c>
      <c r="F218" s="159" t="s">
        <v>2078</v>
      </c>
      <c r="G218" s="160" t="s">
        <v>2021</v>
      </c>
      <c r="H218" s="161">
        <v>18</v>
      </c>
      <c r="I218" s="162"/>
      <c r="J218" s="161">
        <f t="shared" si="20"/>
        <v>0</v>
      </c>
      <c r="K218" s="163"/>
      <c r="L218" s="34"/>
      <c r="M218" s="164" t="s">
        <v>1</v>
      </c>
      <c r="N218" s="165" t="s">
        <v>42</v>
      </c>
      <c r="O218" s="62"/>
      <c r="P218" s="166">
        <f t="shared" si="21"/>
        <v>0</v>
      </c>
      <c r="Q218" s="166">
        <v>0</v>
      </c>
      <c r="R218" s="166">
        <f t="shared" si="22"/>
        <v>0</v>
      </c>
      <c r="S218" s="166">
        <v>0</v>
      </c>
      <c r="T218" s="167">
        <f t="shared" si="2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8" t="s">
        <v>249</v>
      </c>
      <c r="AT218" s="168" t="s">
        <v>168</v>
      </c>
      <c r="AU218" s="168" t="s">
        <v>93</v>
      </c>
      <c r="AY218" s="18" t="s">
        <v>166</v>
      </c>
      <c r="BE218" s="169">
        <f t="shared" si="24"/>
        <v>0</v>
      </c>
      <c r="BF218" s="169">
        <f t="shared" si="25"/>
        <v>0</v>
      </c>
      <c r="BG218" s="169">
        <f t="shared" si="26"/>
        <v>0</v>
      </c>
      <c r="BH218" s="169">
        <f t="shared" si="27"/>
        <v>0</v>
      </c>
      <c r="BI218" s="169">
        <f t="shared" si="28"/>
        <v>0</v>
      </c>
      <c r="BJ218" s="18" t="s">
        <v>88</v>
      </c>
      <c r="BK218" s="170">
        <f t="shared" si="29"/>
        <v>0</v>
      </c>
      <c r="BL218" s="18" t="s">
        <v>249</v>
      </c>
      <c r="BM218" s="168" t="s">
        <v>1984</v>
      </c>
    </row>
    <row r="219" spans="1:65" s="2" customFormat="1" ht="16.5" customHeight="1">
      <c r="A219" s="33"/>
      <c r="B219" s="156"/>
      <c r="C219" s="180" t="s">
        <v>1374</v>
      </c>
      <c r="D219" s="180" t="s">
        <v>200</v>
      </c>
      <c r="E219" s="181" t="s">
        <v>2079</v>
      </c>
      <c r="F219" s="182" t="s">
        <v>2078</v>
      </c>
      <c r="G219" s="183" t="s">
        <v>2021</v>
      </c>
      <c r="H219" s="184">
        <v>18</v>
      </c>
      <c r="I219" s="185"/>
      <c r="J219" s="184">
        <f t="shared" si="20"/>
        <v>0</v>
      </c>
      <c r="K219" s="186"/>
      <c r="L219" s="187"/>
      <c r="M219" s="188" t="s">
        <v>1</v>
      </c>
      <c r="N219" s="189" t="s">
        <v>42</v>
      </c>
      <c r="O219" s="62"/>
      <c r="P219" s="166">
        <f t="shared" si="21"/>
        <v>0</v>
      </c>
      <c r="Q219" s="166">
        <v>0</v>
      </c>
      <c r="R219" s="166">
        <f t="shared" si="22"/>
        <v>0</v>
      </c>
      <c r="S219" s="166">
        <v>0</v>
      </c>
      <c r="T219" s="167">
        <f t="shared" si="2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8" t="s">
        <v>408</v>
      </c>
      <c r="AT219" s="168" t="s">
        <v>200</v>
      </c>
      <c r="AU219" s="168" t="s">
        <v>93</v>
      </c>
      <c r="AY219" s="18" t="s">
        <v>166</v>
      </c>
      <c r="BE219" s="169">
        <f t="shared" si="24"/>
        <v>0</v>
      </c>
      <c r="BF219" s="169">
        <f t="shared" si="25"/>
        <v>0</v>
      </c>
      <c r="BG219" s="169">
        <f t="shared" si="26"/>
        <v>0</v>
      </c>
      <c r="BH219" s="169">
        <f t="shared" si="27"/>
        <v>0</v>
      </c>
      <c r="BI219" s="169">
        <f t="shared" si="28"/>
        <v>0</v>
      </c>
      <c r="BJ219" s="18" t="s">
        <v>88</v>
      </c>
      <c r="BK219" s="170">
        <f t="shared" si="29"/>
        <v>0</v>
      </c>
      <c r="BL219" s="18" t="s">
        <v>249</v>
      </c>
      <c r="BM219" s="168" t="s">
        <v>1987</v>
      </c>
    </row>
    <row r="220" spans="1:65" s="12" customFormat="1" ht="20.85" customHeight="1">
      <c r="B220" s="143"/>
      <c r="D220" s="144" t="s">
        <v>75</v>
      </c>
      <c r="E220" s="154" t="s">
        <v>2099</v>
      </c>
      <c r="F220" s="154" t="s">
        <v>2100</v>
      </c>
      <c r="I220" s="146"/>
      <c r="J220" s="155">
        <f>BK220</f>
        <v>0</v>
      </c>
      <c r="L220" s="143"/>
      <c r="M220" s="148"/>
      <c r="N220" s="149"/>
      <c r="O220" s="149"/>
      <c r="P220" s="150">
        <f>SUM(P221:P234)</f>
        <v>0</v>
      </c>
      <c r="Q220" s="149"/>
      <c r="R220" s="150">
        <f>SUM(R221:R234)</f>
        <v>0</v>
      </c>
      <c r="S220" s="149"/>
      <c r="T220" s="151">
        <f>SUM(T221:T234)</f>
        <v>0</v>
      </c>
      <c r="AR220" s="144" t="s">
        <v>83</v>
      </c>
      <c r="AT220" s="152" t="s">
        <v>75</v>
      </c>
      <c r="AU220" s="152" t="s">
        <v>88</v>
      </c>
      <c r="AY220" s="144" t="s">
        <v>166</v>
      </c>
      <c r="BK220" s="153">
        <f>SUM(BK221:BK234)</f>
        <v>0</v>
      </c>
    </row>
    <row r="221" spans="1:65" s="2" customFormat="1" ht="24.2" customHeight="1">
      <c r="A221" s="33"/>
      <c r="B221" s="156"/>
      <c r="C221" s="157" t="s">
        <v>1379</v>
      </c>
      <c r="D221" s="157" t="s">
        <v>168</v>
      </c>
      <c r="E221" s="158" t="s">
        <v>2101</v>
      </c>
      <c r="F221" s="159" t="s">
        <v>2102</v>
      </c>
      <c r="G221" s="160" t="s">
        <v>1607</v>
      </c>
      <c r="H221" s="161">
        <v>1</v>
      </c>
      <c r="I221" s="162"/>
      <c r="J221" s="161">
        <f t="shared" ref="J221:J234" si="30">ROUND(I221*H221,3)</f>
        <v>0</v>
      </c>
      <c r="K221" s="163"/>
      <c r="L221" s="34"/>
      <c r="M221" s="164" t="s">
        <v>1</v>
      </c>
      <c r="N221" s="165" t="s">
        <v>42</v>
      </c>
      <c r="O221" s="62"/>
      <c r="P221" s="166">
        <f t="shared" ref="P221:P234" si="31">O221*H221</f>
        <v>0</v>
      </c>
      <c r="Q221" s="166">
        <v>0</v>
      </c>
      <c r="R221" s="166">
        <f t="shared" ref="R221:R234" si="32">Q221*H221</f>
        <v>0</v>
      </c>
      <c r="S221" s="166">
        <v>0</v>
      </c>
      <c r="T221" s="167">
        <f t="shared" ref="T221:T234" si="33"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8" t="s">
        <v>249</v>
      </c>
      <c r="AT221" s="168" t="s">
        <v>168</v>
      </c>
      <c r="AU221" s="168" t="s">
        <v>93</v>
      </c>
      <c r="AY221" s="18" t="s">
        <v>166</v>
      </c>
      <c r="BE221" s="169">
        <f t="shared" ref="BE221:BE234" si="34">IF(N221="základná",J221,0)</f>
        <v>0</v>
      </c>
      <c r="BF221" s="169">
        <f t="shared" ref="BF221:BF234" si="35">IF(N221="znížená",J221,0)</f>
        <v>0</v>
      </c>
      <c r="BG221" s="169">
        <f t="shared" ref="BG221:BG234" si="36">IF(N221="zákl. prenesená",J221,0)</f>
        <v>0</v>
      </c>
      <c r="BH221" s="169">
        <f t="shared" ref="BH221:BH234" si="37">IF(N221="zníž. prenesená",J221,0)</f>
        <v>0</v>
      </c>
      <c r="BI221" s="169">
        <f t="shared" ref="BI221:BI234" si="38">IF(N221="nulová",J221,0)</f>
        <v>0</v>
      </c>
      <c r="BJ221" s="18" t="s">
        <v>88</v>
      </c>
      <c r="BK221" s="170">
        <f t="shared" ref="BK221:BK234" si="39">ROUND(I221*H221,3)</f>
        <v>0</v>
      </c>
      <c r="BL221" s="18" t="s">
        <v>249</v>
      </c>
      <c r="BM221" s="168" t="s">
        <v>1990</v>
      </c>
    </row>
    <row r="222" spans="1:65" s="2" customFormat="1" ht="24.2" customHeight="1">
      <c r="A222" s="33"/>
      <c r="B222" s="156"/>
      <c r="C222" s="180" t="s">
        <v>1385</v>
      </c>
      <c r="D222" s="180" t="s">
        <v>200</v>
      </c>
      <c r="E222" s="181" t="s">
        <v>2101</v>
      </c>
      <c r="F222" s="182" t="s">
        <v>2102</v>
      </c>
      <c r="G222" s="183" t="s">
        <v>1607</v>
      </c>
      <c r="H222" s="184">
        <v>1</v>
      </c>
      <c r="I222" s="185"/>
      <c r="J222" s="184">
        <f t="shared" si="30"/>
        <v>0</v>
      </c>
      <c r="K222" s="186"/>
      <c r="L222" s="187"/>
      <c r="M222" s="188" t="s">
        <v>1</v>
      </c>
      <c r="N222" s="189" t="s">
        <v>42</v>
      </c>
      <c r="O222" s="62"/>
      <c r="P222" s="166">
        <f t="shared" si="31"/>
        <v>0</v>
      </c>
      <c r="Q222" s="166">
        <v>0</v>
      </c>
      <c r="R222" s="166">
        <f t="shared" si="32"/>
        <v>0</v>
      </c>
      <c r="S222" s="166">
        <v>0</v>
      </c>
      <c r="T222" s="167">
        <f t="shared" si="3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8" t="s">
        <v>408</v>
      </c>
      <c r="AT222" s="168" t="s">
        <v>200</v>
      </c>
      <c r="AU222" s="168" t="s">
        <v>93</v>
      </c>
      <c r="AY222" s="18" t="s">
        <v>166</v>
      </c>
      <c r="BE222" s="169">
        <f t="shared" si="34"/>
        <v>0</v>
      </c>
      <c r="BF222" s="169">
        <f t="shared" si="35"/>
        <v>0</v>
      </c>
      <c r="BG222" s="169">
        <f t="shared" si="36"/>
        <v>0</v>
      </c>
      <c r="BH222" s="169">
        <f t="shared" si="37"/>
        <v>0</v>
      </c>
      <c r="BI222" s="169">
        <f t="shared" si="38"/>
        <v>0</v>
      </c>
      <c r="BJ222" s="18" t="s">
        <v>88</v>
      </c>
      <c r="BK222" s="170">
        <f t="shared" si="39"/>
        <v>0</v>
      </c>
      <c r="BL222" s="18" t="s">
        <v>249</v>
      </c>
      <c r="BM222" s="168" t="s">
        <v>1993</v>
      </c>
    </row>
    <row r="223" spans="1:65" s="2" customFormat="1" ht="24.2" customHeight="1">
      <c r="A223" s="33"/>
      <c r="B223" s="156"/>
      <c r="C223" s="157" t="s">
        <v>1390</v>
      </c>
      <c r="D223" s="157" t="s">
        <v>168</v>
      </c>
      <c r="E223" s="158" t="s">
        <v>2103</v>
      </c>
      <c r="F223" s="159" t="s">
        <v>2104</v>
      </c>
      <c r="G223" s="160" t="s">
        <v>1607</v>
      </c>
      <c r="H223" s="161">
        <v>1</v>
      </c>
      <c r="I223" s="162"/>
      <c r="J223" s="161">
        <f t="shared" si="30"/>
        <v>0</v>
      </c>
      <c r="K223" s="163"/>
      <c r="L223" s="34"/>
      <c r="M223" s="164" t="s">
        <v>1</v>
      </c>
      <c r="N223" s="165" t="s">
        <v>42</v>
      </c>
      <c r="O223" s="62"/>
      <c r="P223" s="166">
        <f t="shared" si="31"/>
        <v>0</v>
      </c>
      <c r="Q223" s="166">
        <v>0</v>
      </c>
      <c r="R223" s="166">
        <f t="shared" si="32"/>
        <v>0</v>
      </c>
      <c r="S223" s="166">
        <v>0</v>
      </c>
      <c r="T223" s="167">
        <f t="shared" si="3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8" t="s">
        <v>249</v>
      </c>
      <c r="AT223" s="168" t="s">
        <v>168</v>
      </c>
      <c r="AU223" s="168" t="s">
        <v>93</v>
      </c>
      <c r="AY223" s="18" t="s">
        <v>166</v>
      </c>
      <c r="BE223" s="169">
        <f t="shared" si="34"/>
        <v>0</v>
      </c>
      <c r="BF223" s="169">
        <f t="shared" si="35"/>
        <v>0</v>
      </c>
      <c r="BG223" s="169">
        <f t="shared" si="36"/>
        <v>0</v>
      </c>
      <c r="BH223" s="169">
        <f t="shared" si="37"/>
        <v>0</v>
      </c>
      <c r="BI223" s="169">
        <f t="shared" si="38"/>
        <v>0</v>
      </c>
      <c r="BJ223" s="18" t="s">
        <v>88</v>
      </c>
      <c r="BK223" s="170">
        <f t="shared" si="39"/>
        <v>0</v>
      </c>
      <c r="BL223" s="18" t="s">
        <v>249</v>
      </c>
      <c r="BM223" s="168" t="s">
        <v>1999</v>
      </c>
    </row>
    <row r="224" spans="1:65" s="2" customFormat="1" ht="24.2" customHeight="1">
      <c r="A224" s="33"/>
      <c r="B224" s="156"/>
      <c r="C224" s="180" t="s">
        <v>1394</v>
      </c>
      <c r="D224" s="180" t="s">
        <v>200</v>
      </c>
      <c r="E224" s="181" t="s">
        <v>2105</v>
      </c>
      <c r="F224" s="182" t="s">
        <v>2104</v>
      </c>
      <c r="G224" s="183" t="s">
        <v>1607</v>
      </c>
      <c r="H224" s="184">
        <v>1</v>
      </c>
      <c r="I224" s="185"/>
      <c r="J224" s="184">
        <f t="shared" si="30"/>
        <v>0</v>
      </c>
      <c r="K224" s="186"/>
      <c r="L224" s="187"/>
      <c r="M224" s="188" t="s">
        <v>1</v>
      </c>
      <c r="N224" s="189" t="s">
        <v>42</v>
      </c>
      <c r="O224" s="62"/>
      <c r="P224" s="166">
        <f t="shared" si="31"/>
        <v>0</v>
      </c>
      <c r="Q224" s="166">
        <v>0</v>
      </c>
      <c r="R224" s="166">
        <f t="shared" si="32"/>
        <v>0</v>
      </c>
      <c r="S224" s="166">
        <v>0</v>
      </c>
      <c r="T224" s="167">
        <f t="shared" si="3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8" t="s">
        <v>408</v>
      </c>
      <c r="AT224" s="168" t="s">
        <v>200</v>
      </c>
      <c r="AU224" s="168" t="s">
        <v>93</v>
      </c>
      <c r="AY224" s="18" t="s">
        <v>166</v>
      </c>
      <c r="BE224" s="169">
        <f t="shared" si="34"/>
        <v>0</v>
      </c>
      <c r="BF224" s="169">
        <f t="shared" si="35"/>
        <v>0</v>
      </c>
      <c r="BG224" s="169">
        <f t="shared" si="36"/>
        <v>0</v>
      </c>
      <c r="BH224" s="169">
        <f t="shared" si="37"/>
        <v>0</v>
      </c>
      <c r="BI224" s="169">
        <f t="shared" si="38"/>
        <v>0</v>
      </c>
      <c r="BJ224" s="18" t="s">
        <v>88</v>
      </c>
      <c r="BK224" s="170">
        <f t="shared" si="39"/>
        <v>0</v>
      </c>
      <c r="BL224" s="18" t="s">
        <v>249</v>
      </c>
      <c r="BM224" s="168" t="s">
        <v>2002</v>
      </c>
    </row>
    <row r="225" spans="1:65" s="2" customFormat="1" ht="24.2" customHeight="1">
      <c r="A225" s="33"/>
      <c r="B225" s="156"/>
      <c r="C225" s="157" t="s">
        <v>1399</v>
      </c>
      <c r="D225" s="157" t="s">
        <v>168</v>
      </c>
      <c r="E225" s="158" t="s">
        <v>2106</v>
      </c>
      <c r="F225" s="159" t="s">
        <v>2102</v>
      </c>
      <c r="G225" s="160" t="s">
        <v>1607</v>
      </c>
      <c r="H225" s="161">
        <v>1</v>
      </c>
      <c r="I225" s="162"/>
      <c r="J225" s="161">
        <f t="shared" si="30"/>
        <v>0</v>
      </c>
      <c r="K225" s="163"/>
      <c r="L225" s="34"/>
      <c r="M225" s="164" t="s">
        <v>1</v>
      </c>
      <c r="N225" s="165" t="s">
        <v>42</v>
      </c>
      <c r="O225" s="62"/>
      <c r="P225" s="166">
        <f t="shared" si="31"/>
        <v>0</v>
      </c>
      <c r="Q225" s="166">
        <v>0</v>
      </c>
      <c r="R225" s="166">
        <f t="shared" si="32"/>
        <v>0</v>
      </c>
      <c r="S225" s="166">
        <v>0</v>
      </c>
      <c r="T225" s="167">
        <f t="shared" si="3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8" t="s">
        <v>249</v>
      </c>
      <c r="AT225" s="168" t="s">
        <v>168</v>
      </c>
      <c r="AU225" s="168" t="s">
        <v>93</v>
      </c>
      <c r="AY225" s="18" t="s">
        <v>166</v>
      </c>
      <c r="BE225" s="169">
        <f t="shared" si="34"/>
        <v>0</v>
      </c>
      <c r="BF225" s="169">
        <f t="shared" si="35"/>
        <v>0</v>
      </c>
      <c r="BG225" s="169">
        <f t="shared" si="36"/>
        <v>0</v>
      </c>
      <c r="BH225" s="169">
        <f t="shared" si="37"/>
        <v>0</v>
      </c>
      <c r="BI225" s="169">
        <f t="shared" si="38"/>
        <v>0</v>
      </c>
      <c r="BJ225" s="18" t="s">
        <v>88</v>
      </c>
      <c r="BK225" s="170">
        <f t="shared" si="39"/>
        <v>0</v>
      </c>
      <c r="BL225" s="18" t="s">
        <v>249</v>
      </c>
      <c r="BM225" s="168" t="s">
        <v>2005</v>
      </c>
    </row>
    <row r="226" spans="1:65" s="2" customFormat="1" ht="24.2" customHeight="1">
      <c r="A226" s="33"/>
      <c r="B226" s="156"/>
      <c r="C226" s="180" t="s">
        <v>1403</v>
      </c>
      <c r="D226" s="180" t="s">
        <v>200</v>
      </c>
      <c r="E226" s="181" t="s">
        <v>2106</v>
      </c>
      <c r="F226" s="182" t="s">
        <v>2102</v>
      </c>
      <c r="G226" s="183" t="s">
        <v>1607</v>
      </c>
      <c r="H226" s="184">
        <v>1</v>
      </c>
      <c r="I226" s="185"/>
      <c r="J226" s="184">
        <f t="shared" si="30"/>
        <v>0</v>
      </c>
      <c r="K226" s="186"/>
      <c r="L226" s="187"/>
      <c r="M226" s="188" t="s">
        <v>1</v>
      </c>
      <c r="N226" s="189" t="s">
        <v>42</v>
      </c>
      <c r="O226" s="62"/>
      <c r="P226" s="166">
        <f t="shared" si="31"/>
        <v>0</v>
      </c>
      <c r="Q226" s="166">
        <v>0</v>
      </c>
      <c r="R226" s="166">
        <f t="shared" si="32"/>
        <v>0</v>
      </c>
      <c r="S226" s="166">
        <v>0</v>
      </c>
      <c r="T226" s="167">
        <f t="shared" si="3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8" t="s">
        <v>408</v>
      </c>
      <c r="AT226" s="168" t="s">
        <v>200</v>
      </c>
      <c r="AU226" s="168" t="s">
        <v>93</v>
      </c>
      <c r="AY226" s="18" t="s">
        <v>166</v>
      </c>
      <c r="BE226" s="169">
        <f t="shared" si="34"/>
        <v>0</v>
      </c>
      <c r="BF226" s="169">
        <f t="shared" si="35"/>
        <v>0</v>
      </c>
      <c r="BG226" s="169">
        <f t="shared" si="36"/>
        <v>0</v>
      </c>
      <c r="BH226" s="169">
        <f t="shared" si="37"/>
        <v>0</v>
      </c>
      <c r="BI226" s="169">
        <f t="shared" si="38"/>
        <v>0</v>
      </c>
      <c r="BJ226" s="18" t="s">
        <v>88</v>
      </c>
      <c r="BK226" s="170">
        <f t="shared" si="39"/>
        <v>0</v>
      </c>
      <c r="BL226" s="18" t="s">
        <v>249</v>
      </c>
      <c r="BM226" s="168" t="s">
        <v>2107</v>
      </c>
    </row>
    <row r="227" spans="1:65" s="2" customFormat="1" ht="24.2" customHeight="1">
      <c r="A227" s="33"/>
      <c r="B227" s="156"/>
      <c r="C227" s="157" t="s">
        <v>1405</v>
      </c>
      <c r="D227" s="157" t="s">
        <v>168</v>
      </c>
      <c r="E227" s="158" t="s">
        <v>2103</v>
      </c>
      <c r="F227" s="159" t="s">
        <v>2104</v>
      </c>
      <c r="G227" s="160" t="s">
        <v>1607</v>
      </c>
      <c r="H227" s="161">
        <v>1</v>
      </c>
      <c r="I227" s="162"/>
      <c r="J227" s="161">
        <f t="shared" si="30"/>
        <v>0</v>
      </c>
      <c r="K227" s="163"/>
      <c r="L227" s="34"/>
      <c r="M227" s="164" t="s">
        <v>1</v>
      </c>
      <c r="N227" s="165" t="s">
        <v>42</v>
      </c>
      <c r="O227" s="62"/>
      <c r="P227" s="166">
        <f t="shared" si="31"/>
        <v>0</v>
      </c>
      <c r="Q227" s="166">
        <v>0</v>
      </c>
      <c r="R227" s="166">
        <f t="shared" si="32"/>
        <v>0</v>
      </c>
      <c r="S227" s="166">
        <v>0</v>
      </c>
      <c r="T227" s="167">
        <f t="shared" si="3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8" t="s">
        <v>249</v>
      </c>
      <c r="AT227" s="168" t="s">
        <v>168</v>
      </c>
      <c r="AU227" s="168" t="s">
        <v>93</v>
      </c>
      <c r="AY227" s="18" t="s">
        <v>166</v>
      </c>
      <c r="BE227" s="169">
        <f t="shared" si="34"/>
        <v>0</v>
      </c>
      <c r="BF227" s="169">
        <f t="shared" si="35"/>
        <v>0</v>
      </c>
      <c r="BG227" s="169">
        <f t="shared" si="36"/>
        <v>0</v>
      </c>
      <c r="BH227" s="169">
        <f t="shared" si="37"/>
        <v>0</v>
      </c>
      <c r="BI227" s="169">
        <f t="shared" si="38"/>
        <v>0</v>
      </c>
      <c r="BJ227" s="18" t="s">
        <v>88</v>
      </c>
      <c r="BK227" s="170">
        <f t="shared" si="39"/>
        <v>0</v>
      </c>
      <c r="BL227" s="18" t="s">
        <v>249</v>
      </c>
      <c r="BM227" s="168" t="s">
        <v>2108</v>
      </c>
    </row>
    <row r="228" spans="1:65" s="2" customFormat="1" ht="24.2" customHeight="1">
      <c r="A228" s="33"/>
      <c r="B228" s="156"/>
      <c r="C228" s="180" t="s">
        <v>1411</v>
      </c>
      <c r="D228" s="180" t="s">
        <v>200</v>
      </c>
      <c r="E228" s="181" t="s">
        <v>2105</v>
      </c>
      <c r="F228" s="182" t="s">
        <v>2104</v>
      </c>
      <c r="G228" s="183" t="s">
        <v>1607</v>
      </c>
      <c r="H228" s="184">
        <v>1</v>
      </c>
      <c r="I228" s="185"/>
      <c r="J228" s="184">
        <f t="shared" si="30"/>
        <v>0</v>
      </c>
      <c r="K228" s="186"/>
      <c r="L228" s="187"/>
      <c r="M228" s="188" t="s">
        <v>1</v>
      </c>
      <c r="N228" s="189" t="s">
        <v>42</v>
      </c>
      <c r="O228" s="62"/>
      <c r="P228" s="166">
        <f t="shared" si="31"/>
        <v>0</v>
      </c>
      <c r="Q228" s="166">
        <v>0</v>
      </c>
      <c r="R228" s="166">
        <f t="shared" si="32"/>
        <v>0</v>
      </c>
      <c r="S228" s="166">
        <v>0</v>
      </c>
      <c r="T228" s="167">
        <f t="shared" si="3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8" t="s">
        <v>408</v>
      </c>
      <c r="AT228" s="168" t="s">
        <v>200</v>
      </c>
      <c r="AU228" s="168" t="s">
        <v>93</v>
      </c>
      <c r="AY228" s="18" t="s">
        <v>166</v>
      </c>
      <c r="BE228" s="169">
        <f t="shared" si="34"/>
        <v>0</v>
      </c>
      <c r="BF228" s="169">
        <f t="shared" si="35"/>
        <v>0</v>
      </c>
      <c r="BG228" s="169">
        <f t="shared" si="36"/>
        <v>0</v>
      </c>
      <c r="BH228" s="169">
        <f t="shared" si="37"/>
        <v>0</v>
      </c>
      <c r="BI228" s="169">
        <f t="shared" si="38"/>
        <v>0</v>
      </c>
      <c r="BJ228" s="18" t="s">
        <v>88</v>
      </c>
      <c r="BK228" s="170">
        <f t="shared" si="39"/>
        <v>0</v>
      </c>
      <c r="BL228" s="18" t="s">
        <v>249</v>
      </c>
      <c r="BM228" s="168" t="s">
        <v>2109</v>
      </c>
    </row>
    <row r="229" spans="1:65" s="2" customFormat="1" ht="24.2" customHeight="1">
      <c r="A229" s="33"/>
      <c r="B229" s="156"/>
      <c r="C229" s="157" t="s">
        <v>1416</v>
      </c>
      <c r="D229" s="157" t="s">
        <v>168</v>
      </c>
      <c r="E229" s="158" t="s">
        <v>2110</v>
      </c>
      <c r="F229" s="159" t="s">
        <v>2111</v>
      </c>
      <c r="G229" s="160" t="s">
        <v>2021</v>
      </c>
      <c r="H229" s="161">
        <v>28</v>
      </c>
      <c r="I229" s="162"/>
      <c r="J229" s="161">
        <f t="shared" si="30"/>
        <v>0</v>
      </c>
      <c r="K229" s="163"/>
      <c r="L229" s="34"/>
      <c r="M229" s="164" t="s">
        <v>1</v>
      </c>
      <c r="N229" s="165" t="s">
        <v>42</v>
      </c>
      <c r="O229" s="62"/>
      <c r="P229" s="166">
        <f t="shared" si="31"/>
        <v>0</v>
      </c>
      <c r="Q229" s="166">
        <v>0</v>
      </c>
      <c r="R229" s="166">
        <f t="shared" si="32"/>
        <v>0</v>
      </c>
      <c r="S229" s="166">
        <v>0</v>
      </c>
      <c r="T229" s="167">
        <f t="shared" si="3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8" t="s">
        <v>249</v>
      </c>
      <c r="AT229" s="168" t="s">
        <v>168</v>
      </c>
      <c r="AU229" s="168" t="s">
        <v>93</v>
      </c>
      <c r="AY229" s="18" t="s">
        <v>166</v>
      </c>
      <c r="BE229" s="169">
        <f t="shared" si="34"/>
        <v>0</v>
      </c>
      <c r="BF229" s="169">
        <f t="shared" si="35"/>
        <v>0</v>
      </c>
      <c r="BG229" s="169">
        <f t="shared" si="36"/>
        <v>0</v>
      </c>
      <c r="BH229" s="169">
        <f t="shared" si="37"/>
        <v>0</v>
      </c>
      <c r="BI229" s="169">
        <f t="shared" si="38"/>
        <v>0</v>
      </c>
      <c r="BJ229" s="18" t="s">
        <v>88</v>
      </c>
      <c r="BK229" s="170">
        <f t="shared" si="39"/>
        <v>0</v>
      </c>
      <c r="BL229" s="18" t="s">
        <v>249</v>
      </c>
      <c r="BM229" s="168" t="s">
        <v>2112</v>
      </c>
    </row>
    <row r="230" spans="1:65" s="2" customFormat="1" ht="24.2" customHeight="1">
      <c r="A230" s="33"/>
      <c r="B230" s="156"/>
      <c r="C230" s="180" t="s">
        <v>1421</v>
      </c>
      <c r="D230" s="180" t="s">
        <v>200</v>
      </c>
      <c r="E230" s="181" t="s">
        <v>2113</v>
      </c>
      <c r="F230" s="182" t="s">
        <v>2111</v>
      </c>
      <c r="G230" s="183" t="s">
        <v>2021</v>
      </c>
      <c r="H230" s="184">
        <v>28</v>
      </c>
      <c r="I230" s="185"/>
      <c r="J230" s="184">
        <f t="shared" si="30"/>
        <v>0</v>
      </c>
      <c r="K230" s="186"/>
      <c r="L230" s="187"/>
      <c r="M230" s="188" t="s">
        <v>1</v>
      </c>
      <c r="N230" s="189" t="s">
        <v>42</v>
      </c>
      <c r="O230" s="62"/>
      <c r="P230" s="166">
        <f t="shared" si="31"/>
        <v>0</v>
      </c>
      <c r="Q230" s="166">
        <v>0</v>
      </c>
      <c r="R230" s="166">
        <f t="shared" si="32"/>
        <v>0</v>
      </c>
      <c r="S230" s="166">
        <v>0</v>
      </c>
      <c r="T230" s="167">
        <f t="shared" si="3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8" t="s">
        <v>408</v>
      </c>
      <c r="AT230" s="168" t="s">
        <v>200</v>
      </c>
      <c r="AU230" s="168" t="s">
        <v>93</v>
      </c>
      <c r="AY230" s="18" t="s">
        <v>166</v>
      </c>
      <c r="BE230" s="169">
        <f t="shared" si="34"/>
        <v>0</v>
      </c>
      <c r="BF230" s="169">
        <f t="shared" si="35"/>
        <v>0</v>
      </c>
      <c r="BG230" s="169">
        <f t="shared" si="36"/>
        <v>0</v>
      </c>
      <c r="BH230" s="169">
        <f t="shared" si="37"/>
        <v>0</v>
      </c>
      <c r="BI230" s="169">
        <f t="shared" si="38"/>
        <v>0</v>
      </c>
      <c r="BJ230" s="18" t="s">
        <v>88</v>
      </c>
      <c r="BK230" s="170">
        <f t="shared" si="39"/>
        <v>0</v>
      </c>
      <c r="BL230" s="18" t="s">
        <v>249</v>
      </c>
      <c r="BM230" s="168" t="s">
        <v>2114</v>
      </c>
    </row>
    <row r="231" spans="1:65" s="2" customFormat="1" ht="24.2" customHeight="1">
      <c r="A231" s="33"/>
      <c r="B231" s="156"/>
      <c r="C231" s="157" t="s">
        <v>258</v>
      </c>
      <c r="D231" s="157" t="s">
        <v>168</v>
      </c>
      <c r="E231" s="158" t="s">
        <v>2115</v>
      </c>
      <c r="F231" s="159" t="s">
        <v>2116</v>
      </c>
      <c r="G231" s="160" t="s">
        <v>2021</v>
      </c>
      <c r="H231" s="161">
        <v>9</v>
      </c>
      <c r="I231" s="162"/>
      <c r="J231" s="161">
        <f t="shared" si="30"/>
        <v>0</v>
      </c>
      <c r="K231" s="163"/>
      <c r="L231" s="34"/>
      <c r="M231" s="164" t="s">
        <v>1</v>
      </c>
      <c r="N231" s="165" t="s">
        <v>42</v>
      </c>
      <c r="O231" s="62"/>
      <c r="P231" s="166">
        <f t="shared" si="31"/>
        <v>0</v>
      </c>
      <c r="Q231" s="166">
        <v>0</v>
      </c>
      <c r="R231" s="166">
        <f t="shared" si="32"/>
        <v>0</v>
      </c>
      <c r="S231" s="166">
        <v>0</v>
      </c>
      <c r="T231" s="167">
        <f t="shared" si="3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8" t="s">
        <v>249</v>
      </c>
      <c r="AT231" s="168" t="s">
        <v>168</v>
      </c>
      <c r="AU231" s="168" t="s">
        <v>93</v>
      </c>
      <c r="AY231" s="18" t="s">
        <v>166</v>
      </c>
      <c r="BE231" s="169">
        <f t="shared" si="34"/>
        <v>0</v>
      </c>
      <c r="BF231" s="169">
        <f t="shared" si="35"/>
        <v>0</v>
      </c>
      <c r="BG231" s="169">
        <f t="shared" si="36"/>
        <v>0</v>
      </c>
      <c r="BH231" s="169">
        <f t="shared" si="37"/>
        <v>0</v>
      </c>
      <c r="BI231" s="169">
        <f t="shared" si="38"/>
        <v>0</v>
      </c>
      <c r="BJ231" s="18" t="s">
        <v>88</v>
      </c>
      <c r="BK231" s="170">
        <f t="shared" si="39"/>
        <v>0</v>
      </c>
      <c r="BL231" s="18" t="s">
        <v>249</v>
      </c>
      <c r="BM231" s="168" t="s">
        <v>2117</v>
      </c>
    </row>
    <row r="232" spans="1:65" s="2" customFormat="1" ht="24.2" customHeight="1">
      <c r="A232" s="33"/>
      <c r="B232" s="156"/>
      <c r="C232" s="180" t="s">
        <v>1429</v>
      </c>
      <c r="D232" s="180" t="s">
        <v>200</v>
      </c>
      <c r="E232" s="181" t="s">
        <v>2118</v>
      </c>
      <c r="F232" s="182" t="s">
        <v>2116</v>
      </c>
      <c r="G232" s="183" t="s">
        <v>2021</v>
      </c>
      <c r="H232" s="184">
        <v>9</v>
      </c>
      <c r="I232" s="185"/>
      <c r="J232" s="184">
        <f t="shared" si="30"/>
        <v>0</v>
      </c>
      <c r="K232" s="186"/>
      <c r="L232" s="187"/>
      <c r="M232" s="188" t="s">
        <v>1</v>
      </c>
      <c r="N232" s="189" t="s">
        <v>42</v>
      </c>
      <c r="O232" s="62"/>
      <c r="P232" s="166">
        <f t="shared" si="31"/>
        <v>0</v>
      </c>
      <c r="Q232" s="166">
        <v>0</v>
      </c>
      <c r="R232" s="166">
        <f t="shared" si="32"/>
        <v>0</v>
      </c>
      <c r="S232" s="166">
        <v>0</v>
      </c>
      <c r="T232" s="167">
        <f t="shared" si="3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8" t="s">
        <v>408</v>
      </c>
      <c r="AT232" s="168" t="s">
        <v>200</v>
      </c>
      <c r="AU232" s="168" t="s">
        <v>93</v>
      </c>
      <c r="AY232" s="18" t="s">
        <v>166</v>
      </c>
      <c r="BE232" s="169">
        <f t="shared" si="34"/>
        <v>0</v>
      </c>
      <c r="BF232" s="169">
        <f t="shared" si="35"/>
        <v>0</v>
      </c>
      <c r="BG232" s="169">
        <f t="shared" si="36"/>
        <v>0</v>
      </c>
      <c r="BH232" s="169">
        <f t="shared" si="37"/>
        <v>0</v>
      </c>
      <c r="BI232" s="169">
        <f t="shared" si="38"/>
        <v>0</v>
      </c>
      <c r="BJ232" s="18" t="s">
        <v>88</v>
      </c>
      <c r="BK232" s="170">
        <f t="shared" si="39"/>
        <v>0</v>
      </c>
      <c r="BL232" s="18" t="s">
        <v>249</v>
      </c>
      <c r="BM232" s="168" t="s">
        <v>2119</v>
      </c>
    </row>
    <row r="233" spans="1:65" s="2" customFormat="1" ht="24.2" customHeight="1">
      <c r="A233" s="33"/>
      <c r="B233" s="156"/>
      <c r="C233" s="157" t="s">
        <v>1435</v>
      </c>
      <c r="D233" s="157" t="s">
        <v>168</v>
      </c>
      <c r="E233" s="158" t="s">
        <v>2120</v>
      </c>
      <c r="F233" s="159" t="s">
        <v>2121</v>
      </c>
      <c r="G233" s="160" t="s">
        <v>171</v>
      </c>
      <c r="H233" s="161">
        <v>77</v>
      </c>
      <c r="I233" s="162"/>
      <c r="J233" s="161">
        <f t="shared" si="30"/>
        <v>0</v>
      </c>
      <c r="K233" s="163"/>
      <c r="L233" s="34"/>
      <c r="M233" s="164" t="s">
        <v>1</v>
      </c>
      <c r="N233" s="165" t="s">
        <v>42</v>
      </c>
      <c r="O233" s="62"/>
      <c r="P233" s="166">
        <f t="shared" si="31"/>
        <v>0</v>
      </c>
      <c r="Q233" s="166">
        <v>0</v>
      </c>
      <c r="R233" s="166">
        <f t="shared" si="32"/>
        <v>0</v>
      </c>
      <c r="S233" s="166">
        <v>0</v>
      </c>
      <c r="T233" s="167">
        <f t="shared" si="3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8" t="s">
        <v>249</v>
      </c>
      <c r="AT233" s="168" t="s">
        <v>168</v>
      </c>
      <c r="AU233" s="168" t="s">
        <v>93</v>
      </c>
      <c r="AY233" s="18" t="s">
        <v>166</v>
      </c>
      <c r="BE233" s="169">
        <f t="shared" si="34"/>
        <v>0</v>
      </c>
      <c r="BF233" s="169">
        <f t="shared" si="35"/>
        <v>0</v>
      </c>
      <c r="BG233" s="169">
        <f t="shared" si="36"/>
        <v>0</v>
      </c>
      <c r="BH233" s="169">
        <f t="shared" si="37"/>
        <v>0</v>
      </c>
      <c r="BI233" s="169">
        <f t="shared" si="38"/>
        <v>0</v>
      </c>
      <c r="BJ233" s="18" t="s">
        <v>88</v>
      </c>
      <c r="BK233" s="170">
        <f t="shared" si="39"/>
        <v>0</v>
      </c>
      <c r="BL233" s="18" t="s">
        <v>249</v>
      </c>
      <c r="BM233" s="168" t="s">
        <v>2122</v>
      </c>
    </row>
    <row r="234" spans="1:65" s="2" customFormat="1" ht="24.2" customHeight="1">
      <c r="A234" s="33"/>
      <c r="B234" s="156"/>
      <c r="C234" s="180" t="s">
        <v>1447</v>
      </c>
      <c r="D234" s="180" t="s">
        <v>200</v>
      </c>
      <c r="E234" s="181" t="s">
        <v>2123</v>
      </c>
      <c r="F234" s="182" t="s">
        <v>2121</v>
      </c>
      <c r="G234" s="183" t="s">
        <v>171</v>
      </c>
      <c r="H234" s="184">
        <v>77</v>
      </c>
      <c r="I234" s="185"/>
      <c r="J234" s="184">
        <f t="shared" si="30"/>
        <v>0</v>
      </c>
      <c r="K234" s="186"/>
      <c r="L234" s="187"/>
      <c r="M234" s="188" t="s">
        <v>1</v>
      </c>
      <c r="N234" s="189" t="s">
        <v>42</v>
      </c>
      <c r="O234" s="62"/>
      <c r="P234" s="166">
        <f t="shared" si="31"/>
        <v>0</v>
      </c>
      <c r="Q234" s="166">
        <v>0</v>
      </c>
      <c r="R234" s="166">
        <f t="shared" si="32"/>
        <v>0</v>
      </c>
      <c r="S234" s="166">
        <v>0</v>
      </c>
      <c r="T234" s="167">
        <f t="shared" si="3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8" t="s">
        <v>408</v>
      </c>
      <c r="AT234" s="168" t="s">
        <v>200</v>
      </c>
      <c r="AU234" s="168" t="s">
        <v>93</v>
      </c>
      <c r="AY234" s="18" t="s">
        <v>166</v>
      </c>
      <c r="BE234" s="169">
        <f t="shared" si="34"/>
        <v>0</v>
      </c>
      <c r="BF234" s="169">
        <f t="shared" si="35"/>
        <v>0</v>
      </c>
      <c r="BG234" s="169">
        <f t="shared" si="36"/>
        <v>0</v>
      </c>
      <c r="BH234" s="169">
        <f t="shared" si="37"/>
        <v>0</v>
      </c>
      <c r="BI234" s="169">
        <f t="shared" si="38"/>
        <v>0</v>
      </c>
      <c r="BJ234" s="18" t="s">
        <v>88</v>
      </c>
      <c r="BK234" s="170">
        <f t="shared" si="39"/>
        <v>0</v>
      </c>
      <c r="BL234" s="18" t="s">
        <v>249</v>
      </c>
      <c r="BM234" s="168" t="s">
        <v>2124</v>
      </c>
    </row>
    <row r="235" spans="1:65" s="12" customFormat="1" ht="20.85" customHeight="1">
      <c r="B235" s="143"/>
      <c r="D235" s="144" t="s">
        <v>75</v>
      </c>
      <c r="E235" s="154" t="s">
        <v>2125</v>
      </c>
      <c r="F235" s="154" t="s">
        <v>2126</v>
      </c>
      <c r="I235" s="146"/>
      <c r="J235" s="155">
        <f>BK235</f>
        <v>0</v>
      </c>
      <c r="L235" s="143"/>
      <c r="M235" s="148"/>
      <c r="N235" s="149"/>
      <c r="O235" s="149"/>
      <c r="P235" s="150">
        <f>SUM(P236:P255)</f>
        <v>0</v>
      </c>
      <c r="Q235" s="149"/>
      <c r="R235" s="150">
        <f>SUM(R236:R255)</f>
        <v>0</v>
      </c>
      <c r="S235" s="149"/>
      <c r="T235" s="151">
        <f>SUM(T236:T255)</f>
        <v>0</v>
      </c>
      <c r="AR235" s="144" t="s">
        <v>83</v>
      </c>
      <c r="AT235" s="152" t="s">
        <v>75</v>
      </c>
      <c r="AU235" s="152" t="s">
        <v>88</v>
      </c>
      <c r="AY235" s="144" t="s">
        <v>166</v>
      </c>
      <c r="BK235" s="153">
        <f>SUM(BK236:BK255)</f>
        <v>0</v>
      </c>
    </row>
    <row r="236" spans="1:65" s="2" customFormat="1" ht="16.5" customHeight="1">
      <c r="A236" s="33"/>
      <c r="B236" s="156"/>
      <c r="C236" s="157" t="s">
        <v>1451</v>
      </c>
      <c r="D236" s="157" t="s">
        <v>168</v>
      </c>
      <c r="E236" s="158" t="s">
        <v>2127</v>
      </c>
      <c r="F236" s="159" t="s">
        <v>2128</v>
      </c>
      <c r="G236" s="160" t="s">
        <v>1607</v>
      </c>
      <c r="H236" s="161">
        <v>1</v>
      </c>
      <c r="I236" s="162"/>
      <c r="J236" s="161">
        <f t="shared" ref="J236:J255" si="40">ROUND(I236*H236,3)</f>
        <v>0</v>
      </c>
      <c r="K236" s="163"/>
      <c r="L236" s="34"/>
      <c r="M236" s="164" t="s">
        <v>1</v>
      </c>
      <c r="N236" s="165" t="s">
        <v>42</v>
      </c>
      <c r="O236" s="62"/>
      <c r="P236" s="166">
        <f t="shared" ref="P236:P255" si="41">O236*H236</f>
        <v>0</v>
      </c>
      <c r="Q236" s="166">
        <v>0</v>
      </c>
      <c r="R236" s="166">
        <f t="shared" ref="R236:R255" si="42">Q236*H236</f>
        <v>0</v>
      </c>
      <c r="S236" s="166">
        <v>0</v>
      </c>
      <c r="T236" s="167">
        <f t="shared" ref="T236:T255" si="43"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8" t="s">
        <v>249</v>
      </c>
      <c r="AT236" s="168" t="s">
        <v>168</v>
      </c>
      <c r="AU236" s="168" t="s">
        <v>93</v>
      </c>
      <c r="AY236" s="18" t="s">
        <v>166</v>
      </c>
      <c r="BE236" s="169">
        <f t="shared" ref="BE236:BE255" si="44">IF(N236="základná",J236,0)</f>
        <v>0</v>
      </c>
      <c r="BF236" s="169">
        <f t="shared" ref="BF236:BF255" si="45">IF(N236="znížená",J236,0)</f>
        <v>0</v>
      </c>
      <c r="BG236" s="169">
        <f t="shared" ref="BG236:BG255" si="46">IF(N236="zákl. prenesená",J236,0)</f>
        <v>0</v>
      </c>
      <c r="BH236" s="169">
        <f t="shared" ref="BH236:BH255" si="47">IF(N236="zníž. prenesená",J236,0)</f>
        <v>0</v>
      </c>
      <c r="BI236" s="169">
        <f t="shared" ref="BI236:BI255" si="48">IF(N236="nulová",J236,0)</f>
        <v>0</v>
      </c>
      <c r="BJ236" s="18" t="s">
        <v>88</v>
      </c>
      <c r="BK236" s="170">
        <f t="shared" ref="BK236:BK255" si="49">ROUND(I236*H236,3)</f>
        <v>0</v>
      </c>
      <c r="BL236" s="18" t="s">
        <v>249</v>
      </c>
      <c r="BM236" s="168" t="s">
        <v>2129</v>
      </c>
    </row>
    <row r="237" spans="1:65" s="2" customFormat="1" ht="16.5" customHeight="1">
      <c r="A237" s="33"/>
      <c r="B237" s="156"/>
      <c r="C237" s="180" t="s">
        <v>1463</v>
      </c>
      <c r="D237" s="180" t="s">
        <v>200</v>
      </c>
      <c r="E237" s="181" t="s">
        <v>2127</v>
      </c>
      <c r="F237" s="182" t="s">
        <v>2128</v>
      </c>
      <c r="G237" s="183" t="s">
        <v>1607</v>
      </c>
      <c r="H237" s="184">
        <v>1</v>
      </c>
      <c r="I237" s="185"/>
      <c r="J237" s="184">
        <f t="shared" si="40"/>
        <v>0</v>
      </c>
      <c r="K237" s="186"/>
      <c r="L237" s="187"/>
      <c r="M237" s="188" t="s">
        <v>1</v>
      </c>
      <c r="N237" s="189" t="s">
        <v>42</v>
      </c>
      <c r="O237" s="62"/>
      <c r="P237" s="166">
        <f t="shared" si="41"/>
        <v>0</v>
      </c>
      <c r="Q237" s="166">
        <v>0</v>
      </c>
      <c r="R237" s="166">
        <f t="shared" si="42"/>
        <v>0</v>
      </c>
      <c r="S237" s="166">
        <v>0</v>
      </c>
      <c r="T237" s="167">
        <f t="shared" si="4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8" t="s">
        <v>408</v>
      </c>
      <c r="AT237" s="168" t="s">
        <v>200</v>
      </c>
      <c r="AU237" s="168" t="s">
        <v>93</v>
      </c>
      <c r="AY237" s="18" t="s">
        <v>166</v>
      </c>
      <c r="BE237" s="169">
        <f t="shared" si="44"/>
        <v>0</v>
      </c>
      <c r="BF237" s="169">
        <f t="shared" si="45"/>
        <v>0</v>
      </c>
      <c r="BG237" s="169">
        <f t="shared" si="46"/>
        <v>0</v>
      </c>
      <c r="BH237" s="169">
        <f t="shared" si="47"/>
        <v>0</v>
      </c>
      <c r="BI237" s="169">
        <f t="shared" si="48"/>
        <v>0</v>
      </c>
      <c r="BJ237" s="18" t="s">
        <v>88</v>
      </c>
      <c r="BK237" s="170">
        <f t="shared" si="49"/>
        <v>0</v>
      </c>
      <c r="BL237" s="18" t="s">
        <v>249</v>
      </c>
      <c r="BM237" s="168" t="s">
        <v>2130</v>
      </c>
    </row>
    <row r="238" spans="1:65" s="2" customFormat="1" ht="16.5" customHeight="1">
      <c r="A238" s="33"/>
      <c r="B238" s="156"/>
      <c r="C238" s="157" t="s">
        <v>1470</v>
      </c>
      <c r="D238" s="157" t="s">
        <v>168</v>
      </c>
      <c r="E238" s="158" t="s">
        <v>2131</v>
      </c>
      <c r="F238" s="159" t="s">
        <v>2132</v>
      </c>
      <c r="G238" s="160" t="s">
        <v>1607</v>
      </c>
      <c r="H238" s="161">
        <v>1</v>
      </c>
      <c r="I238" s="162"/>
      <c r="J238" s="161">
        <f t="shared" si="40"/>
        <v>0</v>
      </c>
      <c r="K238" s="163"/>
      <c r="L238" s="34"/>
      <c r="M238" s="164" t="s">
        <v>1</v>
      </c>
      <c r="N238" s="165" t="s">
        <v>42</v>
      </c>
      <c r="O238" s="62"/>
      <c r="P238" s="166">
        <f t="shared" si="41"/>
        <v>0</v>
      </c>
      <c r="Q238" s="166">
        <v>0</v>
      </c>
      <c r="R238" s="166">
        <f t="shared" si="42"/>
        <v>0</v>
      </c>
      <c r="S238" s="166">
        <v>0</v>
      </c>
      <c r="T238" s="167">
        <f t="shared" si="4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8" t="s">
        <v>249</v>
      </c>
      <c r="AT238" s="168" t="s">
        <v>168</v>
      </c>
      <c r="AU238" s="168" t="s">
        <v>93</v>
      </c>
      <c r="AY238" s="18" t="s">
        <v>166</v>
      </c>
      <c r="BE238" s="169">
        <f t="shared" si="44"/>
        <v>0</v>
      </c>
      <c r="BF238" s="169">
        <f t="shared" si="45"/>
        <v>0</v>
      </c>
      <c r="BG238" s="169">
        <f t="shared" si="46"/>
        <v>0</v>
      </c>
      <c r="BH238" s="169">
        <f t="shared" si="47"/>
        <v>0</v>
      </c>
      <c r="BI238" s="169">
        <f t="shared" si="48"/>
        <v>0</v>
      </c>
      <c r="BJ238" s="18" t="s">
        <v>88</v>
      </c>
      <c r="BK238" s="170">
        <f t="shared" si="49"/>
        <v>0</v>
      </c>
      <c r="BL238" s="18" t="s">
        <v>249</v>
      </c>
      <c r="BM238" s="168" t="s">
        <v>2133</v>
      </c>
    </row>
    <row r="239" spans="1:65" s="2" customFormat="1" ht="16.5" customHeight="1">
      <c r="A239" s="33"/>
      <c r="B239" s="156"/>
      <c r="C239" s="180" t="s">
        <v>1475</v>
      </c>
      <c r="D239" s="180" t="s">
        <v>200</v>
      </c>
      <c r="E239" s="181" t="s">
        <v>2134</v>
      </c>
      <c r="F239" s="182" t="s">
        <v>2132</v>
      </c>
      <c r="G239" s="183" t="s">
        <v>1607</v>
      </c>
      <c r="H239" s="184">
        <v>1</v>
      </c>
      <c r="I239" s="185"/>
      <c r="J239" s="184">
        <f t="shared" si="40"/>
        <v>0</v>
      </c>
      <c r="K239" s="186"/>
      <c r="L239" s="187"/>
      <c r="M239" s="188" t="s">
        <v>1</v>
      </c>
      <c r="N239" s="189" t="s">
        <v>42</v>
      </c>
      <c r="O239" s="62"/>
      <c r="P239" s="166">
        <f t="shared" si="41"/>
        <v>0</v>
      </c>
      <c r="Q239" s="166">
        <v>0</v>
      </c>
      <c r="R239" s="166">
        <f t="shared" si="42"/>
        <v>0</v>
      </c>
      <c r="S239" s="166">
        <v>0</v>
      </c>
      <c r="T239" s="167">
        <f t="shared" si="4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8" t="s">
        <v>408</v>
      </c>
      <c r="AT239" s="168" t="s">
        <v>200</v>
      </c>
      <c r="AU239" s="168" t="s">
        <v>93</v>
      </c>
      <c r="AY239" s="18" t="s">
        <v>166</v>
      </c>
      <c r="BE239" s="169">
        <f t="shared" si="44"/>
        <v>0</v>
      </c>
      <c r="BF239" s="169">
        <f t="shared" si="45"/>
        <v>0</v>
      </c>
      <c r="BG239" s="169">
        <f t="shared" si="46"/>
        <v>0</v>
      </c>
      <c r="BH239" s="169">
        <f t="shared" si="47"/>
        <v>0</v>
      </c>
      <c r="BI239" s="169">
        <f t="shared" si="48"/>
        <v>0</v>
      </c>
      <c r="BJ239" s="18" t="s">
        <v>88</v>
      </c>
      <c r="BK239" s="170">
        <f t="shared" si="49"/>
        <v>0</v>
      </c>
      <c r="BL239" s="18" t="s">
        <v>249</v>
      </c>
      <c r="BM239" s="168" t="s">
        <v>2135</v>
      </c>
    </row>
    <row r="240" spans="1:65" s="2" customFormat="1" ht="16.5" customHeight="1">
      <c r="A240" s="33"/>
      <c r="B240" s="156"/>
      <c r="C240" s="157" t="s">
        <v>1480</v>
      </c>
      <c r="D240" s="157" t="s">
        <v>168</v>
      </c>
      <c r="E240" s="158" t="s">
        <v>2136</v>
      </c>
      <c r="F240" s="159" t="s">
        <v>2040</v>
      </c>
      <c r="G240" s="160" t="s">
        <v>221</v>
      </c>
      <c r="H240" s="161">
        <v>2</v>
      </c>
      <c r="I240" s="162"/>
      <c r="J240" s="161">
        <f t="shared" si="40"/>
        <v>0</v>
      </c>
      <c r="K240" s="163"/>
      <c r="L240" s="34"/>
      <c r="M240" s="164" t="s">
        <v>1</v>
      </c>
      <c r="N240" s="165" t="s">
        <v>42</v>
      </c>
      <c r="O240" s="62"/>
      <c r="P240" s="166">
        <f t="shared" si="41"/>
        <v>0</v>
      </c>
      <c r="Q240" s="166">
        <v>0</v>
      </c>
      <c r="R240" s="166">
        <f t="shared" si="42"/>
        <v>0</v>
      </c>
      <c r="S240" s="166">
        <v>0</v>
      </c>
      <c r="T240" s="167">
        <f t="shared" si="4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8" t="s">
        <v>249</v>
      </c>
      <c r="AT240" s="168" t="s">
        <v>168</v>
      </c>
      <c r="AU240" s="168" t="s">
        <v>93</v>
      </c>
      <c r="AY240" s="18" t="s">
        <v>166</v>
      </c>
      <c r="BE240" s="169">
        <f t="shared" si="44"/>
        <v>0</v>
      </c>
      <c r="BF240" s="169">
        <f t="shared" si="45"/>
        <v>0</v>
      </c>
      <c r="BG240" s="169">
        <f t="shared" si="46"/>
        <v>0</v>
      </c>
      <c r="BH240" s="169">
        <f t="shared" si="47"/>
        <v>0</v>
      </c>
      <c r="BI240" s="169">
        <f t="shared" si="48"/>
        <v>0</v>
      </c>
      <c r="BJ240" s="18" t="s">
        <v>88</v>
      </c>
      <c r="BK240" s="170">
        <f t="shared" si="49"/>
        <v>0</v>
      </c>
      <c r="BL240" s="18" t="s">
        <v>249</v>
      </c>
      <c r="BM240" s="168" t="s">
        <v>2137</v>
      </c>
    </row>
    <row r="241" spans="1:65" s="2" customFormat="1" ht="16.5" customHeight="1">
      <c r="A241" s="33"/>
      <c r="B241" s="156"/>
      <c r="C241" s="180" t="s">
        <v>1486</v>
      </c>
      <c r="D241" s="180" t="s">
        <v>200</v>
      </c>
      <c r="E241" s="181" t="s">
        <v>2136</v>
      </c>
      <c r="F241" s="182" t="s">
        <v>2040</v>
      </c>
      <c r="G241" s="183" t="s">
        <v>221</v>
      </c>
      <c r="H241" s="184">
        <v>2</v>
      </c>
      <c r="I241" s="185"/>
      <c r="J241" s="184">
        <f t="shared" si="40"/>
        <v>0</v>
      </c>
      <c r="K241" s="186"/>
      <c r="L241" s="187"/>
      <c r="M241" s="188" t="s">
        <v>1</v>
      </c>
      <c r="N241" s="189" t="s">
        <v>42</v>
      </c>
      <c r="O241" s="62"/>
      <c r="P241" s="166">
        <f t="shared" si="41"/>
        <v>0</v>
      </c>
      <c r="Q241" s="166">
        <v>0</v>
      </c>
      <c r="R241" s="166">
        <f t="shared" si="42"/>
        <v>0</v>
      </c>
      <c r="S241" s="166">
        <v>0</v>
      </c>
      <c r="T241" s="167">
        <f t="shared" si="4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8" t="s">
        <v>408</v>
      </c>
      <c r="AT241" s="168" t="s">
        <v>200</v>
      </c>
      <c r="AU241" s="168" t="s">
        <v>93</v>
      </c>
      <c r="AY241" s="18" t="s">
        <v>166</v>
      </c>
      <c r="BE241" s="169">
        <f t="shared" si="44"/>
        <v>0</v>
      </c>
      <c r="BF241" s="169">
        <f t="shared" si="45"/>
        <v>0</v>
      </c>
      <c r="BG241" s="169">
        <f t="shared" si="46"/>
        <v>0</v>
      </c>
      <c r="BH241" s="169">
        <f t="shared" si="47"/>
        <v>0</v>
      </c>
      <c r="BI241" s="169">
        <f t="shared" si="48"/>
        <v>0</v>
      </c>
      <c r="BJ241" s="18" t="s">
        <v>88</v>
      </c>
      <c r="BK241" s="170">
        <f t="shared" si="49"/>
        <v>0</v>
      </c>
      <c r="BL241" s="18" t="s">
        <v>249</v>
      </c>
      <c r="BM241" s="168" t="s">
        <v>2138</v>
      </c>
    </row>
    <row r="242" spans="1:65" s="2" customFormat="1" ht="16.5" customHeight="1">
      <c r="A242" s="33"/>
      <c r="B242" s="156"/>
      <c r="C242" s="157" t="s">
        <v>1494</v>
      </c>
      <c r="D242" s="157" t="s">
        <v>168</v>
      </c>
      <c r="E242" s="158" t="s">
        <v>2036</v>
      </c>
      <c r="F242" s="159" t="s">
        <v>2037</v>
      </c>
      <c r="G242" s="160" t="s">
        <v>221</v>
      </c>
      <c r="H242" s="161">
        <v>2</v>
      </c>
      <c r="I242" s="162"/>
      <c r="J242" s="161">
        <f t="shared" si="40"/>
        <v>0</v>
      </c>
      <c r="K242" s="163"/>
      <c r="L242" s="34"/>
      <c r="M242" s="164" t="s">
        <v>1</v>
      </c>
      <c r="N242" s="165" t="s">
        <v>42</v>
      </c>
      <c r="O242" s="62"/>
      <c r="P242" s="166">
        <f t="shared" si="41"/>
        <v>0</v>
      </c>
      <c r="Q242" s="166">
        <v>0</v>
      </c>
      <c r="R242" s="166">
        <f t="shared" si="42"/>
        <v>0</v>
      </c>
      <c r="S242" s="166">
        <v>0</v>
      </c>
      <c r="T242" s="167">
        <f t="shared" si="4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8" t="s">
        <v>249</v>
      </c>
      <c r="AT242" s="168" t="s">
        <v>168</v>
      </c>
      <c r="AU242" s="168" t="s">
        <v>93</v>
      </c>
      <c r="AY242" s="18" t="s">
        <v>166</v>
      </c>
      <c r="BE242" s="169">
        <f t="shared" si="44"/>
        <v>0</v>
      </c>
      <c r="BF242" s="169">
        <f t="shared" si="45"/>
        <v>0</v>
      </c>
      <c r="BG242" s="169">
        <f t="shared" si="46"/>
        <v>0</v>
      </c>
      <c r="BH242" s="169">
        <f t="shared" si="47"/>
        <v>0</v>
      </c>
      <c r="BI242" s="169">
        <f t="shared" si="48"/>
        <v>0</v>
      </c>
      <c r="BJ242" s="18" t="s">
        <v>88</v>
      </c>
      <c r="BK242" s="170">
        <f t="shared" si="49"/>
        <v>0</v>
      </c>
      <c r="BL242" s="18" t="s">
        <v>249</v>
      </c>
      <c r="BM242" s="168" t="s">
        <v>2139</v>
      </c>
    </row>
    <row r="243" spans="1:65" s="2" customFormat="1" ht="16.5" customHeight="1">
      <c r="A243" s="33"/>
      <c r="B243" s="156"/>
      <c r="C243" s="180" t="s">
        <v>1505</v>
      </c>
      <c r="D243" s="180" t="s">
        <v>200</v>
      </c>
      <c r="E243" s="181" t="s">
        <v>2038</v>
      </c>
      <c r="F243" s="182" t="s">
        <v>2037</v>
      </c>
      <c r="G243" s="183" t="s">
        <v>221</v>
      </c>
      <c r="H243" s="184">
        <v>2</v>
      </c>
      <c r="I243" s="185"/>
      <c r="J243" s="184">
        <f t="shared" si="40"/>
        <v>0</v>
      </c>
      <c r="K243" s="186"/>
      <c r="L243" s="187"/>
      <c r="M243" s="188" t="s">
        <v>1</v>
      </c>
      <c r="N243" s="189" t="s">
        <v>42</v>
      </c>
      <c r="O243" s="62"/>
      <c r="P243" s="166">
        <f t="shared" si="41"/>
        <v>0</v>
      </c>
      <c r="Q243" s="166">
        <v>0</v>
      </c>
      <c r="R243" s="166">
        <f t="shared" si="42"/>
        <v>0</v>
      </c>
      <c r="S243" s="166">
        <v>0</v>
      </c>
      <c r="T243" s="167">
        <f t="shared" si="4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8" t="s">
        <v>408</v>
      </c>
      <c r="AT243" s="168" t="s">
        <v>200</v>
      </c>
      <c r="AU243" s="168" t="s">
        <v>93</v>
      </c>
      <c r="AY243" s="18" t="s">
        <v>166</v>
      </c>
      <c r="BE243" s="169">
        <f t="shared" si="44"/>
        <v>0</v>
      </c>
      <c r="BF243" s="169">
        <f t="shared" si="45"/>
        <v>0</v>
      </c>
      <c r="BG243" s="169">
        <f t="shared" si="46"/>
        <v>0</v>
      </c>
      <c r="BH243" s="169">
        <f t="shared" si="47"/>
        <v>0</v>
      </c>
      <c r="BI243" s="169">
        <f t="shared" si="48"/>
        <v>0</v>
      </c>
      <c r="BJ243" s="18" t="s">
        <v>88</v>
      </c>
      <c r="BK243" s="170">
        <f t="shared" si="49"/>
        <v>0</v>
      </c>
      <c r="BL243" s="18" t="s">
        <v>249</v>
      </c>
      <c r="BM243" s="168" t="s">
        <v>2140</v>
      </c>
    </row>
    <row r="244" spans="1:65" s="2" customFormat="1" ht="16.5" customHeight="1">
      <c r="A244" s="33"/>
      <c r="B244" s="156"/>
      <c r="C244" s="157" t="s">
        <v>1520</v>
      </c>
      <c r="D244" s="157" t="s">
        <v>168</v>
      </c>
      <c r="E244" s="158" t="s">
        <v>2141</v>
      </c>
      <c r="F244" s="159" t="s">
        <v>2142</v>
      </c>
      <c r="G244" s="160" t="s">
        <v>221</v>
      </c>
      <c r="H244" s="161">
        <v>1</v>
      </c>
      <c r="I244" s="162"/>
      <c r="J244" s="161">
        <f t="shared" si="40"/>
        <v>0</v>
      </c>
      <c r="K244" s="163"/>
      <c r="L244" s="34"/>
      <c r="M244" s="164" t="s">
        <v>1</v>
      </c>
      <c r="N244" s="165" t="s">
        <v>42</v>
      </c>
      <c r="O244" s="62"/>
      <c r="P244" s="166">
        <f t="shared" si="41"/>
        <v>0</v>
      </c>
      <c r="Q244" s="166">
        <v>0</v>
      </c>
      <c r="R244" s="166">
        <f t="shared" si="42"/>
        <v>0</v>
      </c>
      <c r="S244" s="166">
        <v>0</v>
      </c>
      <c r="T244" s="167">
        <f t="shared" si="4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8" t="s">
        <v>249</v>
      </c>
      <c r="AT244" s="168" t="s">
        <v>168</v>
      </c>
      <c r="AU244" s="168" t="s">
        <v>93</v>
      </c>
      <c r="AY244" s="18" t="s">
        <v>166</v>
      </c>
      <c r="BE244" s="169">
        <f t="shared" si="44"/>
        <v>0</v>
      </c>
      <c r="BF244" s="169">
        <f t="shared" si="45"/>
        <v>0</v>
      </c>
      <c r="BG244" s="169">
        <f t="shared" si="46"/>
        <v>0</v>
      </c>
      <c r="BH244" s="169">
        <f t="shared" si="47"/>
        <v>0</v>
      </c>
      <c r="BI244" s="169">
        <f t="shared" si="48"/>
        <v>0</v>
      </c>
      <c r="BJ244" s="18" t="s">
        <v>88</v>
      </c>
      <c r="BK244" s="170">
        <f t="shared" si="49"/>
        <v>0</v>
      </c>
      <c r="BL244" s="18" t="s">
        <v>249</v>
      </c>
      <c r="BM244" s="168" t="s">
        <v>2143</v>
      </c>
    </row>
    <row r="245" spans="1:65" s="2" customFormat="1" ht="16.5" customHeight="1">
      <c r="A245" s="33"/>
      <c r="B245" s="156"/>
      <c r="C245" s="180" t="s">
        <v>1524</v>
      </c>
      <c r="D245" s="180" t="s">
        <v>200</v>
      </c>
      <c r="E245" s="181" t="s">
        <v>2141</v>
      </c>
      <c r="F245" s="182" t="s">
        <v>2142</v>
      </c>
      <c r="G245" s="183" t="s">
        <v>221</v>
      </c>
      <c r="H245" s="184">
        <v>1</v>
      </c>
      <c r="I245" s="185"/>
      <c r="J245" s="184">
        <f t="shared" si="40"/>
        <v>0</v>
      </c>
      <c r="K245" s="186"/>
      <c r="L245" s="187"/>
      <c r="M245" s="188" t="s">
        <v>1</v>
      </c>
      <c r="N245" s="189" t="s">
        <v>42</v>
      </c>
      <c r="O245" s="62"/>
      <c r="P245" s="166">
        <f t="shared" si="41"/>
        <v>0</v>
      </c>
      <c r="Q245" s="166">
        <v>0</v>
      </c>
      <c r="R245" s="166">
        <f t="shared" si="42"/>
        <v>0</v>
      </c>
      <c r="S245" s="166">
        <v>0</v>
      </c>
      <c r="T245" s="167">
        <f t="shared" si="4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8" t="s">
        <v>408</v>
      </c>
      <c r="AT245" s="168" t="s">
        <v>200</v>
      </c>
      <c r="AU245" s="168" t="s">
        <v>93</v>
      </c>
      <c r="AY245" s="18" t="s">
        <v>166</v>
      </c>
      <c r="BE245" s="169">
        <f t="shared" si="44"/>
        <v>0</v>
      </c>
      <c r="BF245" s="169">
        <f t="shared" si="45"/>
        <v>0</v>
      </c>
      <c r="BG245" s="169">
        <f t="shared" si="46"/>
        <v>0</v>
      </c>
      <c r="BH245" s="169">
        <f t="shared" si="47"/>
        <v>0</v>
      </c>
      <c r="BI245" s="169">
        <f t="shared" si="48"/>
        <v>0</v>
      </c>
      <c r="BJ245" s="18" t="s">
        <v>88</v>
      </c>
      <c r="BK245" s="170">
        <f t="shared" si="49"/>
        <v>0</v>
      </c>
      <c r="BL245" s="18" t="s">
        <v>249</v>
      </c>
      <c r="BM245" s="168" t="s">
        <v>2144</v>
      </c>
    </row>
    <row r="246" spans="1:65" s="2" customFormat="1" ht="16.5" customHeight="1">
      <c r="A246" s="33"/>
      <c r="B246" s="156"/>
      <c r="C246" s="157" t="s">
        <v>1528</v>
      </c>
      <c r="D246" s="157" t="s">
        <v>168</v>
      </c>
      <c r="E246" s="158" t="s">
        <v>2145</v>
      </c>
      <c r="F246" s="159" t="s">
        <v>2046</v>
      </c>
      <c r="G246" s="160" t="s">
        <v>221</v>
      </c>
      <c r="H246" s="161">
        <v>2</v>
      </c>
      <c r="I246" s="162"/>
      <c r="J246" s="161">
        <f t="shared" si="40"/>
        <v>0</v>
      </c>
      <c r="K246" s="163"/>
      <c r="L246" s="34"/>
      <c r="M246" s="164" t="s">
        <v>1</v>
      </c>
      <c r="N246" s="165" t="s">
        <v>42</v>
      </c>
      <c r="O246" s="62"/>
      <c r="P246" s="166">
        <f t="shared" si="41"/>
        <v>0</v>
      </c>
      <c r="Q246" s="166">
        <v>0</v>
      </c>
      <c r="R246" s="166">
        <f t="shared" si="42"/>
        <v>0</v>
      </c>
      <c r="S246" s="166">
        <v>0</v>
      </c>
      <c r="T246" s="167">
        <f t="shared" si="4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8" t="s">
        <v>249</v>
      </c>
      <c r="AT246" s="168" t="s">
        <v>168</v>
      </c>
      <c r="AU246" s="168" t="s">
        <v>93</v>
      </c>
      <c r="AY246" s="18" t="s">
        <v>166</v>
      </c>
      <c r="BE246" s="169">
        <f t="shared" si="44"/>
        <v>0</v>
      </c>
      <c r="BF246" s="169">
        <f t="shared" si="45"/>
        <v>0</v>
      </c>
      <c r="BG246" s="169">
        <f t="shared" si="46"/>
        <v>0</v>
      </c>
      <c r="BH246" s="169">
        <f t="shared" si="47"/>
        <v>0</v>
      </c>
      <c r="BI246" s="169">
        <f t="shared" si="48"/>
        <v>0</v>
      </c>
      <c r="BJ246" s="18" t="s">
        <v>88</v>
      </c>
      <c r="BK246" s="170">
        <f t="shared" si="49"/>
        <v>0</v>
      </c>
      <c r="BL246" s="18" t="s">
        <v>249</v>
      </c>
      <c r="BM246" s="168" t="s">
        <v>2146</v>
      </c>
    </row>
    <row r="247" spans="1:65" s="2" customFormat="1" ht="16.5" customHeight="1">
      <c r="A247" s="33"/>
      <c r="B247" s="156"/>
      <c r="C247" s="180" t="s">
        <v>1532</v>
      </c>
      <c r="D247" s="180" t="s">
        <v>200</v>
      </c>
      <c r="E247" s="181" t="s">
        <v>2145</v>
      </c>
      <c r="F247" s="182" t="s">
        <v>2046</v>
      </c>
      <c r="G247" s="183" t="s">
        <v>221</v>
      </c>
      <c r="H247" s="184">
        <v>2</v>
      </c>
      <c r="I247" s="185"/>
      <c r="J247" s="184">
        <f t="shared" si="40"/>
        <v>0</v>
      </c>
      <c r="K247" s="186"/>
      <c r="L247" s="187"/>
      <c r="M247" s="188" t="s">
        <v>1</v>
      </c>
      <c r="N247" s="189" t="s">
        <v>42</v>
      </c>
      <c r="O247" s="62"/>
      <c r="P247" s="166">
        <f t="shared" si="41"/>
        <v>0</v>
      </c>
      <c r="Q247" s="166">
        <v>0</v>
      </c>
      <c r="R247" s="166">
        <f t="shared" si="42"/>
        <v>0</v>
      </c>
      <c r="S247" s="166">
        <v>0</v>
      </c>
      <c r="T247" s="167">
        <f t="shared" si="4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8" t="s">
        <v>408</v>
      </c>
      <c r="AT247" s="168" t="s">
        <v>200</v>
      </c>
      <c r="AU247" s="168" t="s">
        <v>93</v>
      </c>
      <c r="AY247" s="18" t="s">
        <v>166</v>
      </c>
      <c r="BE247" s="169">
        <f t="shared" si="44"/>
        <v>0</v>
      </c>
      <c r="BF247" s="169">
        <f t="shared" si="45"/>
        <v>0</v>
      </c>
      <c r="BG247" s="169">
        <f t="shared" si="46"/>
        <v>0</v>
      </c>
      <c r="BH247" s="169">
        <f t="shared" si="47"/>
        <v>0</v>
      </c>
      <c r="BI247" s="169">
        <f t="shared" si="48"/>
        <v>0</v>
      </c>
      <c r="BJ247" s="18" t="s">
        <v>88</v>
      </c>
      <c r="BK247" s="170">
        <f t="shared" si="49"/>
        <v>0</v>
      </c>
      <c r="BL247" s="18" t="s">
        <v>249</v>
      </c>
      <c r="BM247" s="168" t="s">
        <v>2147</v>
      </c>
    </row>
    <row r="248" spans="1:65" s="2" customFormat="1" ht="16.5" customHeight="1">
      <c r="A248" s="33"/>
      <c r="B248" s="156"/>
      <c r="C248" s="157" t="s">
        <v>1534</v>
      </c>
      <c r="D248" s="157" t="s">
        <v>168</v>
      </c>
      <c r="E248" s="158" t="s">
        <v>2071</v>
      </c>
      <c r="F248" s="159" t="s">
        <v>2072</v>
      </c>
      <c r="G248" s="160" t="s">
        <v>2021</v>
      </c>
      <c r="H248" s="161">
        <v>7</v>
      </c>
      <c r="I248" s="162"/>
      <c r="J248" s="161">
        <f t="shared" si="40"/>
        <v>0</v>
      </c>
      <c r="K248" s="163"/>
      <c r="L248" s="34"/>
      <c r="M248" s="164" t="s">
        <v>1</v>
      </c>
      <c r="N248" s="165" t="s">
        <v>42</v>
      </c>
      <c r="O248" s="62"/>
      <c r="P248" s="166">
        <f t="shared" si="41"/>
        <v>0</v>
      </c>
      <c r="Q248" s="166">
        <v>0</v>
      </c>
      <c r="R248" s="166">
        <f t="shared" si="42"/>
        <v>0</v>
      </c>
      <c r="S248" s="166">
        <v>0</v>
      </c>
      <c r="T248" s="167">
        <f t="shared" si="4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8" t="s">
        <v>249</v>
      </c>
      <c r="AT248" s="168" t="s">
        <v>168</v>
      </c>
      <c r="AU248" s="168" t="s">
        <v>93</v>
      </c>
      <c r="AY248" s="18" t="s">
        <v>166</v>
      </c>
      <c r="BE248" s="169">
        <f t="shared" si="44"/>
        <v>0</v>
      </c>
      <c r="BF248" s="169">
        <f t="shared" si="45"/>
        <v>0</v>
      </c>
      <c r="BG248" s="169">
        <f t="shared" si="46"/>
        <v>0</v>
      </c>
      <c r="BH248" s="169">
        <f t="shared" si="47"/>
        <v>0</v>
      </c>
      <c r="BI248" s="169">
        <f t="shared" si="48"/>
        <v>0</v>
      </c>
      <c r="BJ248" s="18" t="s">
        <v>88</v>
      </c>
      <c r="BK248" s="170">
        <f t="shared" si="49"/>
        <v>0</v>
      </c>
      <c r="BL248" s="18" t="s">
        <v>249</v>
      </c>
      <c r="BM248" s="168" t="s">
        <v>2148</v>
      </c>
    </row>
    <row r="249" spans="1:65" s="2" customFormat="1" ht="16.5" customHeight="1">
      <c r="A249" s="33"/>
      <c r="B249" s="156"/>
      <c r="C249" s="180" t="s">
        <v>1538</v>
      </c>
      <c r="D249" s="180" t="s">
        <v>200</v>
      </c>
      <c r="E249" s="181" t="s">
        <v>2073</v>
      </c>
      <c r="F249" s="182" t="s">
        <v>2072</v>
      </c>
      <c r="G249" s="183" t="s">
        <v>2021</v>
      </c>
      <c r="H249" s="184">
        <v>7</v>
      </c>
      <c r="I249" s="185"/>
      <c r="J249" s="184">
        <f t="shared" si="40"/>
        <v>0</v>
      </c>
      <c r="K249" s="186"/>
      <c r="L249" s="187"/>
      <c r="M249" s="188" t="s">
        <v>1</v>
      </c>
      <c r="N249" s="189" t="s">
        <v>42</v>
      </c>
      <c r="O249" s="62"/>
      <c r="P249" s="166">
        <f t="shared" si="41"/>
        <v>0</v>
      </c>
      <c r="Q249" s="166">
        <v>0</v>
      </c>
      <c r="R249" s="166">
        <f t="shared" si="42"/>
        <v>0</v>
      </c>
      <c r="S249" s="166">
        <v>0</v>
      </c>
      <c r="T249" s="167">
        <f t="shared" si="4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8" t="s">
        <v>408</v>
      </c>
      <c r="AT249" s="168" t="s">
        <v>200</v>
      </c>
      <c r="AU249" s="168" t="s">
        <v>93</v>
      </c>
      <c r="AY249" s="18" t="s">
        <v>166</v>
      </c>
      <c r="BE249" s="169">
        <f t="shared" si="44"/>
        <v>0</v>
      </c>
      <c r="BF249" s="169">
        <f t="shared" si="45"/>
        <v>0</v>
      </c>
      <c r="BG249" s="169">
        <f t="shared" si="46"/>
        <v>0</v>
      </c>
      <c r="BH249" s="169">
        <f t="shared" si="47"/>
        <v>0</v>
      </c>
      <c r="BI249" s="169">
        <f t="shared" si="48"/>
        <v>0</v>
      </c>
      <c r="BJ249" s="18" t="s">
        <v>88</v>
      </c>
      <c r="BK249" s="170">
        <f t="shared" si="49"/>
        <v>0</v>
      </c>
      <c r="BL249" s="18" t="s">
        <v>249</v>
      </c>
      <c r="BM249" s="168" t="s">
        <v>2149</v>
      </c>
    </row>
    <row r="250" spans="1:65" s="2" customFormat="1" ht="16.5" customHeight="1">
      <c r="A250" s="33"/>
      <c r="B250" s="156"/>
      <c r="C250" s="157" t="s">
        <v>1551</v>
      </c>
      <c r="D250" s="157" t="s">
        <v>168</v>
      </c>
      <c r="E250" s="158" t="s">
        <v>2150</v>
      </c>
      <c r="F250" s="159" t="s">
        <v>2151</v>
      </c>
      <c r="G250" s="160" t="s">
        <v>2021</v>
      </c>
      <c r="H250" s="161">
        <v>1</v>
      </c>
      <c r="I250" s="162"/>
      <c r="J250" s="161">
        <f t="shared" si="40"/>
        <v>0</v>
      </c>
      <c r="K250" s="163"/>
      <c r="L250" s="34"/>
      <c r="M250" s="164" t="s">
        <v>1</v>
      </c>
      <c r="N250" s="165" t="s">
        <v>42</v>
      </c>
      <c r="O250" s="62"/>
      <c r="P250" s="166">
        <f t="shared" si="41"/>
        <v>0</v>
      </c>
      <c r="Q250" s="166">
        <v>0</v>
      </c>
      <c r="R250" s="166">
        <f t="shared" si="42"/>
        <v>0</v>
      </c>
      <c r="S250" s="166">
        <v>0</v>
      </c>
      <c r="T250" s="167">
        <f t="shared" si="4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8" t="s">
        <v>249</v>
      </c>
      <c r="AT250" s="168" t="s">
        <v>168</v>
      </c>
      <c r="AU250" s="168" t="s">
        <v>93</v>
      </c>
      <c r="AY250" s="18" t="s">
        <v>166</v>
      </c>
      <c r="BE250" s="169">
        <f t="shared" si="44"/>
        <v>0</v>
      </c>
      <c r="BF250" s="169">
        <f t="shared" si="45"/>
        <v>0</v>
      </c>
      <c r="BG250" s="169">
        <f t="shared" si="46"/>
        <v>0</v>
      </c>
      <c r="BH250" s="169">
        <f t="shared" si="47"/>
        <v>0</v>
      </c>
      <c r="BI250" s="169">
        <f t="shared" si="48"/>
        <v>0</v>
      </c>
      <c r="BJ250" s="18" t="s">
        <v>88</v>
      </c>
      <c r="BK250" s="170">
        <f t="shared" si="49"/>
        <v>0</v>
      </c>
      <c r="BL250" s="18" t="s">
        <v>249</v>
      </c>
      <c r="BM250" s="168" t="s">
        <v>2152</v>
      </c>
    </row>
    <row r="251" spans="1:65" s="2" customFormat="1" ht="16.5" customHeight="1">
      <c r="A251" s="33"/>
      <c r="B251" s="156"/>
      <c r="C251" s="180" t="s">
        <v>1556</v>
      </c>
      <c r="D251" s="180" t="s">
        <v>200</v>
      </c>
      <c r="E251" s="181" t="s">
        <v>2153</v>
      </c>
      <c r="F251" s="182" t="s">
        <v>2151</v>
      </c>
      <c r="G251" s="183" t="s">
        <v>2021</v>
      </c>
      <c r="H251" s="184">
        <v>1</v>
      </c>
      <c r="I251" s="185"/>
      <c r="J251" s="184">
        <f t="shared" si="40"/>
        <v>0</v>
      </c>
      <c r="K251" s="186"/>
      <c r="L251" s="187"/>
      <c r="M251" s="188" t="s">
        <v>1</v>
      </c>
      <c r="N251" s="189" t="s">
        <v>42</v>
      </c>
      <c r="O251" s="62"/>
      <c r="P251" s="166">
        <f t="shared" si="41"/>
        <v>0</v>
      </c>
      <c r="Q251" s="166">
        <v>0</v>
      </c>
      <c r="R251" s="166">
        <f t="shared" si="42"/>
        <v>0</v>
      </c>
      <c r="S251" s="166">
        <v>0</v>
      </c>
      <c r="T251" s="167">
        <f t="shared" si="4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8" t="s">
        <v>408</v>
      </c>
      <c r="AT251" s="168" t="s">
        <v>200</v>
      </c>
      <c r="AU251" s="168" t="s">
        <v>93</v>
      </c>
      <c r="AY251" s="18" t="s">
        <v>166</v>
      </c>
      <c r="BE251" s="169">
        <f t="shared" si="44"/>
        <v>0</v>
      </c>
      <c r="BF251" s="169">
        <f t="shared" si="45"/>
        <v>0</v>
      </c>
      <c r="BG251" s="169">
        <f t="shared" si="46"/>
        <v>0</v>
      </c>
      <c r="BH251" s="169">
        <f t="shared" si="47"/>
        <v>0</v>
      </c>
      <c r="BI251" s="169">
        <f t="shared" si="48"/>
        <v>0</v>
      </c>
      <c r="BJ251" s="18" t="s">
        <v>88</v>
      </c>
      <c r="BK251" s="170">
        <f t="shared" si="49"/>
        <v>0</v>
      </c>
      <c r="BL251" s="18" t="s">
        <v>249</v>
      </c>
      <c r="BM251" s="168" t="s">
        <v>2154</v>
      </c>
    </row>
    <row r="252" spans="1:65" s="2" customFormat="1" ht="16.5" customHeight="1">
      <c r="A252" s="33"/>
      <c r="B252" s="156"/>
      <c r="C252" s="157" t="s">
        <v>1558</v>
      </c>
      <c r="D252" s="157" t="s">
        <v>168</v>
      </c>
      <c r="E252" s="158" t="s">
        <v>2077</v>
      </c>
      <c r="F252" s="159" t="s">
        <v>2078</v>
      </c>
      <c r="G252" s="160" t="s">
        <v>2021</v>
      </c>
      <c r="H252" s="161">
        <v>3</v>
      </c>
      <c r="I252" s="162"/>
      <c r="J252" s="161">
        <f t="shared" si="40"/>
        <v>0</v>
      </c>
      <c r="K252" s="163"/>
      <c r="L252" s="34"/>
      <c r="M252" s="164" t="s">
        <v>1</v>
      </c>
      <c r="N252" s="165" t="s">
        <v>42</v>
      </c>
      <c r="O252" s="62"/>
      <c r="P252" s="166">
        <f t="shared" si="41"/>
        <v>0</v>
      </c>
      <c r="Q252" s="166">
        <v>0</v>
      </c>
      <c r="R252" s="166">
        <f t="shared" si="42"/>
        <v>0</v>
      </c>
      <c r="S252" s="166">
        <v>0</v>
      </c>
      <c r="T252" s="167">
        <f t="shared" si="4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8" t="s">
        <v>249</v>
      </c>
      <c r="AT252" s="168" t="s">
        <v>168</v>
      </c>
      <c r="AU252" s="168" t="s">
        <v>93</v>
      </c>
      <c r="AY252" s="18" t="s">
        <v>166</v>
      </c>
      <c r="BE252" s="169">
        <f t="shared" si="44"/>
        <v>0</v>
      </c>
      <c r="BF252" s="169">
        <f t="shared" si="45"/>
        <v>0</v>
      </c>
      <c r="BG252" s="169">
        <f t="shared" si="46"/>
        <v>0</v>
      </c>
      <c r="BH252" s="169">
        <f t="shared" si="47"/>
        <v>0</v>
      </c>
      <c r="BI252" s="169">
        <f t="shared" si="48"/>
        <v>0</v>
      </c>
      <c r="BJ252" s="18" t="s">
        <v>88</v>
      </c>
      <c r="BK252" s="170">
        <f t="shared" si="49"/>
        <v>0</v>
      </c>
      <c r="BL252" s="18" t="s">
        <v>249</v>
      </c>
      <c r="BM252" s="168" t="s">
        <v>2155</v>
      </c>
    </row>
    <row r="253" spans="1:65" s="2" customFormat="1" ht="16.5" customHeight="1">
      <c r="A253" s="33"/>
      <c r="B253" s="156"/>
      <c r="C253" s="180" t="s">
        <v>1892</v>
      </c>
      <c r="D253" s="180" t="s">
        <v>200</v>
      </c>
      <c r="E253" s="181" t="s">
        <v>2079</v>
      </c>
      <c r="F253" s="182" t="s">
        <v>2078</v>
      </c>
      <c r="G253" s="183" t="s">
        <v>2021</v>
      </c>
      <c r="H253" s="184">
        <v>3</v>
      </c>
      <c r="I253" s="185"/>
      <c r="J253" s="184">
        <f t="shared" si="40"/>
        <v>0</v>
      </c>
      <c r="K253" s="186"/>
      <c r="L253" s="187"/>
      <c r="M253" s="188" t="s">
        <v>1</v>
      </c>
      <c r="N253" s="189" t="s">
        <v>42</v>
      </c>
      <c r="O253" s="62"/>
      <c r="P253" s="166">
        <f t="shared" si="41"/>
        <v>0</v>
      </c>
      <c r="Q253" s="166">
        <v>0</v>
      </c>
      <c r="R253" s="166">
        <f t="shared" si="42"/>
        <v>0</v>
      </c>
      <c r="S253" s="166">
        <v>0</v>
      </c>
      <c r="T253" s="167">
        <f t="shared" si="4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8" t="s">
        <v>408</v>
      </c>
      <c r="AT253" s="168" t="s">
        <v>200</v>
      </c>
      <c r="AU253" s="168" t="s">
        <v>93</v>
      </c>
      <c r="AY253" s="18" t="s">
        <v>166</v>
      </c>
      <c r="BE253" s="169">
        <f t="shared" si="44"/>
        <v>0</v>
      </c>
      <c r="BF253" s="169">
        <f t="shared" si="45"/>
        <v>0</v>
      </c>
      <c r="BG253" s="169">
        <f t="shared" si="46"/>
        <v>0</v>
      </c>
      <c r="BH253" s="169">
        <f t="shared" si="47"/>
        <v>0</v>
      </c>
      <c r="BI253" s="169">
        <f t="shared" si="48"/>
        <v>0</v>
      </c>
      <c r="BJ253" s="18" t="s">
        <v>88</v>
      </c>
      <c r="BK253" s="170">
        <f t="shared" si="49"/>
        <v>0</v>
      </c>
      <c r="BL253" s="18" t="s">
        <v>249</v>
      </c>
      <c r="BM253" s="168" t="s">
        <v>2156</v>
      </c>
    </row>
    <row r="254" spans="1:65" s="2" customFormat="1" ht="24.2" customHeight="1">
      <c r="A254" s="33"/>
      <c r="B254" s="156"/>
      <c r="C254" s="157" t="s">
        <v>2157</v>
      </c>
      <c r="D254" s="157" t="s">
        <v>168</v>
      </c>
      <c r="E254" s="158" t="s">
        <v>2158</v>
      </c>
      <c r="F254" s="159" t="s">
        <v>2159</v>
      </c>
      <c r="G254" s="160" t="s">
        <v>171</v>
      </c>
      <c r="H254" s="161">
        <v>2</v>
      </c>
      <c r="I254" s="162"/>
      <c r="J254" s="161">
        <f t="shared" si="40"/>
        <v>0</v>
      </c>
      <c r="K254" s="163"/>
      <c r="L254" s="34"/>
      <c r="M254" s="164" t="s">
        <v>1</v>
      </c>
      <c r="N254" s="165" t="s">
        <v>42</v>
      </c>
      <c r="O254" s="62"/>
      <c r="P254" s="166">
        <f t="shared" si="41"/>
        <v>0</v>
      </c>
      <c r="Q254" s="166">
        <v>0</v>
      </c>
      <c r="R254" s="166">
        <f t="shared" si="42"/>
        <v>0</v>
      </c>
      <c r="S254" s="166">
        <v>0</v>
      </c>
      <c r="T254" s="167">
        <f t="shared" si="4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8" t="s">
        <v>249</v>
      </c>
      <c r="AT254" s="168" t="s">
        <v>168</v>
      </c>
      <c r="AU254" s="168" t="s">
        <v>93</v>
      </c>
      <c r="AY254" s="18" t="s">
        <v>166</v>
      </c>
      <c r="BE254" s="169">
        <f t="shared" si="44"/>
        <v>0</v>
      </c>
      <c r="BF254" s="169">
        <f t="shared" si="45"/>
        <v>0</v>
      </c>
      <c r="BG254" s="169">
        <f t="shared" si="46"/>
        <v>0</v>
      </c>
      <c r="BH254" s="169">
        <f t="shared" si="47"/>
        <v>0</v>
      </c>
      <c r="BI254" s="169">
        <f t="shared" si="48"/>
        <v>0</v>
      </c>
      <c r="BJ254" s="18" t="s">
        <v>88</v>
      </c>
      <c r="BK254" s="170">
        <f t="shared" si="49"/>
        <v>0</v>
      </c>
      <c r="BL254" s="18" t="s">
        <v>249</v>
      </c>
      <c r="BM254" s="168" t="s">
        <v>2160</v>
      </c>
    </row>
    <row r="255" spans="1:65" s="2" customFormat="1" ht="24.2" customHeight="1">
      <c r="A255" s="33"/>
      <c r="B255" s="156"/>
      <c r="C255" s="180" t="s">
        <v>1895</v>
      </c>
      <c r="D255" s="180" t="s">
        <v>200</v>
      </c>
      <c r="E255" s="181" t="s">
        <v>2161</v>
      </c>
      <c r="F255" s="182" t="s">
        <v>2159</v>
      </c>
      <c r="G255" s="183" t="s">
        <v>171</v>
      </c>
      <c r="H255" s="184">
        <v>2</v>
      </c>
      <c r="I255" s="185"/>
      <c r="J255" s="184">
        <f t="shared" si="40"/>
        <v>0</v>
      </c>
      <c r="K255" s="186"/>
      <c r="L255" s="187"/>
      <c r="M255" s="188" t="s">
        <v>1</v>
      </c>
      <c r="N255" s="189" t="s">
        <v>42</v>
      </c>
      <c r="O255" s="62"/>
      <c r="P255" s="166">
        <f t="shared" si="41"/>
        <v>0</v>
      </c>
      <c r="Q255" s="166">
        <v>0</v>
      </c>
      <c r="R255" s="166">
        <f t="shared" si="42"/>
        <v>0</v>
      </c>
      <c r="S255" s="166">
        <v>0</v>
      </c>
      <c r="T255" s="167">
        <f t="shared" si="43"/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8" t="s">
        <v>408</v>
      </c>
      <c r="AT255" s="168" t="s">
        <v>200</v>
      </c>
      <c r="AU255" s="168" t="s">
        <v>93</v>
      </c>
      <c r="AY255" s="18" t="s">
        <v>166</v>
      </c>
      <c r="BE255" s="169">
        <f t="shared" si="44"/>
        <v>0</v>
      </c>
      <c r="BF255" s="169">
        <f t="shared" si="45"/>
        <v>0</v>
      </c>
      <c r="BG255" s="169">
        <f t="shared" si="46"/>
        <v>0</v>
      </c>
      <c r="BH255" s="169">
        <f t="shared" si="47"/>
        <v>0</v>
      </c>
      <c r="BI255" s="169">
        <f t="shared" si="48"/>
        <v>0</v>
      </c>
      <c r="BJ255" s="18" t="s">
        <v>88</v>
      </c>
      <c r="BK255" s="170">
        <f t="shared" si="49"/>
        <v>0</v>
      </c>
      <c r="BL255" s="18" t="s">
        <v>249</v>
      </c>
      <c r="BM255" s="168" t="s">
        <v>2162</v>
      </c>
    </row>
    <row r="256" spans="1:65" s="12" customFormat="1" ht="20.85" customHeight="1">
      <c r="B256" s="143"/>
      <c r="D256" s="144" t="s">
        <v>75</v>
      </c>
      <c r="E256" s="154" t="s">
        <v>2163</v>
      </c>
      <c r="F256" s="154" t="s">
        <v>2164</v>
      </c>
      <c r="I256" s="146"/>
      <c r="J256" s="155">
        <f>BK256</f>
        <v>0</v>
      </c>
      <c r="L256" s="143"/>
      <c r="M256" s="148"/>
      <c r="N256" s="149"/>
      <c r="O256" s="149"/>
      <c r="P256" s="150">
        <f>SUM(P257:P282)</f>
        <v>0</v>
      </c>
      <c r="Q256" s="149"/>
      <c r="R256" s="150">
        <f>SUM(R257:R282)</f>
        <v>0</v>
      </c>
      <c r="S256" s="149"/>
      <c r="T256" s="151">
        <f>SUM(T257:T282)</f>
        <v>0</v>
      </c>
      <c r="AR256" s="144" t="s">
        <v>83</v>
      </c>
      <c r="AT256" s="152" t="s">
        <v>75</v>
      </c>
      <c r="AU256" s="152" t="s">
        <v>88</v>
      </c>
      <c r="AY256" s="144" t="s">
        <v>166</v>
      </c>
      <c r="BK256" s="153">
        <f>SUM(BK257:BK282)</f>
        <v>0</v>
      </c>
    </row>
    <row r="257" spans="1:65" s="2" customFormat="1" ht="16.5" customHeight="1">
      <c r="A257" s="33"/>
      <c r="B257" s="156"/>
      <c r="C257" s="157" t="s">
        <v>2165</v>
      </c>
      <c r="D257" s="157" t="s">
        <v>168</v>
      </c>
      <c r="E257" s="158" t="s">
        <v>2166</v>
      </c>
      <c r="F257" s="159" t="s">
        <v>2167</v>
      </c>
      <c r="G257" s="160" t="s">
        <v>1607</v>
      </c>
      <c r="H257" s="161">
        <v>2</v>
      </c>
      <c r="I257" s="162"/>
      <c r="J257" s="161">
        <f t="shared" ref="J257:J282" si="50">ROUND(I257*H257,3)</f>
        <v>0</v>
      </c>
      <c r="K257" s="163"/>
      <c r="L257" s="34"/>
      <c r="M257" s="164" t="s">
        <v>1</v>
      </c>
      <c r="N257" s="165" t="s">
        <v>42</v>
      </c>
      <c r="O257" s="62"/>
      <c r="P257" s="166">
        <f t="shared" ref="P257:P282" si="51">O257*H257</f>
        <v>0</v>
      </c>
      <c r="Q257" s="166">
        <v>0</v>
      </c>
      <c r="R257" s="166">
        <f t="shared" ref="R257:R282" si="52">Q257*H257</f>
        <v>0</v>
      </c>
      <c r="S257" s="166">
        <v>0</v>
      </c>
      <c r="T257" s="167">
        <f t="shared" ref="T257:T282" si="53"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8" t="s">
        <v>249</v>
      </c>
      <c r="AT257" s="168" t="s">
        <v>168</v>
      </c>
      <c r="AU257" s="168" t="s">
        <v>93</v>
      </c>
      <c r="AY257" s="18" t="s">
        <v>166</v>
      </c>
      <c r="BE257" s="169">
        <f t="shared" ref="BE257:BE282" si="54">IF(N257="základná",J257,0)</f>
        <v>0</v>
      </c>
      <c r="BF257" s="169">
        <f t="shared" ref="BF257:BF282" si="55">IF(N257="znížená",J257,0)</f>
        <v>0</v>
      </c>
      <c r="BG257" s="169">
        <f t="shared" ref="BG257:BG282" si="56">IF(N257="zákl. prenesená",J257,0)</f>
        <v>0</v>
      </c>
      <c r="BH257" s="169">
        <f t="shared" ref="BH257:BH282" si="57">IF(N257="zníž. prenesená",J257,0)</f>
        <v>0</v>
      </c>
      <c r="BI257" s="169">
        <f t="shared" ref="BI257:BI282" si="58">IF(N257="nulová",J257,0)</f>
        <v>0</v>
      </c>
      <c r="BJ257" s="18" t="s">
        <v>88</v>
      </c>
      <c r="BK257" s="170">
        <f t="shared" ref="BK257:BK282" si="59">ROUND(I257*H257,3)</f>
        <v>0</v>
      </c>
      <c r="BL257" s="18" t="s">
        <v>249</v>
      </c>
      <c r="BM257" s="168" t="s">
        <v>2168</v>
      </c>
    </row>
    <row r="258" spans="1:65" s="2" customFormat="1" ht="16.5" customHeight="1">
      <c r="A258" s="33"/>
      <c r="B258" s="156"/>
      <c r="C258" s="180" t="s">
        <v>1898</v>
      </c>
      <c r="D258" s="180" t="s">
        <v>200</v>
      </c>
      <c r="E258" s="181" t="s">
        <v>2166</v>
      </c>
      <c r="F258" s="182" t="s">
        <v>2167</v>
      </c>
      <c r="G258" s="183" t="s">
        <v>1607</v>
      </c>
      <c r="H258" s="184">
        <v>2</v>
      </c>
      <c r="I258" s="185"/>
      <c r="J258" s="184">
        <f t="shared" si="50"/>
        <v>0</v>
      </c>
      <c r="K258" s="186"/>
      <c r="L258" s="187"/>
      <c r="M258" s="188" t="s">
        <v>1</v>
      </c>
      <c r="N258" s="189" t="s">
        <v>42</v>
      </c>
      <c r="O258" s="62"/>
      <c r="P258" s="166">
        <f t="shared" si="51"/>
        <v>0</v>
      </c>
      <c r="Q258" s="166">
        <v>0</v>
      </c>
      <c r="R258" s="166">
        <f t="shared" si="52"/>
        <v>0</v>
      </c>
      <c r="S258" s="166">
        <v>0</v>
      </c>
      <c r="T258" s="167">
        <f t="shared" si="53"/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8" t="s">
        <v>408</v>
      </c>
      <c r="AT258" s="168" t="s">
        <v>200</v>
      </c>
      <c r="AU258" s="168" t="s">
        <v>93</v>
      </c>
      <c r="AY258" s="18" t="s">
        <v>166</v>
      </c>
      <c r="BE258" s="169">
        <f t="shared" si="54"/>
        <v>0</v>
      </c>
      <c r="BF258" s="169">
        <f t="shared" si="55"/>
        <v>0</v>
      </c>
      <c r="BG258" s="169">
        <f t="shared" si="56"/>
        <v>0</v>
      </c>
      <c r="BH258" s="169">
        <f t="shared" si="57"/>
        <v>0</v>
      </c>
      <c r="BI258" s="169">
        <f t="shared" si="58"/>
        <v>0</v>
      </c>
      <c r="BJ258" s="18" t="s">
        <v>88</v>
      </c>
      <c r="BK258" s="170">
        <f t="shared" si="59"/>
        <v>0</v>
      </c>
      <c r="BL258" s="18" t="s">
        <v>249</v>
      </c>
      <c r="BM258" s="168" t="s">
        <v>2169</v>
      </c>
    </row>
    <row r="259" spans="1:65" s="2" customFormat="1" ht="16.5" customHeight="1">
      <c r="A259" s="33"/>
      <c r="B259" s="156"/>
      <c r="C259" s="157" t="s">
        <v>2170</v>
      </c>
      <c r="D259" s="157" t="s">
        <v>168</v>
      </c>
      <c r="E259" s="158" t="s">
        <v>2171</v>
      </c>
      <c r="F259" s="159" t="s">
        <v>2172</v>
      </c>
      <c r="G259" s="160" t="s">
        <v>1607</v>
      </c>
      <c r="H259" s="161">
        <v>2</v>
      </c>
      <c r="I259" s="162"/>
      <c r="J259" s="161">
        <f t="shared" si="50"/>
        <v>0</v>
      </c>
      <c r="K259" s="163"/>
      <c r="L259" s="34"/>
      <c r="M259" s="164" t="s">
        <v>1</v>
      </c>
      <c r="N259" s="165" t="s">
        <v>42</v>
      </c>
      <c r="O259" s="62"/>
      <c r="P259" s="166">
        <f t="shared" si="51"/>
        <v>0</v>
      </c>
      <c r="Q259" s="166">
        <v>0</v>
      </c>
      <c r="R259" s="166">
        <f t="shared" si="52"/>
        <v>0</v>
      </c>
      <c r="S259" s="166">
        <v>0</v>
      </c>
      <c r="T259" s="167">
        <f t="shared" si="53"/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8" t="s">
        <v>249</v>
      </c>
      <c r="AT259" s="168" t="s">
        <v>168</v>
      </c>
      <c r="AU259" s="168" t="s">
        <v>93</v>
      </c>
      <c r="AY259" s="18" t="s">
        <v>166</v>
      </c>
      <c r="BE259" s="169">
        <f t="shared" si="54"/>
        <v>0</v>
      </c>
      <c r="BF259" s="169">
        <f t="shared" si="55"/>
        <v>0</v>
      </c>
      <c r="BG259" s="169">
        <f t="shared" si="56"/>
        <v>0</v>
      </c>
      <c r="BH259" s="169">
        <f t="shared" si="57"/>
        <v>0</v>
      </c>
      <c r="BI259" s="169">
        <f t="shared" si="58"/>
        <v>0</v>
      </c>
      <c r="BJ259" s="18" t="s">
        <v>88</v>
      </c>
      <c r="BK259" s="170">
        <f t="shared" si="59"/>
        <v>0</v>
      </c>
      <c r="BL259" s="18" t="s">
        <v>249</v>
      </c>
      <c r="BM259" s="168" t="s">
        <v>2173</v>
      </c>
    </row>
    <row r="260" spans="1:65" s="2" customFormat="1" ht="16.5" customHeight="1">
      <c r="A260" s="33"/>
      <c r="B260" s="156"/>
      <c r="C260" s="180" t="s">
        <v>1901</v>
      </c>
      <c r="D260" s="180" t="s">
        <v>200</v>
      </c>
      <c r="E260" s="181" t="s">
        <v>2174</v>
      </c>
      <c r="F260" s="182" t="s">
        <v>2172</v>
      </c>
      <c r="G260" s="183" t="s">
        <v>1607</v>
      </c>
      <c r="H260" s="184">
        <v>2</v>
      </c>
      <c r="I260" s="185"/>
      <c r="J260" s="184">
        <f t="shared" si="50"/>
        <v>0</v>
      </c>
      <c r="K260" s="186"/>
      <c r="L260" s="187"/>
      <c r="M260" s="188" t="s">
        <v>1</v>
      </c>
      <c r="N260" s="189" t="s">
        <v>42</v>
      </c>
      <c r="O260" s="62"/>
      <c r="P260" s="166">
        <f t="shared" si="51"/>
        <v>0</v>
      </c>
      <c r="Q260" s="166">
        <v>0</v>
      </c>
      <c r="R260" s="166">
        <f t="shared" si="52"/>
        <v>0</v>
      </c>
      <c r="S260" s="166">
        <v>0</v>
      </c>
      <c r="T260" s="167">
        <f t="shared" si="53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8" t="s">
        <v>408</v>
      </c>
      <c r="AT260" s="168" t="s">
        <v>200</v>
      </c>
      <c r="AU260" s="168" t="s">
        <v>93</v>
      </c>
      <c r="AY260" s="18" t="s">
        <v>166</v>
      </c>
      <c r="BE260" s="169">
        <f t="shared" si="54"/>
        <v>0</v>
      </c>
      <c r="BF260" s="169">
        <f t="shared" si="55"/>
        <v>0</v>
      </c>
      <c r="BG260" s="169">
        <f t="shared" si="56"/>
        <v>0</v>
      </c>
      <c r="BH260" s="169">
        <f t="shared" si="57"/>
        <v>0</v>
      </c>
      <c r="BI260" s="169">
        <f t="shared" si="58"/>
        <v>0</v>
      </c>
      <c r="BJ260" s="18" t="s">
        <v>88</v>
      </c>
      <c r="BK260" s="170">
        <f t="shared" si="59"/>
        <v>0</v>
      </c>
      <c r="BL260" s="18" t="s">
        <v>249</v>
      </c>
      <c r="BM260" s="168" t="s">
        <v>2175</v>
      </c>
    </row>
    <row r="261" spans="1:65" s="2" customFormat="1" ht="24.2" customHeight="1">
      <c r="A261" s="33"/>
      <c r="B261" s="156"/>
      <c r="C261" s="157" t="s">
        <v>2176</v>
      </c>
      <c r="D261" s="157" t="s">
        <v>168</v>
      </c>
      <c r="E261" s="158" t="s">
        <v>2177</v>
      </c>
      <c r="F261" s="159" t="s">
        <v>2178</v>
      </c>
      <c r="G261" s="160" t="s">
        <v>1</v>
      </c>
      <c r="H261" s="161">
        <v>0</v>
      </c>
      <c r="I261" s="162"/>
      <c r="J261" s="161">
        <f t="shared" si="50"/>
        <v>0</v>
      </c>
      <c r="K261" s="163"/>
      <c r="L261" s="34"/>
      <c r="M261" s="164" t="s">
        <v>1</v>
      </c>
      <c r="N261" s="165" t="s">
        <v>42</v>
      </c>
      <c r="O261" s="62"/>
      <c r="P261" s="166">
        <f t="shared" si="51"/>
        <v>0</v>
      </c>
      <c r="Q261" s="166">
        <v>0</v>
      </c>
      <c r="R261" s="166">
        <f t="shared" si="52"/>
        <v>0</v>
      </c>
      <c r="S261" s="166">
        <v>0</v>
      </c>
      <c r="T261" s="167">
        <f t="shared" si="53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8" t="s">
        <v>249</v>
      </c>
      <c r="AT261" s="168" t="s">
        <v>168</v>
      </c>
      <c r="AU261" s="168" t="s">
        <v>93</v>
      </c>
      <c r="AY261" s="18" t="s">
        <v>166</v>
      </c>
      <c r="BE261" s="169">
        <f t="shared" si="54"/>
        <v>0</v>
      </c>
      <c r="BF261" s="169">
        <f t="shared" si="55"/>
        <v>0</v>
      </c>
      <c r="BG261" s="169">
        <f t="shared" si="56"/>
        <v>0</v>
      </c>
      <c r="BH261" s="169">
        <f t="shared" si="57"/>
        <v>0</v>
      </c>
      <c r="BI261" s="169">
        <f t="shared" si="58"/>
        <v>0</v>
      </c>
      <c r="BJ261" s="18" t="s">
        <v>88</v>
      </c>
      <c r="BK261" s="170">
        <f t="shared" si="59"/>
        <v>0</v>
      </c>
      <c r="BL261" s="18" t="s">
        <v>249</v>
      </c>
      <c r="BM261" s="168" t="s">
        <v>2179</v>
      </c>
    </row>
    <row r="262" spans="1:65" s="2" customFormat="1" ht="16.5" customHeight="1">
      <c r="A262" s="33"/>
      <c r="B262" s="156"/>
      <c r="C262" s="157" t="s">
        <v>637</v>
      </c>
      <c r="D262" s="157" t="s">
        <v>168</v>
      </c>
      <c r="E262" s="158" t="s">
        <v>2180</v>
      </c>
      <c r="F262" s="159" t="s">
        <v>2044</v>
      </c>
      <c r="G262" s="160" t="s">
        <v>221</v>
      </c>
      <c r="H262" s="161">
        <v>5</v>
      </c>
      <c r="I262" s="162"/>
      <c r="J262" s="161">
        <f t="shared" si="50"/>
        <v>0</v>
      </c>
      <c r="K262" s="163"/>
      <c r="L262" s="34"/>
      <c r="M262" s="164" t="s">
        <v>1</v>
      </c>
      <c r="N262" s="165" t="s">
        <v>42</v>
      </c>
      <c r="O262" s="62"/>
      <c r="P262" s="166">
        <f t="shared" si="51"/>
        <v>0</v>
      </c>
      <c r="Q262" s="166">
        <v>0</v>
      </c>
      <c r="R262" s="166">
        <f t="shared" si="52"/>
        <v>0</v>
      </c>
      <c r="S262" s="166">
        <v>0</v>
      </c>
      <c r="T262" s="167">
        <f t="shared" si="53"/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8" t="s">
        <v>249</v>
      </c>
      <c r="AT262" s="168" t="s">
        <v>168</v>
      </c>
      <c r="AU262" s="168" t="s">
        <v>93</v>
      </c>
      <c r="AY262" s="18" t="s">
        <v>166</v>
      </c>
      <c r="BE262" s="169">
        <f t="shared" si="54"/>
        <v>0</v>
      </c>
      <c r="BF262" s="169">
        <f t="shared" si="55"/>
        <v>0</v>
      </c>
      <c r="BG262" s="169">
        <f t="shared" si="56"/>
        <v>0</v>
      </c>
      <c r="BH262" s="169">
        <f t="shared" si="57"/>
        <v>0</v>
      </c>
      <c r="BI262" s="169">
        <f t="shared" si="58"/>
        <v>0</v>
      </c>
      <c r="BJ262" s="18" t="s">
        <v>88</v>
      </c>
      <c r="BK262" s="170">
        <f t="shared" si="59"/>
        <v>0</v>
      </c>
      <c r="BL262" s="18" t="s">
        <v>249</v>
      </c>
      <c r="BM262" s="168" t="s">
        <v>2181</v>
      </c>
    </row>
    <row r="263" spans="1:65" s="2" customFormat="1" ht="16.5" customHeight="1">
      <c r="A263" s="33"/>
      <c r="B263" s="156"/>
      <c r="C263" s="180" t="s">
        <v>2182</v>
      </c>
      <c r="D263" s="180" t="s">
        <v>200</v>
      </c>
      <c r="E263" s="181" t="s">
        <v>2180</v>
      </c>
      <c r="F263" s="182" t="s">
        <v>2044</v>
      </c>
      <c r="G263" s="183" t="s">
        <v>221</v>
      </c>
      <c r="H263" s="184">
        <v>5</v>
      </c>
      <c r="I263" s="185"/>
      <c r="J263" s="184">
        <f t="shared" si="50"/>
        <v>0</v>
      </c>
      <c r="K263" s="186"/>
      <c r="L263" s="187"/>
      <c r="M263" s="188" t="s">
        <v>1</v>
      </c>
      <c r="N263" s="189" t="s">
        <v>42</v>
      </c>
      <c r="O263" s="62"/>
      <c r="P263" s="166">
        <f t="shared" si="51"/>
        <v>0</v>
      </c>
      <c r="Q263" s="166">
        <v>0</v>
      </c>
      <c r="R263" s="166">
        <f t="shared" si="52"/>
        <v>0</v>
      </c>
      <c r="S263" s="166">
        <v>0</v>
      </c>
      <c r="T263" s="167">
        <f t="shared" si="53"/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8" t="s">
        <v>408</v>
      </c>
      <c r="AT263" s="168" t="s">
        <v>200</v>
      </c>
      <c r="AU263" s="168" t="s">
        <v>93</v>
      </c>
      <c r="AY263" s="18" t="s">
        <v>166</v>
      </c>
      <c r="BE263" s="169">
        <f t="shared" si="54"/>
        <v>0</v>
      </c>
      <c r="BF263" s="169">
        <f t="shared" si="55"/>
        <v>0</v>
      </c>
      <c r="BG263" s="169">
        <f t="shared" si="56"/>
        <v>0</v>
      </c>
      <c r="BH263" s="169">
        <f t="shared" si="57"/>
        <v>0</v>
      </c>
      <c r="BI263" s="169">
        <f t="shared" si="58"/>
        <v>0</v>
      </c>
      <c r="BJ263" s="18" t="s">
        <v>88</v>
      </c>
      <c r="BK263" s="170">
        <f t="shared" si="59"/>
        <v>0</v>
      </c>
      <c r="BL263" s="18" t="s">
        <v>249</v>
      </c>
      <c r="BM263" s="168" t="s">
        <v>2183</v>
      </c>
    </row>
    <row r="264" spans="1:65" s="2" customFormat="1" ht="16.5" customHeight="1">
      <c r="A264" s="33"/>
      <c r="B264" s="156"/>
      <c r="C264" s="157" t="s">
        <v>1906</v>
      </c>
      <c r="D264" s="157" t="s">
        <v>168</v>
      </c>
      <c r="E264" s="158" t="s">
        <v>2184</v>
      </c>
      <c r="F264" s="159" t="s">
        <v>2142</v>
      </c>
      <c r="G264" s="160" t="s">
        <v>221</v>
      </c>
      <c r="H264" s="161">
        <v>1</v>
      </c>
      <c r="I264" s="162"/>
      <c r="J264" s="161">
        <f t="shared" si="50"/>
        <v>0</v>
      </c>
      <c r="K264" s="163"/>
      <c r="L264" s="34"/>
      <c r="M264" s="164" t="s">
        <v>1</v>
      </c>
      <c r="N264" s="165" t="s">
        <v>42</v>
      </c>
      <c r="O264" s="62"/>
      <c r="P264" s="166">
        <f t="shared" si="51"/>
        <v>0</v>
      </c>
      <c r="Q264" s="166">
        <v>0</v>
      </c>
      <c r="R264" s="166">
        <f t="shared" si="52"/>
        <v>0</v>
      </c>
      <c r="S264" s="166">
        <v>0</v>
      </c>
      <c r="T264" s="167">
        <f t="shared" si="53"/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8" t="s">
        <v>249</v>
      </c>
      <c r="AT264" s="168" t="s">
        <v>168</v>
      </c>
      <c r="AU264" s="168" t="s">
        <v>93</v>
      </c>
      <c r="AY264" s="18" t="s">
        <v>166</v>
      </c>
      <c r="BE264" s="169">
        <f t="shared" si="54"/>
        <v>0</v>
      </c>
      <c r="BF264" s="169">
        <f t="shared" si="55"/>
        <v>0</v>
      </c>
      <c r="BG264" s="169">
        <f t="shared" si="56"/>
        <v>0</v>
      </c>
      <c r="BH264" s="169">
        <f t="shared" si="57"/>
        <v>0</v>
      </c>
      <c r="BI264" s="169">
        <f t="shared" si="58"/>
        <v>0</v>
      </c>
      <c r="BJ264" s="18" t="s">
        <v>88</v>
      </c>
      <c r="BK264" s="170">
        <f t="shared" si="59"/>
        <v>0</v>
      </c>
      <c r="BL264" s="18" t="s">
        <v>249</v>
      </c>
      <c r="BM264" s="168" t="s">
        <v>2185</v>
      </c>
    </row>
    <row r="265" spans="1:65" s="2" customFormat="1" ht="16.5" customHeight="1">
      <c r="A265" s="33"/>
      <c r="B265" s="156"/>
      <c r="C265" s="180" t="s">
        <v>2186</v>
      </c>
      <c r="D265" s="180" t="s">
        <v>200</v>
      </c>
      <c r="E265" s="181" t="s">
        <v>2184</v>
      </c>
      <c r="F265" s="182" t="s">
        <v>2142</v>
      </c>
      <c r="G265" s="183" t="s">
        <v>221</v>
      </c>
      <c r="H265" s="184">
        <v>1</v>
      </c>
      <c r="I265" s="185"/>
      <c r="J265" s="184">
        <f t="shared" si="50"/>
        <v>0</v>
      </c>
      <c r="K265" s="186"/>
      <c r="L265" s="187"/>
      <c r="M265" s="188" t="s">
        <v>1</v>
      </c>
      <c r="N265" s="189" t="s">
        <v>42</v>
      </c>
      <c r="O265" s="62"/>
      <c r="P265" s="166">
        <f t="shared" si="51"/>
        <v>0</v>
      </c>
      <c r="Q265" s="166">
        <v>0</v>
      </c>
      <c r="R265" s="166">
        <f t="shared" si="52"/>
        <v>0</v>
      </c>
      <c r="S265" s="166">
        <v>0</v>
      </c>
      <c r="T265" s="167">
        <f t="shared" si="53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8" t="s">
        <v>408</v>
      </c>
      <c r="AT265" s="168" t="s">
        <v>200</v>
      </c>
      <c r="AU265" s="168" t="s">
        <v>93</v>
      </c>
      <c r="AY265" s="18" t="s">
        <v>166</v>
      </c>
      <c r="BE265" s="169">
        <f t="shared" si="54"/>
        <v>0</v>
      </c>
      <c r="BF265" s="169">
        <f t="shared" si="55"/>
        <v>0</v>
      </c>
      <c r="BG265" s="169">
        <f t="shared" si="56"/>
        <v>0</v>
      </c>
      <c r="BH265" s="169">
        <f t="shared" si="57"/>
        <v>0</v>
      </c>
      <c r="BI265" s="169">
        <f t="shared" si="58"/>
        <v>0</v>
      </c>
      <c r="BJ265" s="18" t="s">
        <v>88</v>
      </c>
      <c r="BK265" s="170">
        <f t="shared" si="59"/>
        <v>0</v>
      </c>
      <c r="BL265" s="18" t="s">
        <v>249</v>
      </c>
      <c r="BM265" s="168" t="s">
        <v>2187</v>
      </c>
    </row>
    <row r="266" spans="1:65" s="2" customFormat="1" ht="16.5" customHeight="1">
      <c r="A266" s="33"/>
      <c r="B266" s="156"/>
      <c r="C266" s="157" t="s">
        <v>1909</v>
      </c>
      <c r="D266" s="157" t="s">
        <v>168</v>
      </c>
      <c r="E266" s="158" t="s">
        <v>2188</v>
      </c>
      <c r="F266" s="159" t="s">
        <v>2048</v>
      </c>
      <c r="G266" s="160" t="s">
        <v>221</v>
      </c>
      <c r="H266" s="161">
        <v>4</v>
      </c>
      <c r="I266" s="162"/>
      <c r="J266" s="161">
        <f t="shared" si="50"/>
        <v>0</v>
      </c>
      <c r="K266" s="163"/>
      <c r="L266" s="34"/>
      <c r="M266" s="164" t="s">
        <v>1</v>
      </c>
      <c r="N266" s="165" t="s">
        <v>42</v>
      </c>
      <c r="O266" s="62"/>
      <c r="P266" s="166">
        <f t="shared" si="51"/>
        <v>0</v>
      </c>
      <c r="Q266" s="166">
        <v>0</v>
      </c>
      <c r="R266" s="166">
        <f t="shared" si="52"/>
        <v>0</v>
      </c>
      <c r="S266" s="166">
        <v>0</v>
      </c>
      <c r="T266" s="167">
        <f t="shared" si="53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8" t="s">
        <v>249</v>
      </c>
      <c r="AT266" s="168" t="s">
        <v>168</v>
      </c>
      <c r="AU266" s="168" t="s">
        <v>93</v>
      </c>
      <c r="AY266" s="18" t="s">
        <v>166</v>
      </c>
      <c r="BE266" s="169">
        <f t="shared" si="54"/>
        <v>0</v>
      </c>
      <c r="BF266" s="169">
        <f t="shared" si="55"/>
        <v>0</v>
      </c>
      <c r="BG266" s="169">
        <f t="shared" si="56"/>
        <v>0</v>
      </c>
      <c r="BH266" s="169">
        <f t="shared" si="57"/>
        <v>0</v>
      </c>
      <c r="BI266" s="169">
        <f t="shared" si="58"/>
        <v>0</v>
      </c>
      <c r="BJ266" s="18" t="s">
        <v>88</v>
      </c>
      <c r="BK266" s="170">
        <f t="shared" si="59"/>
        <v>0</v>
      </c>
      <c r="BL266" s="18" t="s">
        <v>249</v>
      </c>
      <c r="BM266" s="168" t="s">
        <v>2189</v>
      </c>
    </row>
    <row r="267" spans="1:65" s="2" customFormat="1" ht="16.5" customHeight="1">
      <c r="A267" s="33"/>
      <c r="B267" s="156"/>
      <c r="C267" s="180" t="s">
        <v>2190</v>
      </c>
      <c r="D267" s="180" t="s">
        <v>200</v>
      </c>
      <c r="E267" s="181" t="s">
        <v>2188</v>
      </c>
      <c r="F267" s="182" t="s">
        <v>2048</v>
      </c>
      <c r="G267" s="183" t="s">
        <v>221</v>
      </c>
      <c r="H267" s="184">
        <v>4</v>
      </c>
      <c r="I267" s="185"/>
      <c r="J267" s="184">
        <f t="shared" si="50"/>
        <v>0</v>
      </c>
      <c r="K267" s="186"/>
      <c r="L267" s="187"/>
      <c r="M267" s="188" t="s">
        <v>1</v>
      </c>
      <c r="N267" s="189" t="s">
        <v>42</v>
      </c>
      <c r="O267" s="62"/>
      <c r="P267" s="166">
        <f t="shared" si="51"/>
        <v>0</v>
      </c>
      <c r="Q267" s="166">
        <v>0</v>
      </c>
      <c r="R267" s="166">
        <f t="shared" si="52"/>
        <v>0</v>
      </c>
      <c r="S267" s="166">
        <v>0</v>
      </c>
      <c r="T267" s="167">
        <f t="shared" si="53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8" t="s">
        <v>408</v>
      </c>
      <c r="AT267" s="168" t="s">
        <v>200</v>
      </c>
      <c r="AU267" s="168" t="s">
        <v>93</v>
      </c>
      <c r="AY267" s="18" t="s">
        <v>166</v>
      </c>
      <c r="BE267" s="169">
        <f t="shared" si="54"/>
        <v>0</v>
      </c>
      <c r="BF267" s="169">
        <f t="shared" si="55"/>
        <v>0</v>
      </c>
      <c r="BG267" s="169">
        <f t="shared" si="56"/>
        <v>0</v>
      </c>
      <c r="BH267" s="169">
        <f t="shared" si="57"/>
        <v>0</v>
      </c>
      <c r="BI267" s="169">
        <f t="shared" si="58"/>
        <v>0</v>
      </c>
      <c r="BJ267" s="18" t="s">
        <v>88</v>
      </c>
      <c r="BK267" s="170">
        <f t="shared" si="59"/>
        <v>0</v>
      </c>
      <c r="BL267" s="18" t="s">
        <v>249</v>
      </c>
      <c r="BM267" s="168" t="s">
        <v>2191</v>
      </c>
    </row>
    <row r="268" spans="1:65" s="2" customFormat="1" ht="16.5" customHeight="1">
      <c r="A268" s="33"/>
      <c r="B268" s="156"/>
      <c r="C268" s="157" t="s">
        <v>1914</v>
      </c>
      <c r="D268" s="157" t="s">
        <v>168</v>
      </c>
      <c r="E268" s="158" t="s">
        <v>2192</v>
      </c>
      <c r="F268" s="159" t="s">
        <v>2193</v>
      </c>
      <c r="G268" s="160" t="s">
        <v>2021</v>
      </c>
      <c r="H268" s="161">
        <v>2</v>
      </c>
      <c r="I268" s="162"/>
      <c r="J268" s="161">
        <f t="shared" si="50"/>
        <v>0</v>
      </c>
      <c r="K268" s="163"/>
      <c r="L268" s="34"/>
      <c r="M268" s="164" t="s">
        <v>1</v>
      </c>
      <c r="N268" s="165" t="s">
        <v>42</v>
      </c>
      <c r="O268" s="62"/>
      <c r="P268" s="166">
        <f t="shared" si="51"/>
        <v>0</v>
      </c>
      <c r="Q268" s="166">
        <v>0</v>
      </c>
      <c r="R268" s="166">
        <f t="shared" si="52"/>
        <v>0</v>
      </c>
      <c r="S268" s="166">
        <v>0</v>
      </c>
      <c r="T268" s="167">
        <f t="shared" si="53"/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8" t="s">
        <v>249</v>
      </c>
      <c r="AT268" s="168" t="s">
        <v>168</v>
      </c>
      <c r="AU268" s="168" t="s">
        <v>93</v>
      </c>
      <c r="AY268" s="18" t="s">
        <v>166</v>
      </c>
      <c r="BE268" s="169">
        <f t="shared" si="54"/>
        <v>0</v>
      </c>
      <c r="BF268" s="169">
        <f t="shared" si="55"/>
        <v>0</v>
      </c>
      <c r="BG268" s="169">
        <f t="shared" si="56"/>
        <v>0</v>
      </c>
      <c r="BH268" s="169">
        <f t="shared" si="57"/>
        <v>0</v>
      </c>
      <c r="BI268" s="169">
        <f t="shared" si="58"/>
        <v>0</v>
      </c>
      <c r="BJ268" s="18" t="s">
        <v>88</v>
      </c>
      <c r="BK268" s="170">
        <f t="shared" si="59"/>
        <v>0</v>
      </c>
      <c r="BL268" s="18" t="s">
        <v>249</v>
      </c>
      <c r="BM268" s="168" t="s">
        <v>2194</v>
      </c>
    </row>
    <row r="269" spans="1:65" s="2" customFormat="1" ht="16.5" customHeight="1">
      <c r="A269" s="33"/>
      <c r="B269" s="156"/>
      <c r="C269" s="180" t="s">
        <v>2195</v>
      </c>
      <c r="D269" s="180" t="s">
        <v>200</v>
      </c>
      <c r="E269" s="181" t="s">
        <v>2196</v>
      </c>
      <c r="F269" s="182" t="s">
        <v>2193</v>
      </c>
      <c r="G269" s="183" t="s">
        <v>2021</v>
      </c>
      <c r="H269" s="184">
        <v>2</v>
      </c>
      <c r="I269" s="185"/>
      <c r="J269" s="184">
        <f t="shared" si="50"/>
        <v>0</v>
      </c>
      <c r="K269" s="186"/>
      <c r="L269" s="187"/>
      <c r="M269" s="188" t="s">
        <v>1</v>
      </c>
      <c r="N269" s="189" t="s">
        <v>42</v>
      </c>
      <c r="O269" s="62"/>
      <c r="P269" s="166">
        <f t="shared" si="51"/>
        <v>0</v>
      </c>
      <c r="Q269" s="166">
        <v>0</v>
      </c>
      <c r="R269" s="166">
        <f t="shared" si="52"/>
        <v>0</v>
      </c>
      <c r="S269" s="166">
        <v>0</v>
      </c>
      <c r="T269" s="167">
        <f t="shared" si="53"/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8" t="s">
        <v>408</v>
      </c>
      <c r="AT269" s="168" t="s">
        <v>200</v>
      </c>
      <c r="AU269" s="168" t="s">
        <v>93</v>
      </c>
      <c r="AY269" s="18" t="s">
        <v>166</v>
      </c>
      <c r="BE269" s="169">
        <f t="shared" si="54"/>
        <v>0</v>
      </c>
      <c r="BF269" s="169">
        <f t="shared" si="55"/>
        <v>0</v>
      </c>
      <c r="BG269" s="169">
        <f t="shared" si="56"/>
        <v>0</v>
      </c>
      <c r="BH269" s="169">
        <f t="shared" si="57"/>
        <v>0</v>
      </c>
      <c r="BI269" s="169">
        <f t="shared" si="58"/>
        <v>0</v>
      </c>
      <c r="BJ269" s="18" t="s">
        <v>88</v>
      </c>
      <c r="BK269" s="170">
        <f t="shared" si="59"/>
        <v>0</v>
      </c>
      <c r="BL269" s="18" t="s">
        <v>249</v>
      </c>
      <c r="BM269" s="168" t="s">
        <v>2197</v>
      </c>
    </row>
    <row r="270" spans="1:65" s="2" customFormat="1" ht="16.5" customHeight="1">
      <c r="A270" s="33"/>
      <c r="B270" s="156"/>
      <c r="C270" s="157" t="s">
        <v>1917</v>
      </c>
      <c r="D270" s="157" t="s">
        <v>168</v>
      </c>
      <c r="E270" s="158" t="s">
        <v>2198</v>
      </c>
      <c r="F270" s="159" t="s">
        <v>2199</v>
      </c>
      <c r="G270" s="160" t="s">
        <v>2021</v>
      </c>
      <c r="H270" s="161">
        <v>9</v>
      </c>
      <c r="I270" s="162"/>
      <c r="J270" s="161">
        <f t="shared" si="50"/>
        <v>0</v>
      </c>
      <c r="K270" s="163"/>
      <c r="L270" s="34"/>
      <c r="M270" s="164" t="s">
        <v>1</v>
      </c>
      <c r="N270" s="165" t="s">
        <v>42</v>
      </c>
      <c r="O270" s="62"/>
      <c r="P270" s="166">
        <f t="shared" si="51"/>
        <v>0</v>
      </c>
      <c r="Q270" s="166">
        <v>0</v>
      </c>
      <c r="R270" s="166">
        <f t="shared" si="52"/>
        <v>0</v>
      </c>
      <c r="S270" s="166">
        <v>0</v>
      </c>
      <c r="T270" s="167">
        <f t="shared" si="53"/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8" t="s">
        <v>249</v>
      </c>
      <c r="AT270" s="168" t="s">
        <v>168</v>
      </c>
      <c r="AU270" s="168" t="s">
        <v>93</v>
      </c>
      <c r="AY270" s="18" t="s">
        <v>166</v>
      </c>
      <c r="BE270" s="169">
        <f t="shared" si="54"/>
        <v>0</v>
      </c>
      <c r="BF270" s="169">
        <f t="shared" si="55"/>
        <v>0</v>
      </c>
      <c r="BG270" s="169">
        <f t="shared" si="56"/>
        <v>0</v>
      </c>
      <c r="BH270" s="169">
        <f t="shared" si="57"/>
        <v>0</v>
      </c>
      <c r="BI270" s="169">
        <f t="shared" si="58"/>
        <v>0</v>
      </c>
      <c r="BJ270" s="18" t="s">
        <v>88</v>
      </c>
      <c r="BK270" s="170">
        <f t="shared" si="59"/>
        <v>0</v>
      </c>
      <c r="BL270" s="18" t="s">
        <v>249</v>
      </c>
      <c r="BM270" s="168" t="s">
        <v>2200</v>
      </c>
    </row>
    <row r="271" spans="1:65" s="2" customFormat="1" ht="16.5" customHeight="1">
      <c r="A271" s="33"/>
      <c r="B271" s="156"/>
      <c r="C271" s="180" t="s">
        <v>2201</v>
      </c>
      <c r="D271" s="180" t="s">
        <v>200</v>
      </c>
      <c r="E271" s="181" t="s">
        <v>2202</v>
      </c>
      <c r="F271" s="182" t="s">
        <v>2199</v>
      </c>
      <c r="G271" s="183" t="s">
        <v>2021</v>
      </c>
      <c r="H271" s="184">
        <v>9</v>
      </c>
      <c r="I271" s="185"/>
      <c r="J271" s="184">
        <f t="shared" si="50"/>
        <v>0</v>
      </c>
      <c r="K271" s="186"/>
      <c r="L271" s="187"/>
      <c r="M271" s="188" t="s">
        <v>1</v>
      </c>
      <c r="N271" s="189" t="s">
        <v>42</v>
      </c>
      <c r="O271" s="62"/>
      <c r="P271" s="166">
        <f t="shared" si="51"/>
        <v>0</v>
      </c>
      <c r="Q271" s="166">
        <v>0</v>
      </c>
      <c r="R271" s="166">
        <f t="shared" si="52"/>
        <v>0</v>
      </c>
      <c r="S271" s="166">
        <v>0</v>
      </c>
      <c r="T271" s="167">
        <f t="shared" si="53"/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8" t="s">
        <v>408</v>
      </c>
      <c r="AT271" s="168" t="s">
        <v>200</v>
      </c>
      <c r="AU271" s="168" t="s">
        <v>93</v>
      </c>
      <c r="AY271" s="18" t="s">
        <v>166</v>
      </c>
      <c r="BE271" s="169">
        <f t="shared" si="54"/>
        <v>0</v>
      </c>
      <c r="BF271" s="169">
        <f t="shared" si="55"/>
        <v>0</v>
      </c>
      <c r="BG271" s="169">
        <f t="shared" si="56"/>
        <v>0</v>
      </c>
      <c r="BH271" s="169">
        <f t="shared" si="57"/>
        <v>0</v>
      </c>
      <c r="BI271" s="169">
        <f t="shared" si="58"/>
        <v>0</v>
      </c>
      <c r="BJ271" s="18" t="s">
        <v>88</v>
      </c>
      <c r="BK271" s="170">
        <f t="shared" si="59"/>
        <v>0</v>
      </c>
      <c r="BL271" s="18" t="s">
        <v>249</v>
      </c>
      <c r="BM271" s="168" t="s">
        <v>2203</v>
      </c>
    </row>
    <row r="272" spans="1:65" s="2" customFormat="1" ht="16.5" customHeight="1">
      <c r="A272" s="33"/>
      <c r="B272" s="156"/>
      <c r="C272" s="157" t="s">
        <v>1920</v>
      </c>
      <c r="D272" s="157" t="s">
        <v>168</v>
      </c>
      <c r="E272" s="158" t="s">
        <v>2074</v>
      </c>
      <c r="F272" s="159" t="s">
        <v>2075</v>
      </c>
      <c r="G272" s="160" t="s">
        <v>2021</v>
      </c>
      <c r="H272" s="161">
        <v>3</v>
      </c>
      <c r="I272" s="162"/>
      <c r="J272" s="161">
        <f t="shared" si="50"/>
        <v>0</v>
      </c>
      <c r="K272" s="163"/>
      <c r="L272" s="34"/>
      <c r="M272" s="164" t="s">
        <v>1</v>
      </c>
      <c r="N272" s="165" t="s">
        <v>42</v>
      </c>
      <c r="O272" s="62"/>
      <c r="P272" s="166">
        <f t="shared" si="51"/>
        <v>0</v>
      </c>
      <c r="Q272" s="166">
        <v>0</v>
      </c>
      <c r="R272" s="166">
        <f t="shared" si="52"/>
        <v>0</v>
      </c>
      <c r="S272" s="166">
        <v>0</v>
      </c>
      <c r="T272" s="167">
        <f t="shared" si="53"/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8" t="s">
        <v>249</v>
      </c>
      <c r="AT272" s="168" t="s">
        <v>168</v>
      </c>
      <c r="AU272" s="168" t="s">
        <v>93</v>
      </c>
      <c r="AY272" s="18" t="s">
        <v>166</v>
      </c>
      <c r="BE272" s="169">
        <f t="shared" si="54"/>
        <v>0</v>
      </c>
      <c r="BF272" s="169">
        <f t="shared" si="55"/>
        <v>0</v>
      </c>
      <c r="BG272" s="169">
        <f t="shared" si="56"/>
        <v>0</v>
      </c>
      <c r="BH272" s="169">
        <f t="shared" si="57"/>
        <v>0</v>
      </c>
      <c r="BI272" s="169">
        <f t="shared" si="58"/>
        <v>0</v>
      </c>
      <c r="BJ272" s="18" t="s">
        <v>88</v>
      </c>
      <c r="BK272" s="170">
        <f t="shared" si="59"/>
        <v>0</v>
      </c>
      <c r="BL272" s="18" t="s">
        <v>249</v>
      </c>
      <c r="BM272" s="168" t="s">
        <v>2204</v>
      </c>
    </row>
    <row r="273" spans="1:65" s="2" customFormat="1" ht="16.5" customHeight="1">
      <c r="A273" s="33"/>
      <c r="B273" s="156"/>
      <c r="C273" s="180" t="s">
        <v>2205</v>
      </c>
      <c r="D273" s="180" t="s">
        <v>200</v>
      </c>
      <c r="E273" s="181" t="s">
        <v>2076</v>
      </c>
      <c r="F273" s="182" t="s">
        <v>2075</v>
      </c>
      <c r="G273" s="183" t="s">
        <v>2021</v>
      </c>
      <c r="H273" s="184">
        <v>3</v>
      </c>
      <c r="I273" s="185"/>
      <c r="J273" s="184">
        <f t="shared" si="50"/>
        <v>0</v>
      </c>
      <c r="K273" s="186"/>
      <c r="L273" s="187"/>
      <c r="M273" s="188" t="s">
        <v>1</v>
      </c>
      <c r="N273" s="189" t="s">
        <v>42</v>
      </c>
      <c r="O273" s="62"/>
      <c r="P273" s="166">
        <f t="shared" si="51"/>
        <v>0</v>
      </c>
      <c r="Q273" s="166">
        <v>0</v>
      </c>
      <c r="R273" s="166">
        <f t="shared" si="52"/>
        <v>0</v>
      </c>
      <c r="S273" s="166">
        <v>0</v>
      </c>
      <c r="T273" s="167">
        <f t="shared" si="53"/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8" t="s">
        <v>408</v>
      </c>
      <c r="AT273" s="168" t="s">
        <v>200</v>
      </c>
      <c r="AU273" s="168" t="s">
        <v>93</v>
      </c>
      <c r="AY273" s="18" t="s">
        <v>166</v>
      </c>
      <c r="BE273" s="169">
        <f t="shared" si="54"/>
        <v>0</v>
      </c>
      <c r="BF273" s="169">
        <f t="shared" si="55"/>
        <v>0</v>
      </c>
      <c r="BG273" s="169">
        <f t="shared" si="56"/>
        <v>0</v>
      </c>
      <c r="BH273" s="169">
        <f t="shared" si="57"/>
        <v>0</v>
      </c>
      <c r="BI273" s="169">
        <f t="shared" si="58"/>
        <v>0</v>
      </c>
      <c r="BJ273" s="18" t="s">
        <v>88</v>
      </c>
      <c r="BK273" s="170">
        <f t="shared" si="59"/>
        <v>0</v>
      </c>
      <c r="BL273" s="18" t="s">
        <v>249</v>
      </c>
      <c r="BM273" s="168" t="s">
        <v>2206</v>
      </c>
    </row>
    <row r="274" spans="1:65" s="2" customFormat="1" ht="16.5" customHeight="1">
      <c r="A274" s="33"/>
      <c r="B274" s="156"/>
      <c r="C274" s="157" t="s">
        <v>1923</v>
      </c>
      <c r="D274" s="157" t="s">
        <v>168</v>
      </c>
      <c r="E274" s="158" t="s">
        <v>2080</v>
      </c>
      <c r="F274" s="159" t="s">
        <v>2081</v>
      </c>
      <c r="G274" s="160" t="s">
        <v>2021</v>
      </c>
      <c r="H274" s="161">
        <v>8</v>
      </c>
      <c r="I274" s="162"/>
      <c r="J274" s="161">
        <f t="shared" si="50"/>
        <v>0</v>
      </c>
      <c r="K274" s="163"/>
      <c r="L274" s="34"/>
      <c r="M274" s="164" t="s">
        <v>1</v>
      </c>
      <c r="N274" s="165" t="s">
        <v>42</v>
      </c>
      <c r="O274" s="62"/>
      <c r="P274" s="166">
        <f t="shared" si="51"/>
        <v>0</v>
      </c>
      <c r="Q274" s="166">
        <v>0</v>
      </c>
      <c r="R274" s="166">
        <f t="shared" si="52"/>
        <v>0</v>
      </c>
      <c r="S274" s="166">
        <v>0</v>
      </c>
      <c r="T274" s="167">
        <f t="shared" si="53"/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8" t="s">
        <v>249</v>
      </c>
      <c r="AT274" s="168" t="s">
        <v>168</v>
      </c>
      <c r="AU274" s="168" t="s">
        <v>93</v>
      </c>
      <c r="AY274" s="18" t="s">
        <v>166</v>
      </c>
      <c r="BE274" s="169">
        <f t="shared" si="54"/>
        <v>0</v>
      </c>
      <c r="BF274" s="169">
        <f t="shared" si="55"/>
        <v>0</v>
      </c>
      <c r="BG274" s="169">
        <f t="shared" si="56"/>
        <v>0</v>
      </c>
      <c r="BH274" s="169">
        <f t="shared" si="57"/>
        <v>0</v>
      </c>
      <c r="BI274" s="169">
        <f t="shared" si="58"/>
        <v>0</v>
      </c>
      <c r="BJ274" s="18" t="s">
        <v>88</v>
      </c>
      <c r="BK274" s="170">
        <f t="shared" si="59"/>
        <v>0</v>
      </c>
      <c r="BL274" s="18" t="s">
        <v>249</v>
      </c>
      <c r="BM274" s="168" t="s">
        <v>2207</v>
      </c>
    </row>
    <row r="275" spans="1:65" s="2" customFormat="1" ht="16.5" customHeight="1">
      <c r="A275" s="33"/>
      <c r="B275" s="156"/>
      <c r="C275" s="180" t="s">
        <v>2208</v>
      </c>
      <c r="D275" s="180" t="s">
        <v>200</v>
      </c>
      <c r="E275" s="181" t="s">
        <v>2082</v>
      </c>
      <c r="F275" s="182" t="s">
        <v>2081</v>
      </c>
      <c r="G275" s="183" t="s">
        <v>2021</v>
      </c>
      <c r="H275" s="184">
        <v>8</v>
      </c>
      <c r="I275" s="185"/>
      <c r="J275" s="184">
        <f t="shared" si="50"/>
        <v>0</v>
      </c>
      <c r="K275" s="186"/>
      <c r="L275" s="187"/>
      <c r="M275" s="188" t="s">
        <v>1</v>
      </c>
      <c r="N275" s="189" t="s">
        <v>42</v>
      </c>
      <c r="O275" s="62"/>
      <c r="P275" s="166">
        <f t="shared" si="51"/>
        <v>0</v>
      </c>
      <c r="Q275" s="166">
        <v>0</v>
      </c>
      <c r="R275" s="166">
        <f t="shared" si="52"/>
        <v>0</v>
      </c>
      <c r="S275" s="166">
        <v>0</v>
      </c>
      <c r="T275" s="167">
        <f t="shared" si="53"/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8" t="s">
        <v>408</v>
      </c>
      <c r="AT275" s="168" t="s">
        <v>200</v>
      </c>
      <c r="AU275" s="168" t="s">
        <v>93</v>
      </c>
      <c r="AY275" s="18" t="s">
        <v>166</v>
      </c>
      <c r="BE275" s="169">
        <f t="shared" si="54"/>
        <v>0</v>
      </c>
      <c r="BF275" s="169">
        <f t="shared" si="55"/>
        <v>0</v>
      </c>
      <c r="BG275" s="169">
        <f t="shared" si="56"/>
        <v>0</v>
      </c>
      <c r="BH275" s="169">
        <f t="shared" si="57"/>
        <v>0</v>
      </c>
      <c r="BI275" s="169">
        <f t="shared" si="58"/>
        <v>0</v>
      </c>
      <c r="BJ275" s="18" t="s">
        <v>88</v>
      </c>
      <c r="BK275" s="170">
        <f t="shared" si="59"/>
        <v>0</v>
      </c>
      <c r="BL275" s="18" t="s">
        <v>249</v>
      </c>
      <c r="BM275" s="168" t="s">
        <v>2209</v>
      </c>
    </row>
    <row r="276" spans="1:65" s="2" customFormat="1" ht="24.2" customHeight="1">
      <c r="A276" s="33"/>
      <c r="B276" s="156"/>
      <c r="C276" s="157" t="s">
        <v>1926</v>
      </c>
      <c r="D276" s="157" t="s">
        <v>168</v>
      </c>
      <c r="E276" s="158" t="s">
        <v>2158</v>
      </c>
      <c r="F276" s="159" t="s">
        <v>2159</v>
      </c>
      <c r="G276" s="160" t="s">
        <v>171</v>
      </c>
      <c r="H276" s="161">
        <v>6</v>
      </c>
      <c r="I276" s="162"/>
      <c r="J276" s="161">
        <f t="shared" si="50"/>
        <v>0</v>
      </c>
      <c r="K276" s="163"/>
      <c r="L276" s="34"/>
      <c r="M276" s="164" t="s">
        <v>1</v>
      </c>
      <c r="N276" s="165" t="s">
        <v>42</v>
      </c>
      <c r="O276" s="62"/>
      <c r="P276" s="166">
        <f t="shared" si="51"/>
        <v>0</v>
      </c>
      <c r="Q276" s="166">
        <v>0</v>
      </c>
      <c r="R276" s="166">
        <f t="shared" si="52"/>
        <v>0</v>
      </c>
      <c r="S276" s="166">
        <v>0</v>
      </c>
      <c r="T276" s="167">
        <f t="shared" si="53"/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8" t="s">
        <v>249</v>
      </c>
      <c r="AT276" s="168" t="s">
        <v>168</v>
      </c>
      <c r="AU276" s="168" t="s">
        <v>93</v>
      </c>
      <c r="AY276" s="18" t="s">
        <v>166</v>
      </c>
      <c r="BE276" s="169">
        <f t="shared" si="54"/>
        <v>0</v>
      </c>
      <c r="BF276" s="169">
        <f t="shared" si="55"/>
        <v>0</v>
      </c>
      <c r="BG276" s="169">
        <f t="shared" si="56"/>
        <v>0</v>
      </c>
      <c r="BH276" s="169">
        <f t="shared" si="57"/>
        <v>0</v>
      </c>
      <c r="BI276" s="169">
        <f t="shared" si="58"/>
        <v>0</v>
      </c>
      <c r="BJ276" s="18" t="s">
        <v>88</v>
      </c>
      <c r="BK276" s="170">
        <f t="shared" si="59"/>
        <v>0</v>
      </c>
      <c r="BL276" s="18" t="s">
        <v>249</v>
      </c>
      <c r="BM276" s="168" t="s">
        <v>2210</v>
      </c>
    </row>
    <row r="277" spans="1:65" s="2" customFormat="1" ht="24.2" customHeight="1">
      <c r="A277" s="33"/>
      <c r="B277" s="156"/>
      <c r="C277" s="180" t="s">
        <v>2211</v>
      </c>
      <c r="D277" s="180" t="s">
        <v>200</v>
      </c>
      <c r="E277" s="181" t="s">
        <v>2161</v>
      </c>
      <c r="F277" s="182" t="s">
        <v>2159</v>
      </c>
      <c r="G277" s="183" t="s">
        <v>171</v>
      </c>
      <c r="H277" s="184">
        <v>6</v>
      </c>
      <c r="I277" s="185"/>
      <c r="J277" s="184">
        <f t="shared" si="50"/>
        <v>0</v>
      </c>
      <c r="K277" s="186"/>
      <c r="L277" s="187"/>
      <c r="M277" s="188" t="s">
        <v>1</v>
      </c>
      <c r="N277" s="189" t="s">
        <v>42</v>
      </c>
      <c r="O277" s="62"/>
      <c r="P277" s="166">
        <f t="shared" si="51"/>
        <v>0</v>
      </c>
      <c r="Q277" s="166">
        <v>0</v>
      </c>
      <c r="R277" s="166">
        <f t="shared" si="52"/>
        <v>0</v>
      </c>
      <c r="S277" s="166">
        <v>0</v>
      </c>
      <c r="T277" s="167">
        <f t="shared" si="53"/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8" t="s">
        <v>408</v>
      </c>
      <c r="AT277" s="168" t="s">
        <v>200</v>
      </c>
      <c r="AU277" s="168" t="s">
        <v>93</v>
      </c>
      <c r="AY277" s="18" t="s">
        <v>166</v>
      </c>
      <c r="BE277" s="169">
        <f t="shared" si="54"/>
        <v>0</v>
      </c>
      <c r="BF277" s="169">
        <f t="shared" si="55"/>
        <v>0</v>
      </c>
      <c r="BG277" s="169">
        <f t="shared" si="56"/>
        <v>0</v>
      </c>
      <c r="BH277" s="169">
        <f t="shared" si="57"/>
        <v>0</v>
      </c>
      <c r="BI277" s="169">
        <f t="shared" si="58"/>
        <v>0</v>
      </c>
      <c r="BJ277" s="18" t="s">
        <v>88</v>
      </c>
      <c r="BK277" s="170">
        <f t="shared" si="59"/>
        <v>0</v>
      </c>
      <c r="BL277" s="18" t="s">
        <v>249</v>
      </c>
      <c r="BM277" s="168" t="s">
        <v>2212</v>
      </c>
    </row>
    <row r="278" spans="1:65" s="2" customFormat="1" ht="16.5" customHeight="1">
      <c r="A278" s="33"/>
      <c r="B278" s="156"/>
      <c r="C278" s="157" t="s">
        <v>1929</v>
      </c>
      <c r="D278" s="157" t="s">
        <v>168</v>
      </c>
      <c r="E278" s="158" t="s">
        <v>2213</v>
      </c>
      <c r="F278" s="159" t="s">
        <v>2214</v>
      </c>
      <c r="G278" s="160" t="s">
        <v>1607</v>
      </c>
      <c r="H278" s="161">
        <v>1</v>
      </c>
      <c r="I278" s="162"/>
      <c r="J278" s="161">
        <f t="shared" si="50"/>
        <v>0</v>
      </c>
      <c r="K278" s="163"/>
      <c r="L278" s="34"/>
      <c r="M278" s="164" t="s">
        <v>1</v>
      </c>
      <c r="N278" s="165" t="s">
        <v>42</v>
      </c>
      <c r="O278" s="62"/>
      <c r="P278" s="166">
        <f t="shared" si="51"/>
        <v>0</v>
      </c>
      <c r="Q278" s="166">
        <v>0</v>
      </c>
      <c r="R278" s="166">
        <f t="shared" si="52"/>
        <v>0</v>
      </c>
      <c r="S278" s="166">
        <v>0</v>
      </c>
      <c r="T278" s="167">
        <f t="shared" si="53"/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8" t="s">
        <v>249</v>
      </c>
      <c r="AT278" s="168" t="s">
        <v>168</v>
      </c>
      <c r="AU278" s="168" t="s">
        <v>93</v>
      </c>
      <c r="AY278" s="18" t="s">
        <v>166</v>
      </c>
      <c r="BE278" s="169">
        <f t="shared" si="54"/>
        <v>0</v>
      </c>
      <c r="BF278" s="169">
        <f t="shared" si="55"/>
        <v>0</v>
      </c>
      <c r="BG278" s="169">
        <f t="shared" si="56"/>
        <v>0</v>
      </c>
      <c r="BH278" s="169">
        <f t="shared" si="57"/>
        <v>0</v>
      </c>
      <c r="BI278" s="169">
        <f t="shared" si="58"/>
        <v>0</v>
      </c>
      <c r="BJ278" s="18" t="s">
        <v>88</v>
      </c>
      <c r="BK278" s="170">
        <f t="shared" si="59"/>
        <v>0</v>
      </c>
      <c r="BL278" s="18" t="s">
        <v>249</v>
      </c>
      <c r="BM278" s="168" t="s">
        <v>2215</v>
      </c>
    </row>
    <row r="279" spans="1:65" s="2" customFormat="1" ht="16.5" customHeight="1">
      <c r="A279" s="33"/>
      <c r="B279" s="156"/>
      <c r="C279" s="180" t="s">
        <v>2216</v>
      </c>
      <c r="D279" s="180" t="s">
        <v>200</v>
      </c>
      <c r="E279" s="181" t="s">
        <v>2217</v>
      </c>
      <c r="F279" s="182" t="s">
        <v>2214</v>
      </c>
      <c r="G279" s="183" t="s">
        <v>1607</v>
      </c>
      <c r="H279" s="184">
        <v>1</v>
      </c>
      <c r="I279" s="185"/>
      <c r="J279" s="184">
        <f t="shared" si="50"/>
        <v>0</v>
      </c>
      <c r="K279" s="186"/>
      <c r="L279" s="187"/>
      <c r="M279" s="188" t="s">
        <v>1</v>
      </c>
      <c r="N279" s="189" t="s">
        <v>42</v>
      </c>
      <c r="O279" s="62"/>
      <c r="P279" s="166">
        <f t="shared" si="51"/>
        <v>0</v>
      </c>
      <c r="Q279" s="166">
        <v>0</v>
      </c>
      <c r="R279" s="166">
        <f t="shared" si="52"/>
        <v>0</v>
      </c>
      <c r="S279" s="166">
        <v>0</v>
      </c>
      <c r="T279" s="167">
        <f t="shared" si="53"/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8" t="s">
        <v>408</v>
      </c>
      <c r="AT279" s="168" t="s">
        <v>200</v>
      </c>
      <c r="AU279" s="168" t="s">
        <v>93</v>
      </c>
      <c r="AY279" s="18" t="s">
        <v>166</v>
      </c>
      <c r="BE279" s="169">
        <f t="shared" si="54"/>
        <v>0</v>
      </c>
      <c r="BF279" s="169">
        <f t="shared" si="55"/>
        <v>0</v>
      </c>
      <c r="BG279" s="169">
        <f t="shared" si="56"/>
        <v>0</v>
      </c>
      <c r="BH279" s="169">
        <f t="shared" si="57"/>
        <v>0</v>
      </c>
      <c r="BI279" s="169">
        <f t="shared" si="58"/>
        <v>0</v>
      </c>
      <c r="BJ279" s="18" t="s">
        <v>88</v>
      </c>
      <c r="BK279" s="170">
        <f t="shared" si="59"/>
        <v>0</v>
      </c>
      <c r="BL279" s="18" t="s">
        <v>249</v>
      </c>
      <c r="BM279" s="168" t="s">
        <v>2218</v>
      </c>
    </row>
    <row r="280" spans="1:65" s="2" customFormat="1" ht="16.5" customHeight="1">
      <c r="A280" s="33"/>
      <c r="B280" s="156"/>
      <c r="C280" s="157" t="s">
        <v>1932</v>
      </c>
      <c r="D280" s="157" t="s">
        <v>168</v>
      </c>
      <c r="E280" s="158" t="s">
        <v>2219</v>
      </c>
      <c r="F280" s="159" t="s">
        <v>2220</v>
      </c>
      <c r="G280" s="160" t="s">
        <v>1607</v>
      </c>
      <c r="H280" s="161">
        <v>1</v>
      </c>
      <c r="I280" s="162"/>
      <c r="J280" s="161">
        <f t="shared" si="50"/>
        <v>0</v>
      </c>
      <c r="K280" s="163"/>
      <c r="L280" s="34"/>
      <c r="M280" s="164" t="s">
        <v>1</v>
      </c>
      <c r="N280" s="165" t="s">
        <v>42</v>
      </c>
      <c r="O280" s="62"/>
      <c r="P280" s="166">
        <f t="shared" si="51"/>
        <v>0</v>
      </c>
      <c r="Q280" s="166">
        <v>0</v>
      </c>
      <c r="R280" s="166">
        <f t="shared" si="52"/>
        <v>0</v>
      </c>
      <c r="S280" s="166">
        <v>0</v>
      </c>
      <c r="T280" s="167">
        <f t="shared" si="53"/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68" t="s">
        <v>249</v>
      </c>
      <c r="AT280" s="168" t="s">
        <v>168</v>
      </c>
      <c r="AU280" s="168" t="s">
        <v>93</v>
      </c>
      <c r="AY280" s="18" t="s">
        <v>166</v>
      </c>
      <c r="BE280" s="169">
        <f t="shared" si="54"/>
        <v>0</v>
      </c>
      <c r="BF280" s="169">
        <f t="shared" si="55"/>
        <v>0</v>
      </c>
      <c r="BG280" s="169">
        <f t="shared" si="56"/>
        <v>0</v>
      </c>
      <c r="BH280" s="169">
        <f t="shared" si="57"/>
        <v>0</v>
      </c>
      <c r="BI280" s="169">
        <f t="shared" si="58"/>
        <v>0</v>
      </c>
      <c r="BJ280" s="18" t="s">
        <v>88</v>
      </c>
      <c r="BK280" s="170">
        <f t="shared" si="59"/>
        <v>0</v>
      </c>
      <c r="BL280" s="18" t="s">
        <v>249</v>
      </c>
      <c r="BM280" s="168" t="s">
        <v>2221</v>
      </c>
    </row>
    <row r="281" spans="1:65" s="2" customFormat="1" ht="16.5" customHeight="1">
      <c r="A281" s="33"/>
      <c r="B281" s="156"/>
      <c r="C281" s="180" t="s">
        <v>2222</v>
      </c>
      <c r="D281" s="180" t="s">
        <v>200</v>
      </c>
      <c r="E281" s="181" t="s">
        <v>2223</v>
      </c>
      <c r="F281" s="182" t="s">
        <v>2220</v>
      </c>
      <c r="G281" s="183" t="s">
        <v>1607</v>
      </c>
      <c r="H281" s="184">
        <v>1</v>
      </c>
      <c r="I281" s="185"/>
      <c r="J281" s="184">
        <f t="shared" si="50"/>
        <v>0</v>
      </c>
      <c r="K281" s="186"/>
      <c r="L281" s="187"/>
      <c r="M281" s="188" t="s">
        <v>1</v>
      </c>
      <c r="N281" s="189" t="s">
        <v>42</v>
      </c>
      <c r="O281" s="62"/>
      <c r="P281" s="166">
        <f t="shared" si="51"/>
        <v>0</v>
      </c>
      <c r="Q281" s="166">
        <v>0</v>
      </c>
      <c r="R281" s="166">
        <f t="shared" si="52"/>
        <v>0</v>
      </c>
      <c r="S281" s="166">
        <v>0</v>
      </c>
      <c r="T281" s="167">
        <f t="shared" si="53"/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8" t="s">
        <v>408</v>
      </c>
      <c r="AT281" s="168" t="s">
        <v>200</v>
      </c>
      <c r="AU281" s="168" t="s">
        <v>93</v>
      </c>
      <c r="AY281" s="18" t="s">
        <v>166</v>
      </c>
      <c r="BE281" s="169">
        <f t="shared" si="54"/>
        <v>0</v>
      </c>
      <c r="BF281" s="169">
        <f t="shared" si="55"/>
        <v>0</v>
      </c>
      <c r="BG281" s="169">
        <f t="shared" si="56"/>
        <v>0</v>
      </c>
      <c r="BH281" s="169">
        <f t="shared" si="57"/>
        <v>0</v>
      </c>
      <c r="BI281" s="169">
        <f t="shared" si="58"/>
        <v>0</v>
      </c>
      <c r="BJ281" s="18" t="s">
        <v>88</v>
      </c>
      <c r="BK281" s="170">
        <f t="shared" si="59"/>
        <v>0</v>
      </c>
      <c r="BL281" s="18" t="s">
        <v>249</v>
      </c>
      <c r="BM281" s="168" t="s">
        <v>2224</v>
      </c>
    </row>
    <row r="282" spans="1:65" s="2" customFormat="1" ht="76.349999999999994" customHeight="1">
      <c r="A282" s="33"/>
      <c r="B282" s="156"/>
      <c r="C282" s="157" t="s">
        <v>1935</v>
      </c>
      <c r="D282" s="157" t="s">
        <v>168</v>
      </c>
      <c r="E282" s="158" t="s">
        <v>2225</v>
      </c>
      <c r="F282" s="159" t="s">
        <v>2226</v>
      </c>
      <c r="G282" s="160" t="s">
        <v>757</v>
      </c>
      <c r="H282" s="161">
        <v>5</v>
      </c>
      <c r="I282" s="162"/>
      <c r="J282" s="161">
        <f t="shared" si="50"/>
        <v>0</v>
      </c>
      <c r="K282" s="163"/>
      <c r="L282" s="34"/>
      <c r="M282" s="198" t="s">
        <v>1</v>
      </c>
      <c r="N282" s="199" t="s">
        <v>42</v>
      </c>
      <c r="O282" s="200"/>
      <c r="P282" s="201">
        <f t="shared" si="51"/>
        <v>0</v>
      </c>
      <c r="Q282" s="201">
        <v>0</v>
      </c>
      <c r="R282" s="201">
        <f t="shared" si="52"/>
        <v>0</v>
      </c>
      <c r="S282" s="201">
        <v>0</v>
      </c>
      <c r="T282" s="202">
        <f t="shared" si="53"/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8" t="s">
        <v>249</v>
      </c>
      <c r="AT282" s="168" t="s">
        <v>168</v>
      </c>
      <c r="AU282" s="168" t="s">
        <v>93</v>
      </c>
      <c r="AY282" s="18" t="s">
        <v>166</v>
      </c>
      <c r="BE282" s="169">
        <f t="shared" si="54"/>
        <v>0</v>
      </c>
      <c r="BF282" s="169">
        <f t="shared" si="55"/>
        <v>0</v>
      </c>
      <c r="BG282" s="169">
        <f t="shared" si="56"/>
        <v>0</v>
      </c>
      <c r="BH282" s="169">
        <f t="shared" si="57"/>
        <v>0</v>
      </c>
      <c r="BI282" s="169">
        <f t="shared" si="58"/>
        <v>0</v>
      </c>
      <c r="BJ282" s="18" t="s">
        <v>88</v>
      </c>
      <c r="BK282" s="170">
        <f t="shared" si="59"/>
        <v>0</v>
      </c>
      <c r="BL282" s="18" t="s">
        <v>249</v>
      </c>
      <c r="BM282" s="168" t="s">
        <v>2227</v>
      </c>
    </row>
    <row r="283" spans="1:65" s="2" customFormat="1" ht="6.95" customHeight="1">
      <c r="A283" s="33"/>
      <c r="B283" s="51"/>
      <c r="C283" s="52"/>
      <c r="D283" s="52"/>
      <c r="E283" s="52"/>
      <c r="F283" s="52"/>
      <c r="G283" s="52"/>
      <c r="H283" s="52"/>
      <c r="I283" s="52"/>
      <c r="J283" s="52"/>
      <c r="K283" s="52"/>
      <c r="L283" s="34"/>
      <c r="M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</row>
  </sheetData>
  <autoFilter ref="C126:K282" xr:uid="{00000000-0009-0000-0000-000009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219"/>
  <sheetViews>
    <sheetView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130</v>
      </c>
    </row>
    <row r="3" spans="1:46" s="1" customFormat="1" ht="6.95" hidden="1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hidden="1" customHeight="1">
      <c r="B4" s="21"/>
      <c r="D4" s="22" t="s">
        <v>134</v>
      </c>
      <c r="L4" s="21"/>
      <c r="M4" s="102" t="s">
        <v>9</v>
      </c>
      <c r="AT4" s="18" t="s">
        <v>3</v>
      </c>
    </row>
    <row r="5" spans="1:46" s="1" customFormat="1" ht="6.95" hidden="1" customHeight="1">
      <c r="B5" s="21"/>
      <c r="L5" s="21"/>
    </row>
    <row r="6" spans="1:46" s="1" customFormat="1" ht="12" hidden="1" customHeight="1">
      <c r="B6" s="21"/>
      <c r="D6" s="28" t="s">
        <v>14</v>
      </c>
      <c r="L6" s="21"/>
    </row>
    <row r="7" spans="1:46" s="1" customFormat="1" ht="16.5" hidden="1" customHeight="1">
      <c r="B7" s="21"/>
      <c r="E7" s="281" t="str">
        <f>Rekapitulácia!K6</f>
        <v>Syráreň - sociálne zázemie 2. NP</v>
      </c>
      <c r="F7" s="282"/>
      <c r="G7" s="282"/>
      <c r="H7" s="282"/>
      <c r="L7" s="21"/>
    </row>
    <row r="8" spans="1:46" s="1" customFormat="1" ht="12" hidden="1" customHeight="1">
      <c r="B8" s="21"/>
      <c r="D8" s="28" t="s">
        <v>135</v>
      </c>
      <c r="L8" s="21"/>
    </row>
    <row r="9" spans="1:46" s="2" customFormat="1" ht="16.5" hidden="1" customHeight="1">
      <c r="A9" s="33"/>
      <c r="B9" s="34"/>
      <c r="C9" s="33"/>
      <c r="D9" s="33"/>
      <c r="E9" s="281" t="s">
        <v>2228</v>
      </c>
      <c r="F9" s="284"/>
      <c r="G9" s="284"/>
      <c r="H9" s="284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hidden="1" customHeight="1">
      <c r="A10" s="33"/>
      <c r="B10" s="34"/>
      <c r="C10" s="33"/>
      <c r="D10" s="28" t="s">
        <v>137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hidden="1" customHeight="1">
      <c r="A11" s="33"/>
      <c r="B11" s="34"/>
      <c r="C11" s="33"/>
      <c r="D11" s="33"/>
      <c r="E11" s="272" t="s">
        <v>2229</v>
      </c>
      <c r="F11" s="284"/>
      <c r="G11" s="284"/>
      <c r="H11" s="284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idden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hidden="1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hidden="1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>
        <f>Rekapitulácia!AN8</f>
        <v>44612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hidden="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hidden="1" customHeight="1">
      <c r="A16" s="33"/>
      <c r="B16" s="34"/>
      <c r="C16" s="33"/>
      <c r="D16" s="28" t="s">
        <v>21</v>
      </c>
      <c r="E16" s="33"/>
      <c r="F16" s="33"/>
      <c r="G16" s="33"/>
      <c r="H16" s="33"/>
      <c r="I16" s="28" t="s">
        <v>22</v>
      </c>
      <c r="J16" s="26" t="s">
        <v>23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hidden="1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26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hidden="1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hidden="1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22</v>
      </c>
      <c r="J19" s="29" t="str">
        <f>Rekapitulácia!AN13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hidden="1" customHeight="1">
      <c r="A20" s="33"/>
      <c r="B20" s="34"/>
      <c r="C20" s="33"/>
      <c r="D20" s="33"/>
      <c r="E20" s="285" t="str">
        <f>Rekapitulácia!E14</f>
        <v>Vyplň údaj</v>
      </c>
      <c r="F20" s="263"/>
      <c r="G20" s="263"/>
      <c r="H20" s="263"/>
      <c r="I20" s="28" t="s">
        <v>25</v>
      </c>
      <c r="J20" s="29" t="str">
        <f>Rekapitulácia!AN14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hidden="1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hidden="1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22</v>
      </c>
      <c r="J22" s="26" t="s">
        <v>30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hidden="1" customHeight="1">
      <c r="A23" s="33"/>
      <c r="B23" s="34"/>
      <c r="C23" s="33"/>
      <c r="D23" s="33"/>
      <c r="E23" s="26" t="s">
        <v>31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hidden="1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hidden="1" customHeight="1">
      <c r="A25" s="33"/>
      <c r="B25" s="34"/>
      <c r="C25" s="33"/>
      <c r="D25" s="28" t="s">
        <v>34</v>
      </c>
      <c r="E25" s="33"/>
      <c r="F25" s="33"/>
      <c r="G25" s="33"/>
      <c r="H25" s="33"/>
      <c r="I25" s="28" t="s">
        <v>22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hidden="1" customHeight="1">
      <c r="A26" s="33"/>
      <c r="B26" s="34"/>
      <c r="C26" s="33"/>
      <c r="D26" s="33"/>
      <c r="E26" s="26" t="s">
        <v>31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hidden="1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hidden="1" customHeight="1">
      <c r="A28" s="33"/>
      <c r="B28" s="34"/>
      <c r="C28" s="33"/>
      <c r="D28" s="28" t="s">
        <v>35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hidden="1" customHeight="1">
      <c r="A29" s="104"/>
      <c r="B29" s="105"/>
      <c r="C29" s="104"/>
      <c r="D29" s="104"/>
      <c r="E29" s="267" t="s">
        <v>1</v>
      </c>
      <c r="F29" s="267"/>
      <c r="G29" s="267"/>
      <c r="H29" s="267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hidden="1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hidden="1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hidden="1" customHeight="1">
      <c r="A32" s="33"/>
      <c r="B32" s="34"/>
      <c r="C32" s="33"/>
      <c r="D32" s="107" t="s">
        <v>36</v>
      </c>
      <c r="E32" s="33"/>
      <c r="F32" s="33"/>
      <c r="G32" s="33"/>
      <c r="H32" s="33"/>
      <c r="I32" s="33"/>
      <c r="J32" s="75">
        <f>ROUND(J125,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hidden="1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4"/>
      <c r="C34" s="33"/>
      <c r="D34" s="33"/>
      <c r="E34" s="33"/>
      <c r="F34" s="37" t="s">
        <v>38</v>
      </c>
      <c r="G34" s="33"/>
      <c r="H34" s="33"/>
      <c r="I34" s="37" t="s">
        <v>37</v>
      </c>
      <c r="J34" s="37" t="s">
        <v>39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103" t="s">
        <v>40</v>
      </c>
      <c r="E35" s="39" t="s">
        <v>41</v>
      </c>
      <c r="F35" s="108">
        <f>ROUND((SUM(BE125:BE218)),  2)</f>
        <v>0</v>
      </c>
      <c r="G35" s="109"/>
      <c r="H35" s="109"/>
      <c r="I35" s="110">
        <v>0.2</v>
      </c>
      <c r="J35" s="108">
        <f>ROUND(((SUM(BE125:BE218))*I35),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39" t="s">
        <v>42</v>
      </c>
      <c r="F36" s="108">
        <f>ROUND((SUM(BF125:BF218)),  2)</f>
        <v>0</v>
      </c>
      <c r="G36" s="109"/>
      <c r="H36" s="109"/>
      <c r="I36" s="110">
        <v>0.2</v>
      </c>
      <c r="J36" s="108">
        <f>ROUND(((SUM(BF125:BF218))*I36),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43</v>
      </c>
      <c r="F37" s="111">
        <f>ROUND((SUM(BG125:BG218)),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44</v>
      </c>
      <c r="F38" s="111">
        <f>ROUND((SUM(BH125:BH218)),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45</v>
      </c>
      <c r="F39" s="108">
        <f>ROUND((SUM(BI125:BI218)),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hidden="1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hidden="1" customHeight="1">
      <c r="A41" s="33"/>
      <c r="B41" s="34"/>
      <c r="C41" s="113"/>
      <c r="D41" s="114" t="s">
        <v>46</v>
      </c>
      <c r="E41" s="64"/>
      <c r="F41" s="64"/>
      <c r="G41" s="115" t="s">
        <v>47</v>
      </c>
      <c r="H41" s="116" t="s">
        <v>48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hidden="1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hidden="1" customHeight="1">
      <c r="B43" s="21"/>
      <c r="L43" s="21"/>
    </row>
    <row r="44" spans="1:31" s="1" customFormat="1" ht="14.45" hidden="1" customHeight="1">
      <c r="B44" s="21"/>
      <c r="L44" s="21"/>
    </row>
    <row r="45" spans="1:31" s="1" customFormat="1" ht="14.45" hidden="1" customHeight="1">
      <c r="B45" s="21"/>
      <c r="L45" s="21"/>
    </row>
    <row r="46" spans="1:31" s="1" customFormat="1" ht="14.45" hidden="1" customHeight="1">
      <c r="B46" s="21"/>
      <c r="L46" s="21"/>
    </row>
    <row r="47" spans="1:31" s="1" customFormat="1" ht="14.45" hidden="1" customHeight="1">
      <c r="B47" s="21"/>
      <c r="L47" s="21"/>
    </row>
    <row r="48" spans="1:31" s="1" customFormat="1" ht="14.45" hidden="1" customHeight="1">
      <c r="B48" s="21"/>
      <c r="L48" s="21"/>
    </row>
    <row r="49" spans="1:31" s="1" customFormat="1" ht="14.45" hidden="1" customHeight="1">
      <c r="B49" s="21"/>
      <c r="L49" s="21"/>
    </row>
    <row r="50" spans="1:31" s="2" customFormat="1" ht="14.45" hidden="1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idden="1">
      <c r="B51" s="21"/>
      <c r="L51" s="21"/>
    </row>
    <row r="52" spans="1:31" hidden="1">
      <c r="B52" s="21"/>
      <c r="L52" s="21"/>
    </row>
    <row r="53" spans="1:31" hidden="1">
      <c r="B53" s="21"/>
      <c r="L53" s="21"/>
    </row>
    <row r="54" spans="1:31" hidden="1">
      <c r="B54" s="21"/>
      <c r="L54" s="21"/>
    </row>
    <row r="55" spans="1:31" hidden="1">
      <c r="B55" s="21"/>
      <c r="L55" s="21"/>
    </row>
    <row r="56" spans="1:31" hidden="1">
      <c r="B56" s="21"/>
      <c r="L56" s="21"/>
    </row>
    <row r="57" spans="1:31" hidden="1">
      <c r="B57" s="21"/>
      <c r="L57" s="21"/>
    </row>
    <row r="58" spans="1:31" hidden="1">
      <c r="B58" s="21"/>
      <c r="L58" s="21"/>
    </row>
    <row r="59" spans="1:31" hidden="1">
      <c r="B59" s="21"/>
      <c r="L59" s="21"/>
    </row>
    <row r="60" spans="1:31" hidden="1">
      <c r="B60" s="21"/>
      <c r="L60" s="21"/>
    </row>
    <row r="61" spans="1:31" s="2" customFormat="1" ht="12.75" hidden="1">
      <c r="A61" s="33"/>
      <c r="B61" s="34"/>
      <c r="C61" s="33"/>
      <c r="D61" s="49" t="s">
        <v>51</v>
      </c>
      <c r="E61" s="36"/>
      <c r="F61" s="119" t="s">
        <v>52</v>
      </c>
      <c r="G61" s="49" t="s">
        <v>51</v>
      </c>
      <c r="H61" s="36"/>
      <c r="I61" s="36"/>
      <c r="J61" s="120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idden="1">
      <c r="B62" s="21"/>
      <c r="L62" s="21"/>
    </row>
    <row r="63" spans="1:31" hidden="1">
      <c r="B63" s="21"/>
      <c r="L63" s="21"/>
    </row>
    <row r="64" spans="1:31" hidden="1">
      <c r="B64" s="21"/>
      <c r="L64" s="21"/>
    </row>
    <row r="65" spans="1:31" s="2" customFormat="1" ht="12.75" hidden="1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idden="1">
      <c r="B66" s="21"/>
      <c r="L66" s="21"/>
    </row>
    <row r="67" spans="1:31" hidden="1">
      <c r="B67" s="21"/>
      <c r="L67" s="21"/>
    </row>
    <row r="68" spans="1:31" hidden="1">
      <c r="B68" s="21"/>
      <c r="L68" s="21"/>
    </row>
    <row r="69" spans="1:31" hidden="1">
      <c r="B69" s="21"/>
      <c r="L69" s="21"/>
    </row>
    <row r="70" spans="1:31" hidden="1">
      <c r="B70" s="21"/>
      <c r="L70" s="21"/>
    </row>
    <row r="71" spans="1:31" hidden="1">
      <c r="B71" s="21"/>
      <c r="L71" s="21"/>
    </row>
    <row r="72" spans="1:31" hidden="1">
      <c r="B72" s="21"/>
      <c r="L72" s="21"/>
    </row>
    <row r="73" spans="1:31" hidden="1">
      <c r="B73" s="21"/>
      <c r="L73" s="21"/>
    </row>
    <row r="74" spans="1:31" hidden="1">
      <c r="B74" s="21"/>
      <c r="L74" s="21"/>
    </row>
    <row r="75" spans="1:31" hidden="1">
      <c r="B75" s="21"/>
      <c r="L75" s="21"/>
    </row>
    <row r="76" spans="1:31" s="2" customFormat="1" ht="12.75" hidden="1">
      <c r="A76" s="33"/>
      <c r="B76" s="34"/>
      <c r="C76" s="33"/>
      <c r="D76" s="49" t="s">
        <v>51</v>
      </c>
      <c r="E76" s="36"/>
      <c r="F76" s="119" t="s">
        <v>52</v>
      </c>
      <c r="G76" s="49" t="s">
        <v>51</v>
      </c>
      <c r="H76" s="36"/>
      <c r="I76" s="36"/>
      <c r="J76" s="120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hidden="1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idden="1"/>
    <row r="79" spans="1:31" hidden="1"/>
    <row r="80" spans="1:31" hidden="1"/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141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81" t="str">
        <f>E7</f>
        <v>Syráreň - sociálne zázemie 2. NP</v>
      </c>
      <c r="F85" s="282"/>
      <c r="G85" s="282"/>
      <c r="H85" s="282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135</v>
      </c>
      <c r="L86" s="21"/>
    </row>
    <row r="87" spans="1:31" s="2" customFormat="1" ht="16.5" customHeight="1">
      <c r="A87" s="33"/>
      <c r="B87" s="34"/>
      <c r="C87" s="33"/>
      <c r="D87" s="33"/>
      <c r="E87" s="281" t="s">
        <v>2228</v>
      </c>
      <c r="F87" s="284"/>
      <c r="G87" s="284"/>
      <c r="H87" s="284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137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72" t="str">
        <f>E11</f>
        <v>2022-0312 - 3.1 Elektroinštalácia - schodisko</v>
      </c>
      <c r="F89" s="284"/>
      <c r="G89" s="284"/>
      <c r="H89" s="284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Bánovce na Bebravou</v>
      </c>
      <c r="G91" s="33"/>
      <c r="H91" s="33"/>
      <c r="I91" s="28" t="s">
        <v>20</v>
      </c>
      <c r="J91" s="59">
        <f>IF(J14="","",J14)</f>
        <v>44612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21</v>
      </c>
      <c r="D93" s="33"/>
      <c r="E93" s="33"/>
      <c r="F93" s="26" t="str">
        <f>E17</f>
        <v>MILSY a.s.</v>
      </c>
      <c r="G93" s="33"/>
      <c r="H93" s="33"/>
      <c r="I93" s="28" t="s">
        <v>29</v>
      </c>
      <c r="J93" s="31" t="str">
        <f>E23</f>
        <v>Ing. Ivan Leitmann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34</v>
      </c>
      <c r="J94" s="31" t="str">
        <f>E26</f>
        <v>Ing. Ivan Leitmann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142</v>
      </c>
      <c r="D96" s="113"/>
      <c r="E96" s="113"/>
      <c r="F96" s="113"/>
      <c r="G96" s="113"/>
      <c r="H96" s="113"/>
      <c r="I96" s="113"/>
      <c r="J96" s="122" t="s">
        <v>143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144</v>
      </c>
      <c r="D98" s="33"/>
      <c r="E98" s="33"/>
      <c r="F98" s="33"/>
      <c r="G98" s="33"/>
      <c r="H98" s="33"/>
      <c r="I98" s="33"/>
      <c r="J98" s="75">
        <f>J125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145</v>
      </c>
    </row>
    <row r="99" spans="1:47" s="9" customFormat="1" ht="24.95" customHeight="1">
      <c r="B99" s="124"/>
      <c r="D99" s="125" t="s">
        <v>274</v>
      </c>
      <c r="E99" s="126"/>
      <c r="F99" s="126"/>
      <c r="G99" s="126"/>
      <c r="H99" s="126"/>
      <c r="I99" s="126"/>
      <c r="J99" s="127">
        <f>J126</f>
        <v>0</v>
      </c>
      <c r="L99" s="124"/>
    </row>
    <row r="100" spans="1:47" s="10" customFormat="1" ht="19.899999999999999" customHeight="1">
      <c r="B100" s="128"/>
      <c r="D100" s="129" t="s">
        <v>2230</v>
      </c>
      <c r="E100" s="130"/>
      <c r="F100" s="130"/>
      <c r="G100" s="130"/>
      <c r="H100" s="130"/>
      <c r="I100" s="130"/>
      <c r="J100" s="131">
        <f>J127</f>
        <v>0</v>
      </c>
      <c r="L100" s="128"/>
    </row>
    <row r="101" spans="1:47" s="10" customFormat="1" ht="19.899999999999999" customHeight="1">
      <c r="B101" s="128"/>
      <c r="D101" s="129" t="s">
        <v>2231</v>
      </c>
      <c r="E101" s="130"/>
      <c r="F101" s="130"/>
      <c r="G101" s="130"/>
      <c r="H101" s="130"/>
      <c r="I101" s="130"/>
      <c r="J101" s="131">
        <f>J162</f>
        <v>0</v>
      </c>
      <c r="L101" s="128"/>
    </row>
    <row r="102" spans="1:47" s="10" customFormat="1" ht="19.899999999999999" customHeight="1">
      <c r="B102" s="128"/>
      <c r="D102" s="129" t="s">
        <v>2232</v>
      </c>
      <c r="E102" s="130"/>
      <c r="F102" s="130"/>
      <c r="G102" s="130"/>
      <c r="H102" s="130"/>
      <c r="I102" s="130"/>
      <c r="J102" s="131">
        <f>J208</f>
        <v>0</v>
      </c>
      <c r="L102" s="128"/>
    </row>
    <row r="103" spans="1:47" s="9" customFormat="1" ht="24.95" customHeight="1">
      <c r="B103" s="124"/>
      <c r="D103" s="125" t="s">
        <v>2233</v>
      </c>
      <c r="E103" s="126"/>
      <c r="F103" s="126"/>
      <c r="G103" s="126"/>
      <c r="H103" s="126"/>
      <c r="I103" s="126"/>
      <c r="J103" s="127">
        <f>J212</f>
        <v>0</v>
      </c>
      <c r="L103" s="124"/>
    </row>
    <row r="104" spans="1:47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47" s="2" customFormat="1" ht="6.95" customHeight="1">
      <c r="A105" s="33"/>
      <c r="B105" s="51"/>
      <c r="C105" s="52"/>
      <c r="D105" s="52"/>
      <c r="E105" s="52"/>
      <c r="F105" s="52"/>
      <c r="G105" s="52"/>
      <c r="H105" s="52"/>
      <c r="I105" s="52"/>
      <c r="J105" s="52"/>
      <c r="K105" s="52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47" s="2" customFormat="1" ht="6.95" customHeight="1">
      <c r="A109" s="33"/>
      <c r="B109" s="53"/>
      <c r="C109" s="54"/>
      <c r="D109" s="54"/>
      <c r="E109" s="54"/>
      <c r="F109" s="54"/>
      <c r="G109" s="54"/>
      <c r="H109" s="54"/>
      <c r="I109" s="54"/>
      <c r="J109" s="54"/>
      <c r="K109" s="54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24.95" customHeight="1">
      <c r="A110" s="33"/>
      <c r="B110" s="34"/>
      <c r="C110" s="22" t="s">
        <v>152</v>
      </c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2" customHeight="1">
      <c r="A112" s="33"/>
      <c r="B112" s="34"/>
      <c r="C112" s="28" t="s">
        <v>14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81" t="str">
        <f>E7</f>
        <v>Syráreň - sociálne zázemie 2. NP</v>
      </c>
      <c r="F113" s="282"/>
      <c r="G113" s="282"/>
      <c r="H113" s="282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1" customFormat="1" ht="12" customHeight="1">
      <c r="B114" s="21"/>
      <c r="C114" s="28" t="s">
        <v>135</v>
      </c>
      <c r="L114" s="21"/>
    </row>
    <row r="115" spans="1:65" s="2" customFormat="1" ht="16.5" customHeight="1">
      <c r="A115" s="33"/>
      <c r="B115" s="34"/>
      <c r="C115" s="33"/>
      <c r="D115" s="33"/>
      <c r="E115" s="281" t="s">
        <v>2228</v>
      </c>
      <c r="F115" s="284"/>
      <c r="G115" s="284"/>
      <c r="H115" s="284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137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72" t="str">
        <f>E11</f>
        <v>2022-0312 - 3.1 Elektroinštalácia - schodisko</v>
      </c>
      <c r="F117" s="284"/>
      <c r="G117" s="284"/>
      <c r="H117" s="284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18</v>
      </c>
      <c r="D119" s="33"/>
      <c r="E119" s="33"/>
      <c r="F119" s="26" t="str">
        <f>F14</f>
        <v>Bánovce na Bebravou</v>
      </c>
      <c r="G119" s="33"/>
      <c r="H119" s="33"/>
      <c r="I119" s="28" t="s">
        <v>20</v>
      </c>
      <c r="J119" s="59">
        <f>IF(J14="","",J14)</f>
        <v>44612</v>
      </c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>
      <c r="A121" s="33"/>
      <c r="B121" s="34"/>
      <c r="C121" s="28" t="s">
        <v>21</v>
      </c>
      <c r="D121" s="33"/>
      <c r="E121" s="33"/>
      <c r="F121" s="26" t="str">
        <f>E17</f>
        <v>MILSY a.s.</v>
      </c>
      <c r="G121" s="33"/>
      <c r="H121" s="33"/>
      <c r="I121" s="28" t="s">
        <v>29</v>
      </c>
      <c r="J121" s="31" t="str">
        <f>E23</f>
        <v>Ing. Ivan Leitmann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" customHeight="1">
      <c r="A122" s="33"/>
      <c r="B122" s="34"/>
      <c r="C122" s="28" t="s">
        <v>27</v>
      </c>
      <c r="D122" s="33"/>
      <c r="E122" s="33"/>
      <c r="F122" s="26" t="str">
        <f>IF(E20="","",E20)</f>
        <v>Vyplň údaj</v>
      </c>
      <c r="G122" s="33"/>
      <c r="H122" s="33"/>
      <c r="I122" s="28" t="s">
        <v>34</v>
      </c>
      <c r="J122" s="31" t="str">
        <f>E26</f>
        <v>Ing. Ivan Leitmann</v>
      </c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32"/>
      <c r="B124" s="133"/>
      <c r="C124" s="134" t="s">
        <v>153</v>
      </c>
      <c r="D124" s="135" t="s">
        <v>61</v>
      </c>
      <c r="E124" s="135" t="s">
        <v>57</v>
      </c>
      <c r="F124" s="135" t="s">
        <v>58</v>
      </c>
      <c r="G124" s="135" t="s">
        <v>154</v>
      </c>
      <c r="H124" s="135" t="s">
        <v>155</v>
      </c>
      <c r="I124" s="135" t="s">
        <v>156</v>
      </c>
      <c r="J124" s="136" t="s">
        <v>143</v>
      </c>
      <c r="K124" s="137" t="s">
        <v>157</v>
      </c>
      <c r="L124" s="138"/>
      <c r="M124" s="66" t="s">
        <v>1</v>
      </c>
      <c r="N124" s="67" t="s">
        <v>40</v>
      </c>
      <c r="O124" s="67" t="s">
        <v>158</v>
      </c>
      <c r="P124" s="67" t="s">
        <v>159</v>
      </c>
      <c r="Q124" s="67" t="s">
        <v>160</v>
      </c>
      <c r="R124" s="67" t="s">
        <v>161</v>
      </c>
      <c r="S124" s="67" t="s">
        <v>162</v>
      </c>
      <c r="T124" s="68" t="s">
        <v>163</v>
      </c>
      <c r="U124" s="132"/>
      <c r="V124" s="132"/>
      <c r="W124" s="132"/>
      <c r="X124" s="132"/>
      <c r="Y124" s="132"/>
      <c r="Z124" s="132"/>
      <c r="AA124" s="132"/>
      <c r="AB124" s="132"/>
      <c r="AC124" s="132"/>
      <c r="AD124" s="132"/>
      <c r="AE124" s="132"/>
    </row>
    <row r="125" spans="1:65" s="2" customFormat="1" ht="22.9" customHeight="1">
      <c r="A125" s="33"/>
      <c r="B125" s="34"/>
      <c r="C125" s="73" t="s">
        <v>144</v>
      </c>
      <c r="D125" s="33"/>
      <c r="E125" s="33"/>
      <c r="F125" s="33"/>
      <c r="G125" s="33"/>
      <c r="H125" s="33"/>
      <c r="I125" s="33"/>
      <c r="J125" s="139">
        <f>BK125</f>
        <v>0</v>
      </c>
      <c r="K125" s="33"/>
      <c r="L125" s="34"/>
      <c r="M125" s="69"/>
      <c r="N125" s="60"/>
      <c r="O125" s="70"/>
      <c r="P125" s="140">
        <f>P126+P212</f>
        <v>0</v>
      </c>
      <c r="Q125" s="70"/>
      <c r="R125" s="140">
        <f>R126+R212</f>
        <v>36.034289999999991</v>
      </c>
      <c r="S125" s="70"/>
      <c r="T125" s="141">
        <f>T126+T212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75</v>
      </c>
      <c r="AU125" s="18" t="s">
        <v>145</v>
      </c>
      <c r="BK125" s="142">
        <f>BK126+BK212</f>
        <v>0</v>
      </c>
    </row>
    <row r="126" spans="1:65" s="12" customFormat="1" ht="25.9" customHeight="1">
      <c r="B126" s="143"/>
      <c r="D126" s="144" t="s">
        <v>75</v>
      </c>
      <c r="E126" s="145" t="s">
        <v>200</v>
      </c>
      <c r="F126" s="145" t="s">
        <v>624</v>
      </c>
      <c r="I126" s="146"/>
      <c r="J126" s="147">
        <f>BK126</f>
        <v>0</v>
      </c>
      <c r="L126" s="143"/>
      <c r="M126" s="148"/>
      <c r="N126" s="149"/>
      <c r="O126" s="149"/>
      <c r="P126" s="150">
        <f>P127+P162+P208</f>
        <v>0</v>
      </c>
      <c r="Q126" s="149"/>
      <c r="R126" s="150">
        <f>R127+R162+R208</f>
        <v>36.034289999999991</v>
      </c>
      <c r="S126" s="149"/>
      <c r="T126" s="151">
        <f>T127+T162+T208</f>
        <v>0</v>
      </c>
      <c r="AR126" s="144" t="s">
        <v>93</v>
      </c>
      <c r="AT126" s="152" t="s">
        <v>75</v>
      </c>
      <c r="AU126" s="152" t="s">
        <v>76</v>
      </c>
      <c r="AY126" s="144" t="s">
        <v>166</v>
      </c>
      <c r="BK126" s="153">
        <f>BK127+BK162+BK208</f>
        <v>0</v>
      </c>
    </row>
    <row r="127" spans="1:65" s="12" customFormat="1" ht="22.9" customHeight="1">
      <c r="B127" s="143"/>
      <c r="D127" s="144" t="s">
        <v>75</v>
      </c>
      <c r="E127" s="154" t="s">
        <v>2234</v>
      </c>
      <c r="F127" s="154" t="s">
        <v>2235</v>
      </c>
      <c r="I127" s="146"/>
      <c r="J127" s="155">
        <f>BK127</f>
        <v>0</v>
      </c>
      <c r="L127" s="143"/>
      <c r="M127" s="148"/>
      <c r="N127" s="149"/>
      <c r="O127" s="149"/>
      <c r="P127" s="150">
        <f>SUM(P128:P161)</f>
        <v>0</v>
      </c>
      <c r="Q127" s="149"/>
      <c r="R127" s="150">
        <f>SUM(R128:R161)</f>
        <v>0</v>
      </c>
      <c r="S127" s="149"/>
      <c r="T127" s="151">
        <f>SUM(T128:T161)</f>
        <v>0</v>
      </c>
      <c r="AR127" s="144" t="s">
        <v>93</v>
      </c>
      <c r="AT127" s="152" t="s">
        <v>75</v>
      </c>
      <c r="AU127" s="152" t="s">
        <v>83</v>
      </c>
      <c r="AY127" s="144" t="s">
        <v>166</v>
      </c>
      <c r="BK127" s="153">
        <f>SUM(BK128:BK161)</f>
        <v>0</v>
      </c>
    </row>
    <row r="128" spans="1:65" s="2" customFormat="1" ht="24.2" customHeight="1">
      <c r="A128" s="33"/>
      <c r="B128" s="156"/>
      <c r="C128" s="157" t="s">
        <v>83</v>
      </c>
      <c r="D128" s="157" t="s">
        <v>168</v>
      </c>
      <c r="E128" s="158" t="s">
        <v>2236</v>
      </c>
      <c r="F128" s="159" t="s">
        <v>2237</v>
      </c>
      <c r="G128" s="160" t="s">
        <v>215</v>
      </c>
      <c r="H128" s="161">
        <v>20</v>
      </c>
      <c r="I128" s="162"/>
      <c r="J128" s="161">
        <f t="shared" ref="J128:J161" si="0">ROUND(I128*H128,3)</f>
        <v>0</v>
      </c>
      <c r="K128" s="163"/>
      <c r="L128" s="34"/>
      <c r="M128" s="164" t="s">
        <v>1</v>
      </c>
      <c r="N128" s="165" t="s">
        <v>42</v>
      </c>
      <c r="O128" s="62"/>
      <c r="P128" s="166">
        <f t="shared" ref="P128:P161" si="1">O128*H128</f>
        <v>0</v>
      </c>
      <c r="Q128" s="166">
        <v>0</v>
      </c>
      <c r="R128" s="166">
        <f t="shared" ref="R128:R161" si="2">Q128*H128</f>
        <v>0</v>
      </c>
      <c r="S128" s="166">
        <v>0</v>
      </c>
      <c r="T128" s="167">
        <f t="shared" ref="T128:T161" si="3"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8" t="s">
        <v>630</v>
      </c>
      <c r="AT128" s="168" t="s">
        <v>168</v>
      </c>
      <c r="AU128" s="168" t="s">
        <v>88</v>
      </c>
      <c r="AY128" s="18" t="s">
        <v>166</v>
      </c>
      <c r="BE128" s="169">
        <f t="shared" ref="BE128:BE161" si="4">IF(N128="základná",J128,0)</f>
        <v>0</v>
      </c>
      <c r="BF128" s="169">
        <f t="shared" ref="BF128:BF161" si="5">IF(N128="znížená",J128,0)</f>
        <v>0</v>
      </c>
      <c r="BG128" s="169">
        <f t="shared" ref="BG128:BG161" si="6">IF(N128="zákl. prenesená",J128,0)</f>
        <v>0</v>
      </c>
      <c r="BH128" s="169">
        <f t="shared" ref="BH128:BH161" si="7">IF(N128="zníž. prenesená",J128,0)</f>
        <v>0</v>
      </c>
      <c r="BI128" s="169">
        <f t="shared" ref="BI128:BI161" si="8">IF(N128="nulová",J128,0)</f>
        <v>0</v>
      </c>
      <c r="BJ128" s="18" t="s">
        <v>88</v>
      </c>
      <c r="BK128" s="170">
        <f t="shared" ref="BK128:BK161" si="9">ROUND(I128*H128,3)</f>
        <v>0</v>
      </c>
      <c r="BL128" s="18" t="s">
        <v>630</v>
      </c>
      <c r="BM128" s="168" t="s">
        <v>2238</v>
      </c>
    </row>
    <row r="129" spans="1:65" s="2" customFormat="1" ht="37.9" customHeight="1">
      <c r="A129" s="33"/>
      <c r="B129" s="156"/>
      <c r="C129" s="157" t="s">
        <v>88</v>
      </c>
      <c r="D129" s="157" t="s">
        <v>168</v>
      </c>
      <c r="E129" s="158" t="s">
        <v>2239</v>
      </c>
      <c r="F129" s="159" t="s">
        <v>2240</v>
      </c>
      <c r="G129" s="160" t="s">
        <v>221</v>
      </c>
      <c r="H129" s="161">
        <v>6</v>
      </c>
      <c r="I129" s="162"/>
      <c r="J129" s="161">
        <f t="shared" si="0"/>
        <v>0</v>
      </c>
      <c r="K129" s="163"/>
      <c r="L129" s="34"/>
      <c r="M129" s="164" t="s">
        <v>1</v>
      </c>
      <c r="N129" s="165" t="s">
        <v>42</v>
      </c>
      <c r="O129" s="62"/>
      <c r="P129" s="166">
        <f t="shared" si="1"/>
        <v>0</v>
      </c>
      <c r="Q129" s="166">
        <v>0</v>
      </c>
      <c r="R129" s="166">
        <f t="shared" si="2"/>
        <v>0</v>
      </c>
      <c r="S129" s="166">
        <v>0</v>
      </c>
      <c r="T129" s="167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8" t="s">
        <v>630</v>
      </c>
      <c r="AT129" s="168" t="s">
        <v>168</v>
      </c>
      <c r="AU129" s="168" t="s">
        <v>88</v>
      </c>
      <c r="AY129" s="18" t="s">
        <v>166</v>
      </c>
      <c r="BE129" s="169">
        <f t="shared" si="4"/>
        <v>0</v>
      </c>
      <c r="BF129" s="169">
        <f t="shared" si="5"/>
        <v>0</v>
      </c>
      <c r="BG129" s="169">
        <f t="shared" si="6"/>
        <v>0</v>
      </c>
      <c r="BH129" s="169">
        <f t="shared" si="7"/>
        <v>0</v>
      </c>
      <c r="BI129" s="169">
        <f t="shared" si="8"/>
        <v>0</v>
      </c>
      <c r="BJ129" s="18" t="s">
        <v>88</v>
      </c>
      <c r="BK129" s="170">
        <f t="shared" si="9"/>
        <v>0</v>
      </c>
      <c r="BL129" s="18" t="s">
        <v>630</v>
      </c>
      <c r="BM129" s="168" t="s">
        <v>2241</v>
      </c>
    </row>
    <row r="130" spans="1:65" s="2" customFormat="1" ht="37.9" customHeight="1">
      <c r="A130" s="33"/>
      <c r="B130" s="156"/>
      <c r="C130" s="157" t="s">
        <v>93</v>
      </c>
      <c r="D130" s="157" t="s">
        <v>168</v>
      </c>
      <c r="E130" s="158" t="s">
        <v>2242</v>
      </c>
      <c r="F130" s="159" t="s">
        <v>2243</v>
      </c>
      <c r="G130" s="160" t="s">
        <v>221</v>
      </c>
      <c r="H130" s="161">
        <v>1</v>
      </c>
      <c r="I130" s="162"/>
      <c r="J130" s="161">
        <f t="shared" si="0"/>
        <v>0</v>
      </c>
      <c r="K130" s="163"/>
      <c r="L130" s="34"/>
      <c r="M130" s="164" t="s">
        <v>1</v>
      </c>
      <c r="N130" s="165" t="s">
        <v>42</v>
      </c>
      <c r="O130" s="62"/>
      <c r="P130" s="166">
        <f t="shared" si="1"/>
        <v>0</v>
      </c>
      <c r="Q130" s="166">
        <v>0</v>
      </c>
      <c r="R130" s="166">
        <f t="shared" si="2"/>
        <v>0</v>
      </c>
      <c r="S130" s="166">
        <v>0</v>
      </c>
      <c r="T130" s="167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630</v>
      </c>
      <c r="AT130" s="168" t="s">
        <v>168</v>
      </c>
      <c r="AU130" s="168" t="s">
        <v>88</v>
      </c>
      <c r="AY130" s="18" t="s">
        <v>166</v>
      </c>
      <c r="BE130" s="169">
        <f t="shared" si="4"/>
        <v>0</v>
      </c>
      <c r="BF130" s="169">
        <f t="shared" si="5"/>
        <v>0</v>
      </c>
      <c r="BG130" s="169">
        <f t="shared" si="6"/>
        <v>0</v>
      </c>
      <c r="BH130" s="169">
        <f t="shared" si="7"/>
        <v>0</v>
      </c>
      <c r="BI130" s="169">
        <f t="shared" si="8"/>
        <v>0</v>
      </c>
      <c r="BJ130" s="18" t="s">
        <v>88</v>
      </c>
      <c r="BK130" s="170">
        <f t="shared" si="9"/>
        <v>0</v>
      </c>
      <c r="BL130" s="18" t="s">
        <v>630</v>
      </c>
      <c r="BM130" s="168" t="s">
        <v>2244</v>
      </c>
    </row>
    <row r="131" spans="1:65" s="2" customFormat="1" ht="33" customHeight="1">
      <c r="A131" s="33"/>
      <c r="B131" s="156"/>
      <c r="C131" s="157" t="s">
        <v>172</v>
      </c>
      <c r="D131" s="157" t="s">
        <v>168</v>
      </c>
      <c r="E131" s="158" t="s">
        <v>2245</v>
      </c>
      <c r="F131" s="159" t="s">
        <v>2246</v>
      </c>
      <c r="G131" s="160" t="s">
        <v>221</v>
      </c>
      <c r="H131" s="161">
        <v>21</v>
      </c>
      <c r="I131" s="162"/>
      <c r="J131" s="161">
        <f t="shared" si="0"/>
        <v>0</v>
      </c>
      <c r="K131" s="163"/>
      <c r="L131" s="34"/>
      <c r="M131" s="164" t="s">
        <v>1</v>
      </c>
      <c r="N131" s="165" t="s">
        <v>42</v>
      </c>
      <c r="O131" s="62"/>
      <c r="P131" s="166">
        <f t="shared" si="1"/>
        <v>0</v>
      </c>
      <c r="Q131" s="166">
        <v>0</v>
      </c>
      <c r="R131" s="166">
        <f t="shared" si="2"/>
        <v>0</v>
      </c>
      <c r="S131" s="166">
        <v>0</v>
      </c>
      <c r="T131" s="167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630</v>
      </c>
      <c r="AT131" s="168" t="s">
        <v>168</v>
      </c>
      <c r="AU131" s="168" t="s">
        <v>88</v>
      </c>
      <c r="AY131" s="18" t="s">
        <v>166</v>
      </c>
      <c r="BE131" s="169">
        <f t="shared" si="4"/>
        <v>0</v>
      </c>
      <c r="BF131" s="169">
        <f t="shared" si="5"/>
        <v>0</v>
      </c>
      <c r="BG131" s="169">
        <f t="shared" si="6"/>
        <v>0</v>
      </c>
      <c r="BH131" s="169">
        <f t="shared" si="7"/>
        <v>0</v>
      </c>
      <c r="BI131" s="169">
        <f t="shared" si="8"/>
        <v>0</v>
      </c>
      <c r="BJ131" s="18" t="s">
        <v>88</v>
      </c>
      <c r="BK131" s="170">
        <f t="shared" si="9"/>
        <v>0</v>
      </c>
      <c r="BL131" s="18" t="s">
        <v>630</v>
      </c>
      <c r="BM131" s="168" t="s">
        <v>2247</v>
      </c>
    </row>
    <row r="132" spans="1:65" s="2" customFormat="1" ht="16.5" customHeight="1">
      <c r="A132" s="33"/>
      <c r="B132" s="156"/>
      <c r="C132" s="157" t="s">
        <v>188</v>
      </c>
      <c r="D132" s="157" t="s">
        <v>168</v>
      </c>
      <c r="E132" s="158" t="s">
        <v>2248</v>
      </c>
      <c r="F132" s="159" t="s">
        <v>2249</v>
      </c>
      <c r="G132" s="160" t="s">
        <v>221</v>
      </c>
      <c r="H132" s="161">
        <v>21</v>
      </c>
      <c r="I132" s="162"/>
      <c r="J132" s="161">
        <f t="shared" si="0"/>
        <v>0</v>
      </c>
      <c r="K132" s="163"/>
      <c r="L132" s="34"/>
      <c r="M132" s="164" t="s">
        <v>1</v>
      </c>
      <c r="N132" s="165" t="s">
        <v>42</v>
      </c>
      <c r="O132" s="62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630</v>
      </c>
      <c r="AT132" s="168" t="s">
        <v>168</v>
      </c>
      <c r="AU132" s="168" t="s">
        <v>88</v>
      </c>
      <c r="AY132" s="18" t="s">
        <v>166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8" t="s">
        <v>88</v>
      </c>
      <c r="BK132" s="170">
        <f t="shared" si="9"/>
        <v>0</v>
      </c>
      <c r="BL132" s="18" t="s">
        <v>630</v>
      </c>
      <c r="BM132" s="168" t="s">
        <v>2250</v>
      </c>
    </row>
    <row r="133" spans="1:65" s="2" customFormat="1" ht="33" customHeight="1">
      <c r="A133" s="33"/>
      <c r="B133" s="156"/>
      <c r="C133" s="157" t="s">
        <v>195</v>
      </c>
      <c r="D133" s="157" t="s">
        <v>168</v>
      </c>
      <c r="E133" s="158" t="s">
        <v>2251</v>
      </c>
      <c r="F133" s="159" t="s">
        <v>2252</v>
      </c>
      <c r="G133" s="160" t="s">
        <v>215</v>
      </c>
      <c r="H133" s="161">
        <v>5</v>
      </c>
      <c r="I133" s="162"/>
      <c r="J133" s="161">
        <f t="shared" si="0"/>
        <v>0</v>
      </c>
      <c r="K133" s="163"/>
      <c r="L133" s="34"/>
      <c r="M133" s="164" t="s">
        <v>1</v>
      </c>
      <c r="N133" s="165" t="s">
        <v>42</v>
      </c>
      <c r="O133" s="62"/>
      <c r="P133" s="166">
        <f t="shared" si="1"/>
        <v>0</v>
      </c>
      <c r="Q133" s="166">
        <v>0</v>
      </c>
      <c r="R133" s="166">
        <f t="shared" si="2"/>
        <v>0</v>
      </c>
      <c r="S133" s="166">
        <v>0</v>
      </c>
      <c r="T133" s="167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630</v>
      </c>
      <c r="AT133" s="168" t="s">
        <v>168</v>
      </c>
      <c r="AU133" s="168" t="s">
        <v>88</v>
      </c>
      <c r="AY133" s="18" t="s">
        <v>166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8" t="s">
        <v>88</v>
      </c>
      <c r="BK133" s="170">
        <f t="shared" si="9"/>
        <v>0</v>
      </c>
      <c r="BL133" s="18" t="s">
        <v>630</v>
      </c>
      <c r="BM133" s="168" t="s">
        <v>2253</v>
      </c>
    </row>
    <row r="134" spans="1:65" s="2" customFormat="1" ht="33" customHeight="1">
      <c r="A134" s="33"/>
      <c r="B134" s="156"/>
      <c r="C134" s="157" t="s">
        <v>199</v>
      </c>
      <c r="D134" s="157" t="s">
        <v>168</v>
      </c>
      <c r="E134" s="158" t="s">
        <v>2254</v>
      </c>
      <c r="F134" s="159" t="s">
        <v>2255</v>
      </c>
      <c r="G134" s="160" t="s">
        <v>215</v>
      </c>
      <c r="H134" s="161">
        <v>21</v>
      </c>
      <c r="I134" s="162"/>
      <c r="J134" s="161">
        <f t="shared" si="0"/>
        <v>0</v>
      </c>
      <c r="K134" s="163"/>
      <c r="L134" s="34"/>
      <c r="M134" s="164" t="s">
        <v>1</v>
      </c>
      <c r="N134" s="165" t="s">
        <v>42</v>
      </c>
      <c r="O134" s="62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630</v>
      </c>
      <c r="AT134" s="168" t="s">
        <v>168</v>
      </c>
      <c r="AU134" s="168" t="s">
        <v>88</v>
      </c>
      <c r="AY134" s="18" t="s">
        <v>166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8" t="s">
        <v>88</v>
      </c>
      <c r="BK134" s="170">
        <f t="shared" si="9"/>
        <v>0</v>
      </c>
      <c r="BL134" s="18" t="s">
        <v>630</v>
      </c>
      <c r="BM134" s="168" t="s">
        <v>2256</v>
      </c>
    </row>
    <row r="135" spans="1:65" s="2" customFormat="1" ht="24.2" customHeight="1">
      <c r="A135" s="33"/>
      <c r="B135" s="156"/>
      <c r="C135" s="157" t="s">
        <v>203</v>
      </c>
      <c r="D135" s="157" t="s">
        <v>168</v>
      </c>
      <c r="E135" s="158" t="s">
        <v>2257</v>
      </c>
      <c r="F135" s="159" t="s">
        <v>2258</v>
      </c>
      <c r="G135" s="160" t="s">
        <v>221</v>
      </c>
      <c r="H135" s="161">
        <v>21</v>
      </c>
      <c r="I135" s="162"/>
      <c r="J135" s="161">
        <f t="shared" si="0"/>
        <v>0</v>
      </c>
      <c r="K135" s="163"/>
      <c r="L135" s="34"/>
      <c r="M135" s="164" t="s">
        <v>1</v>
      </c>
      <c r="N135" s="165" t="s">
        <v>42</v>
      </c>
      <c r="O135" s="62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630</v>
      </c>
      <c r="AT135" s="168" t="s">
        <v>168</v>
      </c>
      <c r="AU135" s="168" t="s">
        <v>88</v>
      </c>
      <c r="AY135" s="18" t="s">
        <v>166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8" t="s">
        <v>88</v>
      </c>
      <c r="BK135" s="170">
        <f t="shared" si="9"/>
        <v>0</v>
      </c>
      <c r="BL135" s="18" t="s">
        <v>630</v>
      </c>
      <c r="BM135" s="168" t="s">
        <v>2259</v>
      </c>
    </row>
    <row r="136" spans="1:65" s="2" customFormat="1" ht="24.2" customHeight="1">
      <c r="A136" s="33"/>
      <c r="B136" s="156"/>
      <c r="C136" s="157" t="s">
        <v>211</v>
      </c>
      <c r="D136" s="157" t="s">
        <v>168</v>
      </c>
      <c r="E136" s="158" t="s">
        <v>2260</v>
      </c>
      <c r="F136" s="159" t="s">
        <v>2261</v>
      </c>
      <c r="G136" s="160" t="s">
        <v>221</v>
      </c>
      <c r="H136" s="161">
        <v>93</v>
      </c>
      <c r="I136" s="162"/>
      <c r="J136" s="161">
        <f t="shared" si="0"/>
        <v>0</v>
      </c>
      <c r="K136" s="163"/>
      <c r="L136" s="34"/>
      <c r="M136" s="164" t="s">
        <v>1</v>
      </c>
      <c r="N136" s="165" t="s">
        <v>42</v>
      </c>
      <c r="O136" s="62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630</v>
      </c>
      <c r="AT136" s="168" t="s">
        <v>168</v>
      </c>
      <c r="AU136" s="168" t="s">
        <v>88</v>
      </c>
      <c r="AY136" s="18" t="s">
        <v>166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8" t="s">
        <v>88</v>
      </c>
      <c r="BK136" s="170">
        <f t="shared" si="9"/>
        <v>0</v>
      </c>
      <c r="BL136" s="18" t="s">
        <v>630</v>
      </c>
      <c r="BM136" s="168" t="s">
        <v>2262</v>
      </c>
    </row>
    <row r="137" spans="1:65" s="2" customFormat="1" ht="24.2" customHeight="1">
      <c r="A137" s="33"/>
      <c r="B137" s="156"/>
      <c r="C137" s="157" t="s">
        <v>218</v>
      </c>
      <c r="D137" s="157" t="s">
        <v>168</v>
      </c>
      <c r="E137" s="158" t="s">
        <v>2263</v>
      </c>
      <c r="F137" s="159" t="s">
        <v>2264</v>
      </c>
      <c r="G137" s="160" t="s">
        <v>221</v>
      </c>
      <c r="H137" s="161">
        <v>12</v>
      </c>
      <c r="I137" s="162"/>
      <c r="J137" s="161">
        <f t="shared" si="0"/>
        <v>0</v>
      </c>
      <c r="K137" s="163"/>
      <c r="L137" s="34"/>
      <c r="M137" s="164" t="s">
        <v>1</v>
      </c>
      <c r="N137" s="165" t="s">
        <v>42</v>
      </c>
      <c r="O137" s="62"/>
      <c r="P137" s="166">
        <f t="shared" si="1"/>
        <v>0</v>
      </c>
      <c r="Q137" s="166">
        <v>0</v>
      </c>
      <c r="R137" s="166">
        <f t="shared" si="2"/>
        <v>0</v>
      </c>
      <c r="S137" s="166">
        <v>0</v>
      </c>
      <c r="T137" s="167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630</v>
      </c>
      <c r="AT137" s="168" t="s">
        <v>168</v>
      </c>
      <c r="AU137" s="168" t="s">
        <v>88</v>
      </c>
      <c r="AY137" s="18" t="s">
        <v>166</v>
      </c>
      <c r="BE137" s="169">
        <f t="shared" si="4"/>
        <v>0</v>
      </c>
      <c r="BF137" s="169">
        <f t="shared" si="5"/>
        <v>0</v>
      </c>
      <c r="BG137" s="169">
        <f t="shared" si="6"/>
        <v>0</v>
      </c>
      <c r="BH137" s="169">
        <f t="shared" si="7"/>
        <v>0</v>
      </c>
      <c r="BI137" s="169">
        <f t="shared" si="8"/>
        <v>0</v>
      </c>
      <c r="BJ137" s="18" t="s">
        <v>88</v>
      </c>
      <c r="BK137" s="170">
        <f t="shared" si="9"/>
        <v>0</v>
      </c>
      <c r="BL137" s="18" t="s">
        <v>630</v>
      </c>
      <c r="BM137" s="168" t="s">
        <v>2265</v>
      </c>
    </row>
    <row r="138" spans="1:65" s="2" customFormat="1" ht="24.2" customHeight="1">
      <c r="A138" s="33"/>
      <c r="B138" s="156"/>
      <c r="C138" s="157" t="s">
        <v>224</v>
      </c>
      <c r="D138" s="157" t="s">
        <v>168</v>
      </c>
      <c r="E138" s="158" t="s">
        <v>2266</v>
      </c>
      <c r="F138" s="159" t="s">
        <v>2267</v>
      </c>
      <c r="G138" s="160" t="s">
        <v>221</v>
      </c>
      <c r="H138" s="161">
        <v>6</v>
      </c>
      <c r="I138" s="162"/>
      <c r="J138" s="161">
        <f t="shared" si="0"/>
        <v>0</v>
      </c>
      <c r="K138" s="163"/>
      <c r="L138" s="34"/>
      <c r="M138" s="164" t="s">
        <v>1</v>
      </c>
      <c r="N138" s="165" t="s">
        <v>42</v>
      </c>
      <c r="O138" s="62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630</v>
      </c>
      <c r="AT138" s="168" t="s">
        <v>168</v>
      </c>
      <c r="AU138" s="168" t="s">
        <v>88</v>
      </c>
      <c r="AY138" s="18" t="s">
        <v>166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8" t="s">
        <v>88</v>
      </c>
      <c r="BK138" s="170">
        <f t="shared" si="9"/>
        <v>0</v>
      </c>
      <c r="BL138" s="18" t="s">
        <v>630</v>
      </c>
      <c r="BM138" s="168" t="s">
        <v>2268</v>
      </c>
    </row>
    <row r="139" spans="1:65" s="2" customFormat="1" ht="24.2" customHeight="1">
      <c r="A139" s="33"/>
      <c r="B139" s="156"/>
      <c r="C139" s="157" t="s">
        <v>228</v>
      </c>
      <c r="D139" s="157" t="s">
        <v>168</v>
      </c>
      <c r="E139" s="158" t="s">
        <v>2269</v>
      </c>
      <c r="F139" s="159" t="s">
        <v>2270</v>
      </c>
      <c r="G139" s="160" t="s">
        <v>221</v>
      </c>
      <c r="H139" s="161">
        <v>4</v>
      </c>
      <c r="I139" s="162"/>
      <c r="J139" s="161">
        <f t="shared" si="0"/>
        <v>0</v>
      </c>
      <c r="K139" s="163"/>
      <c r="L139" s="34"/>
      <c r="M139" s="164" t="s">
        <v>1</v>
      </c>
      <c r="N139" s="165" t="s">
        <v>42</v>
      </c>
      <c r="O139" s="62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630</v>
      </c>
      <c r="AT139" s="168" t="s">
        <v>168</v>
      </c>
      <c r="AU139" s="168" t="s">
        <v>88</v>
      </c>
      <c r="AY139" s="18" t="s">
        <v>166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8" t="s">
        <v>88</v>
      </c>
      <c r="BK139" s="170">
        <f t="shared" si="9"/>
        <v>0</v>
      </c>
      <c r="BL139" s="18" t="s">
        <v>630</v>
      </c>
      <c r="BM139" s="168" t="s">
        <v>2271</v>
      </c>
    </row>
    <row r="140" spans="1:65" s="2" customFormat="1" ht="21.75" customHeight="1">
      <c r="A140" s="33"/>
      <c r="B140" s="156"/>
      <c r="C140" s="157" t="s">
        <v>233</v>
      </c>
      <c r="D140" s="157" t="s">
        <v>168</v>
      </c>
      <c r="E140" s="158" t="s">
        <v>2272</v>
      </c>
      <c r="F140" s="159" t="s">
        <v>2273</v>
      </c>
      <c r="G140" s="160" t="s">
        <v>221</v>
      </c>
      <c r="H140" s="161">
        <v>10</v>
      </c>
      <c r="I140" s="162"/>
      <c r="J140" s="161">
        <f t="shared" si="0"/>
        <v>0</v>
      </c>
      <c r="K140" s="163"/>
      <c r="L140" s="34"/>
      <c r="M140" s="164" t="s">
        <v>1</v>
      </c>
      <c r="N140" s="165" t="s">
        <v>42</v>
      </c>
      <c r="O140" s="62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630</v>
      </c>
      <c r="AT140" s="168" t="s">
        <v>168</v>
      </c>
      <c r="AU140" s="168" t="s">
        <v>88</v>
      </c>
      <c r="AY140" s="18" t="s">
        <v>166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8" t="s">
        <v>88</v>
      </c>
      <c r="BK140" s="170">
        <f t="shared" si="9"/>
        <v>0</v>
      </c>
      <c r="BL140" s="18" t="s">
        <v>630</v>
      </c>
      <c r="BM140" s="168" t="s">
        <v>2274</v>
      </c>
    </row>
    <row r="141" spans="1:65" s="2" customFormat="1" ht="16.5" customHeight="1">
      <c r="A141" s="33"/>
      <c r="B141" s="156"/>
      <c r="C141" s="157" t="s">
        <v>240</v>
      </c>
      <c r="D141" s="157" t="s">
        <v>168</v>
      </c>
      <c r="E141" s="158" t="s">
        <v>2275</v>
      </c>
      <c r="F141" s="159" t="s">
        <v>2276</v>
      </c>
      <c r="G141" s="160" t="s">
        <v>221</v>
      </c>
      <c r="H141" s="161">
        <v>1</v>
      </c>
      <c r="I141" s="162"/>
      <c r="J141" s="161">
        <f t="shared" si="0"/>
        <v>0</v>
      </c>
      <c r="K141" s="163"/>
      <c r="L141" s="34"/>
      <c r="M141" s="164" t="s">
        <v>1</v>
      </c>
      <c r="N141" s="165" t="s">
        <v>42</v>
      </c>
      <c r="O141" s="62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630</v>
      </c>
      <c r="AT141" s="168" t="s">
        <v>168</v>
      </c>
      <c r="AU141" s="168" t="s">
        <v>88</v>
      </c>
      <c r="AY141" s="18" t="s">
        <v>166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8" t="s">
        <v>88</v>
      </c>
      <c r="BK141" s="170">
        <f t="shared" si="9"/>
        <v>0</v>
      </c>
      <c r="BL141" s="18" t="s">
        <v>630</v>
      </c>
      <c r="BM141" s="168" t="s">
        <v>2277</v>
      </c>
    </row>
    <row r="142" spans="1:65" s="2" customFormat="1" ht="24.2" customHeight="1">
      <c r="A142" s="33"/>
      <c r="B142" s="156"/>
      <c r="C142" s="157" t="s">
        <v>245</v>
      </c>
      <c r="D142" s="157" t="s">
        <v>168</v>
      </c>
      <c r="E142" s="158" t="s">
        <v>2278</v>
      </c>
      <c r="F142" s="159" t="s">
        <v>2279</v>
      </c>
      <c r="G142" s="160" t="s">
        <v>221</v>
      </c>
      <c r="H142" s="161">
        <v>1</v>
      </c>
      <c r="I142" s="162"/>
      <c r="J142" s="161">
        <f t="shared" si="0"/>
        <v>0</v>
      </c>
      <c r="K142" s="163"/>
      <c r="L142" s="34"/>
      <c r="M142" s="164" t="s">
        <v>1</v>
      </c>
      <c r="N142" s="165" t="s">
        <v>42</v>
      </c>
      <c r="O142" s="62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630</v>
      </c>
      <c r="AT142" s="168" t="s">
        <v>168</v>
      </c>
      <c r="AU142" s="168" t="s">
        <v>88</v>
      </c>
      <c r="AY142" s="18" t="s">
        <v>166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8" t="s">
        <v>88</v>
      </c>
      <c r="BK142" s="170">
        <f t="shared" si="9"/>
        <v>0</v>
      </c>
      <c r="BL142" s="18" t="s">
        <v>630</v>
      </c>
      <c r="BM142" s="168" t="s">
        <v>2280</v>
      </c>
    </row>
    <row r="143" spans="1:65" s="2" customFormat="1" ht="21.75" customHeight="1">
      <c r="A143" s="33"/>
      <c r="B143" s="156"/>
      <c r="C143" s="157" t="s">
        <v>249</v>
      </c>
      <c r="D143" s="157" t="s">
        <v>168</v>
      </c>
      <c r="E143" s="158" t="s">
        <v>2281</v>
      </c>
      <c r="F143" s="159" t="s">
        <v>2282</v>
      </c>
      <c r="G143" s="160" t="s">
        <v>221</v>
      </c>
      <c r="H143" s="161">
        <v>5</v>
      </c>
      <c r="I143" s="162"/>
      <c r="J143" s="161">
        <f t="shared" si="0"/>
        <v>0</v>
      </c>
      <c r="K143" s="163"/>
      <c r="L143" s="34"/>
      <c r="M143" s="164" t="s">
        <v>1</v>
      </c>
      <c r="N143" s="165" t="s">
        <v>42</v>
      </c>
      <c r="O143" s="62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630</v>
      </c>
      <c r="AT143" s="168" t="s">
        <v>168</v>
      </c>
      <c r="AU143" s="168" t="s">
        <v>88</v>
      </c>
      <c r="AY143" s="18" t="s">
        <v>166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8" t="s">
        <v>88</v>
      </c>
      <c r="BK143" s="170">
        <f t="shared" si="9"/>
        <v>0</v>
      </c>
      <c r="BL143" s="18" t="s">
        <v>630</v>
      </c>
      <c r="BM143" s="168" t="s">
        <v>2283</v>
      </c>
    </row>
    <row r="144" spans="1:65" s="2" customFormat="1" ht="24.2" customHeight="1">
      <c r="A144" s="33"/>
      <c r="B144" s="156"/>
      <c r="C144" s="157" t="s">
        <v>254</v>
      </c>
      <c r="D144" s="157" t="s">
        <v>168</v>
      </c>
      <c r="E144" s="158" t="s">
        <v>2284</v>
      </c>
      <c r="F144" s="159" t="s">
        <v>2285</v>
      </c>
      <c r="G144" s="160" t="s">
        <v>221</v>
      </c>
      <c r="H144" s="161">
        <v>4</v>
      </c>
      <c r="I144" s="162"/>
      <c r="J144" s="161">
        <f t="shared" si="0"/>
        <v>0</v>
      </c>
      <c r="K144" s="163"/>
      <c r="L144" s="34"/>
      <c r="M144" s="164" t="s">
        <v>1</v>
      </c>
      <c r="N144" s="165" t="s">
        <v>42</v>
      </c>
      <c r="O144" s="62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630</v>
      </c>
      <c r="AT144" s="168" t="s">
        <v>168</v>
      </c>
      <c r="AU144" s="168" t="s">
        <v>88</v>
      </c>
      <c r="AY144" s="18" t="s">
        <v>166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8" t="s">
        <v>88</v>
      </c>
      <c r="BK144" s="170">
        <f t="shared" si="9"/>
        <v>0</v>
      </c>
      <c r="BL144" s="18" t="s">
        <v>630</v>
      </c>
      <c r="BM144" s="168" t="s">
        <v>2286</v>
      </c>
    </row>
    <row r="145" spans="1:65" s="2" customFormat="1" ht="21.75" customHeight="1">
      <c r="A145" s="33"/>
      <c r="B145" s="156"/>
      <c r="C145" s="157" t="s">
        <v>260</v>
      </c>
      <c r="D145" s="157" t="s">
        <v>168</v>
      </c>
      <c r="E145" s="158" t="s">
        <v>2287</v>
      </c>
      <c r="F145" s="159" t="s">
        <v>2288</v>
      </c>
      <c r="G145" s="160" t="s">
        <v>221</v>
      </c>
      <c r="H145" s="161">
        <v>4</v>
      </c>
      <c r="I145" s="162"/>
      <c r="J145" s="161">
        <f t="shared" si="0"/>
        <v>0</v>
      </c>
      <c r="K145" s="163"/>
      <c r="L145" s="34"/>
      <c r="M145" s="164" t="s">
        <v>1</v>
      </c>
      <c r="N145" s="165" t="s">
        <v>42</v>
      </c>
      <c r="O145" s="62"/>
      <c r="P145" s="166">
        <f t="shared" si="1"/>
        <v>0</v>
      </c>
      <c r="Q145" s="166">
        <v>0</v>
      </c>
      <c r="R145" s="166">
        <f t="shared" si="2"/>
        <v>0</v>
      </c>
      <c r="S145" s="166">
        <v>0</v>
      </c>
      <c r="T145" s="167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630</v>
      </c>
      <c r="AT145" s="168" t="s">
        <v>168</v>
      </c>
      <c r="AU145" s="168" t="s">
        <v>88</v>
      </c>
      <c r="AY145" s="18" t="s">
        <v>166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8" t="s">
        <v>88</v>
      </c>
      <c r="BK145" s="170">
        <f t="shared" si="9"/>
        <v>0</v>
      </c>
      <c r="BL145" s="18" t="s">
        <v>630</v>
      </c>
      <c r="BM145" s="168" t="s">
        <v>2289</v>
      </c>
    </row>
    <row r="146" spans="1:65" s="2" customFormat="1" ht="16.5" customHeight="1">
      <c r="A146" s="33"/>
      <c r="B146" s="156"/>
      <c r="C146" s="157" t="s">
        <v>355</v>
      </c>
      <c r="D146" s="157" t="s">
        <v>168</v>
      </c>
      <c r="E146" s="158" t="s">
        <v>2290</v>
      </c>
      <c r="F146" s="159" t="s">
        <v>2291</v>
      </c>
      <c r="G146" s="160" t="s">
        <v>221</v>
      </c>
      <c r="H146" s="161">
        <v>5</v>
      </c>
      <c r="I146" s="162"/>
      <c r="J146" s="161">
        <f t="shared" si="0"/>
        <v>0</v>
      </c>
      <c r="K146" s="163"/>
      <c r="L146" s="34"/>
      <c r="M146" s="164" t="s">
        <v>1</v>
      </c>
      <c r="N146" s="165" t="s">
        <v>42</v>
      </c>
      <c r="O146" s="62"/>
      <c r="P146" s="166">
        <f t="shared" si="1"/>
        <v>0</v>
      </c>
      <c r="Q146" s="166">
        <v>0</v>
      </c>
      <c r="R146" s="166">
        <f t="shared" si="2"/>
        <v>0</v>
      </c>
      <c r="S146" s="166">
        <v>0</v>
      </c>
      <c r="T146" s="167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630</v>
      </c>
      <c r="AT146" s="168" t="s">
        <v>168</v>
      </c>
      <c r="AU146" s="168" t="s">
        <v>88</v>
      </c>
      <c r="AY146" s="18" t="s">
        <v>166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8" t="s">
        <v>88</v>
      </c>
      <c r="BK146" s="170">
        <f t="shared" si="9"/>
        <v>0</v>
      </c>
      <c r="BL146" s="18" t="s">
        <v>630</v>
      </c>
      <c r="BM146" s="168" t="s">
        <v>2292</v>
      </c>
    </row>
    <row r="147" spans="1:65" s="2" customFormat="1" ht="24.2" customHeight="1">
      <c r="A147" s="33"/>
      <c r="B147" s="156"/>
      <c r="C147" s="157" t="s">
        <v>7</v>
      </c>
      <c r="D147" s="157" t="s">
        <v>168</v>
      </c>
      <c r="E147" s="158" t="s">
        <v>2293</v>
      </c>
      <c r="F147" s="159" t="s">
        <v>2294</v>
      </c>
      <c r="G147" s="160" t="s">
        <v>215</v>
      </c>
      <c r="H147" s="161">
        <v>10</v>
      </c>
      <c r="I147" s="162"/>
      <c r="J147" s="161">
        <f t="shared" si="0"/>
        <v>0</v>
      </c>
      <c r="K147" s="163"/>
      <c r="L147" s="34"/>
      <c r="M147" s="164" t="s">
        <v>1</v>
      </c>
      <c r="N147" s="165" t="s">
        <v>42</v>
      </c>
      <c r="O147" s="62"/>
      <c r="P147" s="166">
        <f t="shared" si="1"/>
        <v>0</v>
      </c>
      <c r="Q147" s="166">
        <v>0</v>
      </c>
      <c r="R147" s="166">
        <f t="shared" si="2"/>
        <v>0</v>
      </c>
      <c r="S147" s="166">
        <v>0</v>
      </c>
      <c r="T147" s="167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630</v>
      </c>
      <c r="AT147" s="168" t="s">
        <v>168</v>
      </c>
      <c r="AU147" s="168" t="s">
        <v>88</v>
      </c>
      <c r="AY147" s="18" t="s">
        <v>166</v>
      </c>
      <c r="BE147" s="169">
        <f t="shared" si="4"/>
        <v>0</v>
      </c>
      <c r="BF147" s="169">
        <f t="shared" si="5"/>
        <v>0</v>
      </c>
      <c r="BG147" s="169">
        <f t="shared" si="6"/>
        <v>0</v>
      </c>
      <c r="BH147" s="169">
        <f t="shared" si="7"/>
        <v>0</v>
      </c>
      <c r="BI147" s="169">
        <f t="shared" si="8"/>
        <v>0</v>
      </c>
      <c r="BJ147" s="18" t="s">
        <v>88</v>
      </c>
      <c r="BK147" s="170">
        <f t="shared" si="9"/>
        <v>0</v>
      </c>
      <c r="BL147" s="18" t="s">
        <v>630</v>
      </c>
      <c r="BM147" s="168" t="s">
        <v>2295</v>
      </c>
    </row>
    <row r="148" spans="1:65" s="2" customFormat="1" ht="24.2" customHeight="1">
      <c r="A148" s="33"/>
      <c r="B148" s="156"/>
      <c r="C148" s="157" t="s">
        <v>364</v>
      </c>
      <c r="D148" s="157" t="s">
        <v>168</v>
      </c>
      <c r="E148" s="158" t="s">
        <v>2296</v>
      </c>
      <c r="F148" s="159" t="s">
        <v>2297</v>
      </c>
      <c r="G148" s="160" t="s">
        <v>215</v>
      </c>
      <c r="H148" s="161">
        <v>70</v>
      </c>
      <c r="I148" s="162"/>
      <c r="J148" s="161">
        <f t="shared" si="0"/>
        <v>0</v>
      </c>
      <c r="K148" s="163"/>
      <c r="L148" s="34"/>
      <c r="M148" s="164" t="s">
        <v>1</v>
      </c>
      <c r="N148" s="165" t="s">
        <v>42</v>
      </c>
      <c r="O148" s="62"/>
      <c r="P148" s="166">
        <f t="shared" si="1"/>
        <v>0</v>
      </c>
      <c r="Q148" s="166">
        <v>0</v>
      </c>
      <c r="R148" s="166">
        <f t="shared" si="2"/>
        <v>0</v>
      </c>
      <c r="S148" s="166">
        <v>0</v>
      </c>
      <c r="T148" s="167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630</v>
      </c>
      <c r="AT148" s="168" t="s">
        <v>168</v>
      </c>
      <c r="AU148" s="168" t="s">
        <v>88</v>
      </c>
      <c r="AY148" s="18" t="s">
        <v>166</v>
      </c>
      <c r="BE148" s="169">
        <f t="shared" si="4"/>
        <v>0</v>
      </c>
      <c r="BF148" s="169">
        <f t="shared" si="5"/>
        <v>0</v>
      </c>
      <c r="BG148" s="169">
        <f t="shared" si="6"/>
        <v>0</v>
      </c>
      <c r="BH148" s="169">
        <f t="shared" si="7"/>
        <v>0</v>
      </c>
      <c r="BI148" s="169">
        <f t="shared" si="8"/>
        <v>0</v>
      </c>
      <c r="BJ148" s="18" t="s">
        <v>88</v>
      </c>
      <c r="BK148" s="170">
        <f t="shared" si="9"/>
        <v>0</v>
      </c>
      <c r="BL148" s="18" t="s">
        <v>630</v>
      </c>
      <c r="BM148" s="168" t="s">
        <v>2298</v>
      </c>
    </row>
    <row r="149" spans="1:65" s="2" customFormat="1" ht="21.75" customHeight="1">
      <c r="A149" s="33"/>
      <c r="B149" s="156"/>
      <c r="C149" s="157" t="s">
        <v>375</v>
      </c>
      <c r="D149" s="157" t="s">
        <v>168</v>
      </c>
      <c r="E149" s="158" t="s">
        <v>2299</v>
      </c>
      <c r="F149" s="159" t="s">
        <v>2300</v>
      </c>
      <c r="G149" s="160" t="s">
        <v>221</v>
      </c>
      <c r="H149" s="161">
        <v>1</v>
      </c>
      <c r="I149" s="162"/>
      <c r="J149" s="161">
        <f t="shared" si="0"/>
        <v>0</v>
      </c>
      <c r="K149" s="163"/>
      <c r="L149" s="34"/>
      <c r="M149" s="164" t="s">
        <v>1</v>
      </c>
      <c r="N149" s="165" t="s">
        <v>42</v>
      </c>
      <c r="O149" s="62"/>
      <c r="P149" s="166">
        <f t="shared" si="1"/>
        <v>0</v>
      </c>
      <c r="Q149" s="166">
        <v>0</v>
      </c>
      <c r="R149" s="166">
        <f t="shared" si="2"/>
        <v>0</v>
      </c>
      <c r="S149" s="166">
        <v>0</v>
      </c>
      <c r="T149" s="167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630</v>
      </c>
      <c r="AT149" s="168" t="s">
        <v>168</v>
      </c>
      <c r="AU149" s="168" t="s">
        <v>88</v>
      </c>
      <c r="AY149" s="18" t="s">
        <v>166</v>
      </c>
      <c r="BE149" s="169">
        <f t="shared" si="4"/>
        <v>0</v>
      </c>
      <c r="BF149" s="169">
        <f t="shared" si="5"/>
        <v>0</v>
      </c>
      <c r="BG149" s="169">
        <f t="shared" si="6"/>
        <v>0</v>
      </c>
      <c r="BH149" s="169">
        <f t="shared" si="7"/>
        <v>0</v>
      </c>
      <c r="BI149" s="169">
        <f t="shared" si="8"/>
        <v>0</v>
      </c>
      <c r="BJ149" s="18" t="s">
        <v>88</v>
      </c>
      <c r="BK149" s="170">
        <f t="shared" si="9"/>
        <v>0</v>
      </c>
      <c r="BL149" s="18" t="s">
        <v>630</v>
      </c>
      <c r="BM149" s="168" t="s">
        <v>2301</v>
      </c>
    </row>
    <row r="150" spans="1:65" s="2" customFormat="1" ht="16.5" customHeight="1">
      <c r="A150" s="33"/>
      <c r="B150" s="156"/>
      <c r="C150" s="157" t="s">
        <v>380</v>
      </c>
      <c r="D150" s="157" t="s">
        <v>168</v>
      </c>
      <c r="E150" s="158" t="s">
        <v>2302</v>
      </c>
      <c r="F150" s="159" t="s">
        <v>2303</v>
      </c>
      <c r="G150" s="160" t="s">
        <v>221</v>
      </c>
      <c r="H150" s="161">
        <v>4</v>
      </c>
      <c r="I150" s="162"/>
      <c r="J150" s="161">
        <f t="shared" si="0"/>
        <v>0</v>
      </c>
      <c r="K150" s="163"/>
      <c r="L150" s="34"/>
      <c r="M150" s="164" t="s">
        <v>1</v>
      </c>
      <c r="N150" s="165" t="s">
        <v>42</v>
      </c>
      <c r="O150" s="62"/>
      <c r="P150" s="166">
        <f t="shared" si="1"/>
        <v>0</v>
      </c>
      <c r="Q150" s="166">
        <v>0</v>
      </c>
      <c r="R150" s="166">
        <f t="shared" si="2"/>
        <v>0</v>
      </c>
      <c r="S150" s="166">
        <v>0</v>
      </c>
      <c r="T150" s="167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630</v>
      </c>
      <c r="AT150" s="168" t="s">
        <v>168</v>
      </c>
      <c r="AU150" s="168" t="s">
        <v>88</v>
      </c>
      <c r="AY150" s="18" t="s">
        <v>166</v>
      </c>
      <c r="BE150" s="169">
        <f t="shared" si="4"/>
        <v>0</v>
      </c>
      <c r="BF150" s="169">
        <f t="shared" si="5"/>
        <v>0</v>
      </c>
      <c r="BG150" s="169">
        <f t="shared" si="6"/>
        <v>0</v>
      </c>
      <c r="BH150" s="169">
        <f t="shared" si="7"/>
        <v>0</v>
      </c>
      <c r="BI150" s="169">
        <f t="shared" si="8"/>
        <v>0</v>
      </c>
      <c r="BJ150" s="18" t="s">
        <v>88</v>
      </c>
      <c r="BK150" s="170">
        <f t="shared" si="9"/>
        <v>0</v>
      </c>
      <c r="BL150" s="18" t="s">
        <v>630</v>
      </c>
      <c r="BM150" s="168" t="s">
        <v>2304</v>
      </c>
    </row>
    <row r="151" spans="1:65" s="2" customFormat="1" ht="24.2" customHeight="1">
      <c r="A151" s="33"/>
      <c r="B151" s="156"/>
      <c r="C151" s="157" t="s">
        <v>384</v>
      </c>
      <c r="D151" s="157" t="s">
        <v>168</v>
      </c>
      <c r="E151" s="158" t="s">
        <v>2305</v>
      </c>
      <c r="F151" s="159" t="s">
        <v>2306</v>
      </c>
      <c r="G151" s="160" t="s">
        <v>221</v>
      </c>
      <c r="H151" s="161">
        <v>1</v>
      </c>
      <c r="I151" s="162"/>
      <c r="J151" s="161">
        <f t="shared" si="0"/>
        <v>0</v>
      </c>
      <c r="K151" s="163"/>
      <c r="L151" s="34"/>
      <c r="M151" s="164" t="s">
        <v>1</v>
      </c>
      <c r="N151" s="165" t="s">
        <v>42</v>
      </c>
      <c r="O151" s="62"/>
      <c r="P151" s="166">
        <f t="shared" si="1"/>
        <v>0</v>
      </c>
      <c r="Q151" s="166">
        <v>0</v>
      </c>
      <c r="R151" s="166">
        <f t="shared" si="2"/>
        <v>0</v>
      </c>
      <c r="S151" s="166">
        <v>0</v>
      </c>
      <c r="T151" s="167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630</v>
      </c>
      <c r="AT151" s="168" t="s">
        <v>168</v>
      </c>
      <c r="AU151" s="168" t="s">
        <v>88</v>
      </c>
      <c r="AY151" s="18" t="s">
        <v>166</v>
      </c>
      <c r="BE151" s="169">
        <f t="shared" si="4"/>
        <v>0</v>
      </c>
      <c r="BF151" s="169">
        <f t="shared" si="5"/>
        <v>0</v>
      </c>
      <c r="BG151" s="169">
        <f t="shared" si="6"/>
        <v>0</v>
      </c>
      <c r="BH151" s="169">
        <f t="shared" si="7"/>
        <v>0</v>
      </c>
      <c r="BI151" s="169">
        <f t="shared" si="8"/>
        <v>0</v>
      </c>
      <c r="BJ151" s="18" t="s">
        <v>88</v>
      </c>
      <c r="BK151" s="170">
        <f t="shared" si="9"/>
        <v>0</v>
      </c>
      <c r="BL151" s="18" t="s">
        <v>630</v>
      </c>
      <c r="BM151" s="168" t="s">
        <v>2307</v>
      </c>
    </row>
    <row r="152" spans="1:65" s="2" customFormat="1" ht="16.5" customHeight="1">
      <c r="A152" s="33"/>
      <c r="B152" s="156"/>
      <c r="C152" s="157" t="s">
        <v>390</v>
      </c>
      <c r="D152" s="157" t="s">
        <v>168</v>
      </c>
      <c r="E152" s="158" t="s">
        <v>2308</v>
      </c>
      <c r="F152" s="159" t="s">
        <v>2309</v>
      </c>
      <c r="G152" s="160" t="s">
        <v>221</v>
      </c>
      <c r="H152" s="161">
        <v>1</v>
      </c>
      <c r="I152" s="162"/>
      <c r="J152" s="161">
        <f t="shared" si="0"/>
        <v>0</v>
      </c>
      <c r="K152" s="163"/>
      <c r="L152" s="34"/>
      <c r="M152" s="164" t="s">
        <v>1</v>
      </c>
      <c r="N152" s="165" t="s">
        <v>42</v>
      </c>
      <c r="O152" s="62"/>
      <c r="P152" s="166">
        <f t="shared" si="1"/>
        <v>0</v>
      </c>
      <c r="Q152" s="166">
        <v>0</v>
      </c>
      <c r="R152" s="166">
        <f t="shared" si="2"/>
        <v>0</v>
      </c>
      <c r="S152" s="166">
        <v>0</v>
      </c>
      <c r="T152" s="167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630</v>
      </c>
      <c r="AT152" s="168" t="s">
        <v>168</v>
      </c>
      <c r="AU152" s="168" t="s">
        <v>88</v>
      </c>
      <c r="AY152" s="18" t="s">
        <v>166</v>
      </c>
      <c r="BE152" s="169">
        <f t="shared" si="4"/>
        <v>0</v>
      </c>
      <c r="BF152" s="169">
        <f t="shared" si="5"/>
        <v>0</v>
      </c>
      <c r="BG152" s="169">
        <f t="shared" si="6"/>
        <v>0</v>
      </c>
      <c r="BH152" s="169">
        <f t="shared" si="7"/>
        <v>0</v>
      </c>
      <c r="BI152" s="169">
        <f t="shared" si="8"/>
        <v>0</v>
      </c>
      <c r="BJ152" s="18" t="s">
        <v>88</v>
      </c>
      <c r="BK152" s="170">
        <f t="shared" si="9"/>
        <v>0</v>
      </c>
      <c r="BL152" s="18" t="s">
        <v>630</v>
      </c>
      <c r="BM152" s="168" t="s">
        <v>2310</v>
      </c>
    </row>
    <row r="153" spans="1:65" s="2" customFormat="1" ht="16.5" customHeight="1">
      <c r="A153" s="33"/>
      <c r="B153" s="156"/>
      <c r="C153" s="157" t="s">
        <v>398</v>
      </c>
      <c r="D153" s="157" t="s">
        <v>168</v>
      </c>
      <c r="E153" s="158" t="s">
        <v>2311</v>
      </c>
      <c r="F153" s="159" t="s">
        <v>2312</v>
      </c>
      <c r="G153" s="160" t="s">
        <v>221</v>
      </c>
      <c r="H153" s="161">
        <v>1</v>
      </c>
      <c r="I153" s="162"/>
      <c r="J153" s="161">
        <f t="shared" si="0"/>
        <v>0</v>
      </c>
      <c r="K153" s="163"/>
      <c r="L153" s="34"/>
      <c r="M153" s="164" t="s">
        <v>1</v>
      </c>
      <c r="N153" s="165" t="s">
        <v>42</v>
      </c>
      <c r="O153" s="62"/>
      <c r="P153" s="166">
        <f t="shared" si="1"/>
        <v>0</v>
      </c>
      <c r="Q153" s="166">
        <v>0</v>
      </c>
      <c r="R153" s="166">
        <f t="shared" si="2"/>
        <v>0</v>
      </c>
      <c r="S153" s="166">
        <v>0</v>
      </c>
      <c r="T153" s="167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630</v>
      </c>
      <c r="AT153" s="168" t="s">
        <v>168</v>
      </c>
      <c r="AU153" s="168" t="s">
        <v>88</v>
      </c>
      <c r="AY153" s="18" t="s">
        <v>166</v>
      </c>
      <c r="BE153" s="169">
        <f t="shared" si="4"/>
        <v>0</v>
      </c>
      <c r="BF153" s="169">
        <f t="shared" si="5"/>
        <v>0</v>
      </c>
      <c r="BG153" s="169">
        <f t="shared" si="6"/>
        <v>0</v>
      </c>
      <c r="BH153" s="169">
        <f t="shared" si="7"/>
        <v>0</v>
      </c>
      <c r="BI153" s="169">
        <f t="shared" si="8"/>
        <v>0</v>
      </c>
      <c r="BJ153" s="18" t="s">
        <v>88</v>
      </c>
      <c r="BK153" s="170">
        <f t="shared" si="9"/>
        <v>0</v>
      </c>
      <c r="BL153" s="18" t="s">
        <v>630</v>
      </c>
      <c r="BM153" s="168" t="s">
        <v>2313</v>
      </c>
    </row>
    <row r="154" spans="1:65" s="2" customFormat="1" ht="16.5" customHeight="1">
      <c r="A154" s="33"/>
      <c r="B154" s="156"/>
      <c r="C154" s="157" t="s">
        <v>405</v>
      </c>
      <c r="D154" s="157" t="s">
        <v>168</v>
      </c>
      <c r="E154" s="158" t="s">
        <v>2314</v>
      </c>
      <c r="F154" s="159" t="s">
        <v>2315</v>
      </c>
      <c r="G154" s="160" t="s">
        <v>221</v>
      </c>
      <c r="H154" s="161">
        <v>4</v>
      </c>
      <c r="I154" s="162"/>
      <c r="J154" s="161">
        <f t="shared" si="0"/>
        <v>0</v>
      </c>
      <c r="K154" s="163"/>
      <c r="L154" s="34"/>
      <c r="M154" s="164" t="s">
        <v>1</v>
      </c>
      <c r="N154" s="165" t="s">
        <v>42</v>
      </c>
      <c r="O154" s="62"/>
      <c r="P154" s="166">
        <f t="shared" si="1"/>
        <v>0</v>
      </c>
      <c r="Q154" s="166">
        <v>0</v>
      </c>
      <c r="R154" s="166">
        <f t="shared" si="2"/>
        <v>0</v>
      </c>
      <c r="S154" s="166">
        <v>0</v>
      </c>
      <c r="T154" s="167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630</v>
      </c>
      <c r="AT154" s="168" t="s">
        <v>168</v>
      </c>
      <c r="AU154" s="168" t="s">
        <v>88</v>
      </c>
      <c r="AY154" s="18" t="s">
        <v>166</v>
      </c>
      <c r="BE154" s="169">
        <f t="shared" si="4"/>
        <v>0</v>
      </c>
      <c r="BF154" s="169">
        <f t="shared" si="5"/>
        <v>0</v>
      </c>
      <c r="BG154" s="169">
        <f t="shared" si="6"/>
        <v>0</v>
      </c>
      <c r="BH154" s="169">
        <f t="shared" si="7"/>
        <v>0</v>
      </c>
      <c r="BI154" s="169">
        <f t="shared" si="8"/>
        <v>0</v>
      </c>
      <c r="BJ154" s="18" t="s">
        <v>88</v>
      </c>
      <c r="BK154" s="170">
        <f t="shared" si="9"/>
        <v>0</v>
      </c>
      <c r="BL154" s="18" t="s">
        <v>630</v>
      </c>
      <c r="BM154" s="168" t="s">
        <v>2316</v>
      </c>
    </row>
    <row r="155" spans="1:65" s="2" customFormat="1" ht="16.5" customHeight="1">
      <c r="A155" s="33"/>
      <c r="B155" s="156"/>
      <c r="C155" s="157" t="s">
        <v>411</v>
      </c>
      <c r="D155" s="157" t="s">
        <v>168</v>
      </c>
      <c r="E155" s="158" t="s">
        <v>2317</v>
      </c>
      <c r="F155" s="159" t="s">
        <v>2318</v>
      </c>
      <c r="G155" s="160" t="s">
        <v>221</v>
      </c>
      <c r="H155" s="161">
        <v>34</v>
      </c>
      <c r="I155" s="162"/>
      <c r="J155" s="161">
        <f t="shared" si="0"/>
        <v>0</v>
      </c>
      <c r="K155" s="163"/>
      <c r="L155" s="34"/>
      <c r="M155" s="164" t="s">
        <v>1</v>
      </c>
      <c r="N155" s="165" t="s">
        <v>42</v>
      </c>
      <c r="O155" s="62"/>
      <c r="P155" s="166">
        <f t="shared" si="1"/>
        <v>0</v>
      </c>
      <c r="Q155" s="166">
        <v>0</v>
      </c>
      <c r="R155" s="166">
        <f t="shared" si="2"/>
        <v>0</v>
      </c>
      <c r="S155" s="166">
        <v>0</v>
      </c>
      <c r="T155" s="167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630</v>
      </c>
      <c r="AT155" s="168" t="s">
        <v>168</v>
      </c>
      <c r="AU155" s="168" t="s">
        <v>88</v>
      </c>
      <c r="AY155" s="18" t="s">
        <v>166</v>
      </c>
      <c r="BE155" s="169">
        <f t="shared" si="4"/>
        <v>0</v>
      </c>
      <c r="BF155" s="169">
        <f t="shared" si="5"/>
        <v>0</v>
      </c>
      <c r="BG155" s="169">
        <f t="shared" si="6"/>
        <v>0</v>
      </c>
      <c r="BH155" s="169">
        <f t="shared" si="7"/>
        <v>0</v>
      </c>
      <c r="BI155" s="169">
        <f t="shared" si="8"/>
        <v>0</v>
      </c>
      <c r="BJ155" s="18" t="s">
        <v>88</v>
      </c>
      <c r="BK155" s="170">
        <f t="shared" si="9"/>
        <v>0</v>
      </c>
      <c r="BL155" s="18" t="s">
        <v>630</v>
      </c>
      <c r="BM155" s="168" t="s">
        <v>2319</v>
      </c>
    </row>
    <row r="156" spans="1:65" s="2" customFormat="1" ht="21.75" customHeight="1">
      <c r="A156" s="33"/>
      <c r="B156" s="156"/>
      <c r="C156" s="157" t="s">
        <v>420</v>
      </c>
      <c r="D156" s="157" t="s">
        <v>168</v>
      </c>
      <c r="E156" s="158" t="s">
        <v>2320</v>
      </c>
      <c r="F156" s="159" t="s">
        <v>2321</v>
      </c>
      <c r="G156" s="160" t="s">
        <v>221</v>
      </c>
      <c r="H156" s="161">
        <v>10</v>
      </c>
      <c r="I156" s="162"/>
      <c r="J156" s="161">
        <f t="shared" si="0"/>
        <v>0</v>
      </c>
      <c r="K156" s="163"/>
      <c r="L156" s="34"/>
      <c r="M156" s="164" t="s">
        <v>1</v>
      </c>
      <c r="N156" s="165" t="s">
        <v>42</v>
      </c>
      <c r="O156" s="62"/>
      <c r="P156" s="166">
        <f t="shared" si="1"/>
        <v>0</v>
      </c>
      <c r="Q156" s="166">
        <v>0</v>
      </c>
      <c r="R156" s="166">
        <f t="shared" si="2"/>
        <v>0</v>
      </c>
      <c r="S156" s="166">
        <v>0</v>
      </c>
      <c r="T156" s="167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630</v>
      </c>
      <c r="AT156" s="168" t="s">
        <v>168</v>
      </c>
      <c r="AU156" s="168" t="s">
        <v>88</v>
      </c>
      <c r="AY156" s="18" t="s">
        <v>166</v>
      </c>
      <c r="BE156" s="169">
        <f t="shared" si="4"/>
        <v>0</v>
      </c>
      <c r="BF156" s="169">
        <f t="shared" si="5"/>
        <v>0</v>
      </c>
      <c r="BG156" s="169">
        <f t="shared" si="6"/>
        <v>0</v>
      </c>
      <c r="BH156" s="169">
        <f t="shared" si="7"/>
        <v>0</v>
      </c>
      <c r="BI156" s="169">
        <f t="shared" si="8"/>
        <v>0</v>
      </c>
      <c r="BJ156" s="18" t="s">
        <v>88</v>
      </c>
      <c r="BK156" s="170">
        <f t="shared" si="9"/>
        <v>0</v>
      </c>
      <c r="BL156" s="18" t="s">
        <v>630</v>
      </c>
      <c r="BM156" s="168" t="s">
        <v>2322</v>
      </c>
    </row>
    <row r="157" spans="1:65" s="2" customFormat="1" ht="21.75" customHeight="1">
      <c r="A157" s="33"/>
      <c r="B157" s="156"/>
      <c r="C157" s="157" t="s">
        <v>426</v>
      </c>
      <c r="D157" s="157" t="s">
        <v>168</v>
      </c>
      <c r="E157" s="158" t="s">
        <v>2323</v>
      </c>
      <c r="F157" s="159" t="s">
        <v>2324</v>
      </c>
      <c r="G157" s="160" t="s">
        <v>215</v>
      </c>
      <c r="H157" s="161">
        <v>95</v>
      </c>
      <c r="I157" s="162"/>
      <c r="J157" s="161">
        <f t="shared" si="0"/>
        <v>0</v>
      </c>
      <c r="K157" s="163"/>
      <c r="L157" s="34"/>
      <c r="M157" s="164" t="s">
        <v>1</v>
      </c>
      <c r="N157" s="165" t="s">
        <v>42</v>
      </c>
      <c r="O157" s="62"/>
      <c r="P157" s="166">
        <f t="shared" si="1"/>
        <v>0</v>
      </c>
      <c r="Q157" s="166">
        <v>0</v>
      </c>
      <c r="R157" s="166">
        <f t="shared" si="2"/>
        <v>0</v>
      </c>
      <c r="S157" s="166">
        <v>0</v>
      </c>
      <c r="T157" s="167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630</v>
      </c>
      <c r="AT157" s="168" t="s">
        <v>168</v>
      </c>
      <c r="AU157" s="168" t="s">
        <v>88</v>
      </c>
      <c r="AY157" s="18" t="s">
        <v>166</v>
      </c>
      <c r="BE157" s="169">
        <f t="shared" si="4"/>
        <v>0</v>
      </c>
      <c r="BF157" s="169">
        <f t="shared" si="5"/>
        <v>0</v>
      </c>
      <c r="BG157" s="169">
        <f t="shared" si="6"/>
        <v>0</v>
      </c>
      <c r="BH157" s="169">
        <f t="shared" si="7"/>
        <v>0</v>
      </c>
      <c r="BI157" s="169">
        <f t="shared" si="8"/>
        <v>0</v>
      </c>
      <c r="BJ157" s="18" t="s">
        <v>88</v>
      </c>
      <c r="BK157" s="170">
        <f t="shared" si="9"/>
        <v>0</v>
      </c>
      <c r="BL157" s="18" t="s">
        <v>630</v>
      </c>
      <c r="BM157" s="168" t="s">
        <v>2325</v>
      </c>
    </row>
    <row r="158" spans="1:65" s="2" customFormat="1" ht="21.75" customHeight="1">
      <c r="A158" s="33"/>
      <c r="B158" s="156"/>
      <c r="C158" s="157" t="s">
        <v>431</v>
      </c>
      <c r="D158" s="157" t="s">
        <v>168</v>
      </c>
      <c r="E158" s="158" t="s">
        <v>2326</v>
      </c>
      <c r="F158" s="159" t="s">
        <v>2327</v>
      </c>
      <c r="G158" s="160" t="s">
        <v>215</v>
      </c>
      <c r="H158" s="161">
        <v>70</v>
      </c>
      <c r="I158" s="162"/>
      <c r="J158" s="161">
        <f t="shared" si="0"/>
        <v>0</v>
      </c>
      <c r="K158" s="163"/>
      <c r="L158" s="34"/>
      <c r="M158" s="164" t="s">
        <v>1</v>
      </c>
      <c r="N158" s="165" t="s">
        <v>42</v>
      </c>
      <c r="O158" s="62"/>
      <c r="P158" s="166">
        <f t="shared" si="1"/>
        <v>0</v>
      </c>
      <c r="Q158" s="166">
        <v>0</v>
      </c>
      <c r="R158" s="166">
        <f t="shared" si="2"/>
        <v>0</v>
      </c>
      <c r="S158" s="166">
        <v>0</v>
      </c>
      <c r="T158" s="167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630</v>
      </c>
      <c r="AT158" s="168" t="s">
        <v>168</v>
      </c>
      <c r="AU158" s="168" t="s">
        <v>88</v>
      </c>
      <c r="AY158" s="18" t="s">
        <v>166</v>
      </c>
      <c r="BE158" s="169">
        <f t="shared" si="4"/>
        <v>0</v>
      </c>
      <c r="BF158" s="169">
        <f t="shared" si="5"/>
        <v>0</v>
      </c>
      <c r="BG158" s="169">
        <f t="shared" si="6"/>
        <v>0</v>
      </c>
      <c r="BH158" s="169">
        <f t="shared" si="7"/>
        <v>0</v>
      </c>
      <c r="BI158" s="169">
        <f t="shared" si="8"/>
        <v>0</v>
      </c>
      <c r="BJ158" s="18" t="s">
        <v>88</v>
      </c>
      <c r="BK158" s="170">
        <f t="shared" si="9"/>
        <v>0</v>
      </c>
      <c r="BL158" s="18" t="s">
        <v>630</v>
      </c>
      <c r="BM158" s="168" t="s">
        <v>2328</v>
      </c>
    </row>
    <row r="159" spans="1:65" s="2" customFormat="1" ht="24.2" customHeight="1">
      <c r="A159" s="33"/>
      <c r="B159" s="156"/>
      <c r="C159" s="157" t="s">
        <v>408</v>
      </c>
      <c r="D159" s="157" t="s">
        <v>168</v>
      </c>
      <c r="E159" s="158" t="s">
        <v>2329</v>
      </c>
      <c r="F159" s="159" t="s">
        <v>2330</v>
      </c>
      <c r="G159" s="160" t="s">
        <v>215</v>
      </c>
      <c r="H159" s="161">
        <v>70</v>
      </c>
      <c r="I159" s="162"/>
      <c r="J159" s="161">
        <f t="shared" si="0"/>
        <v>0</v>
      </c>
      <c r="K159" s="163"/>
      <c r="L159" s="34"/>
      <c r="M159" s="164" t="s">
        <v>1</v>
      </c>
      <c r="N159" s="165" t="s">
        <v>42</v>
      </c>
      <c r="O159" s="62"/>
      <c r="P159" s="166">
        <f t="shared" si="1"/>
        <v>0</v>
      </c>
      <c r="Q159" s="166">
        <v>0</v>
      </c>
      <c r="R159" s="166">
        <f t="shared" si="2"/>
        <v>0</v>
      </c>
      <c r="S159" s="166">
        <v>0</v>
      </c>
      <c r="T159" s="167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630</v>
      </c>
      <c r="AT159" s="168" t="s">
        <v>168</v>
      </c>
      <c r="AU159" s="168" t="s">
        <v>88</v>
      </c>
      <c r="AY159" s="18" t="s">
        <v>166</v>
      </c>
      <c r="BE159" s="169">
        <f t="shared" si="4"/>
        <v>0</v>
      </c>
      <c r="BF159" s="169">
        <f t="shared" si="5"/>
        <v>0</v>
      </c>
      <c r="BG159" s="169">
        <f t="shared" si="6"/>
        <v>0</v>
      </c>
      <c r="BH159" s="169">
        <f t="shared" si="7"/>
        <v>0</v>
      </c>
      <c r="BI159" s="169">
        <f t="shared" si="8"/>
        <v>0</v>
      </c>
      <c r="BJ159" s="18" t="s">
        <v>88</v>
      </c>
      <c r="BK159" s="170">
        <f t="shared" si="9"/>
        <v>0</v>
      </c>
      <c r="BL159" s="18" t="s">
        <v>630</v>
      </c>
      <c r="BM159" s="168" t="s">
        <v>2331</v>
      </c>
    </row>
    <row r="160" spans="1:65" s="2" customFormat="1" ht="16.5" customHeight="1">
      <c r="A160" s="33"/>
      <c r="B160" s="156"/>
      <c r="C160" s="157" t="s">
        <v>443</v>
      </c>
      <c r="D160" s="157" t="s">
        <v>168</v>
      </c>
      <c r="E160" s="158" t="s">
        <v>2332</v>
      </c>
      <c r="F160" s="159" t="s">
        <v>2333</v>
      </c>
      <c r="G160" s="160" t="s">
        <v>757</v>
      </c>
      <c r="H160" s="161">
        <v>10</v>
      </c>
      <c r="I160" s="162"/>
      <c r="J160" s="161">
        <f t="shared" si="0"/>
        <v>0</v>
      </c>
      <c r="K160" s="163"/>
      <c r="L160" s="34"/>
      <c r="M160" s="164" t="s">
        <v>1</v>
      </c>
      <c r="N160" s="165" t="s">
        <v>42</v>
      </c>
      <c r="O160" s="62"/>
      <c r="P160" s="166">
        <f t="shared" si="1"/>
        <v>0</v>
      </c>
      <c r="Q160" s="166">
        <v>0</v>
      </c>
      <c r="R160" s="166">
        <f t="shared" si="2"/>
        <v>0</v>
      </c>
      <c r="S160" s="166">
        <v>0</v>
      </c>
      <c r="T160" s="167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630</v>
      </c>
      <c r="AT160" s="168" t="s">
        <v>168</v>
      </c>
      <c r="AU160" s="168" t="s">
        <v>88</v>
      </c>
      <c r="AY160" s="18" t="s">
        <v>166</v>
      </c>
      <c r="BE160" s="169">
        <f t="shared" si="4"/>
        <v>0</v>
      </c>
      <c r="BF160" s="169">
        <f t="shared" si="5"/>
        <v>0</v>
      </c>
      <c r="BG160" s="169">
        <f t="shared" si="6"/>
        <v>0</v>
      </c>
      <c r="BH160" s="169">
        <f t="shared" si="7"/>
        <v>0</v>
      </c>
      <c r="BI160" s="169">
        <f t="shared" si="8"/>
        <v>0</v>
      </c>
      <c r="BJ160" s="18" t="s">
        <v>88</v>
      </c>
      <c r="BK160" s="170">
        <f t="shared" si="9"/>
        <v>0</v>
      </c>
      <c r="BL160" s="18" t="s">
        <v>630</v>
      </c>
      <c r="BM160" s="168" t="s">
        <v>2334</v>
      </c>
    </row>
    <row r="161" spans="1:65" s="2" customFormat="1" ht="16.5" customHeight="1">
      <c r="A161" s="33"/>
      <c r="B161" s="156"/>
      <c r="C161" s="157" t="s">
        <v>448</v>
      </c>
      <c r="D161" s="157" t="s">
        <v>168</v>
      </c>
      <c r="E161" s="158" t="s">
        <v>2335</v>
      </c>
      <c r="F161" s="159" t="s">
        <v>2336</v>
      </c>
      <c r="G161" s="160" t="s">
        <v>477</v>
      </c>
      <c r="H161" s="162"/>
      <c r="I161" s="162"/>
      <c r="J161" s="161">
        <f t="shared" si="0"/>
        <v>0</v>
      </c>
      <c r="K161" s="163"/>
      <c r="L161" s="34"/>
      <c r="M161" s="164" t="s">
        <v>1</v>
      </c>
      <c r="N161" s="165" t="s">
        <v>42</v>
      </c>
      <c r="O161" s="62"/>
      <c r="P161" s="166">
        <f t="shared" si="1"/>
        <v>0</v>
      </c>
      <c r="Q161" s="166">
        <v>0</v>
      </c>
      <c r="R161" s="166">
        <f t="shared" si="2"/>
        <v>0</v>
      </c>
      <c r="S161" s="166">
        <v>0</v>
      </c>
      <c r="T161" s="167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630</v>
      </c>
      <c r="AT161" s="168" t="s">
        <v>168</v>
      </c>
      <c r="AU161" s="168" t="s">
        <v>88</v>
      </c>
      <c r="AY161" s="18" t="s">
        <v>166</v>
      </c>
      <c r="BE161" s="169">
        <f t="shared" si="4"/>
        <v>0</v>
      </c>
      <c r="BF161" s="169">
        <f t="shared" si="5"/>
        <v>0</v>
      </c>
      <c r="BG161" s="169">
        <f t="shared" si="6"/>
        <v>0</v>
      </c>
      <c r="BH161" s="169">
        <f t="shared" si="7"/>
        <v>0</v>
      </c>
      <c r="BI161" s="169">
        <f t="shared" si="8"/>
        <v>0</v>
      </c>
      <c r="BJ161" s="18" t="s">
        <v>88</v>
      </c>
      <c r="BK161" s="170">
        <f t="shared" si="9"/>
        <v>0</v>
      </c>
      <c r="BL161" s="18" t="s">
        <v>630</v>
      </c>
      <c r="BM161" s="168" t="s">
        <v>2337</v>
      </c>
    </row>
    <row r="162" spans="1:65" s="12" customFormat="1" ht="22.9" customHeight="1">
      <c r="B162" s="143"/>
      <c r="D162" s="144" t="s">
        <v>75</v>
      </c>
      <c r="E162" s="154" t="s">
        <v>2338</v>
      </c>
      <c r="F162" s="154" t="s">
        <v>2339</v>
      </c>
      <c r="I162" s="146"/>
      <c r="J162" s="155">
        <f>BK162</f>
        <v>0</v>
      </c>
      <c r="L162" s="143"/>
      <c r="M162" s="148"/>
      <c r="N162" s="149"/>
      <c r="O162" s="149"/>
      <c r="P162" s="150">
        <f>SUM(P163:P207)</f>
        <v>0</v>
      </c>
      <c r="Q162" s="149"/>
      <c r="R162" s="150">
        <f>SUM(R163:R207)</f>
        <v>36.034139999999994</v>
      </c>
      <c r="S162" s="149"/>
      <c r="T162" s="151">
        <f>SUM(T163:T207)</f>
        <v>0</v>
      </c>
      <c r="AR162" s="144" t="s">
        <v>83</v>
      </c>
      <c r="AT162" s="152" t="s">
        <v>75</v>
      </c>
      <c r="AU162" s="152" t="s">
        <v>83</v>
      </c>
      <c r="AY162" s="144" t="s">
        <v>166</v>
      </c>
      <c r="BK162" s="153">
        <f>SUM(BK163:BK207)</f>
        <v>0</v>
      </c>
    </row>
    <row r="163" spans="1:65" s="2" customFormat="1" ht="16.5" customHeight="1">
      <c r="A163" s="33"/>
      <c r="B163" s="156"/>
      <c r="C163" s="180" t="s">
        <v>453</v>
      </c>
      <c r="D163" s="180" t="s">
        <v>200</v>
      </c>
      <c r="E163" s="181" t="s">
        <v>2340</v>
      </c>
      <c r="F163" s="182" t="s">
        <v>2341</v>
      </c>
      <c r="G163" s="183" t="s">
        <v>215</v>
      </c>
      <c r="H163" s="184">
        <v>70</v>
      </c>
      <c r="I163" s="185"/>
      <c r="J163" s="184">
        <f t="shared" ref="J163:J207" si="10">ROUND(I163*H163,3)</f>
        <v>0</v>
      </c>
      <c r="K163" s="186"/>
      <c r="L163" s="187"/>
      <c r="M163" s="188" t="s">
        <v>1</v>
      </c>
      <c r="N163" s="189" t="s">
        <v>42</v>
      </c>
      <c r="O163" s="62"/>
      <c r="P163" s="166">
        <f t="shared" ref="P163:P207" si="11">O163*H163</f>
        <v>0</v>
      </c>
      <c r="Q163" s="166">
        <v>1.9000000000000001E-4</v>
      </c>
      <c r="R163" s="166">
        <f t="shared" ref="R163:R207" si="12">Q163*H163</f>
        <v>1.3300000000000001E-2</v>
      </c>
      <c r="S163" s="166">
        <v>0</v>
      </c>
      <c r="T163" s="167">
        <f t="shared" ref="T163:T207" si="13"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2179</v>
      </c>
      <c r="AT163" s="168" t="s">
        <v>200</v>
      </c>
      <c r="AU163" s="168" t="s">
        <v>88</v>
      </c>
      <c r="AY163" s="18" t="s">
        <v>166</v>
      </c>
      <c r="BE163" s="169">
        <f t="shared" ref="BE163:BE207" si="14">IF(N163="základná",J163,0)</f>
        <v>0</v>
      </c>
      <c r="BF163" s="169">
        <f t="shared" ref="BF163:BF207" si="15">IF(N163="znížená",J163,0)</f>
        <v>0</v>
      </c>
      <c r="BG163" s="169">
        <f t="shared" ref="BG163:BG207" si="16">IF(N163="zákl. prenesená",J163,0)</f>
        <v>0</v>
      </c>
      <c r="BH163" s="169">
        <f t="shared" ref="BH163:BH207" si="17">IF(N163="zníž. prenesená",J163,0)</f>
        <v>0</v>
      </c>
      <c r="BI163" s="169">
        <f t="shared" ref="BI163:BI207" si="18">IF(N163="nulová",J163,0)</f>
        <v>0</v>
      </c>
      <c r="BJ163" s="18" t="s">
        <v>88</v>
      </c>
      <c r="BK163" s="170">
        <f t="shared" ref="BK163:BK207" si="19">ROUND(I163*H163,3)</f>
        <v>0</v>
      </c>
      <c r="BL163" s="18" t="s">
        <v>630</v>
      </c>
      <c r="BM163" s="168" t="s">
        <v>2342</v>
      </c>
    </row>
    <row r="164" spans="1:65" s="2" customFormat="1" ht="16.5" customHeight="1">
      <c r="A164" s="33"/>
      <c r="B164" s="156"/>
      <c r="C164" s="180" t="s">
        <v>460</v>
      </c>
      <c r="D164" s="180" t="s">
        <v>200</v>
      </c>
      <c r="E164" s="181" t="s">
        <v>2343</v>
      </c>
      <c r="F164" s="182" t="s">
        <v>2344</v>
      </c>
      <c r="G164" s="183" t="s">
        <v>215</v>
      </c>
      <c r="H164" s="184">
        <v>95</v>
      </c>
      <c r="I164" s="185"/>
      <c r="J164" s="184">
        <f t="shared" si="10"/>
        <v>0</v>
      </c>
      <c r="K164" s="186"/>
      <c r="L164" s="187"/>
      <c r="M164" s="188" t="s">
        <v>1</v>
      </c>
      <c r="N164" s="189" t="s">
        <v>42</v>
      </c>
      <c r="O164" s="62"/>
      <c r="P164" s="166">
        <f t="shared" si="11"/>
        <v>0</v>
      </c>
      <c r="Q164" s="166">
        <v>1.3999999999999999E-4</v>
      </c>
      <c r="R164" s="166">
        <f t="shared" si="12"/>
        <v>1.3299999999999999E-2</v>
      </c>
      <c r="S164" s="166">
        <v>0</v>
      </c>
      <c r="T164" s="167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2179</v>
      </c>
      <c r="AT164" s="168" t="s">
        <v>200</v>
      </c>
      <c r="AU164" s="168" t="s">
        <v>88</v>
      </c>
      <c r="AY164" s="18" t="s">
        <v>166</v>
      </c>
      <c r="BE164" s="169">
        <f t="shared" si="14"/>
        <v>0</v>
      </c>
      <c r="BF164" s="169">
        <f t="shared" si="15"/>
        <v>0</v>
      </c>
      <c r="BG164" s="169">
        <f t="shared" si="16"/>
        <v>0</v>
      </c>
      <c r="BH164" s="169">
        <f t="shared" si="17"/>
        <v>0</v>
      </c>
      <c r="BI164" s="169">
        <f t="shared" si="18"/>
        <v>0</v>
      </c>
      <c r="BJ164" s="18" t="s">
        <v>88</v>
      </c>
      <c r="BK164" s="170">
        <f t="shared" si="19"/>
        <v>0</v>
      </c>
      <c r="BL164" s="18" t="s">
        <v>630</v>
      </c>
      <c r="BM164" s="168" t="s">
        <v>2345</v>
      </c>
    </row>
    <row r="165" spans="1:65" s="2" customFormat="1" ht="16.5" customHeight="1">
      <c r="A165" s="33"/>
      <c r="B165" s="156"/>
      <c r="C165" s="180" t="s">
        <v>466</v>
      </c>
      <c r="D165" s="180" t="s">
        <v>200</v>
      </c>
      <c r="E165" s="181" t="s">
        <v>2346</v>
      </c>
      <c r="F165" s="182" t="s">
        <v>2347</v>
      </c>
      <c r="G165" s="183" t="s">
        <v>215</v>
      </c>
      <c r="H165" s="184">
        <v>70</v>
      </c>
      <c r="I165" s="185"/>
      <c r="J165" s="184">
        <f t="shared" si="10"/>
        <v>0</v>
      </c>
      <c r="K165" s="186"/>
      <c r="L165" s="187"/>
      <c r="M165" s="188" t="s">
        <v>1</v>
      </c>
      <c r="N165" s="189" t="s">
        <v>42</v>
      </c>
      <c r="O165" s="62"/>
      <c r="P165" s="166">
        <f t="shared" si="11"/>
        <v>0</v>
      </c>
      <c r="Q165" s="166">
        <v>6.9999999999999994E-5</v>
      </c>
      <c r="R165" s="166">
        <f t="shared" si="12"/>
        <v>4.8999999999999998E-3</v>
      </c>
      <c r="S165" s="166">
        <v>0</v>
      </c>
      <c r="T165" s="167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2179</v>
      </c>
      <c r="AT165" s="168" t="s">
        <v>200</v>
      </c>
      <c r="AU165" s="168" t="s">
        <v>88</v>
      </c>
      <c r="AY165" s="18" t="s">
        <v>166</v>
      </c>
      <c r="BE165" s="169">
        <f t="shared" si="14"/>
        <v>0</v>
      </c>
      <c r="BF165" s="169">
        <f t="shared" si="15"/>
        <v>0</v>
      </c>
      <c r="BG165" s="169">
        <f t="shared" si="16"/>
        <v>0</v>
      </c>
      <c r="BH165" s="169">
        <f t="shared" si="17"/>
        <v>0</v>
      </c>
      <c r="BI165" s="169">
        <f t="shared" si="18"/>
        <v>0</v>
      </c>
      <c r="BJ165" s="18" t="s">
        <v>88</v>
      </c>
      <c r="BK165" s="170">
        <f t="shared" si="19"/>
        <v>0</v>
      </c>
      <c r="BL165" s="18" t="s">
        <v>630</v>
      </c>
      <c r="BM165" s="168" t="s">
        <v>2348</v>
      </c>
    </row>
    <row r="166" spans="1:65" s="2" customFormat="1" ht="21.75" customHeight="1">
      <c r="A166" s="33"/>
      <c r="B166" s="156"/>
      <c r="C166" s="180" t="s">
        <v>470</v>
      </c>
      <c r="D166" s="180" t="s">
        <v>200</v>
      </c>
      <c r="E166" s="181" t="s">
        <v>2349</v>
      </c>
      <c r="F166" s="182" t="s">
        <v>2350</v>
      </c>
      <c r="G166" s="183" t="s">
        <v>215</v>
      </c>
      <c r="H166" s="184">
        <v>20</v>
      </c>
      <c r="I166" s="185"/>
      <c r="J166" s="184">
        <f t="shared" si="10"/>
        <v>0</v>
      </c>
      <c r="K166" s="186"/>
      <c r="L166" s="187"/>
      <c r="M166" s="188" t="s">
        <v>1</v>
      </c>
      <c r="N166" s="189" t="s">
        <v>42</v>
      </c>
      <c r="O166" s="62"/>
      <c r="P166" s="166">
        <f t="shared" si="11"/>
        <v>0</v>
      </c>
      <c r="Q166" s="166">
        <v>1.7000000000000001E-4</v>
      </c>
      <c r="R166" s="166">
        <f t="shared" si="12"/>
        <v>3.4000000000000002E-3</v>
      </c>
      <c r="S166" s="166">
        <v>0</v>
      </c>
      <c r="T166" s="167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2179</v>
      </c>
      <c r="AT166" s="168" t="s">
        <v>200</v>
      </c>
      <c r="AU166" s="168" t="s">
        <v>88</v>
      </c>
      <c r="AY166" s="18" t="s">
        <v>166</v>
      </c>
      <c r="BE166" s="169">
        <f t="shared" si="14"/>
        <v>0</v>
      </c>
      <c r="BF166" s="169">
        <f t="shared" si="15"/>
        <v>0</v>
      </c>
      <c r="BG166" s="169">
        <f t="shared" si="16"/>
        <v>0</v>
      </c>
      <c r="BH166" s="169">
        <f t="shared" si="17"/>
        <v>0</v>
      </c>
      <c r="BI166" s="169">
        <f t="shared" si="18"/>
        <v>0</v>
      </c>
      <c r="BJ166" s="18" t="s">
        <v>88</v>
      </c>
      <c r="BK166" s="170">
        <f t="shared" si="19"/>
        <v>0</v>
      </c>
      <c r="BL166" s="18" t="s">
        <v>630</v>
      </c>
      <c r="BM166" s="168" t="s">
        <v>2351</v>
      </c>
    </row>
    <row r="167" spans="1:65" s="2" customFormat="1" ht="21.75" customHeight="1">
      <c r="A167" s="33"/>
      <c r="B167" s="156"/>
      <c r="C167" s="180" t="s">
        <v>474</v>
      </c>
      <c r="D167" s="180" t="s">
        <v>200</v>
      </c>
      <c r="E167" s="181" t="s">
        <v>2352</v>
      </c>
      <c r="F167" s="182" t="s">
        <v>2353</v>
      </c>
      <c r="G167" s="183" t="s">
        <v>221</v>
      </c>
      <c r="H167" s="184">
        <v>1</v>
      </c>
      <c r="I167" s="185"/>
      <c r="J167" s="184">
        <f t="shared" si="10"/>
        <v>0</v>
      </c>
      <c r="K167" s="186"/>
      <c r="L167" s="187"/>
      <c r="M167" s="188" t="s">
        <v>1</v>
      </c>
      <c r="N167" s="189" t="s">
        <v>42</v>
      </c>
      <c r="O167" s="62"/>
      <c r="P167" s="166">
        <f t="shared" si="11"/>
        <v>0</v>
      </c>
      <c r="Q167" s="166">
        <v>4.0000000000000003E-5</v>
      </c>
      <c r="R167" s="166">
        <f t="shared" si="12"/>
        <v>4.0000000000000003E-5</v>
      </c>
      <c r="S167" s="166">
        <v>0</v>
      </c>
      <c r="T167" s="167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8" t="s">
        <v>2179</v>
      </c>
      <c r="AT167" s="168" t="s">
        <v>200</v>
      </c>
      <c r="AU167" s="168" t="s">
        <v>88</v>
      </c>
      <c r="AY167" s="18" t="s">
        <v>166</v>
      </c>
      <c r="BE167" s="169">
        <f t="shared" si="14"/>
        <v>0</v>
      </c>
      <c r="BF167" s="169">
        <f t="shared" si="15"/>
        <v>0</v>
      </c>
      <c r="BG167" s="169">
        <f t="shared" si="16"/>
        <v>0</v>
      </c>
      <c r="BH167" s="169">
        <f t="shared" si="17"/>
        <v>0</v>
      </c>
      <c r="BI167" s="169">
        <f t="shared" si="18"/>
        <v>0</v>
      </c>
      <c r="BJ167" s="18" t="s">
        <v>88</v>
      </c>
      <c r="BK167" s="170">
        <f t="shared" si="19"/>
        <v>0</v>
      </c>
      <c r="BL167" s="18" t="s">
        <v>630</v>
      </c>
      <c r="BM167" s="168" t="s">
        <v>2354</v>
      </c>
    </row>
    <row r="168" spans="1:65" s="2" customFormat="1" ht="24.2" customHeight="1">
      <c r="A168" s="33"/>
      <c r="B168" s="156"/>
      <c r="C168" s="180" t="s">
        <v>481</v>
      </c>
      <c r="D168" s="180" t="s">
        <v>200</v>
      </c>
      <c r="E168" s="181" t="s">
        <v>2355</v>
      </c>
      <c r="F168" s="182" t="s">
        <v>2356</v>
      </c>
      <c r="G168" s="183" t="s">
        <v>221</v>
      </c>
      <c r="H168" s="184">
        <v>5</v>
      </c>
      <c r="I168" s="185"/>
      <c r="J168" s="184">
        <f t="shared" si="10"/>
        <v>0</v>
      </c>
      <c r="K168" s="186"/>
      <c r="L168" s="187"/>
      <c r="M168" s="188" t="s">
        <v>1</v>
      </c>
      <c r="N168" s="189" t="s">
        <v>42</v>
      </c>
      <c r="O168" s="62"/>
      <c r="P168" s="166">
        <f t="shared" si="11"/>
        <v>0</v>
      </c>
      <c r="Q168" s="166">
        <v>1.4999999999999999E-4</v>
      </c>
      <c r="R168" s="166">
        <f t="shared" si="12"/>
        <v>7.4999999999999991E-4</v>
      </c>
      <c r="S168" s="166">
        <v>0</v>
      </c>
      <c r="T168" s="167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8" t="s">
        <v>2179</v>
      </c>
      <c r="AT168" s="168" t="s">
        <v>200</v>
      </c>
      <c r="AU168" s="168" t="s">
        <v>88</v>
      </c>
      <c r="AY168" s="18" t="s">
        <v>166</v>
      </c>
      <c r="BE168" s="169">
        <f t="shared" si="14"/>
        <v>0</v>
      </c>
      <c r="BF168" s="169">
        <f t="shared" si="15"/>
        <v>0</v>
      </c>
      <c r="BG168" s="169">
        <f t="shared" si="16"/>
        <v>0</v>
      </c>
      <c r="BH168" s="169">
        <f t="shared" si="17"/>
        <v>0</v>
      </c>
      <c r="BI168" s="169">
        <f t="shared" si="18"/>
        <v>0</v>
      </c>
      <c r="BJ168" s="18" t="s">
        <v>88</v>
      </c>
      <c r="BK168" s="170">
        <f t="shared" si="19"/>
        <v>0</v>
      </c>
      <c r="BL168" s="18" t="s">
        <v>630</v>
      </c>
      <c r="BM168" s="168" t="s">
        <v>2357</v>
      </c>
    </row>
    <row r="169" spans="1:65" s="2" customFormat="1" ht="24.2" customHeight="1">
      <c r="A169" s="33"/>
      <c r="B169" s="156"/>
      <c r="C169" s="180" t="s">
        <v>485</v>
      </c>
      <c r="D169" s="180" t="s">
        <v>200</v>
      </c>
      <c r="E169" s="181" t="s">
        <v>2358</v>
      </c>
      <c r="F169" s="182" t="s">
        <v>2359</v>
      </c>
      <c r="G169" s="183" t="s">
        <v>221</v>
      </c>
      <c r="H169" s="184">
        <v>4</v>
      </c>
      <c r="I169" s="185"/>
      <c r="J169" s="184">
        <f t="shared" si="10"/>
        <v>0</v>
      </c>
      <c r="K169" s="186"/>
      <c r="L169" s="187"/>
      <c r="M169" s="188" t="s">
        <v>1</v>
      </c>
      <c r="N169" s="189" t="s">
        <v>42</v>
      </c>
      <c r="O169" s="62"/>
      <c r="P169" s="166">
        <f t="shared" si="11"/>
        <v>0</v>
      </c>
      <c r="Q169" s="166">
        <v>1.4999999999999999E-4</v>
      </c>
      <c r="R169" s="166">
        <f t="shared" si="12"/>
        <v>5.9999999999999995E-4</v>
      </c>
      <c r="S169" s="166">
        <v>0</v>
      </c>
      <c r="T169" s="167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8" t="s">
        <v>2179</v>
      </c>
      <c r="AT169" s="168" t="s">
        <v>200</v>
      </c>
      <c r="AU169" s="168" t="s">
        <v>88</v>
      </c>
      <c r="AY169" s="18" t="s">
        <v>166</v>
      </c>
      <c r="BE169" s="169">
        <f t="shared" si="14"/>
        <v>0</v>
      </c>
      <c r="BF169" s="169">
        <f t="shared" si="15"/>
        <v>0</v>
      </c>
      <c r="BG169" s="169">
        <f t="shared" si="16"/>
        <v>0</v>
      </c>
      <c r="BH169" s="169">
        <f t="shared" si="17"/>
        <v>0</v>
      </c>
      <c r="BI169" s="169">
        <f t="shared" si="18"/>
        <v>0</v>
      </c>
      <c r="BJ169" s="18" t="s">
        <v>88</v>
      </c>
      <c r="BK169" s="170">
        <f t="shared" si="19"/>
        <v>0</v>
      </c>
      <c r="BL169" s="18" t="s">
        <v>630</v>
      </c>
      <c r="BM169" s="168" t="s">
        <v>2360</v>
      </c>
    </row>
    <row r="170" spans="1:65" s="2" customFormat="1" ht="16.5" customHeight="1">
      <c r="A170" s="33"/>
      <c r="B170" s="156"/>
      <c r="C170" s="180" t="s">
        <v>489</v>
      </c>
      <c r="D170" s="180" t="s">
        <v>200</v>
      </c>
      <c r="E170" s="181" t="s">
        <v>2361</v>
      </c>
      <c r="F170" s="182" t="s">
        <v>2362</v>
      </c>
      <c r="G170" s="183" t="s">
        <v>221</v>
      </c>
      <c r="H170" s="184">
        <v>1</v>
      </c>
      <c r="I170" s="185"/>
      <c r="J170" s="184">
        <f t="shared" si="10"/>
        <v>0</v>
      </c>
      <c r="K170" s="186"/>
      <c r="L170" s="187"/>
      <c r="M170" s="188" t="s">
        <v>1</v>
      </c>
      <c r="N170" s="189" t="s">
        <v>42</v>
      </c>
      <c r="O170" s="62"/>
      <c r="P170" s="166">
        <f t="shared" si="11"/>
        <v>0</v>
      </c>
      <c r="Q170" s="166">
        <v>1.4999999999999999E-4</v>
      </c>
      <c r="R170" s="166">
        <f t="shared" si="12"/>
        <v>1.4999999999999999E-4</v>
      </c>
      <c r="S170" s="166">
        <v>0</v>
      </c>
      <c r="T170" s="167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2179</v>
      </c>
      <c r="AT170" s="168" t="s">
        <v>200</v>
      </c>
      <c r="AU170" s="168" t="s">
        <v>88</v>
      </c>
      <c r="AY170" s="18" t="s">
        <v>166</v>
      </c>
      <c r="BE170" s="169">
        <f t="shared" si="14"/>
        <v>0</v>
      </c>
      <c r="BF170" s="169">
        <f t="shared" si="15"/>
        <v>0</v>
      </c>
      <c r="BG170" s="169">
        <f t="shared" si="16"/>
        <v>0</v>
      </c>
      <c r="BH170" s="169">
        <f t="shared" si="17"/>
        <v>0</v>
      </c>
      <c r="BI170" s="169">
        <f t="shared" si="18"/>
        <v>0</v>
      </c>
      <c r="BJ170" s="18" t="s">
        <v>88</v>
      </c>
      <c r="BK170" s="170">
        <f t="shared" si="19"/>
        <v>0</v>
      </c>
      <c r="BL170" s="18" t="s">
        <v>630</v>
      </c>
      <c r="BM170" s="168" t="s">
        <v>2363</v>
      </c>
    </row>
    <row r="171" spans="1:65" s="2" customFormat="1" ht="16.5" customHeight="1">
      <c r="A171" s="33"/>
      <c r="B171" s="156"/>
      <c r="C171" s="180" t="s">
        <v>494</v>
      </c>
      <c r="D171" s="180" t="s">
        <v>200</v>
      </c>
      <c r="E171" s="181" t="s">
        <v>2364</v>
      </c>
      <c r="F171" s="182" t="s">
        <v>2365</v>
      </c>
      <c r="G171" s="183" t="s">
        <v>215</v>
      </c>
      <c r="H171" s="184">
        <v>21</v>
      </c>
      <c r="I171" s="185"/>
      <c r="J171" s="184">
        <f t="shared" si="10"/>
        <v>0</v>
      </c>
      <c r="K171" s="186"/>
      <c r="L171" s="187"/>
      <c r="M171" s="188" t="s">
        <v>1</v>
      </c>
      <c r="N171" s="189" t="s">
        <v>42</v>
      </c>
      <c r="O171" s="62"/>
      <c r="P171" s="166">
        <f t="shared" si="11"/>
        <v>0</v>
      </c>
      <c r="Q171" s="166">
        <v>0</v>
      </c>
      <c r="R171" s="166">
        <f t="shared" si="12"/>
        <v>0</v>
      </c>
      <c r="S171" s="166">
        <v>0</v>
      </c>
      <c r="T171" s="167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2179</v>
      </c>
      <c r="AT171" s="168" t="s">
        <v>200</v>
      </c>
      <c r="AU171" s="168" t="s">
        <v>88</v>
      </c>
      <c r="AY171" s="18" t="s">
        <v>166</v>
      </c>
      <c r="BE171" s="169">
        <f t="shared" si="14"/>
        <v>0</v>
      </c>
      <c r="BF171" s="169">
        <f t="shared" si="15"/>
        <v>0</v>
      </c>
      <c r="BG171" s="169">
        <f t="shared" si="16"/>
        <v>0</v>
      </c>
      <c r="BH171" s="169">
        <f t="shared" si="17"/>
        <v>0</v>
      </c>
      <c r="BI171" s="169">
        <f t="shared" si="18"/>
        <v>0</v>
      </c>
      <c r="BJ171" s="18" t="s">
        <v>88</v>
      </c>
      <c r="BK171" s="170">
        <f t="shared" si="19"/>
        <v>0</v>
      </c>
      <c r="BL171" s="18" t="s">
        <v>630</v>
      </c>
      <c r="BM171" s="168" t="s">
        <v>2366</v>
      </c>
    </row>
    <row r="172" spans="1:65" s="2" customFormat="1" ht="16.5" customHeight="1">
      <c r="A172" s="33"/>
      <c r="B172" s="156"/>
      <c r="C172" s="180" t="s">
        <v>498</v>
      </c>
      <c r="D172" s="180" t="s">
        <v>200</v>
      </c>
      <c r="E172" s="181" t="s">
        <v>2367</v>
      </c>
      <c r="F172" s="182" t="s">
        <v>2368</v>
      </c>
      <c r="G172" s="183" t="s">
        <v>221</v>
      </c>
      <c r="H172" s="184">
        <v>21</v>
      </c>
      <c r="I172" s="185"/>
      <c r="J172" s="184">
        <f t="shared" si="10"/>
        <v>0</v>
      </c>
      <c r="K172" s="186"/>
      <c r="L172" s="187"/>
      <c r="M172" s="188" t="s">
        <v>1</v>
      </c>
      <c r="N172" s="189" t="s">
        <v>42</v>
      </c>
      <c r="O172" s="62"/>
      <c r="P172" s="166">
        <f t="shared" si="11"/>
        <v>0</v>
      </c>
      <c r="Q172" s="166">
        <v>0.9</v>
      </c>
      <c r="R172" s="166">
        <f t="shared" si="12"/>
        <v>18.900000000000002</v>
      </c>
      <c r="S172" s="166">
        <v>0</v>
      </c>
      <c r="T172" s="167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2179</v>
      </c>
      <c r="AT172" s="168" t="s">
        <v>200</v>
      </c>
      <c r="AU172" s="168" t="s">
        <v>88</v>
      </c>
      <c r="AY172" s="18" t="s">
        <v>166</v>
      </c>
      <c r="BE172" s="169">
        <f t="shared" si="14"/>
        <v>0</v>
      </c>
      <c r="BF172" s="169">
        <f t="shared" si="15"/>
        <v>0</v>
      </c>
      <c r="BG172" s="169">
        <f t="shared" si="16"/>
        <v>0</v>
      </c>
      <c r="BH172" s="169">
        <f t="shared" si="17"/>
        <v>0</v>
      </c>
      <c r="BI172" s="169">
        <f t="shared" si="18"/>
        <v>0</v>
      </c>
      <c r="BJ172" s="18" t="s">
        <v>88</v>
      </c>
      <c r="BK172" s="170">
        <f t="shared" si="19"/>
        <v>0</v>
      </c>
      <c r="BL172" s="18" t="s">
        <v>630</v>
      </c>
      <c r="BM172" s="168" t="s">
        <v>2369</v>
      </c>
    </row>
    <row r="173" spans="1:65" s="2" customFormat="1" ht="16.5" customHeight="1">
      <c r="A173" s="33"/>
      <c r="B173" s="156"/>
      <c r="C173" s="180" t="s">
        <v>511</v>
      </c>
      <c r="D173" s="180" t="s">
        <v>200</v>
      </c>
      <c r="E173" s="181" t="s">
        <v>2370</v>
      </c>
      <c r="F173" s="182" t="s">
        <v>2371</v>
      </c>
      <c r="G173" s="183" t="s">
        <v>221</v>
      </c>
      <c r="H173" s="184">
        <v>21</v>
      </c>
      <c r="I173" s="185"/>
      <c r="J173" s="184">
        <f t="shared" si="10"/>
        <v>0</v>
      </c>
      <c r="K173" s="186"/>
      <c r="L173" s="187"/>
      <c r="M173" s="188" t="s">
        <v>1</v>
      </c>
      <c r="N173" s="189" t="s">
        <v>42</v>
      </c>
      <c r="O173" s="62"/>
      <c r="P173" s="166">
        <f t="shared" si="11"/>
        <v>0</v>
      </c>
      <c r="Q173" s="166">
        <v>9.9000000000000005E-2</v>
      </c>
      <c r="R173" s="166">
        <f t="shared" si="12"/>
        <v>2.0790000000000002</v>
      </c>
      <c r="S173" s="166">
        <v>0</v>
      </c>
      <c r="T173" s="167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8" t="s">
        <v>2179</v>
      </c>
      <c r="AT173" s="168" t="s">
        <v>200</v>
      </c>
      <c r="AU173" s="168" t="s">
        <v>88</v>
      </c>
      <c r="AY173" s="18" t="s">
        <v>166</v>
      </c>
      <c r="BE173" s="169">
        <f t="shared" si="14"/>
        <v>0</v>
      </c>
      <c r="BF173" s="169">
        <f t="shared" si="15"/>
        <v>0</v>
      </c>
      <c r="BG173" s="169">
        <f t="shared" si="16"/>
        <v>0</v>
      </c>
      <c r="BH173" s="169">
        <f t="shared" si="17"/>
        <v>0</v>
      </c>
      <c r="BI173" s="169">
        <f t="shared" si="18"/>
        <v>0</v>
      </c>
      <c r="BJ173" s="18" t="s">
        <v>88</v>
      </c>
      <c r="BK173" s="170">
        <f t="shared" si="19"/>
        <v>0</v>
      </c>
      <c r="BL173" s="18" t="s">
        <v>630</v>
      </c>
      <c r="BM173" s="168" t="s">
        <v>2372</v>
      </c>
    </row>
    <row r="174" spans="1:65" s="2" customFormat="1" ht="16.5" customHeight="1">
      <c r="A174" s="33"/>
      <c r="B174" s="156"/>
      <c r="C174" s="180" t="s">
        <v>515</v>
      </c>
      <c r="D174" s="180" t="s">
        <v>200</v>
      </c>
      <c r="E174" s="181" t="s">
        <v>2373</v>
      </c>
      <c r="F174" s="182" t="s">
        <v>2374</v>
      </c>
      <c r="G174" s="183" t="s">
        <v>221</v>
      </c>
      <c r="H174" s="184">
        <v>21</v>
      </c>
      <c r="I174" s="185"/>
      <c r="J174" s="184">
        <f t="shared" si="10"/>
        <v>0</v>
      </c>
      <c r="K174" s="186"/>
      <c r="L174" s="187"/>
      <c r="M174" s="188" t="s">
        <v>1</v>
      </c>
      <c r="N174" s="189" t="s">
        <v>42</v>
      </c>
      <c r="O174" s="62"/>
      <c r="P174" s="166">
        <f t="shared" si="11"/>
        <v>0</v>
      </c>
      <c r="Q174" s="166">
        <v>7.5999999999999998E-2</v>
      </c>
      <c r="R174" s="166">
        <f t="shared" si="12"/>
        <v>1.5959999999999999</v>
      </c>
      <c r="S174" s="166">
        <v>0</v>
      </c>
      <c r="T174" s="167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8" t="s">
        <v>2179</v>
      </c>
      <c r="AT174" s="168" t="s">
        <v>200</v>
      </c>
      <c r="AU174" s="168" t="s">
        <v>88</v>
      </c>
      <c r="AY174" s="18" t="s">
        <v>166</v>
      </c>
      <c r="BE174" s="169">
        <f t="shared" si="14"/>
        <v>0</v>
      </c>
      <c r="BF174" s="169">
        <f t="shared" si="15"/>
        <v>0</v>
      </c>
      <c r="BG174" s="169">
        <f t="shared" si="16"/>
        <v>0</v>
      </c>
      <c r="BH174" s="169">
        <f t="shared" si="17"/>
        <v>0</v>
      </c>
      <c r="BI174" s="169">
        <f t="shared" si="18"/>
        <v>0</v>
      </c>
      <c r="BJ174" s="18" t="s">
        <v>88</v>
      </c>
      <c r="BK174" s="170">
        <f t="shared" si="19"/>
        <v>0</v>
      </c>
      <c r="BL174" s="18" t="s">
        <v>630</v>
      </c>
      <c r="BM174" s="168" t="s">
        <v>2375</v>
      </c>
    </row>
    <row r="175" spans="1:65" s="2" customFormat="1" ht="24.2" customHeight="1">
      <c r="A175" s="33"/>
      <c r="B175" s="156"/>
      <c r="C175" s="180" t="s">
        <v>540</v>
      </c>
      <c r="D175" s="180" t="s">
        <v>200</v>
      </c>
      <c r="E175" s="181" t="s">
        <v>2376</v>
      </c>
      <c r="F175" s="182" t="s">
        <v>2377</v>
      </c>
      <c r="G175" s="183" t="s">
        <v>221</v>
      </c>
      <c r="H175" s="184">
        <v>21</v>
      </c>
      <c r="I175" s="185"/>
      <c r="J175" s="184">
        <f t="shared" si="10"/>
        <v>0</v>
      </c>
      <c r="K175" s="186"/>
      <c r="L175" s="187"/>
      <c r="M175" s="188" t="s">
        <v>1</v>
      </c>
      <c r="N175" s="189" t="s">
        <v>42</v>
      </c>
      <c r="O175" s="62"/>
      <c r="P175" s="166">
        <f t="shared" si="11"/>
        <v>0</v>
      </c>
      <c r="Q175" s="166">
        <v>9.5000000000000001E-2</v>
      </c>
      <c r="R175" s="166">
        <f t="shared" si="12"/>
        <v>1.9950000000000001</v>
      </c>
      <c r="S175" s="166">
        <v>0</v>
      </c>
      <c r="T175" s="167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8" t="s">
        <v>2179</v>
      </c>
      <c r="AT175" s="168" t="s">
        <v>200</v>
      </c>
      <c r="AU175" s="168" t="s">
        <v>88</v>
      </c>
      <c r="AY175" s="18" t="s">
        <v>166</v>
      </c>
      <c r="BE175" s="169">
        <f t="shared" si="14"/>
        <v>0</v>
      </c>
      <c r="BF175" s="169">
        <f t="shared" si="15"/>
        <v>0</v>
      </c>
      <c r="BG175" s="169">
        <f t="shared" si="16"/>
        <v>0</v>
      </c>
      <c r="BH175" s="169">
        <f t="shared" si="17"/>
        <v>0</v>
      </c>
      <c r="BI175" s="169">
        <f t="shared" si="18"/>
        <v>0</v>
      </c>
      <c r="BJ175" s="18" t="s">
        <v>88</v>
      </c>
      <c r="BK175" s="170">
        <f t="shared" si="19"/>
        <v>0</v>
      </c>
      <c r="BL175" s="18" t="s">
        <v>630</v>
      </c>
      <c r="BM175" s="168" t="s">
        <v>2378</v>
      </c>
    </row>
    <row r="176" spans="1:65" s="2" customFormat="1" ht="16.5" customHeight="1">
      <c r="A176" s="33"/>
      <c r="B176" s="156"/>
      <c r="C176" s="180" t="s">
        <v>544</v>
      </c>
      <c r="D176" s="180" t="s">
        <v>200</v>
      </c>
      <c r="E176" s="181" t="s">
        <v>2379</v>
      </c>
      <c r="F176" s="182" t="s">
        <v>2380</v>
      </c>
      <c r="G176" s="183" t="s">
        <v>221</v>
      </c>
      <c r="H176" s="184">
        <v>80</v>
      </c>
      <c r="I176" s="185"/>
      <c r="J176" s="184">
        <f t="shared" si="10"/>
        <v>0</v>
      </c>
      <c r="K176" s="186"/>
      <c r="L176" s="187"/>
      <c r="M176" s="188" t="s">
        <v>1</v>
      </c>
      <c r="N176" s="189" t="s">
        <v>42</v>
      </c>
      <c r="O176" s="62"/>
      <c r="P176" s="166">
        <f t="shared" si="11"/>
        <v>0</v>
      </c>
      <c r="Q176" s="166">
        <v>4.7400000000000003E-3</v>
      </c>
      <c r="R176" s="166">
        <f t="shared" si="12"/>
        <v>0.37920000000000004</v>
      </c>
      <c r="S176" s="166">
        <v>0</v>
      </c>
      <c r="T176" s="167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8" t="s">
        <v>2179</v>
      </c>
      <c r="AT176" s="168" t="s">
        <v>200</v>
      </c>
      <c r="AU176" s="168" t="s">
        <v>88</v>
      </c>
      <c r="AY176" s="18" t="s">
        <v>166</v>
      </c>
      <c r="BE176" s="169">
        <f t="shared" si="14"/>
        <v>0</v>
      </c>
      <c r="BF176" s="169">
        <f t="shared" si="15"/>
        <v>0</v>
      </c>
      <c r="BG176" s="169">
        <f t="shared" si="16"/>
        <v>0</v>
      </c>
      <c r="BH176" s="169">
        <f t="shared" si="17"/>
        <v>0</v>
      </c>
      <c r="BI176" s="169">
        <f t="shared" si="18"/>
        <v>0</v>
      </c>
      <c r="BJ176" s="18" t="s">
        <v>88</v>
      </c>
      <c r="BK176" s="170">
        <f t="shared" si="19"/>
        <v>0</v>
      </c>
      <c r="BL176" s="18" t="s">
        <v>630</v>
      </c>
      <c r="BM176" s="168" t="s">
        <v>2381</v>
      </c>
    </row>
    <row r="177" spans="1:65" s="2" customFormat="1" ht="21.75" customHeight="1">
      <c r="A177" s="33"/>
      <c r="B177" s="156"/>
      <c r="C177" s="180" t="s">
        <v>548</v>
      </c>
      <c r="D177" s="180" t="s">
        <v>200</v>
      </c>
      <c r="E177" s="181" t="s">
        <v>2382</v>
      </c>
      <c r="F177" s="182" t="s">
        <v>2383</v>
      </c>
      <c r="G177" s="183" t="s">
        <v>215</v>
      </c>
      <c r="H177" s="184">
        <v>5</v>
      </c>
      <c r="I177" s="185"/>
      <c r="J177" s="184">
        <f t="shared" si="10"/>
        <v>0</v>
      </c>
      <c r="K177" s="186"/>
      <c r="L177" s="187"/>
      <c r="M177" s="188" t="s">
        <v>1</v>
      </c>
      <c r="N177" s="189" t="s">
        <v>42</v>
      </c>
      <c r="O177" s="62"/>
      <c r="P177" s="166">
        <f t="shared" si="11"/>
        <v>0</v>
      </c>
      <c r="Q177" s="166">
        <v>2.0110000000000001</v>
      </c>
      <c r="R177" s="166">
        <f t="shared" si="12"/>
        <v>10.055</v>
      </c>
      <c r="S177" s="166">
        <v>0</v>
      </c>
      <c r="T177" s="167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8" t="s">
        <v>2179</v>
      </c>
      <c r="AT177" s="168" t="s">
        <v>200</v>
      </c>
      <c r="AU177" s="168" t="s">
        <v>88</v>
      </c>
      <c r="AY177" s="18" t="s">
        <v>166</v>
      </c>
      <c r="BE177" s="169">
        <f t="shared" si="14"/>
        <v>0</v>
      </c>
      <c r="BF177" s="169">
        <f t="shared" si="15"/>
        <v>0</v>
      </c>
      <c r="BG177" s="169">
        <f t="shared" si="16"/>
        <v>0</v>
      </c>
      <c r="BH177" s="169">
        <f t="shared" si="17"/>
        <v>0</v>
      </c>
      <c r="BI177" s="169">
        <f t="shared" si="18"/>
        <v>0</v>
      </c>
      <c r="BJ177" s="18" t="s">
        <v>88</v>
      </c>
      <c r="BK177" s="170">
        <f t="shared" si="19"/>
        <v>0</v>
      </c>
      <c r="BL177" s="18" t="s">
        <v>630</v>
      </c>
      <c r="BM177" s="168" t="s">
        <v>2384</v>
      </c>
    </row>
    <row r="178" spans="1:65" s="2" customFormat="1" ht="16.5" customHeight="1">
      <c r="A178" s="33"/>
      <c r="B178" s="156"/>
      <c r="C178" s="180" t="s">
        <v>554</v>
      </c>
      <c r="D178" s="180" t="s">
        <v>200</v>
      </c>
      <c r="E178" s="181" t="s">
        <v>2385</v>
      </c>
      <c r="F178" s="182" t="s">
        <v>2386</v>
      </c>
      <c r="G178" s="183" t="s">
        <v>221</v>
      </c>
      <c r="H178" s="184">
        <v>30</v>
      </c>
      <c r="I178" s="185"/>
      <c r="J178" s="184">
        <f t="shared" si="10"/>
        <v>0</v>
      </c>
      <c r="K178" s="186"/>
      <c r="L178" s="187"/>
      <c r="M178" s="188" t="s">
        <v>1</v>
      </c>
      <c r="N178" s="189" t="s">
        <v>42</v>
      </c>
      <c r="O178" s="62"/>
      <c r="P178" s="166">
        <f t="shared" si="11"/>
        <v>0</v>
      </c>
      <c r="Q178" s="166">
        <v>0.03</v>
      </c>
      <c r="R178" s="166">
        <f t="shared" si="12"/>
        <v>0.89999999999999991</v>
      </c>
      <c r="S178" s="166">
        <v>0</v>
      </c>
      <c r="T178" s="167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8" t="s">
        <v>2179</v>
      </c>
      <c r="AT178" s="168" t="s">
        <v>200</v>
      </c>
      <c r="AU178" s="168" t="s">
        <v>88</v>
      </c>
      <c r="AY178" s="18" t="s">
        <v>166</v>
      </c>
      <c r="BE178" s="169">
        <f t="shared" si="14"/>
        <v>0</v>
      </c>
      <c r="BF178" s="169">
        <f t="shared" si="15"/>
        <v>0</v>
      </c>
      <c r="BG178" s="169">
        <f t="shared" si="16"/>
        <v>0</v>
      </c>
      <c r="BH178" s="169">
        <f t="shared" si="17"/>
        <v>0</v>
      </c>
      <c r="BI178" s="169">
        <f t="shared" si="18"/>
        <v>0</v>
      </c>
      <c r="BJ178" s="18" t="s">
        <v>88</v>
      </c>
      <c r="BK178" s="170">
        <f t="shared" si="19"/>
        <v>0</v>
      </c>
      <c r="BL178" s="18" t="s">
        <v>630</v>
      </c>
      <c r="BM178" s="168" t="s">
        <v>2387</v>
      </c>
    </row>
    <row r="179" spans="1:65" s="2" customFormat="1" ht="16.5" customHeight="1">
      <c r="A179" s="33"/>
      <c r="B179" s="156"/>
      <c r="C179" s="180" t="s">
        <v>559</v>
      </c>
      <c r="D179" s="180" t="s">
        <v>200</v>
      </c>
      <c r="E179" s="181" t="s">
        <v>2388</v>
      </c>
      <c r="F179" s="182" t="s">
        <v>2389</v>
      </c>
      <c r="G179" s="183" t="s">
        <v>221</v>
      </c>
      <c r="H179" s="184">
        <v>10</v>
      </c>
      <c r="I179" s="185"/>
      <c r="J179" s="184">
        <f t="shared" si="10"/>
        <v>0</v>
      </c>
      <c r="K179" s="186"/>
      <c r="L179" s="187"/>
      <c r="M179" s="188" t="s">
        <v>1</v>
      </c>
      <c r="N179" s="189" t="s">
        <v>42</v>
      </c>
      <c r="O179" s="62"/>
      <c r="P179" s="166">
        <f t="shared" si="11"/>
        <v>0</v>
      </c>
      <c r="Q179" s="166">
        <v>0</v>
      </c>
      <c r="R179" s="166">
        <f t="shared" si="12"/>
        <v>0</v>
      </c>
      <c r="S179" s="166">
        <v>0</v>
      </c>
      <c r="T179" s="167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8" t="s">
        <v>2179</v>
      </c>
      <c r="AT179" s="168" t="s">
        <v>200</v>
      </c>
      <c r="AU179" s="168" t="s">
        <v>88</v>
      </c>
      <c r="AY179" s="18" t="s">
        <v>166</v>
      </c>
      <c r="BE179" s="169">
        <f t="shared" si="14"/>
        <v>0</v>
      </c>
      <c r="BF179" s="169">
        <f t="shared" si="15"/>
        <v>0</v>
      </c>
      <c r="BG179" s="169">
        <f t="shared" si="16"/>
        <v>0</v>
      </c>
      <c r="BH179" s="169">
        <f t="shared" si="17"/>
        <v>0</v>
      </c>
      <c r="BI179" s="169">
        <f t="shared" si="18"/>
        <v>0</v>
      </c>
      <c r="BJ179" s="18" t="s">
        <v>88</v>
      </c>
      <c r="BK179" s="170">
        <f t="shared" si="19"/>
        <v>0</v>
      </c>
      <c r="BL179" s="18" t="s">
        <v>630</v>
      </c>
      <c r="BM179" s="168" t="s">
        <v>2390</v>
      </c>
    </row>
    <row r="180" spans="1:65" s="2" customFormat="1" ht="16.5" customHeight="1">
      <c r="A180" s="33"/>
      <c r="B180" s="156"/>
      <c r="C180" s="180" t="s">
        <v>564</v>
      </c>
      <c r="D180" s="180" t="s">
        <v>200</v>
      </c>
      <c r="E180" s="181" t="s">
        <v>2391</v>
      </c>
      <c r="F180" s="182" t="s">
        <v>2392</v>
      </c>
      <c r="G180" s="183" t="s">
        <v>221</v>
      </c>
      <c r="H180" s="184">
        <v>6</v>
      </c>
      <c r="I180" s="185"/>
      <c r="J180" s="184">
        <f t="shared" si="10"/>
        <v>0</v>
      </c>
      <c r="K180" s="186"/>
      <c r="L180" s="187"/>
      <c r="M180" s="188" t="s">
        <v>1</v>
      </c>
      <c r="N180" s="189" t="s">
        <v>42</v>
      </c>
      <c r="O180" s="62"/>
      <c r="P180" s="166">
        <f t="shared" si="11"/>
        <v>0</v>
      </c>
      <c r="Q180" s="166">
        <v>1.6000000000000001E-4</v>
      </c>
      <c r="R180" s="166">
        <f t="shared" si="12"/>
        <v>9.6000000000000013E-4</v>
      </c>
      <c r="S180" s="166">
        <v>0</v>
      </c>
      <c r="T180" s="167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8" t="s">
        <v>2179</v>
      </c>
      <c r="AT180" s="168" t="s">
        <v>200</v>
      </c>
      <c r="AU180" s="168" t="s">
        <v>88</v>
      </c>
      <c r="AY180" s="18" t="s">
        <v>166</v>
      </c>
      <c r="BE180" s="169">
        <f t="shared" si="14"/>
        <v>0</v>
      </c>
      <c r="BF180" s="169">
        <f t="shared" si="15"/>
        <v>0</v>
      </c>
      <c r="BG180" s="169">
        <f t="shared" si="16"/>
        <v>0</v>
      </c>
      <c r="BH180" s="169">
        <f t="shared" si="17"/>
        <v>0</v>
      </c>
      <c r="BI180" s="169">
        <f t="shared" si="18"/>
        <v>0</v>
      </c>
      <c r="BJ180" s="18" t="s">
        <v>88</v>
      </c>
      <c r="BK180" s="170">
        <f t="shared" si="19"/>
        <v>0</v>
      </c>
      <c r="BL180" s="18" t="s">
        <v>630</v>
      </c>
      <c r="BM180" s="168" t="s">
        <v>2393</v>
      </c>
    </row>
    <row r="181" spans="1:65" s="2" customFormat="1" ht="16.5" customHeight="1">
      <c r="A181" s="33"/>
      <c r="B181" s="156"/>
      <c r="C181" s="180" t="s">
        <v>568</v>
      </c>
      <c r="D181" s="180" t="s">
        <v>200</v>
      </c>
      <c r="E181" s="181" t="s">
        <v>2394</v>
      </c>
      <c r="F181" s="182" t="s">
        <v>2395</v>
      </c>
      <c r="G181" s="183" t="s">
        <v>221</v>
      </c>
      <c r="H181" s="184">
        <v>1</v>
      </c>
      <c r="I181" s="185"/>
      <c r="J181" s="184">
        <f t="shared" si="10"/>
        <v>0</v>
      </c>
      <c r="K181" s="186"/>
      <c r="L181" s="187"/>
      <c r="M181" s="188" t="s">
        <v>1</v>
      </c>
      <c r="N181" s="189" t="s">
        <v>42</v>
      </c>
      <c r="O181" s="62"/>
      <c r="P181" s="166">
        <f t="shared" si="11"/>
        <v>0</v>
      </c>
      <c r="Q181" s="166">
        <v>0</v>
      </c>
      <c r="R181" s="166">
        <f t="shared" si="12"/>
        <v>0</v>
      </c>
      <c r="S181" s="166">
        <v>0</v>
      </c>
      <c r="T181" s="167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8" t="s">
        <v>2179</v>
      </c>
      <c r="AT181" s="168" t="s">
        <v>200</v>
      </c>
      <c r="AU181" s="168" t="s">
        <v>88</v>
      </c>
      <c r="AY181" s="18" t="s">
        <v>166</v>
      </c>
      <c r="BE181" s="169">
        <f t="shared" si="14"/>
        <v>0</v>
      </c>
      <c r="BF181" s="169">
        <f t="shared" si="15"/>
        <v>0</v>
      </c>
      <c r="BG181" s="169">
        <f t="shared" si="16"/>
        <v>0</v>
      </c>
      <c r="BH181" s="169">
        <f t="shared" si="17"/>
        <v>0</v>
      </c>
      <c r="BI181" s="169">
        <f t="shared" si="18"/>
        <v>0</v>
      </c>
      <c r="BJ181" s="18" t="s">
        <v>88</v>
      </c>
      <c r="BK181" s="170">
        <f t="shared" si="19"/>
        <v>0</v>
      </c>
      <c r="BL181" s="18" t="s">
        <v>630</v>
      </c>
      <c r="BM181" s="168" t="s">
        <v>2396</v>
      </c>
    </row>
    <row r="182" spans="1:65" s="2" customFormat="1" ht="16.5" customHeight="1">
      <c r="A182" s="33"/>
      <c r="B182" s="156"/>
      <c r="C182" s="180" t="s">
        <v>572</v>
      </c>
      <c r="D182" s="180" t="s">
        <v>200</v>
      </c>
      <c r="E182" s="181" t="s">
        <v>2397</v>
      </c>
      <c r="F182" s="182" t="s">
        <v>2398</v>
      </c>
      <c r="G182" s="183" t="s">
        <v>221</v>
      </c>
      <c r="H182" s="184">
        <v>12</v>
      </c>
      <c r="I182" s="185"/>
      <c r="J182" s="184">
        <f t="shared" si="10"/>
        <v>0</v>
      </c>
      <c r="K182" s="186"/>
      <c r="L182" s="187"/>
      <c r="M182" s="188" t="s">
        <v>1</v>
      </c>
      <c r="N182" s="189" t="s">
        <v>42</v>
      </c>
      <c r="O182" s="62"/>
      <c r="P182" s="166">
        <f t="shared" si="11"/>
        <v>0</v>
      </c>
      <c r="Q182" s="166">
        <v>0</v>
      </c>
      <c r="R182" s="166">
        <f t="shared" si="12"/>
        <v>0</v>
      </c>
      <c r="S182" s="166">
        <v>0</v>
      </c>
      <c r="T182" s="167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8" t="s">
        <v>2179</v>
      </c>
      <c r="AT182" s="168" t="s">
        <v>200</v>
      </c>
      <c r="AU182" s="168" t="s">
        <v>88</v>
      </c>
      <c r="AY182" s="18" t="s">
        <v>166</v>
      </c>
      <c r="BE182" s="169">
        <f t="shared" si="14"/>
        <v>0</v>
      </c>
      <c r="BF182" s="169">
        <f t="shared" si="15"/>
        <v>0</v>
      </c>
      <c r="BG182" s="169">
        <f t="shared" si="16"/>
        <v>0</v>
      </c>
      <c r="BH182" s="169">
        <f t="shared" si="17"/>
        <v>0</v>
      </c>
      <c r="BI182" s="169">
        <f t="shared" si="18"/>
        <v>0</v>
      </c>
      <c r="BJ182" s="18" t="s">
        <v>88</v>
      </c>
      <c r="BK182" s="170">
        <f t="shared" si="19"/>
        <v>0</v>
      </c>
      <c r="BL182" s="18" t="s">
        <v>630</v>
      </c>
      <c r="BM182" s="168" t="s">
        <v>2399</v>
      </c>
    </row>
    <row r="183" spans="1:65" s="2" customFormat="1" ht="16.5" customHeight="1">
      <c r="A183" s="33"/>
      <c r="B183" s="156"/>
      <c r="C183" s="180" t="s">
        <v>577</v>
      </c>
      <c r="D183" s="180" t="s">
        <v>200</v>
      </c>
      <c r="E183" s="181" t="s">
        <v>2400</v>
      </c>
      <c r="F183" s="182" t="s">
        <v>2401</v>
      </c>
      <c r="G183" s="183" t="s">
        <v>221</v>
      </c>
      <c r="H183" s="184">
        <v>6</v>
      </c>
      <c r="I183" s="185"/>
      <c r="J183" s="184">
        <f t="shared" si="10"/>
        <v>0</v>
      </c>
      <c r="K183" s="186"/>
      <c r="L183" s="187"/>
      <c r="M183" s="188" t="s">
        <v>1</v>
      </c>
      <c r="N183" s="189" t="s">
        <v>42</v>
      </c>
      <c r="O183" s="62"/>
      <c r="P183" s="166">
        <f t="shared" si="11"/>
        <v>0</v>
      </c>
      <c r="Q183" s="166">
        <v>0</v>
      </c>
      <c r="R183" s="166">
        <f t="shared" si="12"/>
        <v>0</v>
      </c>
      <c r="S183" s="166">
        <v>0</v>
      </c>
      <c r="T183" s="167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8" t="s">
        <v>2179</v>
      </c>
      <c r="AT183" s="168" t="s">
        <v>200</v>
      </c>
      <c r="AU183" s="168" t="s">
        <v>88</v>
      </c>
      <c r="AY183" s="18" t="s">
        <v>166</v>
      </c>
      <c r="BE183" s="169">
        <f t="shared" si="14"/>
        <v>0</v>
      </c>
      <c r="BF183" s="169">
        <f t="shared" si="15"/>
        <v>0</v>
      </c>
      <c r="BG183" s="169">
        <f t="shared" si="16"/>
        <v>0</v>
      </c>
      <c r="BH183" s="169">
        <f t="shared" si="17"/>
        <v>0</v>
      </c>
      <c r="BI183" s="169">
        <f t="shared" si="18"/>
        <v>0</v>
      </c>
      <c r="BJ183" s="18" t="s">
        <v>88</v>
      </c>
      <c r="BK183" s="170">
        <f t="shared" si="19"/>
        <v>0</v>
      </c>
      <c r="BL183" s="18" t="s">
        <v>630</v>
      </c>
      <c r="BM183" s="168" t="s">
        <v>2402</v>
      </c>
    </row>
    <row r="184" spans="1:65" s="2" customFormat="1" ht="21.75" customHeight="1">
      <c r="A184" s="33"/>
      <c r="B184" s="156"/>
      <c r="C184" s="180" t="s">
        <v>581</v>
      </c>
      <c r="D184" s="180" t="s">
        <v>200</v>
      </c>
      <c r="E184" s="181" t="s">
        <v>2403</v>
      </c>
      <c r="F184" s="182" t="s">
        <v>2404</v>
      </c>
      <c r="G184" s="183" t="s">
        <v>221</v>
      </c>
      <c r="H184" s="184">
        <v>6</v>
      </c>
      <c r="I184" s="185"/>
      <c r="J184" s="184">
        <f t="shared" si="10"/>
        <v>0</v>
      </c>
      <c r="K184" s="186"/>
      <c r="L184" s="187"/>
      <c r="M184" s="188" t="s">
        <v>1</v>
      </c>
      <c r="N184" s="189" t="s">
        <v>42</v>
      </c>
      <c r="O184" s="62"/>
      <c r="P184" s="166">
        <f t="shared" si="11"/>
        <v>0</v>
      </c>
      <c r="Q184" s="166">
        <v>6.0000000000000002E-5</v>
      </c>
      <c r="R184" s="166">
        <f t="shared" si="12"/>
        <v>3.6000000000000002E-4</v>
      </c>
      <c r="S184" s="166">
        <v>0</v>
      </c>
      <c r="T184" s="167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8" t="s">
        <v>2179</v>
      </c>
      <c r="AT184" s="168" t="s">
        <v>200</v>
      </c>
      <c r="AU184" s="168" t="s">
        <v>88</v>
      </c>
      <c r="AY184" s="18" t="s">
        <v>166</v>
      </c>
      <c r="BE184" s="169">
        <f t="shared" si="14"/>
        <v>0</v>
      </c>
      <c r="BF184" s="169">
        <f t="shared" si="15"/>
        <v>0</v>
      </c>
      <c r="BG184" s="169">
        <f t="shared" si="16"/>
        <v>0</v>
      </c>
      <c r="BH184" s="169">
        <f t="shared" si="17"/>
        <v>0</v>
      </c>
      <c r="BI184" s="169">
        <f t="shared" si="18"/>
        <v>0</v>
      </c>
      <c r="BJ184" s="18" t="s">
        <v>88</v>
      </c>
      <c r="BK184" s="170">
        <f t="shared" si="19"/>
        <v>0</v>
      </c>
      <c r="BL184" s="18" t="s">
        <v>630</v>
      </c>
      <c r="BM184" s="168" t="s">
        <v>2405</v>
      </c>
    </row>
    <row r="185" spans="1:65" s="2" customFormat="1" ht="16.5" customHeight="1">
      <c r="A185" s="33"/>
      <c r="B185" s="156"/>
      <c r="C185" s="180" t="s">
        <v>587</v>
      </c>
      <c r="D185" s="180" t="s">
        <v>200</v>
      </c>
      <c r="E185" s="181" t="s">
        <v>2406</v>
      </c>
      <c r="F185" s="182" t="s">
        <v>2407</v>
      </c>
      <c r="G185" s="183" t="s">
        <v>221</v>
      </c>
      <c r="H185" s="184">
        <v>4</v>
      </c>
      <c r="I185" s="185"/>
      <c r="J185" s="184">
        <f t="shared" si="10"/>
        <v>0</v>
      </c>
      <c r="K185" s="186"/>
      <c r="L185" s="187"/>
      <c r="M185" s="188" t="s">
        <v>1</v>
      </c>
      <c r="N185" s="189" t="s">
        <v>42</v>
      </c>
      <c r="O185" s="62"/>
      <c r="P185" s="166">
        <f t="shared" si="11"/>
        <v>0</v>
      </c>
      <c r="Q185" s="166">
        <v>1.0000000000000001E-5</v>
      </c>
      <c r="R185" s="166">
        <f t="shared" si="12"/>
        <v>4.0000000000000003E-5</v>
      </c>
      <c r="S185" s="166">
        <v>0</v>
      </c>
      <c r="T185" s="167">
        <f t="shared" si="1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8" t="s">
        <v>2179</v>
      </c>
      <c r="AT185" s="168" t="s">
        <v>200</v>
      </c>
      <c r="AU185" s="168" t="s">
        <v>88</v>
      </c>
      <c r="AY185" s="18" t="s">
        <v>166</v>
      </c>
      <c r="BE185" s="169">
        <f t="shared" si="14"/>
        <v>0</v>
      </c>
      <c r="BF185" s="169">
        <f t="shared" si="15"/>
        <v>0</v>
      </c>
      <c r="BG185" s="169">
        <f t="shared" si="16"/>
        <v>0</v>
      </c>
      <c r="BH185" s="169">
        <f t="shared" si="17"/>
        <v>0</v>
      </c>
      <c r="BI185" s="169">
        <f t="shared" si="18"/>
        <v>0</v>
      </c>
      <c r="BJ185" s="18" t="s">
        <v>88</v>
      </c>
      <c r="BK185" s="170">
        <f t="shared" si="19"/>
        <v>0</v>
      </c>
      <c r="BL185" s="18" t="s">
        <v>630</v>
      </c>
      <c r="BM185" s="168" t="s">
        <v>2408</v>
      </c>
    </row>
    <row r="186" spans="1:65" s="2" customFormat="1" ht="16.5" customHeight="1">
      <c r="A186" s="33"/>
      <c r="B186" s="156"/>
      <c r="C186" s="180" t="s">
        <v>593</v>
      </c>
      <c r="D186" s="180" t="s">
        <v>200</v>
      </c>
      <c r="E186" s="181" t="s">
        <v>2409</v>
      </c>
      <c r="F186" s="182" t="s">
        <v>2410</v>
      </c>
      <c r="G186" s="183" t="s">
        <v>221</v>
      </c>
      <c r="H186" s="184">
        <v>1</v>
      </c>
      <c r="I186" s="185"/>
      <c r="J186" s="184">
        <f t="shared" si="10"/>
        <v>0</v>
      </c>
      <c r="K186" s="186"/>
      <c r="L186" s="187"/>
      <c r="M186" s="188" t="s">
        <v>1</v>
      </c>
      <c r="N186" s="189" t="s">
        <v>42</v>
      </c>
      <c r="O186" s="62"/>
      <c r="P186" s="166">
        <f t="shared" si="11"/>
        <v>0</v>
      </c>
      <c r="Q186" s="166">
        <v>2.3000000000000001E-4</v>
      </c>
      <c r="R186" s="166">
        <f t="shared" si="12"/>
        <v>2.3000000000000001E-4</v>
      </c>
      <c r="S186" s="166">
        <v>0</v>
      </c>
      <c r="T186" s="167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8" t="s">
        <v>2179</v>
      </c>
      <c r="AT186" s="168" t="s">
        <v>200</v>
      </c>
      <c r="AU186" s="168" t="s">
        <v>88</v>
      </c>
      <c r="AY186" s="18" t="s">
        <v>166</v>
      </c>
      <c r="BE186" s="169">
        <f t="shared" si="14"/>
        <v>0</v>
      </c>
      <c r="BF186" s="169">
        <f t="shared" si="15"/>
        <v>0</v>
      </c>
      <c r="BG186" s="169">
        <f t="shared" si="16"/>
        <v>0</v>
      </c>
      <c r="BH186" s="169">
        <f t="shared" si="17"/>
        <v>0</v>
      </c>
      <c r="BI186" s="169">
        <f t="shared" si="18"/>
        <v>0</v>
      </c>
      <c r="BJ186" s="18" t="s">
        <v>88</v>
      </c>
      <c r="BK186" s="170">
        <f t="shared" si="19"/>
        <v>0</v>
      </c>
      <c r="BL186" s="18" t="s">
        <v>630</v>
      </c>
      <c r="BM186" s="168" t="s">
        <v>2411</v>
      </c>
    </row>
    <row r="187" spans="1:65" s="2" customFormat="1" ht="16.5" customHeight="1">
      <c r="A187" s="33"/>
      <c r="B187" s="156"/>
      <c r="C187" s="180" t="s">
        <v>606</v>
      </c>
      <c r="D187" s="180" t="s">
        <v>200</v>
      </c>
      <c r="E187" s="181" t="s">
        <v>2412</v>
      </c>
      <c r="F187" s="182" t="s">
        <v>2413</v>
      </c>
      <c r="G187" s="183" t="s">
        <v>1607</v>
      </c>
      <c r="H187" s="184">
        <v>1</v>
      </c>
      <c r="I187" s="185"/>
      <c r="J187" s="184">
        <f t="shared" si="10"/>
        <v>0</v>
      </c>
      <c r="K187" s="186"/>
      <c r="L187" s="187"/>
      <c r="M187" s="188" t="s">
        <v>1</v>
      </c>
      <c r="N187" s="189" t="s">
        <v>42</v>
      </c>
      <c r="O187" s="62"/>
      <c r="P187" s="166">
        <f t="shared" si="11"/>
        <v>0</v>
      </c>
      <c r="Q187" s="166">
        <v>2.3000000000000001E-4</v>
      </c>
      <c r="R187" s="166">
        <f t="shared" si="12"/>
        <v>2.3000000000000001E-4</v>
      </c>
      <c r="S187" s="166">
        <v>0</v>
      </c>
      <c r="T187" s="167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8" t="s">
        <v>2179</v>
      </c>
      <c r="AT187" s="168" t="s">
        <v>200</v>
      </c>
      <c r="AU187" s="168" t="s">
        <v>88</v>
      </c>
      <c r="AY187" s="18" t="s">
        <v>166</v>
      </c>
      <c r="BE187" s="169">
        <f t="shared" si="14"/>
        <v>0</v>
      </c>
      <c r="BF187" s="169">
        <f t="shared" si="15"/>
        <v>0</v>
      </c>
      <c r="BG187" s="169">
        <f t="shared" si="16"/>
        <v>0</v>
      </c>
      <c r="BH187" s="169">
        <f t="shared" si="17"/>
        <v>0</v>
      </c>
      <c r="BI187" s="169">
        <f t="shared" si="18"/>
        <v>0</v>
      </c>
      <c r="BJ187" s="18" t="s">
        <v>88</v>
      </c>
      <c r="BK187" s="170">
        <f t="shared" si="19"/>
        <v>0</v>
      </c>
      <c r="BL187" s="18" t="s">
        <v>630</v>
      </c>
      <c r="BM187" s="168" t="s">
        <v>2414</v>
      </c>
    </row>
    <row r="188" spans="1:65" s="2" customFormat="1" ht="24.2" customHeight="1">
      <c r="A188" s="33"/>
      <c r="B188" s="156"/>
      <c r="C188" s="180" t="s">
        <v>611</v>
      </c>
      <c r="D188" s="180" t="s">
        <v>200</v>
      </c>
      <c r="E188" s="181" t="s">
        <v>2415</v>
      </c>
      <c r="F188" s="182" t="s">
        <v>2416</v>
      </c>
      <c r="G188" s="183" t="s">
        <v>221</v>
      </c>
      <c r="H188" s="184">
        <v>4</v>
      </c>
      <c r="I188" s="185"/>
      <c r="J188" s="184">
        <f t="shared" si="10"/>
        <v>0</v>
      </c>
      <c r="K188" s="186"/>
      <c r="L188" s="187"/>
      <c r="M188" s="188" t="s">
        <v>1</v>
      </c>
      <c r="N188" s="189" t="s">
        <v>42</v>
      </c>
      <c r="O188" s="62"/>
      <c r="P188" s="166">
        <f t="shared" si="11"/>
        <v>0</v>
      </c>
      <c r="Q188" s="166">
        <v>0</v>
      </c>
      <c r="R188" s="166">
        <f t="shared" si="12"/>
        <v>0</v>
      </c>
      <c r="S188" s="166">
        <v>0</v>
      </c>
      <c r="T188" s="167">
        <f t="shared" si="1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8" t="s">
        <v>2179</v>
      </c>
      <c r="AT188" s="168" t="s">
        <v>200</v>
      </c>
      <c r="AU188" s="168" t="s">
        <v>88</v>
      </c>
      <c r="AY188" s="18" t="s">
        <v>166</v>
      </c>
      <c r="BE188" s="169">
        <f t="shared" si="14"/>
        <v>0</v>
      </c>
      <c r="BF188" s="169">
        <f t="shared" si="15"/>
        <v>0</v>
      </c>
      <c r="BG188" s="169">
        <f t="shared" si="16"/>
        <v>0</v>
      </c>
      <c r="BH188" s="169">
        <f t="shared" si="17"/>
        <v>0</v>
      </c>
      <c r="BI188" s="169">
        <f t="shared" si="18"/>
        <v>0</v>
      </c>
      <c r="BJ188" s="18" t="s">
        <v>88</v>
      </c>
      <c r="BK188" s="170">
        <f t="shared" si="19"/>
        <v>0</v>
      </c>
      <c r="BL188" s="18" t="s">
        <v>630</v>
      </c>
      <c r="BM188" s="168" t="s">
        <v>2417</v>
      </c>
    </row>
    <row r="189" spans="1:65" s="2" customFormat="1" ht="16.5" customHeight="1">
      <c r="A189" s="33"/>
      <c r="B189" s="156"/>
      <c r="C189" s="180" t="s">
        <v>616</v>
      </c>
      <c r="D189" s="180" t="s">
        <v>200</v>
      </c>
      <c r="E189" s="181" t="s">
        <v>2418</v>
      </c>
      <c r="F189" s="182" t="s">
        <v>2419</v>
      </c>
      <c r="G189" s="183" t="s">
        <v>221</v>
      </c>
      <c r="H189" s="184">
        <v>2</v>
      </c>
      <c r="I189" s="185"/>
      <c r="J189" s="184">
        <f t="shared" si="10"/>
        <v>0</v>
      </c>
      <c r="K189" s="186"/>
      <c r="L189" s="187"/>
      <c r="M189" s="188" t="s">
        <v>1</v>
      </c>
      <c r="N189" s="189" t="s">
        <v>42</v>
      </c>
      <c r="O189" s="62"/>
      <c r="P189" s="166">
        <f t="shared" si="11"/>
        <v>0</v>
      </c>
      <c r="Q189" s="166">
        <v>0</v>
      </c>
      <c r="R189" s="166">
        <f t="shared" si="12"/>
        <v>0</v>
      </c>
      <c r="S189" s="166">
        <v>0</v>
      </c>
      <c r="T189" s="167">
        <f t="shared" si="1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8" t="s">
        <v>2179</v>
      </c>
      <c r="AT189" s="168" t="s">
        <v>200</v>
      </c>
      <c r="AU189" s="168" t="s">
        <v>88</v>
      </c>
      <c r="AY189" s="18" t="s">
        <v>166</v>
      </c>
      <c r="BE189" s="169">
        <f t="shared" si="14"/>
        <v>0</v>
      </c>
      <c r="BF189" s="169">
        <f t="shared" si="15"/>
        <v>0</v>
      </c>
      <c r="BG189" s="169">
        <f t="shared" si="16"/>
        <v>0</v>
      </c>
      <c r="BH189" s="169">
        <f t="shared" si="17"/>
        <v>0</v>
      </c>
      <c r="BI189" s="169">
        <f t="shared" si="18"/>
        <v>0</v>
      </c>
      <c r="BJ189" s="18" t="s">
        <v>88</v>
      </c>
      <c r="BK189" s="170">
        <f t="shared" si="19"/>
        <v>0</v>
      </c>
      <c r="BL189" s="18" t="s">
        <v>630</v>
      </c>
      <c r="BM189" s="168" t="s">
        <v>2420</v>
      </c>
    </row>
    <row r="190" spans="1:65" s="2" customFormat="1" ht="16.5" customHeight="1">
      <c r="A190" s="33"/>
      <c r="B190" s="156"/>
      <c r="C190" s="180" t="s">
        <v>627</v>
      </c>
      <c r="D190" s="180" t="s">
        <v>200</v>
      </c>
      <c r="E190" s="181" t="s">
        <v>2421</v>
      </c>
      <c r="F190" s="182" t="s">
        <v>2422</v>
      </c>
      <c r="G190" s="183" t="s">
        <v>221</v>
      </c>
      <c r="H190" s="184">
        <v>2</v>
      </c>
      <c r="I190" s="185"/>
      <c r="J190" s="184">
        <f t="shared" si="10"/>
        <v>0</v>
      </c>
      <c r="K190" s="186"/>
      <c r="L190" s="187"/>
      <c r="M190" s="188" t="s">
        <v>1</v>
      </c>
      <c r="N190" s="189" t="s">
        <v>42</v>
      </c>
      <c r="O190" s="62"/>
      <c r="P190" s="166">
        <f t="shared" si="11"/>
        <v>0</v>
      </c>
      <c r="Q190" s="166">
        <v>0</v>
      </c>
      <c r="R190" s="166">
        <f t="shared" si="12"/>
        <v>0</v>
      </c>
      <c r="S190" s="166">
        <v>0</v>
      </c>
      <c r="T190" s="167">
        <f t="shared" si="1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8" t="s">
        <v>2179</v>
      </c>
      <c r="AT190" s="168" t="s">
        <v>200</v>
      </c>
      <c r="AU190" s="168" t="s">
        <v>88</v>
      </c>
      <c r="AY190" s="18" t="s">
        <v>166</v>
      </c>
      <c r="BE190" s="169">
        <f t="shared" si="14"/>
        <v>0</v>
      </c>
      <c r="BF190" s="169">
        <f t="shared" si="15"/>
        <v>0</v>
      </c>
      <c r="BG190" s="169">
        <f t="shared" si="16"/>
        <v>0</v>
      </c>
      <c r="BH190" s="169">
        <f t="shared" si="17"/>
        <v>0</v>
      </c>
      <c r="BI190" s="169">
        <f t="shared" si="18"/>
        <v>0</v>
      </c>
      <c r="BJ190" s="18" t="s">
        <v>88</v>
      </c>
      <c r="BK190" s="170">
        <f t="shared" si="19"/>
        <v>0</v>
      </c>
      <c r="BL190" s="18" t="s">
        <v>630</v>
      </c>
      <c r="BM190" s="168" t="s">
        <v>2423</v>
      </c>
    </row>
    <row r="191" spans="1:65" s="2" customFormat="1" ht="16.5" customHeight="1">
      <c r="A191" s="33"/>
      <c r="B191" s="156"/>
      <c r="C191" s="180" t="s">
        <v>634</v>
      </c>
      <c r="D191" s="180" t="s">
        <v>200</v>
      </c>
      <c r="E191" s="181" t="s">
        <v>2424</v>
      </c>
      <c r="F191" s="182" t="s">
        <v>2425</v>
      </c>
      <c r="G191" s="183" t="s">
        <v>221</v>
      </c>
      <c r="H191" s="184">
        <v>34</v>
      </c>
      <c r="I191" s="185"/>
      <c r="J191" s="184">
        <f t="shared" si="10"/>
        <v>0</v>
      </c>
      <c r="K191" s="186"/>
      <c r="L191" s="187"/>
      <c r="M191" s="188" t="s">
        <v>1</v>
      </c>
      <c r="N191" s="189" t="s">
        <v>42</v>
      </c>
      <c r="O191" s="62"/>
      <c r="P191" s="166">
        <f t="shared" si="11"/>
        <v>0</v>
      </c>
      <c r="Q191" s="166">
        <v>2.0000000000000001E-4</v>
      </c>
      <c r="R191" s="166">
        <f t="shared" si="12"/>
        <v>6.8000000000000005E-3</v>
      </c>
      <c r="S191" s="166">
        <v>0</v>
      </c>
      <c r="T191" s="167">
        <f t="shared" si="1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8" t="s">
        <v>2179</v>
      </c>
      <c r="AT191" s="168" t="s">
        <v>200</v>
      </c>
      <c r="AU191" s="168" t="s">
        <v>88</v>
      </c>
      <c r="AY191" s="18" t="s">
        <v>166</v>
      </c>
      <c r="BE191" s="169">
        <f t="shared" si="14"/>
        <v>0</v>
      </c>
      <c r="BF191" s="169">
        <f t="shared" si="15"/>
        <v>0</v>
      </c>
      <c r="BG191" s="169">
        <f t="shared" si="16"/>
        <v>0</v>
      </c>
      <c r="BH191" s="169">
        <f t="shared" si="17"/>
        <v>0</v>
      </c>
      <c r="BI191" s="169">
        <f t="shared" si="18"/>
        <v>0</v>
      </c>
      <c r="BJ191" s="18" t="s">
        <v>88</v>
      </c>
      <c r="BK191" s="170">
        <f t="shared" si="19"/>
        <v>0</v>
      </c>
      <c r="BL191" s="18" t="s">
        <v>630</v>
      </c>
      <c r="BM191" s="168" t="s">
        <v>2426</v>
      </c>
    </row>
    <row r="192" spans="1:65" s="2" customFormat="1" ht="16.5" customHeight="1">
      <c r="A192" s="33"/>
      <c r="B192" s="156"/>
      <c r="C192" s="180" t="s">
        <v>630</v>
      </c>
      <c r="D192" s="180" t="s">
        <v>200</v>
      </c>
      <c r="E192" s="181" t="s">
        <v>2427</v>
      </c>
      <c r="F192" s="182" t="s">
        <v>2428</v>
      </c>
      <c r="G192" s="183" t="s">
        <v>221</v>
      </c>
      <c r="H192" s="184">
        <v>4</v>
      </c>
      <c r="I192" s="185"/>
      <c r="J192" s="184">
        <f t="shared" si="10"/>
        <v>0</v>
      </c>
      <c r="K192" s="186"/>
      <c r="L192" s="187"/>
      <c r="M192" s="188" t="s">
        <v>1</v>
      </c>
      <c r="N192" s="189" t="s">
        <v>42</v>
      </c>
      <c r="O192" s="62"/>
      <c r="P192" s="166">
        <f t="shared" si="11"/>
        <v>0</v>
      </c>
      <c r="Q192" s="166">
        <v>1.6000000000000001E-4</v>
      </c>
      <c r="R192" s="166">
        <f t="shared" si="12"/>
        <v>6.4000000000000005E-4</v>
      </c>
      <c r="S192" s="166">
        <v>0</v>
      </c>
      <c r="T192" s="167">
        <f t="shared" si="1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8" t="s">
        <v>2179</v>
      </c>
      <c r="AT192" s="168" t="s">
        <v>200</v>
      </c>
      <c r="AU192" s="168" t="s">
        <v>88</v>
      </c>
      <c r="AY192" s="18" t="s">
        <v>166</v>
      </c>
      <c r="BE192" s="169">
        <f t="shared" si="14"/>
        <v>0</v>
      </c>
      <c r="BF192" s="169">
        <f t="shared" si="15"/>
        <v>0</v>
      </c>
      <c r="BG192" s="169">
        <f t="shared" si="16"/>
        <v>0</v>
      </c>
      <c r="BH192" s="169">
        <f t="shared" si="17"/>
        <v>0</v>
      </c>
      <c r="BI192" s="169">
        <f t="shared" si="18"/>
        <v>0</v>
      </c>
      <c r="BJ192" s="18" t="s">
        <v>88</v>
      </c>
      <c r="BK192" s="170">
        <f t="shared" si="19"/>
        <v>0</v>
      </c>
      <c r="BL192" s="18" t="s">
        <v>630</v>
      </c>
      <c r="BM192" s="168" t="s">
        <v>2429</v>
      </c>
    </row>
    <row r="193" spans="1:65" s="2" customFormat="1" ht="16.5" customHeight="1">
      <c r="A193" s="33"/>
      <c r="B193" s="156"/>
      <c r="C193" s="180" t="s">
        <v>620</v>
      </c>
      <c r="D193" s="180" t="s">
        <v>200</v>
      </c>
      <c r="E193" s="181" t="s">
        <v>2430</v>
      </c>
      <c r="F193" s="182" t="s">
        <v>2431</v>
      </c>
      <c r="G193" s="183" t="s">
        <v>584</v>
      </c>
      <c r="H193" s="184">
        <v>4.2</v>
      </c>
      <c r="I193" s="185"/>
      <c r="J193" s="184">
        <f t="shared" si="10"/>
        <v>0</v>
      </c>
      <c r="K193" s="186"/>
      <c r="L193" s="187"/>
      <c r="M193" s="188" t="s">
        <v>1</v>
      </c>
      <c r="N193" s="189" t="s">
        <v>42</v>
      </c>
      <c r="O193" s="62"/>
      <c r="P193" s="166">
        <f t="shared" si="11"/>
        <v>0</v>
      </c>
      <c r="Q193" s="166">
        <v>1E-3</v>
      </c>
      <c r="R193" s="166">
        <f t="shared" si="12"/>
        <v>4.2000000000000006E-3</v>
      </c>
      <c r="S193" s="166">
        <v>0</v>
      </c>
      <c r="T193" s="167">
        <f t="shared" si="1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8" t="s">
        <v>2179</v>
      </c>
      <c r="AT193" s="168" t="s">
        <v>200</v>
      </c>
      <c r="AU193" s="168" t="s">
        <v>88</v>
      </c>
      <c r="AY193" s="18" t="s">
        <v>166</v>
      </c>
      <c r="BE193" s="169">
        <f t="shared" si="14"/>
        <v>0</v>
      </c>
      <c r="BF193" s="169">
        <f t="shared" si="15"/>
        <v>0</v>
      </c>
      <c r="BG193" s="169">
        <f t="shared" si="16"/>
        <v>0</v>
      </c>
      <c r="BH193" s="169">
        <f t="shared" si="17"/>
        <v>0</v>
      </c>
      <c r="BI193" s="169">
        <f t="shared" si="18"/>
        <v>0</v>
      </c>
      <c r="BJ193" s="18" t="s">
        <v>88</v>
      </c>
      <c r="BK193" s="170">
        <f t="shared" si="19"/>
        <v>0</v>
      </c>
      <c r="BL193" s="18" t="s">
        <v>630</v>
      </c>
      <c r="BM193" s="168" t="s">
        <v>2432</v>
      </c>
    </row>
    <row r="194" spans="1:65" s="2" customFormat="1" ht="16.5" customHeight="1">
      <c r="A194" s="33"/>
      <c r="B194" s="156"/>
      <c r="C194" s="180" t="s">
        <v>288</v>
      </c>
      <c r="D194" s="180" t="s">
        <v>200</v>
      </c>
      <c r="E194" s="181" t="s">
        <v>2433</v>
      </c>
      <c r="F194" s="182" t="s">
        <v>2434</v>
      </c>
      <c r="G194" s="183" t="s">
        <v>584</v>
      </c>
      <c r="H194" s="184">
        <v>70</v>
      </c>
      <c r="I194" s="185"/>
      <c r="J194" s="184">
        <f t="shared" si="10"/>
        <v>0</v>
      </c>
      <c r="K194" s="186"/>
      <c r="L194" s="187"/>
      <c r="M194" s="188" t="s">
        <v>1</v>
      </c>
      <c r="N194" s="189" t="s">
        <v>42</v>
      </c>
      <c r="O194" s="62"/>
      <c r="P194" s="166">
        <f t="shared" si="11"/>
        <v>0</v>
      </c>
      <c r="Q194" s="166">
        <v>1E-3</v>
      </c>
      <c r="R194" s="166">
        <f t="shared" si="12"/>
        <v>7.0000000000000007E-2</v>
      </c>
      <c r="S194" s="166">
        <v>0</v>
      </c>
      <c r="T194" s="167">
        <f t="shared" si="1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8" t="s">
        <v>2179</v>
      </c>
      <c r="AT194" s="168" t="s">
        <v>200</v>
      </c>
      <c r="AU194" s="168" t="s">
        <v>88</v>
      </c>
      <c r="AY194" s="18" t="s">
        <v>166</v>
      </c>
      <c r="BE194" s="169">
        <f t="shared" si="14"/>
        <v>0</v>
      </c>
      <c r="BF194" s="169">
        <f t="shared" si="15"/>
        <v>0</v>
      </c>
      <c r="BG194" s="169">
        <f t="shared" si="16"/>
        <v>0</v>
      </c>
      <c r="BH194" s="169">
        <f t="shared" si="17"/>
        <v>0</v>
      </c>
      <c r="BI194" s="169">
        <f t="shared" si="18"/>
        <v>0</v>
      </c>
      <c r="BJ194" s="18" t="s">
        <v>88</v>
      </c>
      <c r="BK194" s="170">
        <f t="shared" si="19"/>
        <v>0</v>
      </c>
      <c r="BL194" s="18" t="s">
        <v>630</v>
      </c>
      <c r="BM194" s="168" t="s">
        <v>2435</v>
      </c>
    </row>
    <row r="195" spans="1:65" s="2" customFormat="1" ht="16.5" customHeight="1">
      <c r="A195" s="33"/>
      <c r="B195" s="156"/>
      <c r="C195" s="180" t="s">
        <v>1274</v>
      </c>
      <c r="D195" s="180" t="s">
        <v>200</v>
      </c>
      <c r="E195" s="181" t="s">
        <v>2436</v>
      </c>
      <c r="F195" s="182" t="s">
        <v>2437</v>
      </c>
      <c r="G195" s="183" t="s">
        <v>221</v>
      </c>
      <c r="H195" s="184">
        <v>1</v>
      </c>
      <c r="I195" s="185"/>
      <c r="J195" s="184">
        <f t="shared" si="10"/>
        <v>0</v>
      </c>
      <c r="K195" s="186"/>
      <c r="L195" s="187"/>
      <c r="M195" s="188" t="s">
        <v>1</v>
      </c>
      <c r="N195" s="189" t="s">
        <v>42</v>
      </c>
      <c r="O195" s="62"/>
      <c r="P195" s="166">
        <f t="shared" si="11"/>
        <v>0</v>
      </c>
      <c r="Q195" s="166">
        <v>1E-3</v>
      </c>
      <c r="R195" s="166">
        <f t="shared" si="12"/>
        <v>1E-3</v>
      </c>
      <c r="S195" s="166">
        <v>0</v>
      </c>
      <c r="T195" s="167">
        <f t="shared" si="1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8" t="s">
        <v>2179</v>
      </c>
      <c r="AT195" s="168" t="s">
        <v>200</v>
      </c>
      <c r="AU195" s="168" t="s">
        <v>88</v>
      </c>
      <c r="AY195" s="18" t="s">
        <v>166</v>
      </c>
      <c r="BE195" s="169">
        <f t="shared" si="14"/>
        <v>0</v>
      </c>
      <c r="BF195" s="169">
        <f t="shared" si="15"/>
        <v>0</v>
      </c>
      <c r="BG195" s="169">
        <f t="shared" si="16"/>
        <v>0</v>
      </c>
      <c r="BH195" s="169">
        <f t="shared" si="17"/>
        <v>0</v>
      </c>
      <c r="BI195" s="169">
        <f t="shared" si="18"/>
        <v>0</v>
      </c>
      <c r="BJ195" s="18" t="s">
        <v>88</v>
      </c>
      <c r="BK195" s="170">
        <f t="shared" si="19"/>
        <v>0</v>
      </c>
      <c r="BL195" s="18" t="s">
        <v>630</v>
      </c>
      <c r="BM195" s="168" t="s">
        <v>2438</v>
      </c>
    </row>
    <row r="196" spans="1:65" s="2" customFormat="1" ht="16.5" customHeight="1">
      <c r="A196" s="33"/>
      <c r="B196" s="156"/>
      <c r="C196" s="180" t="s">
        <v>1278</v>
      </c>
      <c r="D196" s="180" t="s">
        <v>200</v>
      </c>
      <c r="E196" s="181" t="s">
        <v>2439</v>
      </c>
      <c r="F196" s="182" t="s">
        <v>2440</v>
      </c>
      <c r="G196" s="183" t="s">
        <v>221</v>
      </c>
      <c r="H196" s="184">
        <v>1</v>
      </c>
      <c r="I196" s="185"/>
      <c r="J196" s="184">
        <f t="shared" si="10"/>
        <v>0</v>
      </c>
      <c r="K196" s="186"/>
      <c r="L196" s="187"/>
      <c r="M196" s="188" t="s">
        <v>1</v>
      </c>
      <c r="N196" s="189" t="s">
        <v>42</v>
      </c>
      <c r="O196" s="62"/>
      <c r="P196" s="166">
        <f t="shared" si="11"/>
        <v>0</v>
      </c>
      <c r="Q196" s="166">
        <v>1E-3</v>
      </c>
      <c r="R196" s="166">
        <f t="shared" si="12"/>
        <v>1E-3</v>
      </c>
      <c r="S196" s="166">
        <v>0</v>
      </c>
      <c r="T196" s="167">
        <f t="shared" si="1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8" t="s">
        <v>2179</v>
      </c>
      <c r="AT196" s="168" t="s">
        <v>200</v>
      </c>
      <c r="AU196" s="168" t="s">
        <v>88</v>
      </c>
      <c r="AY196" s="18" t="s">
        <v>166</v>
      </c>
      <c r="BE196" s="169">
        <f t="shared" si="14"/>
        <v>0</v>
      </c>
      <c r="BF196" s="169">
        <f t="shared" si="15"/>
        <v>0</v>
      </c>
      <c r="BG196" s="169">
        <f t="shared" si="16"/>
        <v>0</v>
      </c>
      <c r="BH196" s="169">
        <f t="shared" si="17"/>
        <v>0</v>
      </c>
      <c r="BI196" s="169">
        <f t="shared" si="18"/>
        <v>0</v>
      </c>
      <c r="BJ196" s="18" t="s">
        <v>88</v>
      </c>
      <c r="BK196" s="170">
        <f t="shared" si="19"/>
        <v>0</v>
      </c>
      <c r="BL196" s="18" t="s">
        <v>630</v>
      </c>
      <c r="BM196" s="168" t="s">
        <v>2441</v>
      </c>
    </row>
    <row r="197" spans="1:65" s="2" customFormat="1" ht="16.5" customHeight="1">
      <c r="A197" s="33"/>
      <c r="B197" s="156"/>
      <c r="C197" s="180" t="s">
        <v>1282</v>
      </c>
      <c r="D197" s="180" t="s">
        <v>200</v>
      </c>
      <c r="E197" s="181" t="s">
        <v>2442</v>
      </c>
      <c r="F197" s="182" t="s">
        <v>2443</v>
      </c>
      <c r="G197" s="183" t="s">
        <v>221</v>
      </c>
      <c r="H197" s="184">
        <v>1</v>
      </c>
      <c r="I197" s="185"/>
      <c r="J197" s="184">
        <f t="shared" si="10"/>
        <v>0</v>
      </c>
      <c r="K197" s="186"/>
      <c r="L197" s="187"/>
      <c r="M197" s="188" t="s">
        <v>1</v>
      </c>
      <c r="N197" s="189" t="s">
        <v>42</v>
      </c>
      <c r="O197" s="62"/>
      <c r="P197" s="166">
        <f t="shared" si="11"/>
        <v>0</v>
      </c>
      <c r="Q197" s="166">
        <v>1E-3</v>
      </c>
      <c r="R197" s="166">
        <f t="shared" si="12"/>
        <v>1E-3</v>
      </c>
      <c r="S197" s="166">
        <v>0</v>
      </c>
      <c r="T197" s="167">
        <f t="shared" si="1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8" t="s">
        <v>2179</v>
      </c>
      <c r="AT197" s="168" t="s">
        <v>200</v>
      </c>
      <c r="AU197" s="168" t="s">
        <v>88</v>
      </c>
      <c r="AY197" s="18" t="s">
        <v>166</v>
      </c>
      <c r="BE197" s="169">
        <f t="shared" si="14"/>
        <v>0</v>
      </c>
      <c r="BF197" s="169">
        <f t="shared" si="15"/>
        <v>0</v>
      </c>
      <c r="BG197" s="169">
        <f t="shared" si="16"/>
        <v>0</v>
      </c>
      <c r="BH197" s="169">
        <f t="shared" si="17"/>
        <v>0</v>
      </c>
      <c r="BI197" s="169">
        <f t="shared" si="18"/>
        <v>0</v>
      </c>
      <c r="BJ197" s="18" t="s">
        <v>88</v>
      </c>
      <c r="BK197" s="170">
        <f t="shared" si="19"/>
        <v>0</v>
      </c>
      <c r="BL197" s="18" t="s">
        <v>630</v>
      </c>
      <c r="BM197" s="168" t="s">
        <v>2444</v>
      </c>
    </row>
    <row r="198" spans="1:65" s="2" customFormat="1" ht="16.5" customHeight="1">
      <c r="A198" s="33"/>
      <c r="B198" s="156"/>
      <c r="C198" s="180" t="s">
        <v>1286</v>
      </c>
      <c r="D198" s="180" t="s">
        <v>200</v>
      </c>
      <c r="E198" s="181" t="s">
        <v>2445</v>
      </c>
      <c r="F198" s="182" t="s">
        <v>2446</v>
      </c>
      <c r="G198" s="183" t="s">
        <v>221</v>
      </c>
      <c r="H198" s="184">
        <v>3</v>
      </c>
      <c r="I198" s="185"/>
      <c r="J198" s="184">
        <f t="shared" si="10"/>
        <v>0</v>
      </c>
      <c r="K198" s="186"/>
      <c r="L198" s="187"/>
      <c r="M198" s="188" t="s">
        <v>1</v>
      </c>
      <c r="N198" s="189" t="s">
        <v>42</v>
      </c>
      <c r="O198" s="62"/>
      <c r="P198" s="166">
        <f t="shared" si="11"/>
        <v>0</v>
      </c>
      <c r="Q198" s="166">
        <v>1E-3</v>
      </c>
      <c r="R198" s="166">
        <f t="shared" si="12"/>
        <v>3.0000000000000001E-3</v>
      </c>
      <c r="S198" s="166">
        <v>0</v>
      </c>
      <c r="T198" s="167">
        <f t="shared" si="1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8" t="s">
        <v>2179</v>
      </c>
      <c r="AT198" s="168" t="s">
        <v>200</v>
      </c>
      <c r="AU198" s="168" t="s">
        <v>88</v>
      </c>
      <c r="AY198" s="18" t="s">
        <v>166</v>
      </c>
      <c r="BE198" s="169">
        <f t="shared" si="14"/>
        <v>0</v>
      </c>
      <c r="BF198" s="169">
        <f t="shared" si="15"/>
        <v>0</v>
      </c>
      <c r="BG198" s="169">
        <f t="shared" si="16"/>
        <v>0</v>
      </c>
      <c r="BH198" s="169">
        <f t="shared" si="17"/>
        <v>0</v>
      </c>
      <c r="BI198" s="169">
        <f t="shared" si="18"/>
        <v>0</v>
      </c>
      <c r="BJ198" s="18" t="s">
        <v>88</v>
      </c>
      <c r="BK198" s="170">
        <f t="shared" si="19"/>
        <v>0</v>
      </c>
      <c r="BL198" s="18" t="s">
        <v>630</v>
      </c>
      <c r="BM198" s="168" t="s">
        <v>2447</v>
      </c>
    </row>
    <row r="199" spans="1:65" s="2" customFormat="1" ht="16.5" customHeight="1">
      <c r="A199" s="33"/>
      <c r="B199" s="156"/>
      <c r="C199" s="180" t="s">
        <v>1290</v>
      </c>
      <c r="D199" s="180" t="s">
        <v>200</v>
      </c>
      <c r="E199" s="181" t="s">
        <v>2448</v>
      </c>
      <c r="F199" s="182" t="s">
        <v>2449</v>
      </c>
      <c r="G199" s="183" t="s">
        <v>221</v>
      </c>
      <c r="H199" s="184">
        <v>3</v>
      </c>
      <c r="I199" s="185"/>
      <c r="J199" s="184">
        <f t="shared" si="10"/>
        <v>0</v>
      </c>
      <c r="K199" s="186"/>
      <c r="L199" s="187"/>
      <c r="M199" s="188" t="s">
        <v>1</v>
      </c>
      <c r="N199" s="189" t="s">
        <v>42</v>
      </c>
      <c r="O199" s="62"/>
      <c r="P199" s="166">
        <f t="shared" si="11"/>
        <v>0</v>
      </c>
      <c r="Q199" s="166">
        <v>1E-3</v>
      </c>
      <c r="R199" s="166">
        <f t="shared" si="12"/>
        <v>3.0000000000000001E-3</v>
      </c>
      <c r="S199" s="166">
        <v>0</v>
      </c>
      <c r="T199" s="167">
        <f t="shared" si="1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8" t="s">
        <v>2179</v>
      </c>
      <c r="AT199" s="168" t="s">
        <v>200</v>
      </c>
      <c r="AU199" s="168" t="s">
        <v>88</v>
      </c>
      <c r="AY199" s="18" t="s">
        <v>166</v>
      </c>
      <c r="BE199" s="169">
        <f t="shared" si="14"/>
        <v>0</v>
      </c>
      <c r="BF199" s="169">
        <f t="shared" si="15"/>
        <v>0</v>
      </c>
      <c r="BG199" s="169">
        <f t="shared" si="16"/>
        <v>0</v>
      </c>
      <c r="BH199" s="169">
        <f t="shared" si="17"/>
        <v>0</v>
      </c>
      <c r="BI199" s="169">
        <f t="shared" si="18"/>
        <v>0</v>
      </c>
      <c r="BJ199" s="18" t="s">
        <v>88</v>
      </c>
      <c r="BK199" s="170">
        <f t="shared" si="19"/>
        <v>0</v>
      </c>
      <c r="BL199" s="18" t="s">
        <v>630</v>
      </c>
      <c r="BM199" s="168" t="s">
        <v>2450</v>
      </c>
    </row>
    <row r="200" spans="1:65" s="2" customFormat="1" ht="16.5" customHeight="1">
      <c r="A200" s="33"/>
      <c r="B200" s="156"/>
      <c r="C200" s="180" t="s">
        <v>1295</v>
      </c>
      <c r="D200" s="180" t="s">
        <v>200</v>
      </c>
      <c r="E200" s="181" t="s">
        <v>2451</v>
      </c>
      <c r="F200" s="182" t="s">
        <v>2452</v>
      </c>
      <c r="G200" s="183" t="s">
        <v>221</v>
      </c>
      <c r="H200" s="184">
        <v>40</v>
      </c>
      <c r="I200" s="185"/>
      <c r="J200" s="184">
        <f t="shared" si="10"/>
        <v>0</v>
      </c>
      <c r="K200" s="186"/>
      <c r="L200" s="187"/>
      <c r="M200" s="188" t="s">
        <v>1</v>
      </c>
      <c r="N200" s="189" t="s">
        <v>42</v>
      </c>
      <c r="O200" s="62"/>
      <c r="P200" s="166">
        <f t="shared" si="11"/>
        <v>0</v>
      </c>
      <c r="Q200" s="166">
        <v>1.0000000000000001E-5</v>
      </c>
      <c r="R200" s="166">
        <f t="shared" si="12"/>
        <v>4.0000000000000002E-4</v>
      </c>
      <c r="S200" s="166">
        <v>0</v>
      </c>
      <c r="T200" s="167">
        <f t="shared" si="1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8" t="s">
        <v>2179</v>
      </c>
      <c r="AT200" s="168" t="s">
        <v>200</v>
      </c>
      <c r="AU200" s="168" t="s">
        <v>88</v>
      </c>
      <c r="AY200" s="18" t="s">
        <v>166</v>
      </c>
      <c r="BE200" s="169">
        <f t="shared" si="14"/>
        <v>0</v>
      </c>
      <c r="BF200" s="169">
        <f t="shared" si="15"/>
        <v>0</v>
      </c>
      <c r="BG200" s="169">
        <f t="shared" si="16"/>
        <v>0</v>
      </c>
      <c r="BH200" s="169">
        <f t="shared" si="17"/>
        <v>0</v>
      </c>
      <c r="BI200" s="169">
        <f t="shared" si="18"/>
        <v>0</v>
      </c>
      <c r="BJ200" s="18" t="s">
        <v>88</v>
      </c>
      <c r="BK200" s="170">
        <f t="shared" si="19"/>
        <v>0</v>
      </c>
      <c r="BL200" s="18" t="s">
        <v>630</v>
      </c>
      <c r="BM200" s="168" t="s">
        <v>2453</v>
      </c>
    </row>
    <row r="201" spans="1:65" s="2" customFormat="1" ht="16.5" customHeight="1">
      <c r="A201" s="33"/>
      <c r="B201" s="156"/>
      <c r="C201" s="180" t="s">
        <v>1298</v>
      </c>
      <c r="D201" s="180" t="s">
        <v>200</v>
      </c>
      <c r="E201" s="181" t="s">
        <v>2454</v>
      </c>
      <c r="F201" s="182" t="s">
        <v>2455</v>
      </c>
      <c r="G201" s="183" t="s">
        <v>221</v>
      </c>
      <c r="H201" s="184">
        <v>12</v>
      </c>
      <c r="I201" s="185"/>
      <c r="J201" s="184">
        <f t="shared" si="10"/>
        <v>0</v>
      </c>
      <c r="K201" s="186"/>
      <c r="L201" s="187"/>
      <c r="M201" s="188" t="s">
        <v>1</v>
      </c>
      <c r="N201" s="189" t="s">
        <v>42</v>
      </c>
      <c r="O201" s="62"/>
      <c r="P201" s="166">
        <f t="shared" si="11"/>
        <v>0</v>
      </c>
      <c r="Q201" s="166">
        <v>1.0000000000000001E-5</v>
      </c>
      <c r="R201" s="166">
        <f t="shared" si="12"/>
        <v>1.2000000000000002E-4</v>
      </c>
      <c r="S201" s="166">
        <v>0</v>
      </c>
      <c r="T201" s="167">
        <f t="shared" si="1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8" t="s">
        <v>2179</v>
      </c>
      <c r="AT201" s="168" t="s">
        <v>200</v>
      </c>
      <c r="AU201" s="168" t="s">
        <v>88</v>
      </c>
      <c r="AY201" s="18" t="s">
        <v>166</v>
      </c>
      <c r="BE201" s="169">
        <f t="shared" si="14"/>
        <v>0</v>
      </c>
      <c r="BF201" s="169">
        <f t="shared" si="15"/>
        <v>0</v>
      </c>
      <c r="BG201" s="169">
        <f t="shared" si="16"/>
        <v>0</v>
      </c>
      <c r="BH201" s="169">
        <f t="shared" si="17"/>
        <v>0</v>
      </c>
      <c r="BI201" s="169">
        <f t="shared" si="18"/>
        <v>0</v>
      </c>
      <c r="BJ201" s="18" t="s">
        <v>88</v>
      </c>
      <c r="BK201" s="170">
        <f t="shared" si="19"/>
        <v>0</v>
      </c>
      <c r="BL201" s="18" t="s">
        <v>630</v>
      </c>
      <c r="BM201" s="168" t="s">
        <v>2456</v>
      </c>
    </row>
    <row r="202" spans="1:65" s="2" customFormat="1" ht="16.5" customHeight="1">
      <c r="A202" s="33"/>
      <c r="B202" s="156"/>
      <c r="C202" s="180" t="s">
        <v>1302</v>
      </c>
      <c r="D202" s="180" t="s">
        <v>200</v>
      </c>
      <c r="E202" s="181" t="s">
        <v>2457</v>
      </c>
      <c r="F202" s="182" t="s">
        <v>2458</v>
      </c>
      <c r="G202" s="183" t="s">
        <v>221</v>
      </c>
      <c r="H202" s="184">
        <v>1</v>
      </c>
      <c r="I202" s="185"/>
      <c r="J202" s="184">
        <f t="shared" si="10"/>
        <v>0</v>
      </c>
      <c r="K202" s="186"/>
      <c r="L202" s="187"/>
      <c r="M202" s="188" t="s">
        <v>1</v>
      </c>
      <c r="N202" s="189" t="s">
        <v>42</v>
      </c>
      <c r="O202" s="62"/>
      <c r="P202" s="166">
        <f t="shared" si="11"/>
        <v>0</v>
      </c>
      <c r="Q202" s="166">
        <v>0</v>
      </c>
      <c r="R202" s="166">
        <f t="shared" si="12"/>
        <v>0</v>
      </c>
      <c r="S202" s="166">
        <v>0</v>
      </c>
      <c r="T202" s="167">
        <f t="shared" si="1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8" t="s">
        <v>2179</v>
      </c>
      <c r="AT202" s="168" t="s">
        <v>200</v>
      </c>
      <c r="AU202" s="168" t="s">
        <v>88</v>
      </c>
      <c r="AY202" s="18" t="s">
        <v>166</v>
      </c>
      <c r="BE202" s="169">
        <f t="shared" si="14"/>
        <v>0</v>
      </c>
      <c r="BF202" s="169">
        <f t="shared" si="15"/>
        <v>0</v>
      </c>
      <c r="BG202" s="169">
        <f t="shared" si="16"/>
        <v>0</v>
      </c>
      <c r="BH202" s="169">
        <f t="shared" si="17"/>
        <v>0</v>
      </c>
      <c r="BI202" s="169">
        <f t="shared" si="18"/>
        <v>0</v>
      </c>
      <c r="BJ202" s="18" t="s">
        <v>88</v>
      </c>
      <c r="BK202" s="170">
        <f t="shared" si="19"/>
        <v>0</v>
      </c>
      <c r="BL202" s="18" t="s">
        <v>630</v>
      </c>
      <c r="BM202" s="168" t="s">
        <v>2459</v>
      </c>
    </row>
    <row r="203" spans="1:65" s="2" customFormat="1" ht="16.5" customHeight="1">
      <c r="A203" s="33"/>
      <c r="B203" s="156"/>
      <c r="C203" s="180" t="s">
        <v>1307</v>
      </c>
      <c r="D203" s="180" t="s">
        <v>200</v>
      </c>
      <c r="E203" s="181" t="s">
        <v>2460</v>
      </c>
      <c r="F203" s="182" t="s">
        <v>2461</v>
      </c>
      <c r="G203" s="183" t="s">
        <v>221</v>
      </c>
      <c r="H203" s="184">
        <v>50</v>
      </c>
      <c r="I203" s="185"/>
      <c r="J203" s="184">
        <f t="shared" si="10"/>
        <v>0</v>
      </c>
      <c r="K203" s="186"/>
      <c r="L203" s="187"/>
      <c r="M203" s="188" t="s">
        <v>1</v>
      </c>
      <c r="N203" s="189" t="s">
        <v>42</v>
      </c>
      <c r="O203" s="62"/>
      <c r="P203" s="166">
        <f t="shared" si="11"/>
        <v>0</v>
      </c>
      <c r="Q203" s="166">
        <v>1.0000000000000001E-5</v>
      </c>
      <c r="R203" s="166">
        <f t="shared" si="12"/>
        <v>5.0000000000000001E-4</v>
      </c>
      <c r="S203" s="166">
        <v>0</v>
      </c>
      <c r="T203" s="167">
        <f t="shared" si="1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8" t="s">
        <v>2179</v>
      </c>
      <c r="AT203" s="168" t="s">
        <v>200</v>
      </c>
      <c r="AU203" s="168" t="s">
        <v>88</v>
      </c>
      <c r="AY203" s="18" t="s">
        <v>166</v>
      </c>
      <c r="BE203" s="169">
        <f t="shared" si="14"/>
        <v>0</v>
      </c>
      <c r="BF203" s="169">
        <f t="shared" si="15"/>
        <v>0</v>
      </c>
      <c r="BG203" s="169">
        <f t="shared" si="16"/>
        <v>0</v>
      </c>
      <c r="BH203" s="169">
        <f t="shared" si="17"/>
        <v>0</v>
      </c>
      <c r="BI203" s="169">
        <f t="shared" si="18"/>
        <v>0</v>
      </c>
      <c r="BJ203" s="18" t="s">
        <v>88</v>
      </c>
      <c r="BK203" s="170">
        <f t="shared" si="19"/>
        <v>0</v>
      </c>
      <c r="BL203" s="18" t="s">
        <v>630</v>
      </c>
      <c r="BM203" s="168" t="s">
        <v>2462</v>
      </c>
    </row>
    <row r="204" spans="1:65" s="2" customFormat="1" ht="16.5" customHeight="1">
      <c r="A204" s="33"/>
      <c r="B204" s="156"/>
      <c r="C204" s="180" t="s">
        <v>1311</v>
      </c>
      <c r="D204" s="180" t="s">
        <v>200</v>
      </c>
      <c r="E204" s="181" t="s">
        <v>2463</v>
      </c>
      <c r="F204" s="182" t="s">
        <v>2464</v>
      </c>
      <c r="G204" s="183" t="s">
        <v>221</v>
      </c>
      <c r="H204" s="184">
        <v>10</v>
      </c>
      <c r="I204" s="185"/>
      <c r="J204" s="184">
        <f t="shared" si="10"/>
        <v>0</v>
      </c>
      <c r="K204" s="186"/>
      <c r="L204" s="187"/>
      <c r="M204" s="188" t="s">
        <v>1</v>
      </c>
      <c r="N204" s="189" t="s">
        <v>42</v>
      </c>
      <c r="O204" s="62"/>
      <c r="P204" s="166">
        <f t="shared" si="11"/>
        <v>0</v>
      </c>
      <c r="Q204" s="166">
        <v>0</v>
      </c>
      <c r="R204" s="166">
        <f t="shared" si="12"/>
        <v>0</v>
      </c>
      <c r="S204" s="166">
        <v>0</v>
      </c>
      <c r="T204" s="167">
        <f t="shared" si="1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8" t="s">
        <v>2179</v>
      </c>
      <c r="AT204" s="168" t="s">
        <v>200</v>
      </c>
      <c r="AU204" s="168" t="s">
        <v>88</v>
      </c>
      <c r="AY204" s="18" t="s">
        <v>166</v>
      </c>
      <c r="BE204" s="169">
        <f t="shared" si="14"/>
        <v>0</v>
      </c>
      <c r="BF204" s="169">
        <f t="shared" si="15"/>
        <v>0</v>
      </c>
      <c r="BG204" s="169">
        <f t="shared" si="16"/>
        <v>0</v>
      </c>
      <c r="BH204" s="169">
        <f t="shared" si="17"/>
        <v>0</v>
      </c>
      <c r="BI204" s="169">
        <f t="shared" si="18"/>
        <v>0</v>
      </c>
      <c r="BJ204" s="18" t="s">
        <v>88</v>
      </c>
      <c r="BK204" s="170">
        <f t="shared" si="19"/>
        <v>0</v>
      </c>
      <c r="BL204" s="18" t="s">
        <v>630</v>
      </c>
      <c r="BM204" s="168" t="s">
        <v>2465</v>
      </c>
    </row>
    <row r="205" spans="1:65" s="2" customFormat="1" ht="16.5" customHeight="1">
      <c r="A205" s="33"/>
      <c r="B205" s="156"/>
      <c r="C205" s="180" t="s">
        <v>1315</v>
      </c>
      <c r="D205" s="180" t="s">
        <v>200</v>
      </c>
      <c r="E205" s="181" t="s">
        <v>2466</v>
      </c>
      <c r="F205" s="182" t="s">
        <v>2467</v>
      </c>
      <c r="G205" s="183" t="s">
        <v>221</v>
      </c>
      <c r="H205" s="184">
        <v>2</v>
      </c>
      <c r="I205" s="185"/>
      <c r="J205" s="184">
        <f t="shared" si="10"/>
        <v>0</v>
      </c>
      <c r="K205" s="186"/>
      <c r="L205" s="187"/>
      <c r="M205" s="188" t="s">
        <v>1</v>
      </c>
      <c r="N205" s="189" t="s">
        <v>42</v>
      </c>
      <c r="O205" s="62"/>
      <c r="P205" s="166">
        <f t="shared" si="11"/>
        <v>0</v>
      </c>
      <c r="Q205" s="166">
        <v>1.0000000000000001E-5</v>
      </c>
      <c r="R205" s="166">
        <f t="shared" si="12"/>
        <v>2.0000000000000002E-5</v>
      </c>
      <c r="S205" s="166">
        <v>0</v>
      </c>
      <c r="T205" s="167">
        <f t="shared" si="1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8" t="s">
        <v>2179</v>
      </c>
      <c r="AT205" s="168" t="s">
        <v>200</v>
      </c>
      <c r="AU205" s="168" t="s">
        <v>88</v>
      </c>
      <c r="AY205" s="18" t="s">
        <v>166</v>
      </c>
      <c r="BE205" s="169">
        <f t="shared" si="14"/>
        <v>0</v>
      </c>
      <c r="BF205" s="169">
        <f t="shared" si="15"/>
        <v>0</v>
      </c>
      <c r="BG205" s="169">
        <f t="shared" si="16"/>
        <v>0</v>
      </c>
      <c r="BH205" s="169">
        <f t="shared" si="17"/>
        <v>0</v>
      </c>
      <c r="BI205" s="169">
        <f t="shared" si="18"/>
        <v>0</v>
      </c>
      <c r="BJ205" s="18" t="s">
        <v>88</v>
      </c>
      <c r="BK205" s="170">
        <f t="shared" si="19"/>
        <v>0</v>
      </c>
      <c r="BL205" s="18" t="s">
        <v>630</v>
      </c>
      <c r="BM205" s="168" t="s">
        <v>2468</v>
      </c>
    </row>
    <row r="206" spans="1:65" s="2" customFormat="1" ht="16.5" customHeight="1">
      <c r="A206" s="33"/>
      <c r="B206" s="156"/>
      <c r="C206" s="157" t="s">
        <v>1319</v>
      </c>
      <c r="D206" s="157" t="s">
        <v>168</v>
      </c>
      <c r="E206" s="158" t="s">
        <v>2469</v>
      </c>
      <c r="F206" s="159" t="s">
        <v>2470</v>
      </c>
      <c r="G206" s="160" t="s">
        <v>477</v>
      </c>
      <c r="H206" s="162"/>
      <c r="I206" s="162"/>
      <c r="J206" s="161">
        <f t="shared" si="10"/>
        <v>0</v>
      </c>
      <c r="K206" s="163"/>
      <c r="L206" s="34"/>
      <c r="M206" s="164" t="s">
        <v>1</v>
      </c>
      <c r="N206" s="165" t="s">
        <v>42</v>
      </c>
      <c r="O206" s="62"/>
      <c r="P206" s="166">
        <f t="shared" si="11"/>
        <v>0</v>
      </c>
      <c r="Q206" s="166">
        <v>0</v>
      </c>
      <c r="R206" s="166">
        <f t="shared" si="12"/>
        <v>0</v>
      </c>
      <c r="S206" s="166">
        <v>0</v>
      </c>
      <c r="T206" s="167">
        <f t="shared" si="1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8" t="s">
        <v>630</v>
      </c>
      <c r="AT206" s="168" t="s">
        <v>168</v>
      </c>
      <c r="AU206" s="168" t="s">
        <v>88</v>
      </c>
      <c r="AY206" s="18" t="s">
        <v>166</v>
      </c>
      <c r="BE206" s="169">
        <f t="shared" si="14"/>
        <v>0</v>
      </c>
      <c r="BF206" s="169">
        <f t="shared" si="15"/>
        <v>0</v>
      </c>
      <c r="BG206" s="169">
        <f t="shared" si="16"/>
        <v>0</v>
      </c>
      <c r="BH206" s="169">
        <f t="shared" si="17"/>
        <v>0</v>
      </c>
      <c r="BI206" s="169">
        <f t="shared" si="18"/>
        <v>0</v>
      </c>
      <c r="BJ206" s="18" t="s">
        <v>88</v>
      </c>
      <c r="BK206" s="170">
        <f t="shared" si="19"/>
        <v>0</v>
      </c>
      <c r="BL206" s="18" t="s">
        <v>630</v>
      </c>
      <c r="BM206" s="168" t="s">
        <v>2471</v>
      </c>
    </row>
    <row r="207" spans="1:65" s="2" customFormat="1" ht="16.5" customHeight="1">
      <c r="A207" s="33"/>
      <c r="B207" s="156"/>
      <c r="C207" s="157" t="s">
        <v>1323</v>
      </c>
      <c r="D207" s="157" t="s">
        <v>168</v>
      </c>
      <c r="E207" s="158" t="s">
        <v>2472</v>
      </c>
      <c r="F207" s="159" t="s">
        <v>2473</v>
      </c>
      <c r="G207" s="160" t="s">
        <v>477</v>
      </c>
      <c r="H207" s="162"/>
      <c r="I207" s="162"/>
      <c r="J207" s="161">
        <f t="shared" si="10"/>
        <v>0</v>
      </c>
      <c r="K207" s="163"/>
      <c r="L207" s="34"/>
      <c r="M207" s="164" t="s">
        <v>1</v>
      </c>
      <c r="N207" s="165" t="s">
        <v>42</v>
      </c>
      <c r="O207" s="62"/>
      <c r="P207" s="166">
        <f t="shared" si="11"/>
        <v>0</v>
      </c>
      <c r="Q207" s="166">
        <v>0</v>
      </c>
      <c r="R207" s="166">
        <f t="shared" si="12"/>
        <v>0</v>
      </c>
      <c r="S207" s="166">
        <v>0</v>
      </c>
      <c r="T207" s="167">
        <f t="shared" si="1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8" t="s">
        <v>630</v>
      </c>
      <c r="AT207" s="168" t="s">
        <v>168</v>
      </c>
      <c r="AU207" s="168" t="s">
        <v>88</v>
      </c>
      <c r="AY207" s="18" t="s">
        <v>166</v>
      </c>
      <c r="BE207" s="169">
        <f t="shared" si="14"/>
        <v>0</v>
      </c>
      <c r="BF207" s="169">
        <f t="shared" si="15"/>
        <v>0</v>
      </c>
      <c r="BG207" s="169">
        <f t="shared" si="16"/>
        <v>0</v>
      </c>
      <c r="BH207" s="169">
        <f t="shared" si="17"/>
        <v>0</v>
      </c>
      <c r="BI207" s="169">
        <f t="shared" si="18"/>
        <v>0</v>
      </c>
      <c r="BJ207" s="18" t="s">
        <v>88</v>
      </c>
      <c r="BK207" s="170">
        <f t="shared" si="19"/>
        <v>0</v>
      </c>
      <c r="BL207" s="18" t="s">
        <v>630</v>
      </c>
      <c r="BM207" s="168" t="s">
        <v>2474</v>
      </c>
    </row>
    <row r="208" spans="1:65" s="12" customFormat="1" ht="22.9" customHeight="1">
      <c r="B208" s="143"/>
      <c r="D208" s="144" t="s">
        <v>75</v>
      </c>
      <c r="E208" s="154" t="s">
        <v>2099</v>
      </c>
      <c r="F208" s="154" t="s">
        <v>2475</v>
      </c>
      <c r="I208" s="146"/>
      <c r="J208" s="155">
        <f>BK208</f>
        <v>0</v>
      </c>
      <c r="L208" s="143"/>
      <c r="M208" s="148"/>
      <c r="N208" s="149"/>
      <c r="O208" s="149"/>
      <c r="P208" s="150">
        <f>SUM(P209:P211)</f>
        <v>0</v>
      </c>
      <c r="Q208" s="149"/>
      <c r="R208" s="150">
        <f>SUM(R209:R211)</f>
        <v>1.5000000000000001E-4</v>
      </c>
      <c r="S208" s="149"/>
      <c r="T208" s="151">
        <f>SUM(T209:T211)</f>
        <v>0</v>
      </c>
      <c r="AR208" s="144" t="s">
        <v>83</v>
      </c>
      <c r="AT208" s="152" t="s">
        <v>75</v>
      </c>
      <c r="AU208" s="152" t="s">
        <v>83</v>
      </c>
      <c r="AY208" s="144" t="s">
        <v>166</v>
      </c>
      <c r="BK208" s="153">
        <f>SUM(BK209:BK211)</f>
        <v>0</v>
      </c>
    </row>
    <row r="209" spans="1:65" s="2" customFormat="1" ht="16.5" customHeight="1">
      <c r="A209" s="33"/>
      <c r="B209" s="156"/>
      <c r="C209" s="180" t="s">
        <v>1327</v>
      </c>
      <c r="D209" s="180" t="s">
        <v>200</v>
      </c>
      <c r="E209" s="181" t="s">
        <v>2476</v>
      </c>
      <c r="F209" s="182" t="s">
        <v>2477</v>
      </c>
      <c r="G209" s="183" t="s">
        <v>221</v>
      </c>
      <c r="H209" s="184">
        <v>3</v>
      </c>
      <c r="I209" s="185"/>
      <c r="J209" s="184">
        <f>ROUND(I209*H209,3)</f>
        <v>0</v>
      </c>
      <c r="K209" s="186"/>
      <c r="L209" s="187"/>
      <c r="M209" s="188" t="s">
        <v>1</v>
      </c>
      <c r="N209" s="189" t="s">
        <v>42</v>
      </c>
      <c r="O209" s="62"/>
      <c r="P209" s="166">
        <f>O209*H209</f>
        <v>0</v>
      </c>
      <c r="Q209" s="166">
        <v>1.0000000000000001E-5</v>
      </c>
      <c r="R209" s="166">
        <f>Q209*H209</f>
        <v>3.0000000000000004E-5</v>
      </c>
      <c r="S209" s="166">
        <v>0</v>
      </c>
      <c r="T209" s="167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8" t="s">
        <v>2179</v>
      </c>
      <c r="AT209" s="168" t="s">
        <v>200</v>
      </c>
      <c r="AU209" s="168" t="s">
        <v>88</v>
      </c>
      <c r="AY209" s="18" t="s">
        <v>166</v>
      </c>
      <c r="BE209" s="169">
        <f>IF(N209="základná",J209,0)</f>
        <v>0</v>
      </c>
      <c r="BF209" s="169">
        <f>IF(N209="znížená",J209,0)</f>
        <v>0</v>
      </c>
      <c r="BG209" s="169">
        <f>IF(N209="zákl. prenesená",J209,0)</f>
        <v>0</v>
      </c>
      <c r="BH209" s="169">
        <f>IF(N209="zníž. prenesená",J209,0)</f>
        <v>0</v>
      </c>
      <c r="BI209" s="169">
        <f>IF(N209="nulová",J209,0)</f>
        <v>0</v>
      </c>
      <c r="BJ209" s="18" t="s">
        <v>88</v>
      </c>
      <c r="BK209" s="170">
        <f>ROUND(I209*H209,3)</f>
        <v>0</v>
      </c>
      <c r="BL209" s="18" t="s">
        <v>630</v>
      </c>
      <c r="BM209" s="168" t="s">
        <v>2478</v>
      </c>
    </row>
    <row r="210" spans="1:65" s="2" customFormat="1" ht="16.5" customHeight="1">
      <c r="A210" s="33"/>
      <c r="B210" s="156"/>
      <c r="C210" s="180" t="s">
        <v>1330</v>
      </c>
      <c r="D210" s="180" t="s">
        <v>200</v>
      </c>
      <c r="E210" s="181" t="s">
        <v>2479</v>
      </c>
      <c r="F210" s="182" t="s">
        <v>2480</v>
      </c>
      <c r="G210" s="183" t="s">
        <v>1607</v>
      </c>
      <c r="H210" s="184">
        <v>1</v>
      </c>
      <c r="I210" s="185"/>
      <c r="J210" s="184">
        <f>ROUND(I210*H210,3)</f>
        <v>0</v>
      </c>
      <c r="K210" s="186"/>
      <c r="L210" s="187"/>
      <c r="M210" s="188" t="s">
        <v>1</v>
      </c>
      <c r="N210" s="189" t="s">
        <v>42</v>
      </c>
      <c r="O210" s="62"/>
      <c r="P210" s="166">
        <f>O210*H210</f>
        <v>0</v>
      </c>
      <c r="Q210" s="166">
        <v>1.2E-4</v>
      </c>
      <c r="R210" s="166">
        <f>Q210*H210</f>
        <v>1.2E-4</v>
      </c>
      <c r="S210" s="166">
        <v>0</v>
      </c>
      <c r="T210" s="167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8" t="s">
        <v>2179</v>
      </c>
      <c r="AT210" s="168" t="s">
        <v>200</v>
      </c>
      <c r="AU210" s="168" t="s">
        <v>88</v>
      </c>
      <c r="AY210" s="18" t="s">
        <v>166</v>
      </c>
      <c r="BE210" s="169">
        <f>IF(N210="základná",J210,0)</f>
        <v>0</v>
      </c>
      <c r="BF210" s="169">
        <f>IF(N210="znížená",J210,0)</f>
        <v>0</v>
      </c>
      <c r="BG210" s="169">
        <f>IF(N210="zákl. prenesená",J210,0)</f>
        <v>0</v>
      </c>
      <c r="BH210" s="169">
        <f>IF(N210="zníž. prenesená",J210,0)</f>
        <v>0</v>
      </c>
      <c r="BI210" s="169">
        <f>IF(N210="nulová",J210,0)</f>
        <v>0</v>
      </c>
      <c r="BJ210" s="18" t="s">
        <v>88</v>
      </c>
      <c r="BK210" s="170">
        <f>ROUND(I210*H210,3)</f>
        <v>0</v>
      </c>
      <c r="BL210" s="18" t="s">
        <v>630</v>
      </c>
      <c r="BM210" s="168" t="s">
        <v>2481</v>
      </c>
    </row>
    <row r="211" spans="1:65" s="2" customFormat="1" ht="16.5" customHeight="1">
      <c r="A211" s="33"/>
      <c r="B211" s="156"/>
      <c r="C211" s="157" t="s">
        <v>1334</v>
      </c>
      <c r="D211" s="157" t="s">
        <v>168</v>
      </c>
      <c r="E211" s="158" t="s">
        <v>2482</v>
      </c>
      <c r="F211" s="159" t="s">
        <v>2483</v>
      </c>
      <c r="G211" s="160" t="s">
        <v>1607</v>
      </c>
      <c r="H211" s="161">
        <v>1</v>
      </c>
      <c r="I211" s="162"/>
      <c r="J211" s="161">
        <f>ROUND(I211*H211,3)</f>
        <v>0</v>
      </c>
      <c r="K211" s="163"/>
      <c r="L211" s="34"/>
      <c r="M211" s="164" t="s">
        <v>1</v>
      </c>
      <c r="N211" s="165" t="s">
        <v>42</v>
      </c>
      <c r="O211" s="62"/>
      <c r="P211" s="166">
        <f>O211*H211</f>
        <v>0</v>
      </c>
      <c r="Q211" s="166">
        <v>0</v>
      </c>
      <c r="R211" s="166">
        <f>Q211*H211</f>
        <v>0</v>
      </c>
      <c r="S211" s="166">
        <v>0</v>
      </c>
      <c r="T211" s="167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8" t="s">
        <v>630</v>
      </c>
      <c r="AT211" s="168" t="s">
        <v>168</v>
      </c>
      <c r="AU211" s="168" t="s">
        <v>88</v>
      </c>
      <c r="AY211" s="18" t="s">
        <v>166</v>
      </c>
      <c r="BE211" s="169">
        <f>IF(N211="základná",J211,0)</f>
        <v>0</v>
      </c>
      <c r="BF211" s="169">
        <f>IF(N211="znížená",J211,0)</f>
        <v>0</v>
      </c>
      <c r="BG211" s="169">
        <f>IF(N211="zákl. prenesená",J211,0)</f>
        <v>0</v>
      </c>
      <c r="BH211" s="169">
        <f>IF(N211="zníž. prenesená",J211,0)</f>
        <v>0</v>
      </c>
      <c r="BI211" s="169">
        <f>IF(N211="nulová",J211,0)</f>
        <v>0</v>
      </c>
      <c r="BJ211" s="18" t="s">
        <v>88</v>
      </c>
      <c r="BK211" s="170">
        <f>ROUND(I211*H211,3)</f>
        <v>0</v>
      </c>
      <c r="BL211" s="18" t="s">
        <v>630</v>
      </c>
      <c r="BM211" s="168" t="s">
        <v>2484</v>
      </c>
    </row>
    <row r="212" spans="1:65" s="12" customFormat="1" ht="25.9" customHeight="1">
      <c r="B212" s="143"/>
      <c r="D212" s="144" t="s">
        <v>75</v>
      </c>
      <c r="E212" s="145" t="s">
        <v>753</v>
      </c>
      <c r="F212" s="145" t="s">
        <v>2485</v>
      </c>
      <c r="I212" s="146"/>
      <c r="J212" s="147">
        <f>BK212</f>
        <v>0</v>
      </c>
      <c r="L212" s="143"/>
      <c r="M212" s="148"/>
      <c r="N212" s="149"/>
      <c r="O212" s="149"/>
      <c r="P212" s="150">
        <f>SUM(P213:P218)</f>
        <v>0</v>
      </c>
      <c r="Q212" s="149"/>
      <c r="R212" s="150">
        <f>SUM(R213:R218)</f>
        <v>0</v>
      </c>
      <c r="S212" s="149"/>
      <c r="T212" s="151">
        <f>SUM(T213:T218)</f>
        <v>0</v>
      </c>
      <c r="AR212" s="144" t="s">
        <v>172</v>
      </c>
      <c r="AT212" s="152" t="s">
        <v>75</v>
      </c>
      <c r="AU212" s="152" t="s">
        <v>76</v>
      </c>
      <c r="AY212" s="144" t="s">
        <v>166</v>
      </c>
      <c r="BK212" s="153">
        <f>SUM(BK213:BK218)</f>
        <v>0</v>
      </c>
    </row>
    <row r="213" spans="1:65" s="2" customFormat="1" ht="16.5" customHeight="1">
      <c r="A213" s="33"/>
      <c r="B213" s="156"/>
      <c r="C213" s="157" t="s">
        <v>1338</v>
      </c>
      <c r="D213" s="157" t="s">
        <v>168</v>
      </c>
      <c r="E213" s="158" t="s">
        <v>2486</v>
      </c>
      <c r="F213" s="159" t="s">
        <v>2487</v>
      </c>
      <c r="G213" s="160" t="s">
        <v>757</v>
      </c>
      <c r="H213" s="161">
        <v>20</v>
      </c>
      <c r="I213" s="162"/>
      <c r="J213" s="161">
        <f t="shared" ref="J213:J218" si="20">ROUND(I213*H213,3)</f>
        <v>0</v>
      </c>
      <c r="K213" s="163"/>
      <c r="L213" s="34"/>
      <c r="M213" s="164" t="s">
        <v>1</v>
      </c>
      <c r="N213" s="165" t="s">
        <v>42</v>
      </c>
      <c r="O213" s="62"/>
      <c r="P213" s="166">
        <f t="shared" ref="P213:P218" si="21">O213*H213</f>
        <v>0</v>
      </c>
      <c r="Q213" s="166">
        <v>0</v>
      </c>
      <c r="R213" s="166">
        <f t="shared" ref="R213:R218" si="22">Q213*H213</f>
        <v>0</v>
      </c>
      <c r="S213" s="166">
        <v>0</v>
      </c>
      <c r="T213" s="167">
        <f t="shared" ref="T213:T218" si="23"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8" t="s">
        <v>1561</v>
      </c>
      <c r="AT213" s="168" t="s">
        <v>168</v>
      </c>
      <c r="AU213" s="168" t="s">
        <v>83</v>
      </c>
      <c r="AY213" s="18" t="s">
        <v>166</v>
      </c>
      <c r="BE213" s="169">
        <f t="shared" ref="BE213:BE218" si="24">IF(N213="základná",J213,0)</f>
        <v>0</v>
      </c>
      <c r="BF213" s="169">
        <f t="shared" ref="BF213:BF218" si="25">IF(N213="znížená",J213,0)</f>
        <v>0</v>
      </c>
      <c r="BG213" s="169">
        <f t="shared" ref="BG213:BG218" si="26">IF(N213="zákl. prenesená",J213,0)</f>
        <v>0</v>
      </c>
      <c r="BH213" s="169">
        <f t="shared" ref="BH213:BH218" si="27">IF(N213="zníž. prenesená",J213,0)</f>
        <v>0</v>
      </c>
      <c r="BI213" s="169">
        <f t="shared" ref="BI213:BI218" si="28">IF(N213="nulová",J213,0)</f>
        <v>0</v>
      </c>
      <c r="BJ213" s="18" t="s">
        <v>88</v>
      </c>
      <c r="BK213" s="170">
        <f t="shared" ref="BK213:BK218" si="29">ROUND(I213*H213,3)</f>
        <v>0</v>
      </c>
      <c r="BL213" s="18" t="s">
        <v>1561</v>
      </c>
      <c r="BM213" s="168" t="s">
        <v>2488</v>
      </c>
    </row>
    <row r="214" spans="1:65" s="2" customFormat="1" ht="16.5" customHeight="1">
      <c r="A214" s="33"/>
      <c r="B214" s="156"/>
      <c r="C214" s="157" t="s">
        <v>1342</v>
      </c>
      <c r="D214" s="157" t="s">
        <v>168</v>
      </c>
      <c r="E214" s="158" t="s">
        <v>2489</v>
      </c>
      <c r="F214" s="159" t="s">
        <v>2490</v>
      </c>
      <c r="G214" s="160" t="s">
        <v>221</v>
      </c>
      <c r="H214" s="161">
        <v>1</v>
      </c>
      <c r="I214" s="162"/>
      <c r="J214" s="161">
        <f t="shared" si="20"/>
        <v>0</v>
      </c>
      <c r="K214" s="163"/>
      <c r="L214" s="34"/>
      <c r="M214" s="164" t="s">
        <v>1</v>
      </c>
      <c r="N214" s="165" t="s">
        <v>42</v>
      </c>
      <c r="O214" s="62"/>
      <c r="P214" s="166">
        <f t="shared" si="21"/>
        <v>0</v>
      </c>
      <c r="Q214" s="166">
        <v>0</v>
      </c>
      <c r="R214" s="166">
        <f t="shared" si="22"/>
        <v>0</v>
      </c>
      <c r="S214" s="166">
        <v>0</v>
      </c>
      <c r="T214" s="167">
        <f t="shared" si="2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8" t="s">
        <v>1561</v>
      </c>
      <c r="AT214" s="168" t="s">
        <v>168</v>
      </c>
      <c r="AU214" s="168" t="s">
        <v>83</v>
      </c>
      <c r="AY214" s="18" t="s">
        <v>166</v>
      </c>
      <c r="BE214" s="169">
        <f t="shared" si="24"/>
        <v>0</v>
      </c>
      <c r="BF214" s="169">
        <f t="shared" si="25"/>
        <v>0</v>
      </c>
      <c r="BG214" s="169">
        <f t="shared" si="26"/>
        <v>0</v>
      </c>
      <c r="BH214" s="169">
        <f t="shared" si="27"/>
        <v>0</v>
      </c>
      <c r="BI214" s="169">
        <f t="shared" si="28"/>
        <v>0</v>
      </c>
      <c r="BJ214" s="18" t="s">
        <v>88</v>
      </c>
      <c r="BK214" s="170">
        <f t="shared" si="29"/>
        <v>0</v>
      </c>
      <c r="BL214" s="18" t="s">
        <v>1561</v>
      </c>
      <c r="BM214" s="168" t="s">
        <v>2491</v>
      </c>
    </row>
    <row r="215" spans="1:65" s="2" customFormat="1" ht="16.5" customHeight="1">
      <c r="A215" s="33"/>
      <c r="B215" s="156"/>
      <c r="C215" s="157" t="s">
        <v>1349</v>
      </c>
      <c r="D215" s="157" t="s">
        <v>168</v>
      </c>
      <c r="E215" s="158" t="s">
        <v>2492</v>
      </c>
      <c r="F215" s="159" t="s">
        <v>2493</v>
      </c>
      <c r="G215" s="160" t="s">
        <v>221</v>
      </c>
      <c r="H215" s="161">
        <v>1</v>
      </c>
      <c r="I215" s="162"/>
      <c r="J215" s="161">
        <f t="shared" si="20"/>
        <v>0</v>
      </c>
      <c r="K215" s="163"/>
      <c r="L215" s="34"/>
      <c r="M215" s="164" t="s">
        <v>1</v>
      </c>
      <c r="N215" s="165" t="s">
        <v>42</v>
      </c>
      <c r="O215" s="62"/>
      <c r="P215" s="166">
        <f t="shared" si="21"/>
        <v>0</v>
      </c>
      <c r="Q215" s="166">
        <v>0</v>
      </c>
      <c r="R215" s="166">
        <f t="shared" si="22"/>
        <v>0</v>
      </c>
      <c r="S215" s="166">
        <v>0</v>
      </c>
      <c r="T215" s="167">
        <f t="shared" si="2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8" t="s">
        <v>1561</v>
      </c>
      <c r="AT215" s="168" t="s">
        <v>168</v>
      </c>
      <c r="AU215" s="168" t="s">
        <v>83</v>
      </c>
      <c r="AY215" s="18" t="s">
        <v>166</v>
      </c>
      <c r="BE215" s="169">
        <f t="shared" si="24"/>
        <v>0</v>
      </c>
      <c r="BF215" s="169">
        <f t="shared" si="25"/>
        <v>0</v>
      </c>
      <c r="BG215" s="169">
        <f t="shared" si="26"/>
        <v>0</v>
      </c>
      <c r="BH215" s="169">
        <f t="shared" si="27"/>
        <v>0</v>
      </c>
      <c r="BI215" s="169">
        <f t="shared" si="28"/>
        <v>0</v>
      </c>
      <c r="BJ215" s="18" t="s">
        <v>88</v>
      </c>
      <c r="BK215" s="170">
        <f t="shared" si="29"/>
        <v>0</v>
      </c>
      <c r="BL215" s="18" t="s">
        <v>1561</v>
      </c>
      <c r="BM215" s="168" t="s">
        <v>2494</v>
      </c>
    </row>
    <row r="216" spans="1:65" s="2" customFormat="1" ht="16.5" customHeight="1">
      <c r="A216" s="33"/>
      <c r="B216" s="156"/>
      <c r="C216" s="157" t="s">
        <v>1361</v>
      </c>
      <c r="D216" s="157" t="s">
        <v>168</v>
      </c>
      <c r="E216" s="158" t="s">
        <v>2000</v>
      </c>
      <c r="F216" s="159" t="s">
        <v>2495</v>
      </c>
      <c r="G216" s="160" t="s">
        <v>757</v>
      </c>
      <c r="H216" s="161">
        <v>8</v>
      </c>
      <c r="I216" s="162"/>
      <c r="J216" s="161">
        <f t="shared" si="20"/>
        <v>0</v>
      </c>
      <c r="K216" s="163"/>
      <c r="L216" s="34"/>
      <c r="M216" s="164" t="s">
        <v>1</v>
      </c>
      <c r="N216" s="165" t="s">
        <v>42</v>
      </c>
      <c r="O216" s="62"/>
      <c r="P216" s="166">
        <f t="shared" si="21"/>
        <v>0</v>
      </c>
      <c r="Q216" s="166">
        <v>0</v>
      </c>
      <c r="R216" s="166">
        <f t="shared" si="22"/>
        <v>0</v>
      </c>
      <c r="S216" s="166">
        <v>0</v>
      </c>
      <c r="T216" s="167">
        <f t="shared" si="2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8" t="s">
        <v>1561</v>
      </c>
      <c r="AT216" s="168" t="s">
        <v>168</v>
      </c>
      <c r="AU216" s="168" t="s">
        <v>83</v>
      </c>
      <c r="AY216" s="18" t="s">
        <v>166</v>
      </c>
      <c r="BE216" s="169">
        <f t="shared" si="24"/>
        <v>0</v>
      </c>
      <c r="BF216" s="169">
        <f t="shared" si="25"/>
        <v>0</v>
      </c>
      <c r="BG216" s="169">
        <f t="shared" si="26"/>
        <v>0</v>
      </c>
      <c r="BH216" s="169">
        <f t="shared" si="27"/>
        <v>0</v>
      </c>
      <c r="BI216" s="169">
        <f t="shared" si="28"/>
        <v>0</v>
      </c>
      <c r="BJ216" s="18" t="s">
        <v>88</v>
      </c>
      <c r="BK216" s="170">
        <f t="shared" si="29"/>
        <v>0</v>
      </c>
      <c r="BL216" s="18" t="s">
        <v>1561</v>
      </c>
      <c r="BM216" s="168" t="s">
        <v>2496</v>
      </c>
    </row>
    <row r="217" spans="1:65" s="2" customFormat="1" ht="16.5" customHeight="1">
      <c r="A217" s="33"/>
      <c r="B217" s="156"/>
      <c r="C217" s="157" t="s">
        <v>1368</v>
      </c>
      <c r="D217" s="157" t="s">
        <v>168</v>
      </c>
      <c r="E217" s="158" t="s">
        <v>2497</v>
      </c>
      <c r="F217" s="159" t="s">
        <v>2498</v>
      </c>
      <c r="G217" s="160" t="s">
        <v>757</v>
      </c>
      <c r="H217" s="161">
        <v>16</v>
      </c>
      <c r="I217" s="162"/>
      <c r="J217" s="161">
        <f t="shared" si="20"/>
        <v>0</v>
      </c>
      <c r="K217" s="163"/>
      <c r="L217" s="34"/>
      <c r="M217" s="164" t="s">
        <v>1</v>
      </c>
      <c r="N217" s="165" t="s">
        <v>42</v>
      </c>
      <c r="O217" s="62"/>
      <c r="P217" s="166">
        <f t="shared" si="21"/>
        <v>0</v>
      </c>
      <c r="Q217" s="166">
        <v>0</v>
      </c>
      <c r="R217" s="166">
        <f t="shared" si="22"/>
        <v>0</v>
      </c>
      <c r="S217" s="166">
        <v>0</v>
      </c>
      <c r="T217" s="167">
        <f t="shared" si="2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8" t="s">
        <v>1561</v>
      </c>
      <c r="AT217" s="168" t="s">
        <v>168</v>
      </c>
      <c r="AU217" s="168" t="s">
        <v>83</v>
      </c>
      <c r="AY217" s="18" t="s">
        <v>166</v>
      </c>
      <c r="BE217" s="169">
        <f t="shared" si="24"/>
        <v>0</v>
      </c>
      <c r="BF217" s="169">
        <f t="shared" si="25"/>
        <v>0</v>
      </c>
      <c r="BG217" s="169">
        <f t="shared" si="26"/>
        <v>0</v>
      </c>
      <c r="BH217" s="169">
        <f t="shared" si="27"/>
        <v>0</v>
      </c>
      <c r="BI217" s="169">
        <f t="shared" si="28"/>
        <v>0</v>
      </c>
      <c r="BJ217" s="18" t="s">
        <v>88</v>
      </c>
      <c r="BK217" s="170">
        <f t="shared" si="29"/>
        <v>0</v>
      </c>
      <c r="BL217" s="18" t="s">
        <v>1561</v>
      </c>
      <c r="BM217" s="168" t="s">
        <v>2499</v>
      </c>
    </row>
    <row r="218" spans="1:65" s="2" customFormat="1" ht="16.5" customHeight="1">
      <c r="A218" s="33"/>
      <c r="B218" s="156"/>
      <c r="C218" s="157" t="s">
        <v>1374</v>
      </c>
      <c r="D218" s="157" t="s">
        <v>168</v>
      </c>
      <c r="E218" s="158" t="s">
        <v>2003</v>
      </c>
      <c r="F218" s="159" t="s">
        <v>2500</v>
      </c>
      <c r="G218" s="160" t="s">
        <v>1607</v>
      </c>
      <c r="H218" s="161">
        <v>1</v>
      </c>
      <c r="I218" s="162"/>
      <c r="J218" s="161">
        <f t="shared" si="20"/>
        <v>0</v>
      </c>
      <c r="K218" s="163"/>
      <c r="L218" s="34"/>
      <c r="M218" s="198" t="s">
        <v>1</v>
      </c>
      <c r="N218" s="199" t="s">
        <v>42</v>
      </c>
      <c r="O218" s="200"/>
      <c r="P218" s="201">
        <f t="shared" si="21"/>
        <v>0</v>
      </c>
      <c r="Q218" s="201">
        <v>0</v>
      </c>
      <c r="R218" s="201">
        <f t="shared" si="22"/>
        <v>0</v>
      </c>
      <c r="S218" s="201">
        <v>0</v>
      </c>
      <c r="T218" s="202">
        <f t="shared" si="2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8" t="s">
        <v>1561</v>
      </c>
      <c r="AT218" s="168" t="s">
        <v>168</v>
      </c>
      <c r="AU218" s="168" t="s">
        <v>83</v>
      </c>
      <c r="AY218" s="18" t="s">
        <v>166</v>
      </c>
      <c r="BE218" s="169">
        <f t="shared" si="24"/>
        <v>0</v>
      </c>
      <c r="BF218" s="169">
        <f t="shared" si="25"/>
        <v>0</v>
      </c>
      <c r="BG218" s="169">
        <f t="shared" si="26"/>
        <v>0</v>
      </c>
      <c r="BH218" s="169">
        <f t="shared" si="27"/>
        <v>0</v>
      </c>
      <c r="BI218" s="169">
        <f t="shared" si="28"/>
        <v>0</v>
      </c>
      <c r="BJ218" s="18" t="s">
        <v>88</v>
      </c>
      <c r="BK218" s="170">
        <f t="shared" si="29"/>
        <v>0</v>
      </c>
      <c r="BL218" s="18" t="s">
        <v>1561</v>
      </c>
      <c r="BM218" s="168" t="s">
        <v>2501</v>
      </c>
    </row>
    <row r="219" spans="1:65" s="2" customFormat="1" ht="6.95" customHeight="1">
      <c r="A219" s="33"/>
      <c r="B219" s="51"/>
      <c r="C219" s="52"/>
      <c r="D219" s="52"/>
      <c r="E219" s="52"/>
      <c r="F219" s="52"/>
      <c r="G219" s="52"/>
      <c r="H219" s="52"/>
      <c r="I219" s="52"/>
      <c r="J219" s="52"/>
      <c r="K219" s="52"/>
      <c r="L219" s="34"/>
      <c r="M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</row>
  </sheetData>
  <autoFilter ref="C124:K218" xr:uid="{00000000-0009-0000-0000-00000A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258"/>
  <sheetViews>
    <sheetView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133</v>
      </c>
    </row>
    <row r="3" spans="1:46" s="1" customFormat="1" ht="6.95" hidden="1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hidden="1" customHeight="1">
      <c r="B4" s="21"/>
      <c r="D4" s="22" t="s">
        <v>134</v>
      </c>
      <c r="L4" s="21"/>
      <c r="M4" s="102" t="s">
        <v>9</v>
      </c>
      <c r="AT4" s="18" t="s">
        <v>3</v>
      </c>
    </row>
    <row r="5" spans="1:46" s="1" customFormat="1" ht="6.95" hidden="1" customHeight="1">
      <c r="B5" s="21"/>
      <c r="L5" s="21"/>
    </row>
    <row r="6" spans="1:46" s="1" customFormat="1" ht="12" hidden="1" customHeight="1">
      <c r="B6" s="21"/>
      <c r="D6" s="28" t="s">
        <v>14</v>
      </c>
      <c r="L6" s="21"/>
    </row>
    <row r="7" spans="1:46" s="1" customFormat="1" ht="16.5" hidden="1" customHeight="1">
      <c r="B7" s="21"/>
      <c r="E7" s="281" t="str">
        <f>Rekapitulácia!K6</f>
        <v>Syráreň - sociálne zázemie 2. NP</v>
      </c>
      <c r="F7" s="282"/>
      <c r="G7" s="282"/>
      <c r="H7" s="282"/>
      <c r="L7" s="21"/>
    </row>
    <row r="8" spans="1:46" s="1" customFormat="1" ht="12" hidden="1" customHeight="1">
      <c r="B8" s="21"/>
      <c r="D8" s="28" t="s">
        <v>135</v>
      </c>
      <c r="L8" s="21"/>
    </row>
    <row r="9" spans="1:46" s="2" customFormat="1" ht="16.5" hidden="1" customHeight="1">
      <c r="A9" s="33"/>
      <c r="B9" s="34"/>
      <c r="C9" s="33"/>
      <c r="D9" s="33"/>
      <c r="E9" s="281" t="s">
        <v>2228</v>
      </c>
      <c r="F9" s="284"/>
      <c r="G9" s="284"/>
      <c r="H9" s="284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hidden="1" customHeight="1">
      <c r="A10" s="33"/>
      <c r="B10" s="34"/>
      <c r="C10" s="33"/>
      <c r="D10" s="28" t="s">
        <v>137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hidden="1" customHeight="1">
      <c r="A11" s="33"/>
      <c r="B11" s="34"/>
      <c r="C11" s="33"/>
      <c r="D11" s="33"/>
      <c r="E11" s="272" t="s">
        <v>2502</v>
      </c>
      <c r="F11" s="284"/>
      <c r="G11" s="284"/>
      <c r="H11" s="284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idden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hidden="1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hidden="1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>
        <f>Rekapitulácia!AN8</f>
        <v>44612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hidden="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hidden="1" customHeight="1">
      <c r="A16" s="33"/>
      <c r="B16" s="34"/>
      <c r="C16" s="33"/>
      <c r="D16" s="28" t="s">
        <v>21</v>
      </c>
      <c r="E16" s="33"/>
      <c r="F16" s="33"/>
      <c r="G16" s="33"/>
      <c r="H16" s="33"/>
      <c r="I16" s="28" t="s">
        <v>22</v>
      </c>
      <c r="J16" s="26" t="s">
        <v>23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hidden="1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26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hidden="1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hidden="1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22</v>
      </c>
      <c r="J19" s="29" t="str">
        <f>Rekapitulácia!AN13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hidden="1" customHeight="1">
      <c r="A20" s="33"/>
      <c r="B20" s="34"/>
      <c r="C20" s="33"/>
      <c r="D20" s="33"/>
      <c r="E20" s="285" t="str">
        <f>Rekapitulácia!E14</f>
        <v>Vyplň údaj</v>
      </c>
      <c r="F20" s="263"/>
      <c r="G20" s="263"/>
      <c r="H20" s="263"/>
      <c r="I20" s="28" t="s">
        <v>25</v>
      </c>
      <c r="J20" s="29" t="str">
        <f>Rekapitulácia!AN14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hidden="1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hidden="1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22</v>
      </c>
      <c r="J22" s="26" t="s">
        <v>30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hidden="1" customHeight="1">
      <c r="A23" s="33"/>
      <c r="B23" s="34"/>
      <c r="C23" s="33"/>
      <c r="D23" s="33"/>
      <c r="E23" s="26" t="s">
        <v>31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hidden="1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hidden="1" customHeight="1">
      <c r="A25" s="33"/>
      <c r="B25" s="34"/>
      <c r="C25" s="33"/>
      <c r="D25" s="28" t="s">
        <v>34</v>
      </c>
      <c r="E25" s="33"/>
      <c r="F25" s="33"/>
      <c r="G25" s="33"/>
      <c r="H25" s="33"/>
      <c r="I25" s="28" t="s">
        <v>22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hidden="1" customHeight="1">
      <c r="A26" s="33"/>
      <c r="B26" s="34"/>
      <c r="C26" s="33"/>
      <c r="D26" s="33"/>
      <c r="E26" s="26" t="s">
        <v>31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hidden="1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hidden="1" customHeight="1">
      <c r="A28" s="33"/>
      <c r="B28" s="34"/>
      <c r="C28" s="33"/>
      <c r="D28" s="28" t="s">
        <v>35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hidden="1" customHeight="1">
      <c r="A29" s="104"/>
      <c r="B29" s="105"/>
      <c r="C29" s="104"/>
      <c r="D29" s="104"/>
      <c r="E29" s="267" t="s">
        <v>1</v>
      </c>
      <c r="F29" s="267"/>
      <c r="G29" s="267"/>
      <c r="H29" s="267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hidden="1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hidden="1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hidden="1" customHeight="1">
      <c r="A32" s="33"/>
      <c r="B32" s="34"/>
      <c r="C32" s="33"/>
      <c r="D32" s="107" t="s">
        <v>36</v>
      </c>
      <c r="E32" s="33"/>
      <c r="F32" s="33"/>
      <c r="G32" s="33"/>
      <c r="H32" s="33"/>
      <c r="I32" s="33"/>
      <c r="J32" s="75">
        <f>ROUND(J126,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hidden="1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4"/>
      <c r="C34" s="33"/>
      <c r="D34" s="33"/>
      <c r="E34" s="33"/>
      <c r="F34" s="37" t="s">
        <v>38</v>
      </c>
      <c r="G34" s="33"/>
      <c r="H34" s="33"/>
      <c r="I34" s="37" t="s">
        <v>37</v>
      </c>
      <c r="J34" s="37" t="s">
        <v>39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103" t="s">
        <v>40</v>
      </c>
      <c r="E35" s="39" t="s">
        <v>41</v>
      </c>
      <c r="F35" s="108">
        <f>ROUND((SUM(BE126:BE257)),  2)</f>
        <v>0</v>
      </c>
      <c r="G35" s="109"/>
      <c r="H35" s="109"/>
      <c r="I35" s="110">
        <v>0.2</v>
      </c>
      <c r="J35" s="108">
        <f>ROUND(((SUM(BE126:BE257))*I35),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39" t="s">
        <v>42</v>
      </c>
      <c r="F36" s="108">
        <f>ROUND((SUM(BF126:BF257)),  2)</f>
        <v>0</v>
      </c>
      <c r="G36" s="109"/>
      <c r="H36" s="109"/>
      <c r="I36" s="110">
        <v>0.2</v>
      </c>
      <c r="J36" s="108">
        <f>ROUND(((SUM(BF126:BF257))*I36),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43</v>
      </c>
      <c r="F37" s="111">
        <f>ROUND((SUM(BG126:BG257)),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44</v>
      </c>
      <c r="F38" s="111">
        <f>ROUND((SUM(BH126:BH257)),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45</v>
      </c>
      <c r="F39" s="108">
        <f>ROUND((SUM(BI126:BI257)),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hidden="1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hidden="1" customHeight="1">
      <c r="A41" s="33"/>
      <c r="B41" s="34"/>
      <c r="C41" s="113"/>
      <c r="D41" s="114" t="s">
        <v>46</v>
      </c>
      <c r="E41" s="64"/>
      <c r="F41" s="64"/>
      <c r="G41" s="115" t="s">
        <v>47</v>
      </c>
      <c r="H41" s="116" t="s">
        <v>48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hidden="1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hidden="1" customHeight="1">
      <c r="B43" s="21"/>
      <c r="L43" s="21"/>
    </row>
    <row r="44" spans="1:31" s="1" customFormat="1" ht="14.45" hidden="1" customHeight="1">
      <c r="B44" s="21"/>
      <c r="L44" s="21"/>
    </row>
    <row r="45" spans="1:31" s="1" customFormat="1" ht="14.45" hidden="1" customHeight="1">
      <c r="B45" s="21"/>
      <c r="L45" s="21"/>
    </row>
    <row r="46" spans="1:31" s="1" customFormat="1" ht="14.45" hidden="1" customHeight="1">
      <c r="B46" s="21"/>
      <c r="L46" s="21"/>
    </row>
    <row r="47" spans="1:31" s="1" customFormat="1" ht="14.45" hidden="1" customHeight="1">
      <c r="B47" s="21"/>
      <c r="L47" s="21"/>
    </row>
    <row r="48" spans="1:31" s="1" customFormat="1" ht="14.45" hidden="1" customHeight="1">
      <c r="B48" s="21"/>
      <c r="L48" s="21"/>
    </row>
    <row r="49" spans="1:31" s="1" customFormat="1" ht="14.45" hidden="1" customHeight="1">
      <c r="B49" s="21"/>
      <c r="L49" s="21"/>
    </row>
    <row r="50" spans="1:31" s="2" customFormat="1" ht="14.45" hidden="1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idden="1">
      <c r="B51" s="21"/>
      <c r="L51" s="21"/>
    </row>
    <row r="52" spans="1:31" hidden="1">
      <c r="B52" s="21"/>
      <c r="L52" s="21"/>
    </row>
    <row r="53" spans="1:31" hidden="1">
      <c r="B53" s="21"/>
      <c r="L53" s="21"/>
    </row>
    <row r="54" spans="1:31" hidden="1">
      <c r="B54" s="21"/>
      <c r="L54" s="21"/>
    </row>
    <row r="55" spans="1:31" hidden="1">
      <c r="B55" s="21"/>
      <c r="L55" s="21"/>
    </row>
    <row r="56" spans="1:31" hidden="1">
      <c r="B56" s="21"/>
      <c r="L56" s="21"/>
    </row>
    <row r="57" spans="1:31" hidden="1">
      <c r="B57" s="21"/>
      <c r="L57" s="21"/>
    </row>
    <row r="58" spans="1:31" hidden="1">
      <c r="B58" s="21"/>
      <c r="L58" s="21"/>
    </row>
    <row r="59" spans="1:31" hidden="1">
      <c r="B59" s="21"/>
      <c r="L59" s="21"/>
    </row>
    <row r="60" spans="1:31" hidden="1">
      <c r="B60" s="21"/>
      <c r="L60" s="21"/>
    </row>
    <row r="61" spans="1:31" s="2" customFormat="1" ht="12.75" hidden="1">
      <c r="A61" s="33"/>
      <c r="B61" s="34"/>
      <c r="C61" s="33"/>
      <c r="D61" s="49" t="s">
        <v>51</v>
      </c>
      <c r="E61" s="36"/>
      <c r="F61" s="119" t="s">
        <v>52</v>
      </c>
      <c r="G61" s="49" t="s">
        <v>51</v>
      </c>
      <c r="H61" s="36"/>
      <c r="I61" s="36"/>
      <c r="J61" s="120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idden="1">
      <c r="B62" s="21"/>
      <c r="L62" s="21"/>
    </row>
    <row r="63" spans="1:31" hidden="1">
      <c r="B63" s="21"/>
      <c r="L63" s="21"/>
    </row>
    <row r="64" spans="1:31" hidden="1">
      <c r="B64" s="21"/>
      <c r="L64" s="21"/>
    </row>
    <row r="65" spans="1:31" s="2" customFormat="1" ht="12.75" hidden="1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idden="1">
      <c r="B66" s="21"/>
      <c r="L66" s="21"/>
    </row>
    <row r="67" spans="1:31" hidden="1">
      <c r="B67" s="21"/>
      <c r="L67" s="21"/>
    </row>
    <row r="68" spans="1:31" hidden="1">
      <c r="B68" s="21"/>
      <c r="L68" s="21"/>
    </row>
    <row r="69" spans="1:31" hidden="1">
      <c r="B69" s="21"/>
      <c r="L69" s="21"/>
    </row>
    <row r="70" spans="1:31" hidden="1">
      <c r="B70" s="21"/>
      <c r="L70" s="21"/>
    </row>
    <row r="71" spans="1:31" hidden="1">
      <c r="B71" s="21"/>
      <c r="L71" s="21"/>
    </row>
    <row r="72" spans="1:31" hidden="1">
      <c r="B72" s="21"/>
      <c r="L72" s="21"/>
    </row>
    <row r="73" spans="1:31" hidden="1">
      <c r="B73" s="21"/>
      <c r="L73" s="21"/>
    </row>
    <row r="74" spans="1:31" hidden="1">
      <c r="B74" s="21"/>
      <c r="L74" s="21"/>
    </row>
    <row r="75" spans="1:31" hidden="1">
      <c r="B75" s="21"/>
      <c r="L75" s="21"/>
    </row>
    <row r="76" spans="1:31" s="2" customFormat="1" ht="12.75" hidden="1">
      <c r="A76" s="33"/>
      <c r="B76" s="34"/>
      <c r="C76" s="33"/>
      <c r="D76" s="49" t="s">
        <v>51</v>
      </c>
      <c r="E76" s="36"/>
      <c r="F76" s="119" t="s">
        <v>52</v>
      </c>
      <c r="G76" s="49" t="s">
        <v>51</v>
      </c>
      <c r="H76" s="36"/>
      <c r="I76" s="36"/>
      <c r="J76" s="120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hidden="1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idden="1"/>
    <row r="79" spans="1:31" hidden="1"/>
    <row r="80" spans="1:31" hidden="1"/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141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81" t="str">
        <f>E7</f>
        <v>Syráreň - sociálne zázemie 2. NP</v>
      </c>
      <c r="F85" s="282"/>
      <c r="G85" s="282"/>
      <c r="H85" s="282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135</v>
      </c>
      <c r="L86" s="21"/>
    </row>
    <row r="87" spans="1:31" s="2" customFormat="1" ht="16.5" customHeight="1">
      <c r="A87" s="33"/>
      <c r="B87" s="34"/>
      <c r="C87" s="33"/>
      <c r="D87" s="33"/>
      <c r="E87" s="281" t="s">
        <v>2228</v>
      </c>
      <c r="F87" s="284"/>
      <c r="G87" s="284"/>
      <c r="H87" s="284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137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72" t="str">
        <f>E11</f>
        <v>2022-0325 - 3.2 Elektroinštalácia - sociálne zázemie</v>
      </c>
      <c r="F89" s="284"/>
      <c r="G89" s="284"/>
      <c r="H89" s="284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Bánovce na Bebravou</v>
      </c>
      <c r="G91" s="33"/>
      <c r="H91" s="33"/>
      <c r="I91" s="28" t="s">
        <v>20</v>
      </c>
      <c r="J91" s="59">
        <f>IF(J14="","",J14)</f>
        <v>44612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21</v>
      </c>
      <c r="D93" s="33"/>
      <c r="E93" s="33"/>
      <c r="F93" s="26" t="str">
        <f>E17</f>
        <v>MILSY a.s.</v>
      </c>
      <c r="G93" s="33"/>
      <c r="H93" s="33"/>
      <c r="I93" s="28" t="s">
        <v>29</v>
      </c>
      <c r="J93" s="31" t="str">
        <f>E23</f>
        <v>Ing. Ivan Leitmann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34</v>
      </c>
      <c r="J94" s="31" t="str">
        <f>E26</f>
        <v>Ing. Ivan Leitmann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142</v>
      </c>
      <c r="D96" s="113"/>
      <c r="E96" s="113"/>
      <c r="F96" s="113"/>
      <c r="G96" s="113"/>
      <c r="H96" s="113"/>
      <c r="I96" s="113"/>
      <c r="J96" s="122" t="s">
        <v>143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144</v>
      </c>
      <c r="D98" s="33"/>
      <c r="E98" s="33"/>
      <c r="F98" s="33"/>
      <c r="G98" s="33"/>
      <c r="H98" s="33"/>
      <c r="I98" s="33"/>
      <c r="J98" s="75">
        <f>J126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145</v>
      </c>
    </row>
    <row r="99" spans="1:47" s="9" customFormat="1" ht="24.95" customHeight="1">
      <c r="B99" s="124"/>
      <c r="D99" s="125" t="s">
        <v>274</v>
      </c>
      <c r="E99" s="126"/>
      <c r="F99" s="126"/>
      <c r="G99" s="126"/>
      <c r="H99" s="126"/>
      <c r="I99" s="126"/>
      <c r="J99" s="127">
        <f>J127</f>
        <v>0</v>
      </c>
      <c r="L99" s="124"/>
    </row>
    <row r="100" spans="1:47" s="10" customFormat="1" ht="19.899999999999999" customHeight="1">
      <c r="B100" s="128"/>
      <c r="D100" s="129" t="s">
        <v>2230</v>
      </c>
      <c r="E100" s="130"/>
      <c r="F100" s="130"/>
      <c r="G100" s="130"/>
      <c r="H100" s="130"/>
      <c r="I100" s="130"/>
      <c r="J100" s="131">
        <f>J128</f>
        <v>0</v>
      </c>
      <c r="L100" s="128"/>
    </row>
    <row r="101" spans="1:47" s="10" customFormat="1" ht="19.899999999999999" customHeight="1">
      <c r="B101" s="128"/>
      <c r="D101" s="129" t="s">
        <v>2231</v>
      </c>
      <c r="E101" s="130"/>
      <c r="F101" s="130"/>
      <c r="G101" s="130"/>
      <c r="H101" s="130"/>
      <c r="I101" s="130"/>
      <c r="J101" s="131">
        <f>J184</f>
        <v>0</v>
      </c>
      <c r="L101" s="128"/>
    </row>
    <row r="102" spans="1:47" s="10" customFormat="1" ht="19.899999999999999" customHeight="1">
      <c r="B102" s="128"/>
      <c r="D102" s="129" t="s">
        <v>2503</v>
      </c>
      <c r="E102" s="130"/>
      <c r="F102" s="130"/>
      <c r="G102" s="130"/>
      <c r="H102" s="130"/>
      <c r="I102" s="130"/>
      <c r="J102" s="131">
        <f>J246</f>
        <v>0</v>
      </c>
      <c r="L102" s="128"/>
    </row>
    <row r="103" spans="1:47" s="10" customFormat="1" ht="19.899999999999999" customHeight="1">
      <c r="B103" s="128"/>
      <c r="D103" s="129" t="s">
        <v>2504</v>
      </c>
      <c r="E103" s="130"/>
      <c r="F103" s="130"/>
      <c r="G103" s="130"/>
      <c r="H103" s="130"/>
      <c r="I103" s="130"/>
      <c r="J103" s="131">
        <f>J248</f>
        <v>0</v>
      </c>
      <c r="L103" s="128"/>
    </row>
    <row r="104" spans="1:47" s="9" customFormat="1" ht="24.95" customHeight="1">
      <c r="B104" s="124"/>
      <c r="D104" s="125" t="s">
        <v>2233</v>
      </c>
      <c r="E104" s="126"/>
      <c r="F104" s="126"/>
      <c r="G104" s="126"/>
      <c r="H104" s="126"/>
      <c r="I104" s="126"/>
      <c r="J104" s="127">
        <f>J252</f>
        <v>0</v>
      </c>
      <c r="L104" s="124"/>
    </row>
    <row r="105" spans="1:47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47" s="2" customFormat="1" ht="6.95" customHeight="1">
      <c r="A106" s="33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47" s="2" customFormat="1" ht="6.95" customHeight="1">
      <c r="A110" s="3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4.95" customHeight="1">
      <c r="A111" s="33"/>
      <c r="B111" s="34"/>
      <c r="C111" s="22" t="s">
        <v>152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12" customHeight="1">
      <c r="A113" s="33"/>
      <c r="B113" s="34"/>
      <c r="C113" s="28" t="s">
        <v>14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6.5" customHeight="1">
      <c r="A114" s="33"/>
      <c r="B114" s="34"/>
      <c r="C114" s="33"/>
      <c r="D114" s="33"/>
      <c r="E114" s="281" t="str">
        <f>E7</f>
        <v>Syráreň - sociálne zázemie 2. NP</v>
      </c>
      <c r="F114" s="282"/>
      <c r="G114" s="282"/>
      <c r="H114" s="282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1" customFormat="1" ht="12" customHeight="1">
      <c r="B115" s="21"/>
      <c r="C115" s="28" t="s">
        <v>135</v>
      </c>
      <c r="L115" s="21"/>
    </row>
    <row r="116" spans="1:63" s="2" customFormat="1" ht="16.5" customHeight="1">
      <c r="A116" s="33"/>
      <c r="B116" s="34"/>
      <c r="C116" s="33"/>
      <c r="D116" s="33"/>
      <c r="E116" s="281" t="s">
        <v>2228</v>
      </c>
      <c r="F116" s="284"/>
      <c r="G116" s="284"/>
      <c r="H116" s="284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137</v>
      </c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3"/>
      <c r="D118" s="33"/>
      <c r="E118" s="272" t="str">
        <f>E11</f>
        <v>2022-0325 - 3.2 Elektroinštalácia - sociálne zázemie</v>
      </c>
      <c r="F118" s="284"/>
      <c r="G118" s="284"/>
      <c r="H118" s="284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18</v>
      </c>
      <c r="D120" s="33"/>
      <c r="E120" s="33"/>
      <c r="F120" s="26" t="str">
        <f>F14</f>
        <v>Bánovce na Bebravou</v>
      </c>
      <c r="G120" s="33"/>
      <c r="H120" s="33"/>
      <c r="I120" s="28" t="s">
        <v>20</v>
      </c>
      <c r="J120" s="59">
        <f>IF(J14="","",J14)</f>
        <v>44612</v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5.2" customHeight="1">
      <c r="A122" s="33"/>
      <c r="B122" s="34"/>
      <c r="C122" s="28" t="s">
        <v>21</v>
      </c>
      <c r="D122" s="33"/>
      <c r="E122" s="33"/>
      <c r="F122" s="26" t="str">
        <f>E17</f>
        <v>MILSY a.s.</v>
      </c>
      <c r="G122" s="33"/>
      <c r="H122" s="33"/>
      <c r="I122" s="28" t="s">
        <v>29</v>
      </c>
      <c r="J122" s="31" t="str">
        <f>E23</f>
        <v>Ing. Ivan Leitmann</v>
      </c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" customHeight="1">
      <c r="A123" s="33"/>
      <c r="B123" s="34"/>
      <c r="C123" s="28" t="s">
        <v>27</v>
      </c>
      <c r="D123" s="33"/>
      <c r="E123" s="33"/>
      <c r="F123" s="26" t="str">
        <f>IF(E20="","",E20)</f>
        <v>Vyplň údaj</v>
      </c>
      <c r="G123" s="33"/>
      <c r="H123" s="33"/>
      <c r="I123" s="28" t="s">
        <v>34</v>
      </c>
      <c r="J123" s="31" t="str">
        <f>E26</f>
        <v>Ing. Ivan Leitmann</v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3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32"/>
      <c r="B125" s="133"/>
      <c r="C125" s="134" t="s">
        <v>153</v>
      </c>
      <c r="D125" s="135" t="s">
        <v>61</v>
      </c>
      <c r="E125" s="135" t="s">
        <v>57</v>
      </c>
      <c r="F125" s="135" t="s">
        <v>58</v>
      </c>
      <c r="G125" s="135" t="s">
        <v>154</v>
      </c>
      <c r="H125" s="135" t="s">
        <v>155</v>
      </c>
      <c r="I125" s="135" t="s">
        <v>156</v>
      </c>
      <c r="J125" s="136" t="s">
        <v>143</v>
      </c>
      <c r="K125" s="137" t="s">
        <v>157</v>
      </c>
      <c r="L125" s="138"/>
      <c r="M125" s="66" t="s">
        <v>1</v>
      </c>
      <c r="N125" s="67" t="s">
        <v>40</v>
      </c>
      <c r="O125" s="67" t="s">
        <v>158</v>
      </c>
      <c r="P125" s="67" t="s">
        <v>159</v>
      </c>
      <c r="Q125" s="67" t="s">
        <v>160</v>
      </c>
      <c r="R125" s="67" t="s">
        <v>161</v>
      </c>
      <c r="S125" s="67" t="s">
        <v>162</v>
      </c>
      <c r="T125" s="68" t="s">
        <v>163</v>
      </c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</row>
    <row r="126" spans="1:63" s="2" customFormat="1" ht="22.9" customHeight="1">
      <c r="A126" s="33"/>
      <c r="B126" s="34"/>
      <c r="C126" s="73" t="s">
        <v>144</v>
      </c>
      <c r="D126" s="33"/>
      <c r="E126" s="33"/>
      <c r="F126" s="33"/>
      <c r="G126" s="33"/>
      <c r="H126" s="33"/>
      <c r="I126" s="33"/>
      <c r="J126" s="139">
        <f>BK126</f>
        <v>0</v>
      </c>
      <c r="K126" s="33"/>
      <c r="L126" s="34"/>
      <c r="M126" s="69"/>
      <c r="N126" s="60"/>
      <c r="O126" s="70"/>
      <c r="P126" s="140">
        <f>P127+P252</f>
        <v>0</v>
      </c>
      <c r="Q126" s="70"/>
      <c r="R126" s="140">
        <f>R127+R252</f>
        <v>82.741619999999998</v>
      </c>
      <c r="S126" s="70"/>
      <c r="T126" s="141">
        <f>T127+T252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75</v>
      </c>
      <c r="AU126" s="18" t="s">
        <v>145</v>
      </c>
      <c r="BK126" s="142">
        <f>BK127+BK252</f>
        <v>0</v>
      </c>
    </row>
    <row r="127" spans="1:63" s="12" customFormat="1" ht="25.9" customHeight="1">
      <c r="B127" s="143"/>
      <c r="D127" s="144" t="s">
        <v>75</v>
      </c>
      <c r="E127" s="145" t="s">
        <v>200</v>
      </c>
      <c r="F127" s="145" t="s">
        <v>624</v>
      </c>
      <c r="I127" s="146"/>
      <c r="J127" s="147">
        <f>BK127</f>
        <v>0</v>
      </c>
      <c r="L127" s="143"/>
      <c r="M127" s="148"/>
      <c r="N127" s="149"/>
      <c r="O127" s="149"/>
      <c r="P127" s="150">
        <f>P128+P184+P246+P248</f>
        <v>0</v>
      </c>
      <c r="Q127" s="149"/>
      <c r="R127" s="150">
        <f>R128+R184+R246+R248</f>
        <v>82.741619999999998</v>
      </c>
      <c r="S127" s="149"/>
      <c r="T127" s="151">
        <f>T128+T184+T246+T248</f>
        <v>0</v>
      </c>
      <c r="AR127" s="144" t="s">
        <v>93</v>
      </c>
      <c r="AT127" s="152" t="s">
        <v>75</v>
      </c>
      <c r="AU127" s="152" t="s">
        <v>76</v>
      </c>
      <c r="AY127" s="144" t="s">
        <v>166</v>
      </c>
      <c r="BK127" s="153">
        <f>BK128+BK184+BK246+BK248</f>
        <v>0</v>
      </c>
    </row>
    <row r="128" spans="1:63" s="12" customFormat="1" ht="22.9" customHeight="1">
      <c r="B128" s="143"/>
      <c r="D128" s="144" t="s">
        <v>75</v>
      </c>
      <c r="E128" s="154" t="s">
        <v>2234</v>
      </c>
      <c r="F128" s="154" t="s">
        <v>2235</v>
      </c>
      <c r="I128" s="146"/>
      <c r="J128" s="155">
        <f>BK128</f>
        <v>0</v>
      </c>
      <c r="L128" s="143"/>
      <c r="M128" s="148"/>
      <c r="N128" s="149"/>
      <c r="O128" s="149"/>
      <c r="P128" s="150">
        <f>SUM(P129:P183)</f>
        <v>0</v>
      </c>
      <c r="Q128" s="149"/>
      <c r="R128" s="150">
        <f>SUM(R129:R183)</f>
        <v>0</v>
      </c>
      <c r="S128" s="149"/>
      <c r="T128" s="151">
        <f>SUM(T129:T183)</f>
        <v>0</v>
      </c>
      <c r="AR128" s="144" t="s">
        <v>93</v>
      </c>
      <c r="AT128" s="152" t="s">
        <v>75</v>
      </c>
      <c r="AU128" s="152" t="s">
        <v>83</v>
      </c>
      <c r="AY128" s="144" t="s">
        <v>166</v>
      </c>
      <c r="BK128" s="153">
        <f>SUM(BK129:BK183)</f>
        <v>0</v>
      </c>
    </row>
    <row r="129" spans="1:65" s="2" customFormat="1" ht="24.2" customHeight="1">
      <c r="A129" s="33"/>
      <c r="B129" s="156"/>
      <c r="C129" s="157" t="s">
        <v>83</v>
      </c>
      <c r="D129" s="157" t="s">
        <v>168</v>
      </c>
      <c r="E129" s="158" t="s">
        <v>2505</v>
      </c>
      <c r="F129" s="159" t="s">
        <v>2506</v>
      </c>
      <c r="G129" s="160" t="s">
        <v>215</v>
      </c>
      <c r="H129" s="161">
        <v>250</v>
      </c>
      <c r="I129" s="162"/>
      <c r="J129" s="161">
        <f t="shared" ref="J129:J160" si="0">ROUND(I129*H129,3)</f>
        <v>0</v>
      </c>
      <c r="K129" s="163"/>
      <c r="L129" s="34"/>
      <c r="M129" s="164" t="s">
        <v>1</v>
      </c>
      <c r="N129" s="165" t="s">
        <v>42</v>
      </c>
      <c r="O129" s="62"/>
      <c r="P129" s="166">
        <f t="shared" ref="P129:P160" si="1">O129*H129</f>
        <v>0</v>
      </c>
      <c r="Q129" s="166">
        <v>0</v>
      </c>
      <c r="R129" s="166">
        <f t="shared" ref="R129:R160" si="2">Q129*H129</f>
        <v>0</v>
      </c>
      <c r="S129" s="166">
        <v>0</v>
      </c>
      <c r="T129" s="167">
        <f t="shared" ref="T129:T160" si="3"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8" t="s">
        <v>630</v>
      </c>
      <c r="AT129" s="168" t="s">
        <v>168</v>
      </c>
      <c r="AU129" s="168" t="s">
        <v>88</v>
      </c>
      <c r="AY129" s="18" t="s">
        <v>166</v>
      </c>
      <c r="BE129" s="169">
        <f t="shared" ref="BE129:BE160" si="4">IF(N129="základná",J129,0)</f>
        <v>0</v>
      </c>
      <c r="BF129" s="169">
        <f t="shared" ref="BF129:BF160" si="5">IF(N129="znížená",J129,0)</f>
        <v>0</v>
      </c>
      <c r="BG129" s="169">
        <f t="shared" ref="BG129:BG160" si="6">IF(N129="zákl. prenesená",J129,0)</f>
        <v>0</v>
      </c>
      <c r="BH129" s="169">
        <f t="shared" ref="BH129:BH160" si="7">IF(N129="zníž. prenesená",J129,0)</f>
        <v>0</v>
      </c>
      <c r="BI129" s="169">
        <f t="shared" ref="BI129:BI160" si="8">IF(N129="nulová",J129,0)</f>
        <v>0</v>
      </c>
      <c r="BJ129" s="18" t="s">
        <v>88</v>
      </c>
      <c r="BK129" s="170">
        <f t="shared" ref="BK129:BK160" si="9">ROUND(I129*H129,3)</f>
        <v>0</v>
      </c>
      <c r="BL129" s="18" t="s">
        <v>630</v>
      </c>
      <c r="BM129" s="168" t="s">
        <v>2507</v>
      </c>
    </row>
    <row r="130" spans="1:65" s="2" customFormat="1" ht="24.2" customHeight="1">
      <c r="A130" s="33"/>
      <c r="B130" s="156"/>
      <c r="C130" s="157" t="s">
        <v>88</v>
      </c>
      <c r="D130" s="157" t="s">
        <v>168</v>
      </c>
      <c r="E130" s="158" t="s">
        <v>2236</v>
      </c>
      <c r="F130" s="159" t="s">
        <v>2237</v>
      </c>
      <c r="G130" s="160" t="s">
        <v>215</v>
      </c>
      <c r="H130" s="161">
        <v>170</v>
      </c>
      <c r="I130" s="162"/>
      <c r="J130" s="161">
        <f t="shared" si="0"/>
        <v>0</v>
      </c>
      <c r="K130" s="163"/>
      <c r="L130" s="34"/>
      <c r="M130" s="164" t="s">
        <v>1</v>
      </c>
      <c r="N130" s="165" t="s">
        <v>42</v>
      </c>
      <c r="O130" s="62"/>
      <c r="P130" s="166">
        <f t="shared" si="1"/>
        <v>0</v>
      </c>
      <c r="Q130" s="166">
        <v>0</v>
      </c>
      <c r="R130" s="166">
        <f t="shared" si="2"/>
        <v>0</v>
      </c>
      <c r="S130" s="166">
        <v>0</v>
      </c>
      <c r="T130" s="167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630</v>
      </c>
      <c r="AT130" s="168" t="s">
        <v>168</v>
      </c>
      <c r="AU130" s="168" t="s">
        <v>88</v>
      </c>
      <c r="AY130" s="18" t="s">
        <v>166</v>
      </c>
      <c r="BE130" s="169">
        <f t="shared" si="4"/>
        <v>0</v>
      </c>
      <c r="BF130" s="169">
        <f t="shared" si="5"/>
        <v>0</v>
      </c>
      <c r="BG130" s="169">
        <f t="shared" si="6"/>
        <v>0</v>
      </c>
      <c r="BH130" s="169">
        <f t="shared" si="7"/>
        <v>0</v>
      </c>
      <c r="BI130" s="169">
        <f t="shared" si="8"/>
        <v>0</v>
      </c>
      <c r="BJ130" s="18" t="s">
        <v>88</v>
      </c>
      <c r="BK130" s="170">
        <f t="shared" si="9"/>
        <v>0</v>
      </c>
      <c r="BL130" s="18" t="s">
        <v>630</v>
      </c>
      <c r="BM130" s="168" t="s">
        <v>2508</v>
      </c>
    </row>
    <row r="131" spans="1:65" s="2" customFormat="1" ht="21.75" customHeight="1">
      <c r="A131" s="33"/>
      <c r="B131" s="156"/>
      <c r="C131" s="157" t="s">
        <v>93</v>
      </c>
      <c r="D131" s="157" t="s">
        <v>168</v>
      </c>
      <c r="E131" s="158" t="s">
        <v>2509</v>
      </c>
      <c r="F131" s="159" t="s">
        <v>2510</v>
      </c>
      <c r="G131" s="160" t="s">
        <v>221</v>
      </c>
      <c r="H131" s="161">
        <v>68</v>
      </c>
      <c r="I131" s="162"/>
      <c r="J131" s="161">
        <f t="shared" si="0"/>
        <v>0</v>
      </c>
      <c r="K131" s="163"/>
      <c r="L131" s="34"/>
      <c r="M131" s="164" t="s">
        <v>1</v>
      </c>
      <c r="N131" s="165" t="s">
        <v>42</v>
      </c>
      <c r="O131" s="62"/>
      <c r="P131" s="166">
        <f t="shared" si="1"/>
        <v>0</v>
      </c>
      <c r="Q131" s="166">
        <v>0</v>
      </c>
      <c r="R131" s="166">
        <f t="shared" si="2"/>
        <v>0</v>
      </c>
      <c r="S131" s="166">
        <v>0</v>
      </c>
      <c r="T131" s="167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630</v>
      </c>
      <c r="AT131" s="168" t="s">
        <v>168</v>
      </c>
      <c r="AU131" s="168" t="s">
        <v>88</v>
      </c>
      <c r="AY131" s="18" t="s">
        <v>166</v>
      </c>
      <c r="BE131" s="169">
        <f t="shared" si="4"/>
        <v>0</v>
      </c>
      <c r="BF131" s="169">
        <f t="shared" si="5"/>
        <v>0</v>
      </c>
      <c r="BG131" s="169">
        <f t="shared" si="6"/>
        <v>0</v>
      </c>
      <c r="BH131" s="169">
        <f t="shared" si="7"/>
        <v>0</v>
      </c>
      <c r="BI131" s="169">
        <f t="shared" si="8"/>
        <v>0</v>
      </c>
      <c r="BJ131" s="18" t="s">
        <v>88</v>
      </c>
      <c r="BK131" s="170">
        <f t="shared" si="9"/>
        <v>0</v>
      </c>
      <c r="BL131" s="18" t="s">
        <v>630</v>
      </c>
      <c r="BM131" s="168" t="s">
        <v>2511</v>
      </c>
    </row>
    <row r="132" spans="1:65" s="2" customFormat="1" ht="37.9" customHeight="1">
      <c r="A132" s="33"/>
      <c r="B132" s="156"/>
      <c r="C132" s="157" t="s">
        <v>172</v>
      </c>
      <c r="D132" s="157" t="s">
        <v>168</v>
      </c>
      <c r="E132" s="158" t="s">
        <v>2239</v>
      </c>
      <c r="F132" s="159" t="s">
        <v>2240</v>
      </c>
      <c r="G132" s="160" t="s">
        <v>221</v>
      </c>
      <c r="H132" s="161">
        <v>97</v>
      </c>
      <c r="I132" s="162"/>
      <c r="J132" s="161">
        <f t="shared" si="0"/>
        <v>0</v>
      </c>
      <c r="K132" s="163"/>
      <c r="L132" s="34"/>
      <c r="M132" s="164" t="s">
        <v>1</v>
      </c>
      <c r="N132" s="165" t="s">
        <v>42</v>
      </c>
      <c r="O132" s="62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630</v>
      </c>
      <c r="AT132" s="168" t="s">
        <v>168</v>
      </c>
      <c r="AU132" s="168" t="s">
        <v>88</v>
      </c>
      <c r="AY132" s="18" t="s">
        <v>166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8" t="s">
        <v>88</v>
      </c>
      <c r="BK132" s="170">
        <f t="shared" si="9"/>
        <v>0</v>
      </c>
      <c r="BL132" s="18" t="s">
        <v>630</v>
      </c>
      <c r="BM132" s="168" t="s">
        <v>2512</v>
      </c>
    </row>
    <row r="133" spans="1:65" s="2" customFormat="1" ht="37.9" customHeight="1">
      <c r="A133" s="33"/>
      <c r="B133" s="156"/>
      <c r="C133" s="157" t="s">
        <v>188</v>
      </c>
      <c r="D133" s="157" t="s">
        <v>168</v>
      </c>
      <c r="E133" s="158" t="s">
        <v>2242</v>
      </c>
      <c r="F133" s="159" t="s">
        <v>2243</v>
      </c>
      <c r="G133" s="160" t="s">
        <v>221</v>
      </c>
      <c r="H133" s="161">
        <v>12</v>
      </c>
      <c r="I133" s="162"/>
      <c r="J133" s="161">
        <f t="shared" si="0"/>
        <v>0</v>
      </c>
      <c r="K133" s="163"/>
      <c r="L133" s="34"/>
      <c r="M133" s="164" t="s">
        <v>1</v>
      </c>
      <c r="N133" s="165" t="s">
        <v>42</v>
      </c>
      <c r="O133" s="62"/>
      <c r="P133" s="166">
        <f t="shared" si="1"/>
        <v>0</v>
      </c>
      <c r="Q133" s="166">
        <v>0</v>
      </c>
      <c r="R133" s="166">
        <f t="shared" si="2"/>
        <v>0</v>
      </c>
      <c r="S133" s="166">
        <v>0</v>
      </c>
      <c r="T133" s="167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630</v>
      </c>
      <c r="AT133" s="168" t="s">
        <v>168</v>
      </c>
      <c r="AU133" s="168" t="s">
        <v>88</v>
      </c>
      <c r="AY133" s="18" t="s">
        <v>166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8" t="s">
        <v>88</v>
      </c>
      <c r="BK133" s="170">
        <f t="shared" si="9"/>
        <v>0</v>
      </c>
      <c r="BL133" s="18" t="s">
        <v>630</v>
      </c>
      <c r="BM133" s="168" t="s">
        <v>2513</v>
      </c>
    </row>
    <row r="134" spans="1:65" s="2" customFormat="1" ht="33" customHeight="1">
      <c r="A134" s="33"/>
      <c r="B134" s="156"/>
      <c r="C134" s="157" t="s">
        <v>195</v>
      </c>
      <c r="D134" s="157" t="s">
        <v>168</v>
      </c>
      <c r="E134" s="158" t="s">
        <v>2245</v>
      </c>
      <c r="F134" s="159" t="s">
        <v>2246</v>
      </c>
      <c r="G134" s="160" t="s">
        <v>221</v>
      </c>
      <c r="H134" s="161">
        <v>400</v>
      </c>
      <c r="I134" s="162"/>
      <c r="J134" s="161">
        <f t="shared" si="0"/>
        <v>0</v>
      </c>
      <c r="K134" s="163"/>
      <c r="L134" s="34"/>
      <c r="M134" s="164" t="s">
        <v>1</v>
      </c>
      <c r="N134" s="165" t="s">
        <v>42</v>
      </c>
      <c r="O134" s="62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630</v>
      </c>
      <c r="AT134" s="168" t="s">
        <v>168</v>
      </c>
      <c r="AU134" s="168" t="s">
        <v>88</v>
      </c>
      <c r="AY134" s="18" t="s">
        <v>166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8" t="s">
        <v>88</v>
      </c>
      <c r="BK134" s="170">
        <f t="shared" si="9"/>
        <v>0</v>
      </c>
      <c r="BL134" s="18" t="s">
        <v>630</v>
      </c>
      <c r="BM134" s="168" t="s">
        <v>2514</v>
      </c>
    </row>
    <row r="135" spans="1:65" s="2" customFormat="1" ht="16.5" customHeight="1">
      <c r="A135" s="33"/>
      <c r="B135" s="156"/>
      <c r="C135" s="157" t="s">
        <v>199</v>
      </c>
      <c r="D135" s="157" t="s">
        <v>168</v>
      </c>
      <c r="E135" s="158" t="s">
        <v>2248</v>
      </c>
      <c r="F135" s="159" t="s">
        <v>2249</v>
      </c>
      <c r="G135" s="160" t="s">
        <v>221</v>
      </c>
      <c r="H135" s="161">
        <v>50</v>
      </c>
      <c r="I135" s="162"/>
      <c r="J135" s="161">
        <f t="shared" si="0"/>
        <v>0</v>
      </c>
      <c r="K135" s="163"/>
      <c r="L135" s="34"/>
      <c r="M135" s="164" t="s">
        <v>1</v>
      </c>
      <c r="N135" s="165" t="s">
        <v>42</v>
      </c>
      <c r="O135" s="62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630</v>
      </c>
      <c r="AT135" s="168" t="s">
        <v>168</v>
      </c>
      <c r="AU135" s="168" t="s">
        <v>88</v>
      </c>
      <c r="AY135" s="18" t="s">
        <v>166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8" t="s">
        <v>88</v>
      </c>
      <c r="BK135" s="170">
        <f t="shared" si="9"/>
        <v>0</v>
      </c>
      <c r="BL135" s="18" t="s">
        <v>630</v>
      </c>
      <c r="BM135" s="168" t="s">
        <v>2515</v>
      </c>
    </row>
    <row r="136" spans="1:65" s="2" customFormat="1" ht="33" customHeight="1">
      <c r="A136" s="33"/>
      <c r="B136" s="156"/>
      <c r="C136" s="157" t="s">
        <v>203</v>
      </c>
      <c r="D136" s="157" t="s">
        <v>168</v>
      </c>
      <c r="E136" s="158" t="s">
        <v>2251</v>
      </c>
      <c r="F136" s="159" t="s">
        <v>2252</v>
      </c>
      <c r="G136" s="160" t="s">
        <v>215</v>
      </c>
      <c r="H136" s="161">
        <v>10</v>
      </c>
      <c r="I136" s="162"/>
      <c r="J136" s="161">
        <f t="shared" si="0"/>
        <v>0</v>
      </c>
      <c r="K136" s="163"/>
      <c r="L136" s="34"/>
      <c r="M136" s="164" t="s">
        <v>1</v>
      </c>
      <c r="N136" s="165" t="s">
        <v>42</v>
      </c>
      <c r="O136" s="62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630</v>
      </c>
      <c r="AT136" s="168" t="s">
        <v>168</v>
      </c>
      <c r="AU136" s="168" t="s">
        <v>88</v>
      </c>
      <c r="AY136" s="18" t="s">
        <v>166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8" t="s">
        <v>88</v>
      </c>
      <c r="BK136" s="170">
        <f t="shared" si="9"/>
        <v>0</v>
      </c>
      <c r="BL136" s="18" t="s">
        <v>630</v>
      </c>
      <c r="BM136" s="168" t="s">
        <v>2516</v>
      </c>
    </row>
    <row r="137" spans="1:65" s="2" customFormat="1" ht="16.5" customHeight="1">
      <c r="A137" s="33"/>
      <c r="B137" s="156"/>
      <c r="C137" s="157" t="s">
        <v>211</v>
      </c>
      <c r="D137" s="157" t="s">
        <v>168</v>
      </c>
      <c r="E137" s="158" t="s">
        <v>2517</v>
      </c>
      <c r="F137" s="159" t="s">
        <v>2518</v>
      </c>
      <c r="G137" s="160" t="s">
        <v>215</v>
      </c>
      <c r="H137" s="161">
        <v>52</v>
      </c>
      <c r="I137" s="162"/>
      <c r="J137" s="161">
        <f t="shared" si="0"/>
        <v>0</v>
      </c>
      <c r="K137" s="163"/>
      <c r="L137" s="34"/>
      <c r="M137" s="164" t="s">
        <v>1</v>
      </c>
      <c r="N137" s="165" t="s">
        <v>42</v>
      </c>
      <c r="O137" s="62"/>
      <c r="P137" s="166">
        <f t="shared" si="1"/>
        <v>0</v>
      </c>
      <c r="Q137" s="166">
        <v>0</v>
      </c>
      <c r="R137" s="166">
        <f t="shared" si="2"/>
        <v>0</v>
      </c>
      <c r="S137" s="166">
        <v>0</v>
      </c>
      <c r="T137" s="167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630</v>
      </c>
      <c r="AT137" s="168" t="s">
        <v>168</v>
      </c>
      <c r="AU137" s="168" t="s">
        <v>88</v>
      </c>
      <c r="AY137" s="18" t="s">
        <v>166</v>
      </c>
      <c r="BE137" s="169">
        <f t="shared" si="4"/>
        <v>0</v>
      </c>
      <c r="BF137" s="169">
        <f t="shared" si="5"/>
        <v>0</v>
      </c>
      <c r="BG137" s="169">
        <f t="shared" si="6"/>
        <v>0</v>
      </c>
      <c r="BH137" s="169">
        <f t="shared" si="7"/>
        <v>0</v>
      </c>
      <c r="BI137" s="169">
        <f t="shared" si="8"/>
        <v>0</v>
      </c>
      <c r="BJ137" s="18" t="s">
        <v>88</v>
      </c>
      <c r="BK137" s="170">
        <f t="shared" si="9"/>
        <v>0</v>
      </c>
      <c r="BL137" s="18" t="s">
        <v>630</v>
      </c>
      <c r="BM137" s="168" t="s">
        <v>2519</v>
      </c>
    </row>
    <row r="138" spans="1:65" s="2" customFormat="1" ht="24.2" customHeight="1">
      <c r="A138" s="33"/>
      <c r="B138" s="156"/>
      <c r="C138" s="157" t="s">
        <v>218</v>
      </c>
      <c r="D138" s="157" t="s">
        <v>168</v>
      </c>
      <c r="E138" s="158" t="s">
        <v>2257</v>
      </c>
      <c r="F138" s="159" t="s">
        <v>2258</v>
      </c>
      <c r="G138" s="160" t="s">
        <v>221</v>
      </c>
      <c r="H138" s="161">
        <v>50</v>
      </c>
      <c r="I138" s="162"/>
      <c r="J138" s="161">
        <f t="shared" si="0"/>
        <v>0</v>
      </c>
      <c r="K138" s="163"/>
      <c r="L138" s="34"/>
      <c r="M138" s="164" t="s">
        <v>1</v>
      </c>
      <c r="N138" s="165" t="s">
        <v>42</v>
      </c>
      <c r="O138" s="62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630</v>
      </c>
      <c r="AT138" s="168" t="s">
        <v>168</v>
      </c>
      <c r="AU138" s="168" t="s">
        <v>88</v>
      </c>
      <c r="AY138" s="18" t="s">
        <v>166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8" t="s">
        <v>88</v>
      </c>
      <c r="BK138" s="170">
        <f t="shared" si="9"/>
        <v>0</v>
      </c>
      <c r="BL138" s="18" t="s">
        <v>630</v>
      </c>
      <c r="BM138" s="168" t="s">
        <v>2520</v>
      </c>
    </row>
    <row r="139" spans="1:65" s="2" customFormat="1" ht="24.2" customHeight="1">
      <c r="A139" s="33"/>
      <c r="B139" s="156"/>
      <c r="C139" s="157" t="s">
        <v>224</v>
      </c>
      <c r="D139" s="157" t="s">
        <v>168</v>
      </c>
      <c r="E139" s="158" t="s">
        <v>2260</v>
      </c>
      <c r="F139" s="159" t="s">
        <v>2261</v>
      </c>
      <c r="G139" s="160" t="s">
        <v>221</v>
      </c>
      <c r="H139" s="161">
        <v>110</v>
      </c>
      <c r="I139" s="162"/>
      <c r="J139" s="161">
        <f t="shared" si="0"/>
        <v>0</v>
      </c>
      <c r="K139" s="163"/>
      <c r="L139" s="34"/>
      <c r="M139" s="164" t="s">
        <v>1</v>
      </c>
      <c r="N139" s="165" t="s">
        <v>42</v>
      </c>
      <c r="O139" s="62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630</v>
      </c>
      <c r="AT139" s="168" t="s">
        <v>168</v>
      </c>
      <c r="AU139" s="168" t="s">
        <v>88</v>
      </c>
      <c r="AY139" s="18" t="s">
        <v>166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8" t="s">
        <v>88</v>
      </c>
      <c r="BK139" s="170">
        <f t="shared" si="9"/>
        <v>0</v>
      </c>
      <c r="BL139" s="18" t="s">
        <v>630</v>
      </c>
      <c r="BM139" s="168" t="s">
        <v>2521</v>
      </c>
    </row>
    <row r="140" spans="1:65" s="2" customFormat="1" ht="24.2" customHeight="1">
      <c r="A140" s="33"/>
      <c r="B140" s="156"/>
      <c r="C140" s="157" t="s">
        <v>228</v>
      </c>
      <c r="D140" s="157" t="s">
        <v>168</v>
      </c>
      <c r="E140" s="158" t="s">
        <v>2263</v>
      </c>
      <c r="F140" s="159" t="s">
        <v>2264</v>
      </c>
      <c r="G140" s="160" t="s">
        <v>221</v>
      </c>
      <c r="H140" s="161">
        <v>240</v>
      </c>
      <c r="I140" s="162"/>
      <c r="J140" s="161">
        <f t="shared" si="0"/>
        <v>0</v>
      </c>
      <c r="K140" s="163"/>
      <c r="L140" s="34"/>
      <c r="M140" s="164" t="s">
        <v>1</v>
      </c>
      <c r="N140" s="165" t="s">
        <v>42</v>
      </c>
      <c r="O140" s="62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630</v>
      </c>
      <c r="AT140" s="168" t="s">
        <v>168</v>
      </c>
      <c r="AU140" s="168" t="s">
        <v>88</v>
      </c>
      <c r="AY140" s="18" t="s">
        <v>166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8" t="s">
        <v>88</v>
      </c>
      <c r="BK140" s="170">
        <f t="shared" si="9"/>
        <v>0</v>
      </c>
      <c r="BL140" s="18" t="s">
        <v>630</v>
      </c>
      <c r="BM140" s="168" t="s">
        <v>2522</v>
      </c>
    </row>
    <row r="141" spans="1:65" s="2" customFormat="1" ht="24.2" customHeight="1">
      <c r="A141" s="33"/>
      <c r="B141" s="156"/>
      <c r="C141" s="157" t="s">
        <v>233</v>
      </c>
      <c r="D141" s="157" t="s">
        <v>168</v>
      </c>
      <c r="E141" s="158" t="s">
        <v>2266</v>
      </c>
      <c r="F141" s="159" t="s">
        <v>2267</v>
      </c>
      <c r="G141" s="160" t="s">
        <v>221</v>
      </c>
      <c r="H141" s="161">
        <v>40</v>
      </c>
      <c r="I141" s="162"/>
      <c r="J141" s="161">
        <f t="shared" si="0"/>
        <v>0</v>
      </c>
      <c r="K141" s="163"/>
      <c r="L141" s="34"/>
      <c r="M141" s="164" t="s">
        <v>1</v>
      </c>
      <c r="N141" s="165" t="s">
        <v>42</v>
      </c>
      <c r="O141" s="62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630</v>
      </c>
      <c r="AT141" s="168" t="s">
        <v>168</v>
      </c>
      <c r="AU141" s="168" t="s">
        <v>88</v>
      </c>
      <c r="AY141" s="18" t="s">
        <v>166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8" t="s">
        <v>88</v>
      </c>
      <c r="BK141" s="170">
        <f t="shared" si="9"/>
        <v>0</v>
      </c>
      <c r="BL141" s="18" t="s">
        <v>630</v>
      </c>
      <c r="BM141" s="168" t="s">
        <v>2523</v>
      </c>
    </row>
    <row r="142" spans="1:65" s="2" customFormat="1" ht="24.2" customHeight="1">
      <c r="A142" s="33"/>
      <c r="B142" s="156"/>
      <c r="C142" s="157" t="s">
        <v>240</v>
      </c>
      <c r="D142" s="157" t="s">
        <v>168</v>
      </c>
      <c r="E142" s="158" t="s">
        <v>2524</v>
      </c>
      <c r="F142" s="159" t="s">
        <v>2525</v>
      </c>
      <c r="G142" s="160" t="s">
        <v>221</v>
      </c>
      <c r="H142" s="161">
        <v>20</v>
      </c>
      <c r="I142" s="162"/>
      <c r="J142" s="161">
        <f t="shared" si="0"/>
        <v>0</v>
      </c>
      <c r="K142" s="163"/>
      <c r="L142" s="34"/>
      <c r="M142" s="164" t="s">
        <v>1</v>
      </c>
      <c r="N142" s="165" t="s">
        <v>42</v>
      </c>
      <c r="O142" s="62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630</v>
      </c>
      <c r="AT142" s="168" t="s">
        <v>168</v>
      </c>
      <c r="AU142" s="168" t="s">
        <v>88</v>
      </c>
      <c r="AY142" s="18" t="s">
        <v>166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8" t="s">
        <v>88</v>
      </c>
      <c r="BK142" s="170">
        <f t="shared" si="9"/>
        <v>0</v>
      </c>
      <c r="BL142" s="18" t="s">
        <v>630</v>
      </c>
      <c r="BM142" s="168" t="s">
        <v>2526</v>
      </c>
    </row>
    <row r="143" spans="1:65" s="2" customFormat="1" ht="24.2" customHeight="1">
      <c r="A143" s="33"/>
      <c r="B143" s="156"/>
      <c r="C143" s="157" t="s">
        <v>245</v>
      </c>
      <c r="D143" s="157" t="s">
        <v>168</v>
      </c>
      <c r="E143" s="158" t="s">
        <v>2527</v>
      </c>
      <c r="F143" s="159" t="s">
        <v>2528</v>
      </c>
      <c r="G143" s="160" t="s">
        <v>221</v>
      </c>
      <c r="H143" s="161">
        <v>14</v>
      </c>
      <c r="I143" s="162"/>
      <c r="J143" s="161">
        <f t="shared" si="0"/>
        <v>0</v>
      </c>
      <c r="K143" s="163"/>
      <c r="L143" s="34"/>
      <c r="M143" s="164" t="s">
        <v>1</v>
      </c>
      <c r="N143" s="165" t="s">
        <v>42</v>
      </c>
      <c r="O143" s="62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630</v>
      </c>
      <c r="AT143" s="168" t="s">
        <v>168</v>
      </c>
      <c r="AU143" s="168" t="s">
        <v>88</v>
      </c>
      <c r="AY143" s="18" t="s">
        <v>166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8" t="s">
        <v>88</v>
      </c>
      <c r="BK143" s="170">
        <f t="shared" si="9"/>
        <v>0</v>
      </c>
      <c r="BL143" s="18" t="s">
        <v>630</v>
      </c>
      <c r="BM143" s="168" t="s">
        <v>2529</v>
      </c>
    </row>
    <row r="144" spans="1:65" s="2" customFormat="1" ht="24.2" customHeight="1">
      <c r="A144" s="33"/>
      <c r="B144" s="156"/>
      <c r="C144" s="157" t="s">
        <v>249</v>
      </c>
      <c r="D144" s="157" t="s">
        <v>168</v>
      </c>
      <c r="E144" s="158" t="s">
        <v>2530</v>
      </c>
      <c r="F144" s="159" t="s">
        <v>2531</v>
      </c>
      <c r="G144" s="160" t="s">
        <v>221</v>
      </c>
      <c r="H144" s="161">
        <v>16</v>
      </c>
      <c r="I144" s="162"/>
      <c r="J144" s="161">
        <f t="shared" si="0"/>
        <v>0</v>
      </c>
      <c r="K144" s="163"/>
      <c r="L144" s="34"/>
      <c r="M144" s="164" t="s">
        <v>1</v>
      </c>
      <c r="N144" s="165" t="s">
        <v>42</v>
      </c>
      <c r="O144" s="62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630</v>
      </c>
      <c r="AT144" s="168" t="s">
        <v>168</v>
      </c>
      <c r="AU144" s="168" t="s">
        <v>88</v>
      </c>
      <c r="AY144" s="18" t="s">
        <v>166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8" t="s">
        <v>88</v>
      </c>
      <c r="BK144" s="170">
        <f t="shared" si="9"/>
        <v>0</v>
      </c>
      <c r="BL144" s="18" t="s">
        <v>630</v>
      </c>
      <c r="BM144" s="168" t="s">
        <v>2532</v>
      </c>
    </row>
    <row r="145" spans="1:65" s="2" customFormat="1" ht="24.2" customHeight="1">
      <c r="A145" s="33"/>
      <c r="B145" s="156"/>
      <c r="C145" s="157" t="s">
        <v>254</v>
      </c>
      <c r="D145" s="157" t="s">
        <v>168</v>
      </c>
      <c r="E145" s="158" t="s">
        <v>2269</v>
      </c>
      <c r="F145" s="159" t="s">
        <v>2270</v>
      </c>
      <c r="G145" s="160" t="s">
        <v>221</v>
      </c>
      <c r="H145" s="161">
        <v>70</v>
      </c>
      <c r="I145" s="162"/>
      <c r="J145" s="161">
        <f t="shared" si="0"/>
        <v>0</v>
      </c>
      <c r="K145" s="163"/>
      <c r="L145" s="34"/>
      <c r="M145" s="164" t="s">
        <v>1</v>
      </c>
      <c r="N145" s="165" t="s">
        <v>42</v>
      </c>
      <c r="O145" s="62"/>
      <c r="P145" s="166">
        <f t="shared" si="1"/>
        <v>0</v>
      </c>
      <c r="Q145" s="166">
        <v>0</v>
      </c>
      <c r="R145" s="166">
        <f t="shared" si="2"/>
        <v>0</v>
      </c>
      <c r="S145" s="166">
        <v>0</v>
      </c>
      <c r="T145" s="167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630</v>
      </c>
      <c r="AT145" s="168" t="s">
        <v>168</v>
      </c>
      <c r="AU145" s="168" t="s">
        <v>88</v>
      </c>
      <c r="AY145" s="18" t="s">
        <v>166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8" t="s">
        <v>88</v>
      </c>
      <c r="BK145" s="170">
        <f t="shared" si="9"/>
        <v>0</v>
      </c>
      <c r="BL145" s="18" t="s">
        <v>630</v>
      </c>
      <c r="BM145" s="168" t="s">
        <v>2533</v>
      </c>
    </row>
    <row r="146" spans="1:65" s="2" customFormat="1" ht="24.2" customHeight="1">
      <c r="A146" s="33"/>
      <c r="B146" s="156"/>
      <c r="C146" s="157" t="s">
        <v>260</v>
      </c>
      <c r="D146" s="157" t="s">
        <v>168</v>
      </c>
      <c r="E146" s="158" t="s">
        <v>2534</v>
      </c>
      <c r="F146" s="159" t="s">
        <v>2535</v>
      </c>
      <c r="G146" s="160" t="s">
        <v>221</v>
      </c>
      <c r="H146" s="161">
        <v>6</v>
      </c>
      <c r="I146" s="162"/>
      <c r="J146" s="161">
        <f t="shared" si="0"/>
        <v>0</v>
      </c>
      <c r="K146" s="163"/>
      <c r="L146" s="34"/>
      <c r="M146" s="164" t="s">
        <v>1</v>
      </c>
      <c r="N146" s="165" t="s">
        <v>42</v>
      </c>
      <c r="O146" s="62"/>
      <c r="P146" s="166">
        <f t="shared" si="1"/>
        <v>0</v>
      </c>
      <c r="Q146" s="166">
        <v>0</v>
      </c>
      <c r="R146" s="166">
        <f t="shared" si="2"/>
        <v>0</v>
      </c>
      <c r="S146" s="166">
        <v>0</v>
      </c>
      <c r="T146" s="167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630</v>
      </c>
      <c r="AT146" s="168" t="s">
        <v>168</v>
      </c>
      <c r="AU146" s="168" t="s">
        <v>88</v>
      </c>
      <c r="AY146" s="18" t="s">
        <v>166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8" t="s">
        <v>88</v>
      </c>
      <c r="BK146" s="170">
        <f t="shared" si="9"/>
        <v>0</v>
      </c>
      <c r="BL146" s="18" t="s">
        <v>630</v>
      </c>
      <c r="BM146" s="168" t="s">
        <v>2536</v>
      </c>
    </row>
    <row r="147" spans="1:65" s="2" customFormat="1" ht="21.75" customHeight="1">
      <c r="A147" s="33"/>
      <c r="B147" s="156"/>
      <c r="C147" s="157" t="s">
        <v>355</v>
      </c>
      <c r="D147" s="157" t="s">
        <v>168</v>
      </c>
      <c r="E147" s="158" t="s">
        <v>2272</v>
      </c>
      <c r="F147" s="159" t="s">
        <v>2273</v>
      </c>
      <c r="G147" s="160" t="s">
        <v>221</v>
      </c>
      <c r="H147" s="161">
        <v>72</v>
      </c>
      <c r="I147" s="162"/>
      <c r="J147" s="161">
        <f t="shared" si="0"/>
        <v>0</v>
      </c>
      <c r="K147" s="163"/>
      <c r="L147" s="34"/>
      <c r="M147" s="164" t="s">
        <v>1</v>
      </c>
      <c r="N147" s="165" t="s">
        <v>42</v>
      </c>
      <c r="O147" s="62"/>
      <c r="P147" s="166">
        <f t="shared" si="1"/>
        <v>0</v>
      </c>
      <c r="Q147" s="166">
        <v>0</v>
      </c>
      <c r="R147" s="166">
        <f t="shared" si="2"/>
        <v>0</v>
      </c>
      <c r="S147" s="166">
        <v>0</v>
      </c>
      <c r="T147" s="167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630</v>
      </c>
      <c r="AT147" s="168" t="s">
        <v>168</v>
      </c>
      <c r="AU147" s="168" t="s">
        <v>88</v>
      </c>
      <c r="AY147" s="18" t="s">
        <v>166</v>
      </c>
      <c r="BE147" s="169">
        <f t="shared" si="4"/>
        <v>0</v>
      </c>
      <c r="BF147" s="169">
        <f t="shared" si="5"/>
        <v>0</v>
      </c>
      <c r="BG147" s="169">
        <f t="shared" si="6"/>
        <v>0</v>
      </c>
      <c r="BH147" s="169">
        <f t="shared" si="7"/>
        <v>0</v>
      </c>
      <c r="BI147" s="169">
        <f t="shared" si="8"/>
        <v>0</v>
      </c>
      <c r="BJ147" s="18" t="s">
        <v>88</v>
      </c>
      <c r="BK147" s="170">
        <f t="shared" si="9"/>
        <v>0</v>
      </c>
      <c r="BL147" s="18" t="s">
        <v>630</v>
      </c>
      <c r="BM147" s="168" t="s">
        <v>2537</v>
      </c>
    </row>
    <row r="148" spans="1:65" s="2" customFormat="1" ht="21.75" customHeight="1">
      <c r="A148" s="33"/>
      <c r="B148" s="156"/>
      <c r="C148" s="157" t="s">
        <v>7</v>
      </c>
      <c r="D148" s="157" t="s">
        <v>168</v>
      </c>
      <c r="E148" s="158" t="s">
        <v>2538</v>
      </c>
      <c r="F148" s="159" t="s">
        <v>2539</v>
      </c>
      <c r="G148" s="160" t="s">
        <v>221</v>
      </c>
      <c r="H148" s="161">
        <v>1</v>
      </c>
      <c r="I148" s="162"/>
      <c r="J148" s="161">
        <f t="shared" si="0"/>
        <v>0</v>
      </c>
      <c r="K148" s="163"/>
      <c r="L148" s="34"/>
      <c r="M148" s="164" t="s">
        <v>1</v>
      </c>
      <c r="N148" s="165" t="s">
        <v>42</v>
      </c>
      <c r="O148" s="62"/>
      <c r="P148" s="166">
        <f t="shared" si="1"/>
        <v>0</v>
      </c>
      <c r="Q148" s="166">
        <v>0</v>
      </c>
      <c r="R148" s="166">
        <f t="shared" si="2"/>
        <v>0</v>
      </c>
      <c r="S148" s="166">
        <v>0</v>
      </c>
      <c r="T148" s="167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630</v>
      </c>
      <c r="AT148" s="168" t="s">
        <v>168</v>
      </c>
      <c r="AU148" s="168" t="s">
        <v>88</v>
      </c>
      <c r="AY148" s="18" t="s">
        <v>166</v>
      </c>
      <c r="BE148" s="169">
        <f t="shared" si="4"/>
        <v>0</v>
      </c>
      <c r="BF148" s="169">
        <f t="shared" si="5"/>
        <v>0</v>
      </c>
      <c r="BG148" s="169">
        <f t="shared" si="6"/>
        <v>0</v>
      </c>
      <c r="BH148" s="169">
        <f t="shared" si="7"/>
        <v>0</v>
      </c>
      <c r="BI148" s="169">
        <f t="shared" si="8"/>
        <v>0</v>
      </c>
      <c r="BJ148" s="18" t="s">
        <v>88</v>
      </c>
      <c r="BK148" s="170">
        <f t="shared" si="9"/>
        <v>0</v>
      </c>
      <c r="BL148" s="18" t="s">
        <v>630</v>
      </c>
      <c r="BM148" s="168" t="s">
        <v>2540</v>
      </c>
    </row>
    <row r="149" spans="1:65" s="2" customFormat="1" ht="24.2" customHeight="1">
      <c r="A149" s="33"/>
      <c r="B149" s="156"/>
      <c r="C149" s="157" t="s">
        <v>364</v>
      </c>
      <c r="D149" s="157" t="s">
        <v>168</v>
      </c>
      <c r="E149" s="158" t="s">
        <v>2541</v>
      </c>
      <c r="F149" s="159" t="s">
        <v>2542</v>
      </c>
      <c r="G149" s="160" t="s">
        <v>221</v>
      </c>
      <c r="H149" s="161">
        <v>13</v>
      </c>
      <c r="I149" s="162"/>
      <c r="J149" s="161">
        <f t="shared" si="0"/>
        <v>0</v>
      </c>
      <c r="K149" s="163"/>
      <c r="L149" s="34"/>
      <c r="M149" s="164" t="s">
        <v>1</v>
      </c>
      <c r="N149" s="165" t="s">
        <v>42</v>
      </c>
      <c r="O149" s="62"/>
      <c r="P149" s="166">
        <f t="shared" si="1"/>
        <v>0</v>
      </c>
      <c r="Q149" s="166">
        <v>0</v>
      </c>
      <c r="R149" s="166">
        <f t="shared" si="2"/>
        <v>0</v>
      </c>
      <c r="S149" s="166">
        <v>0</v>
      </c>
      <c r="T149" s="167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630</v>
      </c>
      <c r="AT149" s="168" t="s">
        <v>168</v>
      </c>
      <c r="AU149" s="168" t="s">
        <v>88</v>
      </c>
      <c r="AY149" s="18" t="s">
        <v>166</v>
      </c>
      <c r="BE149" s="169">
        <f t="shared" si="4"/>
        <v>0</v>
      </c>
      <c r="BF149" s="169">
        <f t="shared" si="5"/>
        <v>0</v>
      </c>
      <c r="BG149" s="169">
        <f t="shared" si="6"/>
        <v>0</v>
      </c>
      <c r="BH149" s="169">
        <f t="shared" si="7"/>
        <v>0</v>
      </c>
      <c r="BI149" s="169">
        <f t="shared" si="8"/>
        <v>0</v>
      </c>
      <c r="BJ149" s="18" t="s">
        <v>88</v>
      </c>
      <c r="BK149" s="170">
        <f t="shared" si="9"/>
        <v>0</v>
      </c>
      <c r="BL149" s="18" t="s">
        <v>630</v>
      </c>
      <c r="BM149" s="168" t="s">
        <v>2543</v>
      </c>
    </row>
    <row r="150" spans="1:65" s="2" customFormat="1" ht="24.2" customHeight="1">
      <c r="A150" s="33"/>
      <c r="B150" s="156"/>
      <c r="C150" s="157" t="s">
        <v>375</v>
      </c>
      <c r="D150" s="157" t="s">
        <v>168</v>
      </c>
      <c r="E150" s="158" t="s">
        <v>2544</v>
      </c>
      <c r="F150" s="159" t="s">
        <v>2545</v>
      </c>
      <c r="G150" s="160" t="s">
        <v>221</v>
      </c>
      <c r="H150" s="161">
        <v>11</v>
      </c>
      <c r="I150" s="162"/>
      <c r="J150" s="161">
        <f t="shared" si="0"/>
        <v>0</v>
      </c>
      <c r="K150" s="163"/>
      <c r="L150" s="34"/>
      <c r="M150" s="164" t="s">
        <v>1</v>
      </c>
      <c r="N150" s="165" t="s">
        <v>42</v>
      </c>
      <c r="O150" s="62"/>
      <c r="P150" s="166">
        <f t="shared" si="1"/>
        <v>0</v>
      </c>
      <c r="Q150" s="166">
        <v>0</v>
      </c>
      <c r="R150" s="166">
        <f t="shared" si="2"/>
        <v>0</v>
      </c>
      <c r="S150" s="166">
        <v>0</v>
      </c>
      <c r="T150" s="167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630</v>
      </c>
      <c r="AT150" s="168" t="s">
        <v>168</v>
      </c>
      <c r="AU150" s="168" t="s">
        <v>88</v>
      </c>
      <c r="AY150" s="18" t="s">
        <v>166</v>
      </c>
      <c r="BE150" s="169">
        <f t="shared" si="4"/>
        <v>0</v>
      </c>
      <c r="BF150" s="169">
        <f t="shared" si="5"/>
        <v>0</v>
      </c>
      <c r="BG150" s="169">
        <f t="shared" si="6"/>
        <v>0</v>
      </c>
      <c r="BH150" s="169">
        <f t="shared" si="7"/>
        <v>0</v>
      </c>
      <c r="BI150" s="169">
        <f t="shared" si="8"/>
        <v>0</v>
      </c>
      <c r="BJ150" s="18" t="s">
        <v>88</v>
      </c>
      <c r="BK150" s="170">
        <f t="shared" si="9"/>
        <v>0</v>
      </c>
      <c r="BL150" s="18" t="s">
        <v>630</v>
      </c>
      <c r="BM150" s="168" t="s">
        <v>2546</v>
      </c>
    </row>
    <row r="151" spans="1:65" s="2" customFormat="1" ht="24.2" customHeight="1">
      <c r="A151" s="33"/>
      <c r="B151" s="156"/>
      <c r="C151" s="157" t="s">
        <v>380</v>
      </c>
      <c r="D151" s="157" t="s">
        <v>168</v>
      </c>
      <c r="E151" s="158" t="s">
        <v>2547</v>
      </c>
      <c r="F151" s="159" t="s">
        <v>2548</v>
      </c>
      <c r="G151" s="160" t="s">
        <v>221</v>
      </c>
      <c r="H151" s="161">
        <v>1</v>
      </c>
      <c r="I151" s="162"/>
      <c r="J151" s="161">
        <f t="shared" si="0"/>
        <v>0</v>
      </c>
      <c r="K151" s="163"/>
      <c r="L151" s="34"/>
      <c r="M151" s="164" t="s">
        <v>1</v>
      </c>
      <c r="N151" s="165" t="s">
        <v>42</v>
      </c>
      <c r="O151" s="62"/>
      <c r="P151" s="166">
        <f t="shared" si="1"/>
        <v>0</v>
      </c>
      <c r="Q151" s="166">
        <v>0</v>
      </c>
      <c r="R151" s="166">
        <f t="shared" si="2"/>
        <v>0</v>
      </c>
      <c r="S151" s="166">
        <v>0</v>
      </c>
      <c r="T151" s="167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630</v>
      </c>
      <c r="AT151" s="168" t="s">
        <v>168</v>
      </c>
      <c r="AU151" s="168" t="s">
        <v>88</v>
      </c>
      <c r="AY151" s="18" t="s">
        <v>166</v>
      </c>
      <c r="BE151" s="169">
        <f t="shared" si="4"/>
        <v>0</v>
      </c>
      <c r="BF151" s="169">
        <f t="shared" si="5"/>
        <v>0</v>
      </c>
      <c r="BG151" s="169">
        <f t="shared" si="6"/>
        <v>0</v>
      </c>
      <c r="BH151" s="169">
        <f t="shared" si="7"/>
        <v>0</v>
      </c>
      <c r="BI151" s="169">
        <f t="shared" si="8"/>
        <v>0</v>
      </c>
      <c r="BJ151" s="18" t="s">
        <v>88</v>
      </c>
      <c r="BK151" s="170">
        <f t="shared" si="9"/>
        <v>0</v>
      </c>
      <c r="BL151" s="18" t="s">
        <v>630</v>
      </c>
      <c r="BM151" s="168" t="s">
        <v>2549</v>
      </c>
    </row>
    <row r="152" spans="1:65" s="2" customFormat="1" ht="16.5" customHeight="1">
      <c r="A152" s="33"/>
      <c r="B152" s="156"/>
      <c r="C152" s="157" t="s">
        <v>384</v>
      </c>
      <c r="D152" s="157" t="s">
        <v>168</v>
      </c>
      <c r="E152" s="158" t="s">
        <v>2275</v>
      </c>
      <c r="F152" s="159" t="s">
        <v>2276</v>
      </c>
      <c r="G152" s="160" t="s">
        <v>221</v>
      </c>
      <c r="H152" s="161">
        <v>10</v>
      </c>
      <c r="I152" s="162"/>
      <c r="J152" s="161">
        <f t="shared" si="0"/>
        <v>0</v>
      </c>
      <c r="K152" s="163"/>
      <c r="L152" s="34"/>
      <c r="M152" s="164" t="s">
        <v>1</v>
      </c>
      <c r="N152" s="165" t="s">
        <v>42</v>
      </c>
      <c r="O152" s="62"/>
      <c r="P152" s="166">
        <f t="shared" si="1"/>
        <v>0</v>
      </c>
      <c r="Q152" s="166">
        <v>0</v>
      </c>
      <c r="R152" s="166">
        <f t="shared" si="2"/>
        <v>0</v>
      </c>
      <c r="S152" s="166">
        <v>0</v>
      </c>
      <c r="T152" s="167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630</v>
      </c>
      <c r="AT152" s="168" t="s">
        <v>168</v>
      </c>
      <c r="AU152" s="168" t="s">
        <v>88</v>
      </c>
      <c r="AY152" s="18" t="s">
        <v>166</v>
      </c>
      <c r="BE152" s="169">
        <f t="shared" si="4"/>
        <v>0</v>
      </c>
      <c r="BF152" s="169">
        <f t="shared" si="5"/>
        <v>0</v>
      </c>
      <c r="BG152" s="169">
        <f t="shared" si="6"/>
        <v>0</v>
      </c>
      <c r="BH152" s="169">
        <f t="shared" si="7"/>
        <v>0</v>
      </c>
      <c r="BI152" s="169">
        <f t="shared" si="8"/>
        <v>0</v>
      </c>
      <c r="BJ152" s="18" t="s">
        <v>88</v>
      </c>
      <c r="BK152" s="170">
        <f t="shared" si="9"/>
        <v>0</v>
      </c>
      <c r="BL152" s="18" t="s">
        <v>630</v>
      </c>
      <c r="BM152" s="168" t="s">
        <v>2550</v>
      </c>
    </row>
    <row r="153" spans="1:65" s="2" customFormat="1" ht="16.5" customHeight="1">
      <c r="A153" s="33"/>
      <c r="B153" s="156"/>
      <c r="C153" s="157" t="s">
        <v>390</v>
      </c>
      <c r="D153" s="157" t="s">
        <v>168</v>
      </c>
      <c r="E153" s="158" t="s">
        <v>2551</v>
      </c>
      <c r="F153" s="159" t="s">
        <v>2552</v>
      </c>
      <c r="G153" s="160" t="s">
        <v>221</v>
      </c>
      <c r="H153" s="161">
        <v>12</v>
      </c>
      <c r="I153" s="162"/>
      <c r="J153" s="161">
        <f t="shared" si="0"/>
        <v>0</v>
      </c>
      <c r="K153" s="163"/>
      <c r="L153" s="34"/>
      <c r="M153" s="164" t="s">
        <v>1</v>
      </c>
      <c r="N153" s="165" t="s">
        <v>42</v>
      </c>
      <c r="O153" s="62"/>
      <c r="P153" s="166">
        <f t="shared" si="1"/>
        <v>0</v>
      </c>
      <c r="Q153" s="166">
        <v>0</v>
      </c>
      <c r="R153" s="166">
        <f t="shared" si="2"/>
        <v>0</v>
      </c>
      <c r="S153" s="166">
        <v>0</v>
      </c>
      <c r="T153" s="167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630</v>
      </c>
      <c r="AT153" s="168" t="s">
        <v>168</v>
      </c>
      <c r="AU153" s="168" t="s">
        <v>88</v>
      </c>
      <c r="AY153" s="18" t="s">
        <v>166</v>
      </c>
      <c r="BE153" s="169">
        <f t="shared" si="4"/>
        <v>0</v>
      </c>
      <c r="BF153" s="169">
        <f t="shared" si="5"/>
        <v>0</v>
      </c>
      <c r="BG153" s="169">
        <f t="shared" si="6"/>
        <v>0</v>
      </c>
      <c r="BH153" s="169">
        <f t="shared" si="7"/>
        <v>0</v>
      </c>
      <c r="BI153" s="169">
        <f t="shared" si="8"/>
        <v>0</v>
      </c>
      <c r="BJ153" s="18" t="s">
        <v>88</v>
      </c>
      <c r="BK153" s="170">
        <f t="shared" si="9"/>
        <v>0</v>
      </c>
      <c r="BL153" s="18" t="s">
        <v>630</v>
      </c>
      <c r="BM153" s="168" t="s">
        <v>2553</v>
      </c>
    </row>
    <row r="154" spans="1:65" s="2" customFormat="1" ht="24.2" customHeight="1">
      <c r="A154" s="33"/>
      <c r="B154" s="156"/>
      <c r="C154" s="157" t="s">
        <v>398</v>
      </c>
      <c r="D154" s="157" t="s">
        <v>168</v>
      </c>
      <c r="E154" s="158" t="s">
        <v>2278</v>
      </c>
      <c r="F154" s="159" t="s">
        <v>2279</v>
      </c>
      <c r="G154" s="160" t="s">
        <v>221</v>
      </c>
      <c r="H154" s="161">
        <v>29</v>
      </c>
      <c r="I154" s="162"/>
      <c r="J154" s="161">
        <f t="shared" si="0"/>
        <v>0</v>
      </c>
      <c r="K154" s="163"/>
      <c r="L154" s="34"/>
      <c r="M154" s="164" t="s">
        <v>1</v>
      </c>
      <c r="N154" s="165" t="s">
        <v>42</v>
      </c>
      <c r="O154" s="62"/>
      <c r="P154" s="166">
        <f t="shared" si="1"/>
        <v>0</v>
      </c>
      <c r="Q154" s="166">
        <v>0</v>
      </c>
      <c r="R154" s="166">
        <f t="shared" si="2"/>
        <v>0</v>
      </c>
      <c r="S154" s="166">
        <v>0</v>
      </c>
      <c r="T154" s="167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630</v>
      </c>
      <c r="AT154" s="168" t="s">
        <v>168</v>
      </c>
      <c r="AU154" s="168" t="s">
        <v>88</v>
      </c>
      <c r="AY154" s="18" t="s">
        <v>166</v>
      </c>
      <c r="BE154" s="169">
        <f t="shared" si="4"/>
        <v>0</v>
      </c>
      <c r="BF154" s="169">
        <f t="shared" si="5"/>
        <v>0</v>
      </c>
      <c r="BG154" s="169">
        <f t="shared" si="6"/>
        <v>0</v>
      </c>
      <c r="BH154" s="169">
        <f t="shared" si="7"/>
        <v>0</v>
      </c>
      <c r="BI154" s="169">
        <f t="shared" si="8"/>
        <v>0</v>
      </c>
      <c r="BJ154" s="18" t="s">
        <v>88</v>
      </c>
      <c r="BK154" s="170">
        <f t="shared" si="9"/>
        <v>0</v>
      </c>
      <c r="BL154" s="18" t="s">
        <v>630</v>
      </c>
      <c r="BM154" s="168" t="s">
        <v>2554</v>
      </c>
    </row>
    <row r="155" spans="1:65" s="2" customFormat="1" ht="21.75" customHeight="1">
      <c r="A155" s="33"/>
      <c r="B155" s="156"/>
      <c r="C155" s="157" t="s">
        <v>405</v>
      </c>
      <c r="D155" s="157" t="s">
        <v>168</v>
      </c>
      <c r="E155" s="158" t="s">
        <v>2555</v>
      </c>
      <c r="F155" s="159" t="s">
        <v>2556</v>
      </c>
      <c r="G155" s="160" t="s">
        <v>221</v>
      </c>
      <c r="H155" s="161">
        <v>1</v>
      </c>
      <c r="I155" s="162"/>
      <c r="J155" s="161">
        <f t="shared" si="0"/>
        <v>0</v>
      </c>
      <c r="K155" s="163"/>
      <c r="L155" s="34"/>
      <c r="M155" s="164" t="s">
        <v>1</v>
      </c>
      <c r="N155" s="165" t="s">
        <v>42</v>
      </c>
      <c r="O155" s="62"/>
      <c r="P155" s="166">
        <f t="shared" si="1"/>
        <v>0</v>
      </c>
      <c r="Q155" s="166">
        <v>0</v>
      </c>
      <c r="R155" s="166">
        <f t="shared" si="2"/>
        <v>0</v>
      </c>
      <c r="S155" s="166">
        <v>0</v>
      </c>
      <c r="T155" s="167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630</v>
      </c>
      <c r="AT155" s="168" t="s">
        <v>168</v>
      </c>
      <c r="AU155" s="168" t="s">
        <v>88</v>
      </c>
      <c r="AY155" s="18" t="s">
        <v>166</v>
      </c>
      <c r="BE155" s="169">
        <f t="shared" si="4"/>
        <v>0</v>
      </c>
      <c r="BF155" s="169">
        <f t="shared" si="5"/>
        <v>0</v>
      </c>
      <c r="BG155" s="169">
        <f t="shared" si="6"/>
        <v>0</v>
      </c>
      <c r="BH155" s="169">
        <f t="shared" si="7"/>
        <v>0</v>
      </c>
      <c r="BI155" s="169">
        <f t="shared" si="8"/>
        <v>0</v>
      </c>
      <c r="BJ155" s="18" t="s">
        <v>88</v>
      </c>
      <c r="BK155" s="170">
        <f t="shared" si="9"/>
        <v>0</v>
      </c>
      <c r="BL155" s="18" t="s">
        <v>630</v>
      </c>
      <c r="BM155" s="168" t="s">
        <v>2557</v>
      </c>
    </row>
    <row r="156" spans="1:65" s="2" customFormat="1" ht="21.75" customHeight="1">
      <c r="A156" s="33"/>
      <c r="B156" s="156"/>
      <c r="C156" s="157" t="s">
        <v>411</v>
      </c>
      <c r="D156" s="157" t="s">
        <v>168</v>
      </c>
      <c r="E156" s="158" t="s">
        <v>2558</v>
      </c>
      <c r="F156" s="159" t="s">
        <v>2559</v>
      </c>
      <c r="G156" s="160" t="s">
        <v>221</v>
      </c>
      <c r="H156" s="161">
        <v>10</v>
      </c>
      <c r="I156" s="162"/>
      <c r="J156" s="161">
        <f t="shared" si="0"/>
        <v>0</v>
      </c>
      <c r="K156" s="163"/>
      <c r="L156" s="34"/>
      <c r="M156" s="164" t="s">
        <v>1</v>
      </c>
      <c r="N156" s="165" t="s">
        <v>42</v>
      </c>
      <c r="O156" s="62"/>
      <c r="P156" s="166">
        <f t="shared" si="1"/>
        <v>0</v>
      </c>
      <c r="Q156" s="166">
        <v>0</v>
      </c>
      <c r="R156" s="166">
        <f t="shared" si="2"/>
        <v>0</v>
      </c>
      <c r="S156" s="166">
        <v>0</v>
      </c>
      <c r="T156" s="167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630</v>
      </c>
      <c r="AT156" s="168" t="s">
        <v>168</v>
      </c>
      <c r="AU156" s="168" t="s">
        <v>88</v>
      </c>
      <c r="AY156" s="18" t="s">
        <v>166</v>
      </c>
      <c r="BE156" s="169">
        <f t="shared" si="4"/>
        <v>0</v>
      </c>
      <c r="BF156" s="169">
        <f t="shared" si="5"/>
        <v>0</v>
      </c>
      <c r="BG156" s="169">
        <f t="shared" si="6"/>
        <v>0</v>
      </c>
      <c r="BH156" s="169">
        <f t="shared" si="7"/>
        <v>0</v>
      </c>
      <c r="BI156" s="169">
        <f t="shared" si="8"/>
        <v>0</v>
      </c>
      <c r="BJ156" s="18" t="s">
        <v>88</v>
      </c>
      <c r="BK156" s="170">
        <f t="shared" si="9"/>
        <v>0</v>
      </c>
      <c r="BL156" s="18" t="s">
        <v>630</v>
      </c>
      <c r="BM156" s="168" t="s">
        <v>2560</v>
      </c>
    </row>
    <row r="157" spans="1:65" s="2" customFormat="1" ht="21.75" customHeight="1">
      <c r="A157" s="33"/>
      <c r="B157" s="156"/>
      <c r="C157" s="157" t="s">
        <v>420</v>
      </c>
      <c r="D157" s="157" t="s">
        <v>168</v>
      </c>
      <c r="E157" s="158" t="s">
        <v>2281</v>
      </c>
      <c r="F157" s="159" t="s">
        <v>2282</v>
      </c>
      <c r="G157" s="160" t="s">
        <v>221</v>
      </c>
      <c r="H157" s="161">
        <v>17</v>
      </c>
      <c r="I157" s="162"/>
      <c r="J157" s="161">
        <f t="shared" si="0"/>
        <v>0</v>
      </c>
      <c r="K157" s="163"/>
      <c r="L157" s="34"/>
      <c r="M157" s="164" t="s">
        <v>1</v>
      </c>
      <c r="N157" s="165" t="s">
        <v>42</v>
      </c>
      <c r="O157" s="62"/>
      <c r="P157" s="166">
        <f t="shared" si="1"/>
        <v>0</v>
      </c>
      <c r="Q157" s="166">
        <v>0</v>
      </c>
      <c r="R157" s="166">
        <f t="shared" si="2"/>
        <v>0</v>
      </c>
      <c r="S157" s="166">
        <v>0</v>
      </c>
      <c r="T157" s="167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630</v>
      </c>
      <c r="AT157" s="168" t="s">
        <v>168</v>
      </c>
      <c r="AU157" s="168" t="s">
        <v>88</v>
      </c>
      <c r="AY157" s="18" t="s">
        <v>166</v>
      </c>
      <c r="BE157" s="169">
        <f t="shared" si="4"/>
        <v>0</v>
      </c>
      <c r="BF157" s="169">
        <f t="shared" si="5"/>
        <v>0</v>
      </c>
      <c r="BG157" s="169">
        <f t="shared" si="6"/>
        <v>0</v>
      </c>
      <c r="BH157" s="169">
        <f t="shared" si="7"/>
        <v>0</v>
      </c>
      <c r="BI157" s="169">
        <f t="shared" si="8"/>
        <v>0</v>
      </c>
      <c r="BJ157" s="18" t="s">
        <v>88</v>
      </c>
      <c r="BK157" s="170">
        <f t="shared" si="9"/>
        <v>0</v>
      </c>
      <c r="BL157" s="18" t="s">
        <v>630</v>
      </c>
      <c r="BM157" s="168" t="s">
        <v>2561</v>
      </c>
    </row>
    <row r="158" spans="1:65" s="2" customFormat="1" ht="24.2" customHeight="1">
      <c r="A158" s="33"/>
      <c r="B158" s="156"/>
      <c r="C158" s="157" t="s">
        <v>426</v>
      </c>
      <c r="D158" s="157" t="s">
        <v>168</v>
      </c>
      <c r="E158" s="158" t="s">
        <v>2284</v>
      </c>
      <c r="F158" s="159" t="s">
        <v>2285</v>
      </c>
      <c r="G158" s="160" t="s">
        <v>221</v>
      </c>
      <c r="H158" s="161">
        <v>19</v>
      </c>
      <c r="I158" s="162"/>
      <c r="J158" s="161">
        <f t="shared" si="0"/>
        <v>0</v>
      </c>
      <c r="K158" s="163"/>
      <c r="L158" s="34"/>
      <c r="M158" s="164" t="s">
        <v>1</v>
      </c>
      <c r="N158" s="165" t="s">
        <v>42</v>
      </c>
      <c r="O158" s="62"/>
      <c r="P158" s="166">
        <f t="shared" si="1"/>
        <v>0</v>
      </c>
      <c r="Q158" s="166">
        <v>0</v>
      </c>
      <c r="R158" s="166">
        <f t="shared" si="2"/>
        <v>0</v>
      </c>
      <c r="S158" s="166">
        <v>0</v>
      </c>
      <c r="T158" s="167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630</v>
      </c>
      <c r="AT158" s="168" t="s">
        <v>168</v>
      </c>
      <c r="AU158" s="168" t="s">
        <v>88</v>
      </c>
      <c r="AY158" s="18" t="s">
        <v>166</v>
      </c>
      <c r="BE158" s="169">
        <f t="shared" si="4"/>
        <v>0</v>
      </c>
      <c r="BF158" s="169">
        <f t="shared" si="5"/>
        <v>0</v>
      </c>
      <c r="BG158" s="169">
        <f t="shared" si="6"/>
        <v>0</v>
      </c>
      <c r="BH158" s="169">
        <f t="shared" si="7"/>
        <v>0</v>
      </c>
      <c r="BI158" s="169">
        <f t="shared" si="8"/>
        <v>0</v>
      </c>
      <c r="BJ158" s="18" t="s">
        <v>88</v>
      </c>
      <c r="BK158" s="170">
        <f t="shared" si="9"/>
        <v>0</v>
      </c>
      <c r="BL158" s="18" t="s">
        <v>630</v>
      </c>
      <c r="BM158" s="168" t="s">
        <v>2562</v>
      </c>
    </row>
    <row r="159" spans="1:65" s="2" customFormat="1" ht="21.75" customHeight="1">
      <c r="A159" s="33"/>
      <c r="B159" s="156"/>
      <c r="C159" s="157" t="s">
        <v>431</v>
      </c>
      <c r="D159" s="157" t="s">
        <v>168</v>
      </c>
      <c r="E159" s="158" t="s">
        <v>2287</v>
      </c>
      <c r="F159" s="159" t="s">
        <v>2288</v>
      </c>
      <c r="G159" s="160" t="s">
        <v>221</v>
      </c>
      <c r="H159" s="161">
        <v>29</v>
      </c>
      <c r="I159" s="162"/>
      <c r="J159" s="161">
        <f t="shared" si="0"/>
        <v>0</v>
      </c>
      <c r="K159" s="163"/>
      <c r="L159" s="34"/>
      <c r="M159" s="164" t="s">
        <v>1</v>
      </c>
      <c r="N159" s="165" t="s">
        <v>42</v>
      </c>
      <c r="O159" s="62"/>
      <c r="P159" s="166">
        <f t="shared" si="1"/>
        <v>0</v>
      </c>
      <c r="Q159" s="166">
        <v>0</v>
      </c>
      <c r="R159" s="166">
        <f t="shared" si="2"/>
        <v>0</v>
      </c>
      <c r="S159" s="166">
        <v>0</v>
      </c>
      <c r="T159" s="167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630</v>
      </c>
      <c r="AT159" s="168" t="s">
        <v>168</v>
      </c>
      <c r="AU159" s="168" t="s">
        <v>88</v>
      </c>
      <c r="AY159" s="18" t="s">
        <v>166</v>
      </c>
      <c r="BE159" s="169">
        <f t="shared" si="4"/>
        <v>0</v>
      </c>
      <c r="BF159" s="169">
        <f t="shared" si="5"/>
        <v>0</v>
      </c>
      <c r="BG159" s="169">
        <f t="shared" si="6"/>
        <v>0</v>
      </c>
      <c r="BH159" s="169">
        <f t="shared" si="7"/>
        <v>0</v>
      </c>
      <c r="BI159" s="169">
        <f t="shared" si="8"/>
        <v>0</v>
      </c>
      <c r="BJ159" s="18" t="s">
        <v>88</v>
      </c>
      <c r="BK159" s="170">
        <f t="shared" si="9"/>
        <v>0</v>
      </c>
      <c r="BL159" s="18" t="s">
        <v>630</v>
      </c>
      <c r="BM159" s="168" t="s">
        <v>2563</v>
      </c>
    </row>
    <row r="160" spans="1:65" s="2" customFormat="1" ht="16.5" customHeight="1">
      <c r="A160" s="33"/>
      <c r="B160" s="156"/>
      <c r="C160" s="157" t="s">
        <v>408</v>
      </c>
      <c r="D160" s="157" t="s">
        <v>168</v>
      </c>
      <c r="E160" s="158" t="s">
        <v>2290</v>
      </c>
      <c r="F160" s="159" t="s">
        <v>2291</v>
      </c>
      <c r="G160" s="160" t="s">
        <v>221</v>
      </c>
      <c r="H160" s="161">
        <v>17</v>
      </c>
      <c r="I160" s="162"/>
      <c r="J160" s="161">
        <f t="shared" si="0"/>
        <v>0</v>
      </c>
      <c r="K160" s="163"/>
      <c r="L160" s="34"/>
      <c r="M160" s="164" t="s">
        <v>1</v>
      </c>
      <c r="N160" s="165" t="s">
        <v>42</v>
      </c>
      <c r="O160" s="62"/>
      <c r="P160" s="166">
        <f t="shared" si="1"/>
        <v>0</v>
      </c>
      <c r="Q160" s="166">
        <v>0</v>
      </c>
      <c r="R160" s="166">
        <f t="shared" si="2"/>
        <v>0</v>
      </c>
      <c r="S160" s="166">
        <v>0</v>
      </c>
      <c r="T160" s="167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630</v>
      </c>
      <c r="AT160" s="168" t="s">
        <v>168</v>
      </c>
      <c r="AU160" s="168" t="s">
        <v>88</v>
      </c>
      <c r="AY160" s="18" t="s">
        <v>166</v>
      </c>
      <c r="BE160" s="169">
        <f t="shared" si="4"/>
        <v>0</v>
      </c>
      <c r="BF160" s="169">
        <f t="shared" si="5"/>
        <v>0</v>
      </c>
      <c r="BG160" s="169">
        <f t="shared" si="6"/>
        <v>0</v>
      </c>
      <c r="BH160" s="169">
        <f t="shared" si="7"/>
        <v>0</v>
      </c>
      <c r="BI160" s="169">
        <f t="shared" si="8"/>
        <v>0</v>
      </c>
      <c r="BJ160" s="18" t="s">
        <v>88</v>
      </c>
      <c r="BK160" s="170">
        <f t="shared" si="9"/>
        <v>0</v>
      </c>
      <c r="BL160" s="18" t="s">
        <v>630</v>
      </c>
      <c r="BM160" s="168" t="s">
        <v>2564</v>
      </c>
    </row>
    <row r="161" spans="1:65" s="2" customFormat="1" ht="24.2" customHeight="1">
      <c r="A161" s="33"/>
      <c r="B161" s="156"/>
      <c r="C161" s="157" t="s">
        <v>443</v>
      </c>
      <c r="D161" s="157" t="s">
        <v>168</v>
      </c>
      <c r="E161" s="158" t="s">
        <v>2565</v>
      </c>
      <c r="F161" s="159" t="s">
        <v>2566</v>
      </c>
      <c r="G161" s="160" t="s">
        <v>221</v>
      </c>
      <c r="H161" s="161">
        <v>42</v>
      </c>
      <c r="I161" s="162"/>
      <c r="J161" s="161">
        <f t="shared" ref="J161:J183" si="10">ROUND(I161*H161,3)</f>
        <v>0</v>
      </c>
      <c r="K161" s="163"/>
      <c r="L161" s="34"/>
      <c r="M161" s="164" t="s">
        <v>1</v>
      </c>
      <c r="N161" s="165" t="s">
        <v>42</v>
      </c>
      <c r="O161" s="62"/>
      <c r="P161" s="166">
        <f t="shared" ref="P161:P183" si="11">O161*H161</f>
        <v>0</v>
      </c>
      <c r="Q161" s="166">
        <v>0</v>
      </c>
      <c r="R161" s="166">
        <f t="shared" ref="R161:R183" si="12">Q161*H161</f>
        <v>0</v>
      </c>
      <c r="S161" s="166">
        <v>0</v>
      </c>
      <c r="T161" s="167">
        <f t="shared" ref="T161:T183" si="13"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630</v>
      </c>
      <c r="AT161" s="168" t="s">
        <v>168</v>
      </c>
      <c r="AU161" s="168" t="s">
        <v>88</v>
      </c>
      <c r="AY161" s="18" t="s">
        <v>166</v>
      </c>
      <c r="BE161" s="169">
        <f t="shared" ref="BE161:BE183" si="14">IF(N161="základná",J161,0)</f>
        <v>0</v>
      </c>
      <c r="BF161" s="169">
        <f t="shared" ref="BF161:BF183" si="15">IF(N161="znížená",J161,0)</f>
        <v>0</v>
      </c>
      <c r="BG161" s="169">
        <f t="shared" ref="BG161:BG183" si="16">IF(N161="zákl. prenesená",J161,0)</f>
        <v>0</v>
      </c>
      <c r="BH161" s="169">
        <f t="shared" ref="BH161:BH183" si="17">IF(N161="zníž. prenesená",J161,0)</f>
        <v>0</v>
      </c>
      <c r="BI161" s="169">
        <f t="shared" ref="BI161:BI183" si="18">IF(N161="nulová",J161,0)</f>
        <v>0</v>
      </c>
      <c r="BJ161" s="18" t="s">
        <v>88</v>
      </c>
      <c r="BK161" s="170">
        <f t="shared" ref="BK161:BK183" si="19">ROUND(I161*H161,3)</f>
        <v>0</v>
      </c>
      <c r="BL161" s="18" t="s">
        <v>630</v>
      </c>
      <c r="BM161" s="168" t="s">
        <v>2567</v>
      </c>
    </row>
    <row r="162" spans="1:65" s="2" customFormat="1" ht="21.75" customHeight="1">
      <c r="A162" s="33"/>
      <c r="B162" s="156"/>
      <c r="C162" s="157" t="s">
        <v>448</v>
      </c>
      <c r="D162" s="157" t="s">
        <v>168</v>
      </c>
      <c r="E162" s="158" t="s">
        <v>2299</v>
      </c>
      <c r="F162" s="159" t="s">
        <v>2300</v>
      </c>
      <c r="G162" s="160" t="s">
        <v>221</v>
      </c>
      <c r="H162" s="161">
        <v>2</v>
      </c>
      <c r="I162" s="162"/>
      <c r="J162" s="161">
        <f t="shared" si="10"/>
        <v>0</v>
      </c>
      <c r="K162" s="163"/>
      <c r="L162" s="34"/>
      <c r="M162" s="164" t="s">
        <v>1</v>
      </c>
      <c r="N162" s="165" t="s">
        <v>42</v>
      </c>
      <c r="O162" s="62"/>
      <c r="P162" s="166">
        <f t="shared" si="11"/>
        <v>0</v>
      </c>
      <c r="Q162" s="166">
        <v>0</v>
      </c>
      <c r="R162" s="166">
        <f t="shared" si="12"/>
        <v>0</v>
      </c>
      <c r="S162" s="166">
        <v>0</v>
      </c>
      <c r="T162" s="167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630</v>
      </c>
      <c r="AT162" s="168" t="s">
        <v>168</v>
      </c>
      <c r="AU162" s="168" t="s">
        <v>88</v>
      </c>
      <c r="AY162" s="18" t="s">
        <v>166</v>
      </c>
      <c r="BE162" s="169">
        <f t="shared" si="14"/>
        <v>0</v>
      </c>
      <c r="BF162" s="169">
        <f t="shared" si="15"/>
        <v>0</v>
      </c>
      <c r="BG162" s="169">
        <f t="shared" si="16"/>
        <v>0</v>
      </c>
      <c r="BH162" s="169">
        <f t="shared" si="17"/>
        <v>0</v>
      </c>
      <c r="BI162" s="169">
        <f t="shared" si="18"/>
        <v>0</v>
      </c>
      <c r="BJ162" s="18" t="s">
        <v>88</v>
      </c>
      <c r="BK162" s="170">
        <f t="shared" si="19"/>
        <v>0</v>
      </c>
      <c r="BL162" s="18" t="s">
        <v>630</v>
      </c>
      <c r="BM162" s="168" t="s">
        <v>2568</v>
      </c>
    </row>
    <row r="163" spans="1:65" s="2" customFormat="1" ht="16.5" customHeight="1">
      <c r="A163" s="33"/>
      <c r="B163" s="156"/>
      <c r="C163" s="157" t="s">
        <v>453</v>
      </c>
      <c r="D163" s="157" t="s">
        <v>168</v>
      </c>
      <c r="E163" s="158" t="s">
        <v>2302</v>
      </c>
      <c r="F163" s="159" t="s">
        <v>2303</v>
      </c>
      <c r="G163" s="160" t="s">
        <v>221</v>
      </c>
      <c r="H163" s="161">
        <v>68</v>
      </c>
      <c r="I163" s="162"/>
      <c r="J163" s="161">
        <f t="shared" si="10"/>
        <v>0</v>
      </c>
      <c r="K163" s="163"/>
      <c r="L163" s="34"/>
      <c r="M163" s="164" t="s">
        <v>1</v>
      </c>
      <c r="N163" s="165" t="s">
        <v>42</v>
      </c>
      <c r="O163" s="62"/>
      <c r="P163" s="166">
        <f t="shared" si="11"/>
        <v>0</v>
      </c>
      <c r="Q163" s="166">
        <v>0</v>
      </c>
      <c r="R163" s="166">
        <f t="shared" si="12"/>
        <v>0</v>
      </c>
      <c r="S163" s="166">
        <v>0</v>
      </c>
      <c r="T163" s="167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630</v>
      </c>
      <c r="AT163" s="168" t="s">
        <v>168</v>
      </c>
      <c r="AU163" s="168" t="s">
        <v>88</v>
      </c>
      <c r="AY163" s="18" t="s">
        <v>166</v>
      </c>
      <c r="BE163" s="169">
        <f t="shared" si="14"/>
        <v>0</v>
      </c>
      <c r="BF163" s="169">
        <f t="shared" si="15"/>
        <v>0</v>
      </c>
      <c r="BG163" s="169">
        <f t="shared" si="16"/>
        <v>0</v>
      </c>
      <c r="BH163" s="169">
        <f t="shared" si="17"/>
        <v>0</v>
      </c>
      <c r="BI163" s="169">
        <f t="shared" si="18"/>
        <v>0</v>
      </c>
      <c r="BJ163" s="18" t="s">
        <v>88</v>
      </c>
      <c r="BK163" s="170">
        <f t="shared" si="19"/>
        <v>0</v>
      </c>
      <c r="BL163" s="18" t="s">
        <v>630</v>
      </c>
      <c r="BM163" s="168" t="s">
        <v>2569</v>
      </c>
    </row>
    <row r="164" spans="1:65" s="2" customFormat="1" ht="21.75" customHeight="1">
      <c r="A164" s="33"/>
      <c r="B164" s="156"/>
      <c r="C164" s="157" t="s">
        <v>460</v>
      </c>
      <c r="D164" s="157" t="s">
        <v>168</v>
      </c>
      <c r="E164" s="158" t="s">
        <v>2320</v>
      </c>
      <c r="F164" s="159" t="s">
        <v>2321</v>
      </c>
      <c r="G164" s="160" t="s">
        <v>221</v>
      </c>
      <c r="H164" s="161">
        <v>150</v>
      </c>
      <c r="I164" s="162"/>
      <c r="J164" s="161">
        <f t="shared" si="10"/>
        <v>0</v>
      </c>
      <c r="K164" s="163"/>
      <c r="L164" s="34"/>
      <c r="M164" s="164" t="s">
        <v>1</v>
      </c>
      <c r="N164" s="165" t="s">
        <v>42</v>
      </c>
      <c r="O164" s="62"/>
      <c r="P164" s="166">
        <f t="shared" si="11"/>
        <v>0</v>
      </c>
      <c r="Q164" s="166">
        <v>0</v>
      </c>
      <c r="R164" s="166">
        <f t="shared" si="12"/>
        <v>0</v>
      </c>
      <c r="S164" s="166">
        <v>0</v>
      </c>
      <c r="T164" s="167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630</v>
      </c>
      <c r="AT164" s="168" t="s">
        <v>168</v>
      </c>
      <c r="AU164" s="168" t="s">
        <v>88</v>
      </c>
      <c r="AY164" s="18" t="s">
        <v>166</v>
      </c>
      <c r="BE164" s="169">
        <f t="shared" si="14"/>
        <v>0</v>
      </c>
      <c r="BF164" s="169">
        <f t="shared" si="15"/>
        <v>0</v>
      </c>
      <c r="BG164" s="169">
        <f t="shared" si="16"/>
        <v>0</v>
      </c>
      <c r="BH164" s="169">
        <f t="shared" si="17"/>
        <v>0</v>
      </c>
      <c r="BI164" s="169">
        <f t="shared" si="18"/>
        <v>0</v>
      </c>
      <c r="BJ164" s="18" t="s">
        <v>88</v>
      </c>
      <c r="BK164" s="170">
        <f t="shared" si="19"/>
        <v>0</v>
      </c>
      <c r="BL164" s="18" t="s">
        <v>630</v>
      </c>
      <c r="BM164" s="168" t="s">
        <v>2570</v>
      </c>
    </row>
    <row r="165" spans="1:65" s="2" customFormat="1" ht="21.75" customHeight="1">
      <c r="A165" s="33"/>
      <c r="B165" s="156"/>
      <c r="C165" s="157" t="s">
        <v>466</v>
      </c>
      <c r="D165" s="157" t="s">
        <v>168</v>
      </c>
      <c r="E165" s="158" t="s">
        <v>2323</v>
      </c>
      <c r="F165" s="159" t="s">
        <v>2324</v>
      </c>
      <c r="G165" s="160" t="s">
        <v>215</v>
      </c>
      <c r="H165" s="161">
        <v>1020</v>
      </c>
      <c r="I165" s="162"/>
      <c r="J165" s="161">
        <f t="shared" si="10"/>
        <v>0</v>
      </c>
      <c r="K165" s="163"/>
      <c r="L165" s="34"/>
      <c r="M165" s="164" t="s">
        <v>1</v>
      </c>
      <c r="N165" s="165" t="s">
        <v>42</v>
      </c>
      <c r="O165" s="62"/>
      <c r="P165" s="166">
        <f t="shared" si="11"/>
        <v>0</v>
      </c>
      <c r="Q165" s="166">
        <v>0</v>
      </c>
      <c r="R165" s="166">
        <f t="shared" si="12"/>
        <v>0</v>
      </c>
      <c r="S165" s="166">
        <v>0</v>
      </c>
      <c r="T165" s="167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630</v>
      </c>
      <c r="AT165" s="168" t="s">
        <v>168</v>
      </c>
      <c r="AU165" s="168" t="s">
        <v>88</v>
      </c>
      <c r="AY165" s="18" t="s">
        <v>166</v>
      </c>
      <c r="BE165" s="169">
        <f t="shared" si="14"/>
        <v>0</v>
      </c>
      <c r="BF165" s="169">
        <f t="shared" si="15"/>
        <v>0</v>
      </c>
      <c r="BG165" s="169">
        <f t="shared" si="16"/>
        <v>0</v>
      </c>
      <c r="BH165" s="169">
        <f t="shared" si="17"/>
        <v>0</v>
      </c>
      <c r="BI165" s="169">
        <f t="shared" si="18"/>
        <v>0</v>
      </c>
      <c r="BJ165" s="18" t="s">
        <v>88</v>
      </c>
      <c r="BK165" s="170">
        <f t="shared" si="19"/>
        <v>0</v>
      </c>
      <c r="BL165" s="18" t="s">
        <v>630</v>
      </c>
      <c r="BM165" s="168" t="s">
        <v>2571</v>
      </c>
    </row>
    <row r="166" spans="1:65" s="2" customFormat="1" ht="21.75" customHeight="1">
      <c r="A166" s="33"/>
      <c r="B166" s="156"/>
      <c r="C166" s="157" t="s">
        <v>470</v>
      </c>
      <c r="D166" s="157" t="s">
        <v>168</v>
      </c>
      <c r="E166" s="158" t="s">
        <v>2326</v>
      </c>
      <c r="F166" s="159" t="s">
        <v>2327</v>
      </c>
      <c r="G166" s="160" t="s">
        <v>215</v>
      </c>
      <c r="H166" s="161">
        <v>1250</v>
      </c>
      <c r="I166" s="162"/>
      <c r="J166" s="161">
        <f t="shared" si="10"/>
        <v>0</v>
      </c>
      <c r="K166" s="163"/>
      <c r="L166" s="34"/>
      <c r="M166" s="164" t="s">
        <v>1</v>
      </c>
      <c r="N166" s="165" t="s">
        <v>42</v>
      </c>
      <c r="O166" s="62"/>
      <c r="P166" s="166">
        <f t="shared" si="11"/>
        <v>0</v>
      </c>
      <c r="Q166" s="166">
        <v>0</v>
      </c>
      <c r="R166" s="166">
        <f t="shared" si="12"/>
        <v>0</v>
      </c>
      <c r="S166" s="166">
        <v>0</v>
      </c>
      <c r="T166" s="167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630</v>
      </c>
      <c r="AT166" s="168" t="s">
        <v>168</v>
      </c>
      <c r="AU166" s="168" t="s">
        <v>88</v>
      </c>
      <c r="AY166" s="18" t="s">
        <v>166</v>
      </c>
      <c r="BE166" s="169">
        <f t="shared" si="14"/>
        <v>0</v>
      </c>
      <c r="BF166" s="169">
        <f t="shared" si="15"/>
        <v>0</v>
      </c>
      <c r="BG166" s="169">
        <f t="shared" si="16"/>
        <v>0</v>
      </c>
      <c r="BH166" s="169">
        <f t="shared" si="17"/>
        <v>0</v>
      </c>
      <c r="BI166" s="169">
        <f t="shared" si="18"/>
        <v>0</v>
      </c>
      <c r="BJ166" s="18" t="s">
        <v>88</v>
      </c>
      <c r="BK166" s="170">
        <f t="shared" si="19"/>
        <v>0</v>
      </c>
      <c r="BL166" s="18" t="s">
        <v>630</v>
      </c>
      <c r="BM166" s="168" t="s">
        <v>2572</v>
      </c>
    </row>
    <row r="167" spans="1:65" s="2" customFormat="1" ht="21.75" customHeight="1">
      <c r="A167" s="33"/>
      <c r="B167" s="156"/>
      <c r="C167" s="157" t="s">
        <v>474</v>
      </c>
      <c r="D167" s="157" t="s">
        <v>168</v>
      </c>
      <c r="E167" s="158" t="s">
        <v>2573</v>
      </c>
      <c r="F167" s="159" t="s">
        <v>2574</v>
      </c>
      <c r="G167" s="160" t="s">
        <v>215</v>
      </c>
      <c r="H167" s="161">
        <v>190</v>
      </c>
      <c r="I167" s="162"/>
      <c r="J167" s="161">
        <f t="shared" si="10"/>
        <v>0</v>
      </c>
      <c r="K167" s="163"/>
      <c r="L167" s="34"/>
      <c r="M167" s="164" t="s">
        <v>1</v>
      </c>
      <c r="N167" s="165" t="s">
        <v>42</v>
      </c>
      <c r="O167" s="62"/>
      <c r="P167" s="166">
        <f t="shared" si="11"/>
        <v>0</v>
      </c>
      <c r="Q167" s="166">
        <v>0</v>
      </c>
      <c r="R167" s="166">
        <f t="shared" si="12"/>
        <v>0</v>
      </c>
      <c r="S167" s="166">
        <v>0</v>
      </c>
      <c r="T167" s="167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8" t="s">
        <v>630</v>
      </c>
      <c r="AT167" s="168" t="s">
        <v>168</v>
      </c>
      <c r="AU167" s="168" t="s">
        <v>88</v>
      </c>
      <c r="AY167" s="18" t="s">
        <v>166</v>
      </c>
      <c r="BE167" s="169">
        <f t="shared" si="14"/>
        <v>0</v>
      </c>
      <c r="BF167" s="169">
        <f t="shared" si="15"/>
        <v>0</v>
      </c>
      <c r="BG167" s="169">
        <f t="shared" si="16"/>
        <v>0</v>
      </c>
      <c r="BH167" s="169">
        <f t="shared" si="17"/>
        <v>0</v>
      </c>
      <c r="BI167" s="169">
        <f t="shared" si="18"/>
        <v>0</v>
      </c>
      <c r="BJ167" s="18" t="s">
        <v>88</v>
      </c>
      <c r="BK167" s="170">
        <f t="shared" si="19"/>
        <v>0</v>
      </c>
      <c r="BL167" s="18" t="s">
        <v>630</v>
      </c>
      <c r="BM167" s="168" t="s">
        <v>2575</v>
      </c>
    </row>
    <row r="168" spans="1:65" s="2" customFormat="1" ht="24.2" customHeight="1">
      <c r="A168" s="33"/>
      <c r="B168" s="156"/>
      <c r="C168" s="157" t="s">
        <v>481</v>
      </c>
      <c r="D168" s="157" t="s">
        <v>168</v>
      </c>
      <c r="E168" s="158" t="s">
        <v>2329</v>
      </c>
      <c r="F168" s="159" t="s">
        <v>2330</v>
      </c>
      <c r="G168" s="160" t="s">
        <v>215</v>
      </c>
      <c r="H168" s="161">
        <v>270</v>
      </c>
      <c r="I168" s="162"/>
      <c r="J168" s="161">
        <f t="shared" si="10"/>
        <v>0</v>
      </c>
      <c r="K168" s="163"/>
      <c r="L168" s="34"/>
      <c r="M168" s="164" t="s">
        <v>1</v>
      </c>
      <c r="N168" s="165" t="s">
        <v>42</v>
      </c>
      <c r="O168" s="62"/>
      <c r="P168" s="166">
        <f t="shared" si="11"/>
        <v>0</v>
      </c>
      <c r="Q168" s="166">
        <v>0</v>
      </c>
      <c r="R168" s="166">
        <f t="shared" si="12"/>
        <v>0</v>
      </c>
      <c r="S168" s="166">
        <v>0</v>
      </c>
      <c r="T168" s="167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8" t="s">
        <v>630</v>
      </c>
      <c r="AT168" s="168" t="s">
        <v>168</v>
      </c>
      <c r="AU168" s="168" t="s">
        <v>88</v>
      </c>
      <c r="AY168" s="18" t="s">
        <v>166</v>
      </c>
      <c r="BE168" s="169">
        <f t="shared" si="14"/>
        <v>0</v>
      </c>
      <c r="BF168" s="169">
        <f t="shared" si="15"/>
        <v>0</v>
      </c>
      <c r="BG168" s="169">
        <f t="shared" si="16"/>
        <v>0</v>
      </c>
      <c r="BH168" s="169">
        <f t="shared" si="17"/>
        <v>0</v>
      </c>
      <c r="BI168" s="169">
        <f t="shared" si="18"/>
        <v>0</v>
      </c>
      <c r="BJ168" s="18" t="s">
        <v>88</v>
      </c>
      <c r="BK168" s="170">
        <f t="shared" si="19"/>
        <v>0</v>
      </c>
      <c r="BL168" s="18" t="s">
        <v>630</v>
      </c>
      <c r="BM168" s="168" t="s">
        <v>2576</v>
      </c>
    </row>
    <row r="169" spans="1:65" s="2" customFormat="1" ht="24.2" customHeight="1">
      <c r="A169" s="33"/>
      <c r="B169" s="156"/>
      <c r="C169" s="157" t="s">
        <v>485</v>
      </c>
      <c r="D169" s="157" t="s">
        <v>168</v>
      </c>
      <c r="E169" s="158" t="s">
        <v>2577</v>
      </c>
      <c r="F169" s="159" t="s">
        <v>2578</v>
      </c>
      <c r="G169" s="160" t="s">
        <v>215</v>
      </c>
      <c r="H169" s="161">
        <v>70</v>
      </c>
      <c r="I169" s="162"/>
      <c r="J169" s="161">
        <f t="shared" si="10"/>
        <v>0</v>
      </c>
      <c r="K169" s="163"/>
      <c r="L169" s="34"/>
      <c r="M169" s="164" t="s">
        <v>1</v>
      </c>
      <c r="N169" s="165" t="s">
        <v>42</v>
      </c>
      <c r="O169" s="62"/>
      <c r="P169" s="166">
        <f t="shared" si="11"/>
        <v>0</v>
      </c>
      <c r="Q169" s="166">
        <v>0</v>
      </c>
      <c r="R169" s="166">
        <f t="shared" si="12"/>
        <v>0</v>
      </c>
      <c r="S169" s="166">
        <v>0</v>
      </c>
      <c r="T169" s="167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8" t="s">
        <v>630</v>
      </c>
      <c r="AT169" s="168" t="s">
        <v>168</v>
      </c>
      <c r="AU169" s="168" t="s">
        <v>88</v>
      </c>
      <c r="AY169" s="18" t="s">
        <v>166</v>
      </c>
      <c r="BE169" s="169">
        <f t="shared" si="14"/>
        <v>0</v>
      </c>
      <c r="BF169" s="169">
        <f t="shared" si="15"/>
        <v>0</v>
      </c>
      <c r="BG169" s="169">
        <f t="shared" si="16"/>
        <v>0</v>
      </c>
      <c r="BH169" s="169">
        <f t="shared" si="17"/>
        <v>0</v>
      </c>
      <c r="BI169" s="169">
        <f t="shared" si="18"/>
        <v>0</v>
      </c>
      <c r="BJ169" s="18" t="s">
        <v>88</v>
      </c>
      <c r="BK169" s="170">
        <f t="shared" si="19"/>
        <v>0</v>
      </c>
      <c r="BL169" s="18" t="s">
        <v>630</v>
      </c>
      <c r="BM169" s="168" t="s">
        <v>2579</v>
      </c>
    </row>
    <row r="170" spans="1:65" s="2" customFormat="1" ht="24.2" customHeight="1">
      <c r="A170" s="33"/>
      <c r="B170" s="156"/>
      <c r="C170" s="157" t="s">
        <v>489</v>
      </c>
      <c r="D170" s="157" t="s">
        <v>168</v>
      </c>
      <c r="E170" s="158" t="s">
        <v>2580</v>
      </c>
      <c r="F170" s="159" t="s">
        <v>2581</v>
      </c>
      <c r="G170" s="160" t="s">
        <v>215</v>
      </c>
      <c r="H170" s="161">
        <v>60</v>
      </c>
      <c r="I170" s="162"/>
      <c r="J170" s="161">
        <f t="shared" si="10"/>
        <v>0</v>
      </c>
      <c r="K170" s="163"/>
      <c r="L170" s="34"/>
      <c r="M170" s="164" t="s">
        <v>1</v>
      </c>
      <c r="N170" s="165" t="s">
        <v>42</v>
      </c>
      <c r="O170" s="62"/>
      <c r="P170" s="166">
        <f t="shared" si="11"/>
        <v>0</v>
      </c>
      <c r="Q170" s="166">
        <v>0</v>
      </c>
      <c r="R170" s="166">
        <f t="shared" si="12"/>
        <v>0</v>
      </c>
      <c r="S170" s="166">
        <v>0</v>
      </c>
      <c r="T170" s="167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630</v>
      </c>
      <c r="AT170" s="168" t="s">
        <v>168</v>
      </c>
      <c r="AU170" s="168" t="s">
        <v>88</v>
      </c>
      <c r="AY170" s="18" t="s">
        <v>166</v>
      </c>
      <c r="BE170" s="169">
        <f t="shared" si="14"/>
        <v>0</v>
      </c>
      <c r="BF170" s="169">
        <f t="shared" si="15"/>
        <v>0</v>
      </c>
      <c r="BG170" s="169">
        <f t="shared" si="16"/>
        <v>0</v>
      </c>
      <c r="BH170" s="169">
        <f t="shared" si="17"/>
        <v>0</v>
      </c>
      <c r="BI170" s="169">
        <f t="shared" si="18"/>
        <v>0</v>
      </c>
      <c r="BJ170" s="18" t="s">
        <v>88</v>
      </c>
      <c r="BK170" s="170">
        <f t="shared" si="19"/>
        <v>0</v>
      </c>
      <c r="BL170" s="18" t="s">
        <v>630</v>
      </c>
      <c r="BM170" s="168" t="s">
        <v>2582</v>
      </c>
    </row>
    <row r="171" spans="1:65" s="2" customFormat="1" ht="24.2" customHeight="1">
      <c r="A171" s="33"/>
      <c r="B171" s="156"/>
      <c r="C171" s="157" t="s">
        <v>494</v>
      </c>
      <c r="D171" s="157" t="s">
        <v>168</v>
      </c>
      <c r="E171" s="158" t="s">
        <v>2583</v>
      </c>
      <c r="F171" s="159" t="s">
        <v>2584</v>
      </c>
      <c r="G171" s="160" t="s">
        <v>215</v>
      </c>
      <c r="H171" s="161">
        <v>25</v>
      </c>
      <c r="I171" s="162"/>
      <c r="J171" s="161">
        <f t="shared" si="10"/>
        <v>0</v>
      </c>
      <c r="K171" s="163"/>
      <c r="L171" s="34"/>
      <c r="M171" s="164" t="s">
        <v>1</v>
      </c>
      <c r="N171" s="165" t="s">
        <v>42</v>
      </c>
      <c r="O171" s="62"/>
      <c r="P171" s="166">
        <f t="shared" si="11"/>
        <v>0</v>
      </c>
      <c r="Q171" s="166">
        <v>0</v>
      </c>
      <c r="R171" s="166">
        <f t="shared" si="12"/>
        <v>0</v>
      </c>
      <c r="S171" s="166">
        <v>0</v>
      </c>
      <c r="T171" s="167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630</v>
      </c>
      <c r="AT171" s="168" t="s">
        <v>168</v>
      </c>
      <c r="AU171" s="168" t="s">
        <v>88</v>
      </c>
      <c r="AY171" s="18" t="s">
        <v>166</v>
      </c>
      <c r="BE171" s="169">
        <f t="shared" si="14"/>
        <v>0</v>
      </c>
      <c r="BF171" s="169">
        <f t="shared" si="15"/>
        <v>0</v>
      </c>
      <c r="BG171" s="169">
        <f t="shared" si="16"/>
        <v>0</v>
      </c>
      <c r="BH171" s="169">
        <f t="shared" si="17"/>
        <v>0</v>
      </c>
      <c r="BI171" s="169">
        <f t="shared" si="18"/>
        <v>0</v>
      </c>
      <c r="BJ171" s="18" t="s">
        <v>88</v>
      </c>
      <c r="BK171" s="170">
        <f t="shared" si="19"/>
        <v>0</v>
      </c>
      <c r="BL171" s="18" t="s">
        <v>630</v>
      </c>
      <c r="BM171" s="168" t="s">
        <v>2585</v>
      </c>
    </row>
    <row r="172" spans="1:65" s="2" customFormat="1" ht="24.2" customHeight="1">
      <c r="A172" s="33"/>
      <c r="B172" s="156"/>
      <c r="C172" s="157" t="s">
        <v>498</v>
      </c>
      <c r="D172" s="157" t="s">
        <v>168</v>
      </c>
      <c r="E172" s="158" t="s">
        <v>2586</v>
      </c>
      <c r="F172" s="159" t="s">
        <v>2587</v>
      </c>
      <c r="G172" s="160" t="s">
        <v>215</v>
      </c>
      <c r="H172" s="161">
        <v>150</v>
      </c>
      <c r="I172" s="162"/>
      <c r="J172" s="161">
        <f t="shared" si="10"/>
        <v>0</v>
      </c>
      <c r="K172" s="163"/>
      <c r="L172" s="34"/>
      <c r="M172" s="164" t="s">
        <v>1</v>
      </c>
      <c r="N172" s="165" t="s">
        <v>42</v>
      </c>
      <c r="O172" s="62"/>
      <c r="P172" s="166">
        <f t="shared" si="11"/>
        <v>0</v>
      </c>
      <c r="Q172" s="166">
        <v>0</v>
      </c>
      <c r="R172" s="166">
        <f t="shared" si="12"/>
        <v>0</v>
      </c>
      <c r="S172" s="166">
        <v>0</v>
      </c>
      <c r="T172" s="167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630</v>
      </c>
      <c r="AT172" s="168" t="s">
        <v>168</v>
      </c>
      <c r="AU172" s="168" t="s">
        <v>88</v>
      </c>
      <c r="AY172" s="18" t="s">
        <v>166</v>
      </c>
      <c r="BE172" s="169">
        <f t="shared" si="14"/>
        <v>0</v>
      </c>
      <c r="BF172" s="169">
        <f t="shared" si="15"/>
        <v>0</v>
      </c>
      <c r="BG172" s="169">
        <f t="shared" si="16"/>
        <v>0</v>
      </c>
      <c r="BH172" s="169">
        <f t="shared" si="17"/>
        <v>0</v>
      </c>
      <c r="BI172" s="169">
        <f t="shared" si="18"/>
        <v>0</v>
      </c>
      <c r="BJ172" s="18" t="s">
        <v>88</v>
      </c>
      <c r="BK172" s="170">
        <f t="shared" si="19"/>
        <v>0</v>
      </c>
      <c r="BL172" s="18" t="s">
        <v>630</v>
      </c>
      <c r="BM172" s="168" t="s">
        <v>2588</v>
      </c>
    </row>
    <row r="173" spans="1:65" s="2" customFormat="1" ht="24.2" customHeight="1">
      <c r="A173" s="33"/>
      <c r="B173" s="156"/>
      <c r="C173" s="157" t="s">
        <v>511</v>
      </c>
      <c r="D173" s="157" t="s">
        <v>168</v>
      </c>
      <c r="E173" s="158" t="s">
        <v>2589</v>
      </c>
      <c r="F173" s="159" t="s">
        <v>2590</v>
      </c>
      <c r="G173" s="160" t="s">
        <v>215</v>
      </c>
      <c r="H173" s="161">
        <v>15</v>
      </c>
      <c r="I173" s="162"/>
      <c r="J173" s="161">
        <f t="shared" si="10"/>
        <v>0</v>
      </c>
      <c r="K173" s="163"/>
      <c r="L173" s="34"/>
      <c r="M173" s="164" t="s">
        <v>1</v>
      </c>
      <c r="N173" s="165" t="s">
        <v>42</v>
      </c>
      <c r="O173" s="62"/>
      <c r="P173" s="166">
        <f t="shared" si="11"/>
        <v>0</v>
      </c>
      <c r="Q173" s="166">
        <v>0</v>
      </c>
      <c r="R173" s="166">
        <f t="shared" si="12"/>
        <v>0</v>
      </c>
      <c r="S173" s="166">
        <v>0</v>
      </c>
      <c r="T173" s="167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8" t="s">
        <v>630</v>
      </c>
      <c r="AT173" s="168" t="s">
        <v>168</v>
      </c>
      <c r="AU173" s="168" t="s">
        <v>88</v>
      </c>
      <c r="AY173" s="18" t="s">
        <v>166</v>
      </c>
      <c r="BE173" s="169">
        <f t="shared" si="14"/>
        <v>0</v>
      </c>
      <c r="BF173" s="169">
        <f t="shared" si="15"/>
        <v>0</v>
      </c>
      <c r="BG173" s="169">
        <f t="shared" si="16"/>
        <v>0</v>
      </c>
      <c r="BH173" s="169">
        <f t="shared" si="17"/>
        <v>0</v>
      </c>
      <c r="BI173" s="169">
        <f t="shared" si="18"/>
        <v>0</v>
      </c>
      <c r="BJ173" s="18" t="s">
        <v>88</v>
      </c>
      <c r="BK173" s="170">
        <f t="shared" si="19"/>
        <v>0</v>
      </c>
      <c r="BL173" s="18" t="s">
        <v>630</v>
      </c>
      <c r="BM173" s="168" t="s">
        <v>2591</v>
      </c>
    </row>
    <row r="174" spans="1:65" s="2" customFormat="1" ht="16.5" customHeight="1">
      <c r="A174" s="33"/>
      <c r="B174" s="156"/>
      <c r="C174" s="157" t="s">
        <v>515</v>
      </c>
      <c r="D174" s="157" t="s">
        <v>168</v>
      </c>
      <c r="E174" s="158" t="s">
        <v>2592</v>
      </c>
      <c r="F174" s="159" t="s">
        <v>2593</v>
      </c>
      <c r="G174" s="160" t="s">
        <v>221</v>
      </c>
      <c r="H174" s="161">
        <v>2</v>
      </c>
      <c r="I174" s="162"/>
      <c r="J174" s="161">
        <f t="shared" si="10"/>
        <v>0</v>
      </c>
      <c r="K174" s="163"/>
      <c r="L174" s="34"/>
      <c r="M174" s="164" t="s">
        <v>1</v>
      </c>
      <c r="N174" s="165" t="s">
        <v>42</v>
      </c>
      <c r="O174" s="62"/>
      <c r="P174" s="166">
        <f t="shared" si="11"/>
        <v>0</v>
      </c>
      <c r="Q174" s="166">
        <v>0</v>
      </c>
      <c r="R174" s="166">
        <f t="shared" si="12"/>
        <v>0</v>
      </c>
      <c r="S174" s="166">
        <v>0</v>
      </c>
      <c r="T174" s="167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8" t="s">
        <v>630</v>
      </c>
      <c r="AT174" s="168" t="s">
        <v>168</v>
      </c>
      <c r="AU174" s="168" t="s">
        <v>88</v>
      </c>
      <c r="AY174" s="18" t="s">
        <v>166</v>
      </c>
      <c r="BE174" s="169">
        <f t="shared" si="14"/>
        <v>0</v>
      </c>
      <c r="BF174" s="169">
        <f t="shared" si="15"/>
        <v>0</v>
      </c>
      <c r="BG174" s="169">
        <f t="shared" si="16"/>
        <v>0</v>
      </c>
      <c r="BH174" s="169">
        <f t="shared" si="17"/>
        <v>0</v>
      </c>
      <c r="BI174" s="169">
        <f t="shared" si="18"/>
        <v>0</v>
      </c>
      <c r="BJ174" s="18" t="s">
        <v>88</v>
      </c>
      <c r="BK174" s="170">
        <f t="shared" si="19"/>
        <v>0</v>
      </c>
      <c r="BL174" s="18" t="s">
        <v>630</v>
      </c>
      <c r="BM174" s="168" t="s">
        <v>2594</v>
      </c>
    </row>
    <row r="175" spans="1:65" s="2" customFormat="1" ht="16.5" customHeight="1">
      <c r="A175" s="33"/>
      <c r="B175" s="156"/>
      <c r="C175" s="157" t="s">
        <v>540</v>
      </c>
      <c r="D175" s="157" t="s">
        <v>168</v>
      </c>
      <c r="E175" s="158" t="s">
        <v>2595</v>
      </c>
      <c r="F175" s="159" t="s">
        <v>2596</v>
      </c>
      <c r="G175" s="160" t="s">
        <v>221</v>
      </c>
      <c r="H175" s="161">
        <v>2</v>
      </c>
      <c r="I175" s="162"/>
      <c r="J175" s="161">
        <f t="shared" si="10"/>
        <v>0</v>
      </c>
      <c r="K175" s="163"/>
      <c r="L175" s="34"/>
      <c r="M175" s="164" t="s">
        <v>1</v>
      </c>
      <c r="N175" s="165" t="s">
        <v>42</v>
      </c>
      <c r="O175" s="62"/>
      <c r="P175" s="166">
        <f t="shared" si="11"/>
        <v>0</v>
      </c>
      <c r="Q175" s="166">
        <v>0</v>
      </c>
      <c r="R175" s="166">
        <f t="shared" si="12"/>
        <v>0</v>
      </c>
      <c r="S175" s="166">
        <v>0</v>
      </c>
      <c r="T175" s="167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8" t="s">
        <v>630</v>
      </c>
      <c r="AT175" s="168" t="s">
        <v>168</v>
      </c>
      <c r="AU175" s="168" t="s">
        <v>88</v>
      </c>
      <c r="AY175" s="18" t="s">
        <v>166</v>
      </c>
      <c r="BE175" s="169">
        <f t="shared" si="14"/>
        <v>0</v>
      </c>
      <c r="BF175" s="169">
        <f t="shared" si="15"/>
        <v>0</v>
      </c>
      <c r="BG175" s="169">
        <f t="shared" si="16"/>
        <v>0</v>
      </c>
      <c r="BH175" s="169">
        <f t="shared" si="17"/>
        <v>0</v>
      </c>
      <c r="BI175" s="169">
        <f t="shared" si="18"/>
        <v>0</v>
      </c>
      <c r="BJ175" s="18" t="s">
        <v>88</v>
      </c>
      <c r="BK175" s="170">
        <f t="shared" si="19"/>
        <v>0</v>
      </c>
      <c r="BL175" s="18" t="s">
        <v>630</v>
      </c>
      <c r="BM175" s="168" t="s">
        <v>2597</v>
      </c>
    </row>
    <row r="176" spans="1:65" s="2" customFormat="1" ht="16.5" customHeight="1">
      <c r="A176" s="33"/>
      <c r="B176" s="156"/>
      <c r="C176" s="157" t="s">
        <v>544</v>
      </c>
      <c r="D176" s="157" t="s">
        <v>168</v>
      </c>
      <c r="E176" s="158" t="s">
        <v>2598</v>
      </c>
      <c r="F176" s="159" t="s">
        <v>2599</v>
      </c>
      <c r="G176" s="160" t="s">
        <v>221</v>
      </c>
      <c r="H176" s="161">
        <v>4</v>
      </c>
      <c r="I176" s="162"/>
      <c r="J176" s="161">
        <f t="shared" si="10"/>
        <v>0</v>
      </c>
      <c r="K176" s="163"/>
      <c r="L176" s="34"/>
      <c r="M176" s="164" t="s">
        <v>1</v>
      </c>
      <c r="N176" s="165" t="s">
        <v>42</v>
      </c>
      <c r="O176" s="62"/>
      <c r="P176" s="166">
        <f t="shared" si="11"/>
        <v>0</v>
      </c>
      <c r="Q176" s="166">
        <v>0</v>
      </c>
      <c r="R176" s="166">
        <f t="shared" si="12"/>
        <v>0</v>
      </c>
      <c r="S176" s="166">
        <v>0</v>
      </c>
      <c r="T176" s="167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8" t="s">
        <v>630</v>
      </c>
      <c r="AT176" s="168" t="s">
        <v>168</v>
      </c>
      <c r="AU176" s="168" t="s">
        <v>88</v>
      </c>
      <c r="AY176" s="18" t="s">
        <v>166</v>
      </c>
      <c r="BE176" s="169">
        <f t="shared" si="14"/>
        <v>0</v>
      </c>
      <c r="BF176" s="169">
        <f t="shared" si="15"/>
        <v>0</v>
      </c>
      <c r="BG176" s="169">
        <f t="shared" si="16"/>
        <v>0</v>
      </c>
      <c r="BH176" s="169">
        <f t="shared" si="17"/>
        <v>0</v>
      </c>
      <c r="BI176" s="169">
        <f t="shared" si="18"/>
        <v>0</v>
      </c>
      <c r="BJ176" s="18" t="s">
        <v>88</v>
      </c>
      <c r="BK176" s="170">
        <f t="shared" si="19"/>
        <v>0</v>
      </c>
      <c r="BL176" s="18" t="s">
        <v>630</v>
      </c>
      <c r="BM176" s="168" t="s">
        <v>2600</v>
      </c>
    </row>
    <row r="177" spans="1:65" s="2" customFormat="1" ht="21.75" customHeight="1">
      <c r="A177" s="33"/>
      <c r="B177" s="156"/>
      <c r="C177" s="157" t="s">
        <v>548</v>
      </c>
      <c r="D177" s="157" t="s">
        <v>168</v>
      </c>
      <c r="E177" s="158" t="s">
        <v>2601</v>
      </c>
      <c r="F177" s="159" t="s">
        <v>2602</v>
      </c>
      <c r="G177" s="160" t="s">
        <v>215</v>
      </c>
      <c r="H177" s="161">
        <v>160</v>
      </c>
      <c r="I177" s="162"/>
      <c r="J177" s="161">
        <f t="shared" si="10"/>
        <v>0</v>
      </c>
      <c r="K177" s="163"/>
      <c r="L177" s="34"/>
      <c r="M177" s="164" t="s">
        <v>1</v>
      </c>
      <c r="N177" s="165" t="s">
        <v>42</v>
      </c>
      <c r="O177" s="62"/>
      <c r="P177" s="166">
        <f t="shared" si="11"/>
        <v>0</v>
      </c>
      <c r="Q177" s="166">
        <v>0</v>
      </c>
      <c r="R177" s="166">
        <f t="shared" si="12"/>
        <v>0</v>
      </c>
      <c r="S177" s="166">
        <v>0</v>
      </c>
      <c r="T177" s="167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8" t="s">
        <v>630</v>
      </c>
      <c r="AT177" s="168" t="s">
        <v>168</v>
      </c>
      <c r="AU177" s="168" t="s">
        <v>88</v>
      </c>
      <c r="AY177" s="18" t="s">
        <v>166</v>
      </c>
      <c r="BE177" s="169">
        <f t="shared" si="14"/>
        <v>0</v>
      </c>
      <c r="BF177" s="169">
        <f t="shared" si="15"/>
        <v>0</v>
      </c>
      <c r="BG177" s="169">
        <f t="shared" si="16"/>
        <v>0</v>
      </c>
      <c r="BH177" s="169">
        <f t="shared" si="17"/>
        <v>0</v>
      </c>
      <c r="BI177" s="169">
        <f t="shared" si="18"/>
        <v>0</v>
      </c>
      <c r="BJ177" s="18" t="s">
        <v>88</v>
      </c>
      <c r="BK177" s="170">
        <f t="shared" si="19"/>
        <v>0</v>
      </c>
      <c r="BL177" s="18" t="s">
        <v>630</v>
      </c>
      <c r="BM177" s="168" t="s">
        <v>2603</v>
      </c>
    </row>
    <row r="178" spans="1:65" s="2" customFormat="1" ht="24.2" customHeight="1">
      <c r="A178" s="33"/>
      <c r="B178" s="156"/>
      <c r="C178" s="157" t="s">
        <v>554</v>
      </c>
      <c r="D178" s="157" t="s">
        <v>168</v>
      </c>
      <c r="E178" s="158" t="s">
        <v>2604</v>
      </c>
      <c r="F178" s="159" t="s">
        <v>2605</v>
      </c>
      <c r="G178" s="160" t="s">
        <v>221</v>
      </c>
      <c r="H178" s="161">
        <v>61</v>
      </c>
      <c r="I178" s="162"/>
      <c r="J178" s="161">
        <f t="shared" si="10"/>
        <v>0</v>
      </c>
      <c r="K178" s="163"/>
      <c r="L178" s="34"/>
      <c r="M178" s="164" t="s">
        <v>1</v>
      </c>
      <c r="N178" s="165" t="s">
        <v>42</v>
      </c>
      <c r="O178" s="62"/>
      <c r="P178" s="166">
        <f t="shared" si="11"/>
        <v>0</v>
      </c>
      <c r="Q178" s="166">
        <v>0</v>
      </c>
      <c r="R178" s="166">
        <f t="shared" si="12"/>
        <v>0</v>
      </c>
      <c r="S178" s="166">
        <v>0</v>
      </c>
      <c r="T178" s="167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8" t="s">
        <v>630</v>
      </c>
      <c r="AT178" s="168" t="s">
        <v>168</v>
      </c>
      <c r="AU178" s="168" t="s">
        <v>88</v>
      </c>
      <c r="AY178" s="18" t="s">
        <v>166</v>
      </c>
      <c r="BE178" s="169">
        <f t="shared" si="14"/>
        <v>0</v>
      </c>
      <c r="BF178" s="169">
        <f t="shared" si="15"/>
        <v>0</v>
      </c>
      <c r="BG178" s="169">
        <f t="shared" si="16"/>
        <v>0</v>
      </c>
      <c r="BH178" s="169">
        <f t="shared" si="17"/>
        <v>0</v>
      </c>
      <c r="BI178" s="169">
        <f t="shared" si="18"/>
        <v>0</v>
      </c>
      <c r="BJ178" s="18" t="s">
        <v>88</v>
      </c>
      <c r="BK178" s="170">
        <f t="shared" si="19"/>
        <v>0</v>
      </c>
      <c r="BL178" s="18" t="s">
        <v>630</v>
      </c>
      <c r="BM178" s="168" t="s">
        <v>2606</v>
      </c>
    </row>
    <row r="179" spans="1:65" s="2" customFormat="1" ht="24.2" customHeight="1">
      <c r="A179" s="33"/>
      <c r="B179" s="156"/>
      <c r="C179" s="157" t="s">
        <v>559</v>
      </c>
      <c r="D179" s="157" t="s">
        <v>168</v>
      </c>
      <c r="E179" s="158" t="s">
        <v>2607</v>
      </c>
      <c r="F179" s="159" t="s">
        <v>2608</v>
      </c>
      <c r="G179" s="160" t="s">
        <v>221</v>
      </c>
      <c r="H179" s="161">
        <v>12</v>
      </c>
      <c r="I179" s="162"/>
      <c r="J179" s="161">
        <f t="shared" si="10"/>
        <v>0</v>
      </c>
      <c r="K179" s="163"/>
      <c r="L179" s="34"/>
      <c r="M179" s="164" t="s">
        <v>1</v>
      </c>
      <c r="N179" s="165" t="s">
        <v>42</v>
      </c>
      <c r="O179" s="62"/>
      <c r="P179" s="166">
        <f t="shared" si="11"/>
        <v>0</v>
      </c>
      <c r="Q179" s="166">
        <v>0</v>
      </c>
      <c r="R179" s="166">
        <f t="shared" si="12"/>
        <v>0</v>
      </c>
      <c r="S179" s="166">
        <v>0</v>
      </c>
      <c r="T179" s="167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8" t="s">
        <v>630</v>
      </c>
      <c r="AT179" s="168" t="s">
        <v>168</v>
      </c>
      <c r="AU179" s="168" t="s">
        <v>88</v>
      </c>
      <c r="AY179" s="18" t="s">
        <v>166</v>
      </c>
      <c r="BE179" s="169">
        <f t="shared" si="14"/>
        <v>0</v>
      </c>
      <c r="BF179" s="169">
        <f t="shared" si="15"/>
        <v>0</v>
      </c>
      <c r="BG179" s="169">
        <f t="shared" si="16"/>
        <v>0</v>
      </c>
      <c r="BH179" s="169">
        <f t="shared" si="17"/>
        <v>0</v>
      </c>
      <c r="BI179" s="169">
        <f t="shared" si="18"/>
        <v>0</v>
      </c>
      <c r="BJ179" s="18" t="s">
        <v>88</v>
      </c>
      <c r="BK179" s="170">
        <f t="shared" si="19"/>
        <v>0</v>
      </c>
      <c r="BL179" s="18" t="s">
        <v>630</v>
      </c>
      <c r="BM179" s="168" t="s">
        <v>2609</v>
      </c>
    </row>
    <row r="180" spans="1:65" s="2" customFormat="1" ht="37.9" customHeight="1">
      <c r="A180" s="33"/>
      <c r="B180" s="156"/>
      <c r="C180" s="157" t="s">
        <v>564</v>
      </c>
      <c r="D180" s="157" t="s">
        <v>168</v>
      </c>
      <c r="E180" s="158" t="s">
        <v>2610</v>
      </c>
      <c r="F180" s="159" t="s">
        <v>2611</v>
      </c>
      <c r="G180" s="160" t="s">
        <v>215</v>
      </c>
      <c r="H180" s="161">
        <v>190</v>
      </c>
      <c r="I180" s="162"/>
      <c r="J180" s="161">
        <f t="shared" si="10"/>
        <v>0</v>
      </c>
      <c r="K180" s="163"/>
      <c r="L180" s="34"/>
      <c r="M180" s="164" t="s">
        <v>1</v>
      </c>
      <c r="N180" s="165" t="s">
        <v>42</v>
      </c>
      <c r="O180" s="62"/>
      <c r="P180" s="166">
        <f t="shared" si="11"/>
        <v>0</v>
      </c>
      <c r="Q180" s="166">
        <v>0</v>
      </c>
      <c r="R180" s="166">
        <f t="shared" si="12"/>
        <v>0</v>
      </c>
      <c r="S180" s="166">
        <v>0</v>
      </c>
      <c r="T180" s="167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8" t="s">
        <v>630</v>
      </c>
      <c r="AT180" s="168" t="s">
        <v>168</v>
      </c>
      <c r="AU180" s="168" t="s">
        <v>88</v>
      </c>
      <c r="AY180" s="18" t="s">
        <v>166</v>
      </c>
      <c r="BE180" s="169">
        <f t="shared" si="14"/>
        <v>0</v>
      </c>
      <c r="BF180" s="169">
        <f t="shared" si="15"/>
        <v>0</v>
      </c>
      <c r="BG180" s="169">
        <f t="shared" si="16"/>
        <v>0</v>
      </c>
      <c r="BH180" s="169">
        <f t="shared" si="17"/>
        <v>0</v>
      </c>
      <c r="BI180" s="169">
        <f t="shared" si="18"/>
        <v>0</v>
      </c>
      <c r="BJ180" s="18" t="s">
        <v>88</v>
      </c>
      <c r="BK180" s="170">
        <f t="shared" si="19"/>
        <v>0</v>
      </c>
      <c r="BL180" s="18" t="s">
        <v>630</v>
      </c>
      <c r="BM180" s="168" t="s">
        <v>2612</v>
      </c>
    </row>
    <row r="181" spans="1:65" s="2" customFormat="1" ht="37.9" customHeight="1">
      <c r="A181" s="33"/>
      <c r="B181" s="156"/>
      <c r="C181" s="157" t="s">
        <v>568</v>
      </c>
      <c r="D181" s="157" t="s">
        <v>168</v>
      </c>
      <c r="E181" s="158" t="s">
        <v>2613</v>
      </c>
      <c r="F181" s="159" t="s">
        <v>2614</v>
      </c>
      <c r="G181" s="160" t="s">
        <v>215</v>
      </c>
      <c r="H181" s="161">
        <v>45</v>
      </c>
      <c r="I181" s="162"/>
      <c r="J181" s="161">
        <f t="shared" si="10"/>
        <v>0</v>
      </c>
      <c r="K181" s="163"/>
      <c r="L181" s="34"/>
      <c r="M181" s="164" t="s">
        <v>1</v>
      </c>
      <c r="N181" s="165" t="s">
        <v>42</v>
      </c>
      <c r="O181" s="62"/>
      <c r="P181" s="166">
        <f t="shared" si="11"/>
        <v>0</v>
      </c>
      <c r="Q181" s="166">
        <v>0</v>
      </c>
      <c r="R181" s="166">
        <f t="shared" si="12"/>
        <v>0</v>
      </c>
      <c r="S181" s="166">
        <v>0</v>
      </c>
      <c r="T181" s="167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8" t="s">
        <v>630</v>
      </c>
      <c r="AT181" s="168" t="s">
        <v>168</v>
      </c>
      <c r="AU181" s="168" t="s">
        <v>88</v>
      </c>
      <c r="AY181" s="18" t="s">
        <v>166</v>
      </c>
      <c r="BE181" s="169">
        <f t="shared" si="14"/>
        <v>0</v>
      </c>
      <c r="BF181" s="169">
        <f t="shared" si="15"/>
        <v>0</v>
      </c>
      <c r="BG181" s="169">
        <f t="shared" si="16"/>
        <v>0</v>
      </c>
      <c r="BH181" s="169">
        <f t="shared" si="17"/>
        <v>0</v>
      </c>
      <c r="BI181" s="169">
        <f t="shared" si="18"/>
        <v>0</v>
      </c>
      <c r="BJ181" s="18" t="s">
        <v>88</v>
      </c>
      <c r="BK181" s="170">
        <f t="shared" si="19"/>
        <v>0</v>
      </c>
      <c r="BL181" s="18" t="s">
        <v>630</v>
      </c>
      <c r="BM181" s="168" t="s">
        <v>2615</v>
      </c>
    </row>
    <row r="182" spans="1:65" s="2" customFormat="1" ht="16.5" customHeight="1">
      <c r="A182" s="33"/>
      <c r="B182" s="156"/>
      <c r="C182" s="157" t="s">
        <v>572</v>
      </c>
      <c r="D182" s="157" t="s">
        <v>168</v>
      </c>
      <c r="E182" s="158" t="s">
        <v>2332</v>
      </c>
      <c r="F182" s="159" t="s">
        <v>2333</v>
      </c>
      <c r="G182" s="160" t="s">
        <v>757</v>
      </c>
      <c r="H182" s="161">
        <v>30</v>
      </c>
      <c r="I182" s="162"/>
      <c r="J182" s="161">
        <f t="shared" si="10"/>
        <v>0</v>
      </c>
      <c r="K182" s="163"/>
      <c r="L182" s="34"/>
      <c r="M182" s="164" t="s">
        <v>1</v>
      </c>
      <c r="N182" s="165" t="s">
        <v>42</v>
      </c>
      <c r="O182" s="62"/>
      <c r="P182" s="166">
        <f t="shared" si="11"/>
        <v>0</v>
      </c>
      <c r="Q182" s="166">
        <v>0</v>
      </c>
      <c r="R182" s="166">
        <f t="shared" si="12"/>
        <v>0</v>
      </c>
      <c r="S182" s="166">
        <v>0</v>
      </c>
      <c r="T182" s="167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8" t="s">
        <v>630</v>
      </c>
      <c r="AT182" s="168" t="s">
        <v>168</v>
      </c>
      <c r="AU182" s="168" t="s">
        <v>88</v>
      </c>
      <c r="AY182" s="18" t="s">
        <v>166</v>
      </c>
      <c r="BE182" s="169">
        <f t="shared" si="14"/>
        <v>0</v>
      </c>
      <c r="BF182" s="169">
        <f t="shared" si="15"/>
        <v>0</v>
      </c>
      <c r="BG182" s="169">
        <f t="shared" si="16"/>
        <v>0</v>
      </c>
      <c r="BH182" s="169">
        <f t="shared" si="17"/>
        <v>0</v>
      </c>
      <c r="BI182" s="169">
        <f t="shared" si="18"/>
        <v>0</v>
      </c>
      <c r="BJ182" s="18" t="s">
        <v>88</v>
      </c>
      <c r="BK182" s="170">
        <f t="shared" si="19"/>
        <v>0</v>
      </c>
      <c r="BL182" s="18" t="s">
        <v>630</v>
      </c>
      <c r="BM182" s="168" t="s">
        <v>2616</v>
      </c>
    </row>
    <row r="183" spans="1:65" s="2" customFormat="1" ht="16.5" customHeight="1">
      <c r="A183" s="33"/>
      <c r="B183" s="156"/>
      <c r="C183" s="157" t="s">
        <v>577</v>
      </c>
      <c r="D183" s="157" t="s">
        <v>168</v>
      </c>
      <c r="E183" s="158" t="s">
        <v>2335</v>
      </c>
      <c r="F183" s="159" t="s">
        <v>2336</v>
      </c>
      <c r="G183" s="160" t="s">
        <v>477</v>
      </c>
      <c r="H183" s="162"/>
      <c r="I183" s="162"/>
      <c r="J183" s="161">
        <f t="shared" si="10"/>
        <v>0</v>
      </c>
      <c r="K183" s="163"/>
      <c r="L183" s="34"/>
      <c r="M183" s="164" t="s">
        <v>1</v>
      </c>
      <c r="N183" s="165" t="s">
        <v>42</v>
      </c>
      <c r="O183" s="62"/>
      <c r="P183" s="166">
        <f t="shared" si="11"/>
        <v>0</v>
      </c>
      <c r="Q183" s="166">
        <v>0</v>
      </c>
      <c r="R183" s="166">
        <f t="shared" si="12"/>
        <v>0</v>
      </c>
      <c r="S183" s="166">
        <v>0</v>
      </c>
      <c r="T183" s="167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8" t="s">
        <v>630</v>
      </c>
      <c r="AT183" s="168" t="s">
        <v>168</v>
      </c>
      <c r="AU183" s="168" t="s">
        <v>88</v>
      </c>
      <c r="AY183" s="18" t="s">
        <v>166</v>
      </c>
      <c r="BE183" s="169">
        <f t="shared" si="14"/>
        <v>0</v>
      </c>
      <c r="BF183" s="169">
        <f t="shared" si="15"/>
        <v>0</v>
      </c>
      <c r="BG183" s="169">
        <f t="shared" si="16"/>
        <v>0</v>
      </c>
      <c r="BH183" s="169">
        <f t="shared" si="17"/>
        <v>0</v>
      </c>
      <c r="BI183" s="169">
        <f t="shared" si="18"/>
        <v>0</v>
      </c>
      <c r="BJ183" s="18" t="s">
        <v>88</v>
      </c>
      <c r="BK183" s="170">
        <f t="shared" si="19"/>
        <v>0</v>
      </c>
      <c r="BL183" s="18" t="s">
        <v>630</v>
      </c>
      <c r="BM183" s="168" t="s">
        <v>2617</v>
      </c>
    </row>
    <row r="184" spans="1:65" s="12" customFormat="1" ht="22.9" customHeight="1">
      <c r="B184" s="143"/>
      <c r="D184" s="144" t="s">
        <v>75</v>
      </c>
      <c r="E184" s="154" t="s">
        <v>2338</v>
      </c>
      <c r="F184" s="154" t="s">
        <v>2339</v>
      </c>
      <c r="I184" s="146"/>
      <c r="J184" s="155">
        <f>BK184</f>
        <v>0</v>
      </c>
      <c r="L184" s="143"/>
      <c r="M184" s="148"/>
      <c r="N184" s="149"/>
      <c r="O184" s="149"/>
      <c r="P184" s="150">
        <f>SUM(P185:P245)</f>
        <v>0</v>
      </c>
      <c r="Q184" s="149"/>
      <c r="R184" s="150">
        <f>SUM(R185:R245)</f>
        <v>82.719469999999987</v>
      </c>
      <c r="S184" s="149"/>
      <c r="T184" s="151">
        <f>SUM(T185:T245)</f>
        <v>0</v>
      </c>
      <c r="AR184" s="144" t="s">
        <v>83</v>
      </c>
      <c r="AT184" s="152" t="s">
        <v>75</v>
      </c>
      <c r="AU184" s="152" t="s">
        <v>83</v>
      </c>
      <c r="AY184" s="144" t="s">
        <v>166</v>
      </c>
      <c r="BK184" s="153">
        <f>SUM(BK185:BK245)</f>
        <v>0</v>
      </c>
    </row>
    <row r="185" spans="1:65" s="2" customFormat="1" ht="16.5" customHeight="1">
      <c r="A185" s="33"/>
      <c r="B185" s="156"/>
      <c r="C185" s="180" t="s">
        <v>581</v>
      </c>
      <c r="D185" s="180" t="s">
        <v>200</v>
      </c>
      <c r="E185" s="181" t="s">
        <v>2618</v>
      </c>
      <c r="F185" s="182" t="s">
        <v>2619</v>
      </c>
      <c r="G185" s="183" t="s">
        <v>215</v>
      </c>
      <c r="H185" s="184">
        <v>15</v>
      </c>
      <c r="I185" s="185"/>
      <c r="J185" s="184">
        <f t="shared" ref="J185:J216" si="20">ROUND(I185*H185,3)</f>
        <v>0</v>
      </c>
      <c r="K185" s="186"/>
      <c r="L185" s="187"/>
      <c r="M185" s="188" t="s">
        <v>1</v>
      </c>
      <c r="N185" s="189" t="s">
        <v>42</v>
      </c>
      <c r="O185" s="62"/>
      <c r="P185" s="166">
        <f t="shared" ref="P185:P216" si="21">O185*H185</f>
        <v>0</v>
      </c>
      <c r="Q185" s="166">
        <v>1.97E-3</v>
      </c>
      <c r="R185" s="166">
        <f t="shared" ref="R185:R216" si="22">Q185*H185</f>
        <v>2.955E-2</v>
      </c>
      <c r="S185" s="166">
        <v>0</v>
      </c>
      <c r="T185" s="167">
        <f t="shared" ref="T185:T216" si="23"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8" t="s">
        <v>2179</v>
      </c>
      <c r="AT185" s="168" t="s">
        <v>200</v>
      </c>
      <c r="AU185" s="168" t="s">
        <v>88</v>
      </c>
      <c r="AY185" s="18" t="s">
        <v>166</v>
      </c>
      <c r="BE185" s="169">
        <f t="shared" ref="BE185:BE216" si="24">IF(N185="základná",J185,0)</f>
        <v>0</v>
      </c>
      <c r="BF185" s="169">
        <f t="shared" ref="BF185:BF216" si="25">IF(N185="znížená",J185,0)</f>
        <v>0</v>
      </c>
      <c r="BG185" s="169">
        <f t="shared" ref="BG185:BG216" si="26">IF(N185="zákl. prenesená",J185,0)</f>
        <v>0</v>
      </c>
      <c r="BH185" s="169">
        <f t="shared" ref="BH185:BH216" si="27">IF(N185="zníž. prenesená",J185,0)</f>
        <v>0</v>
      </c>
      <c r="BI185" s="169">
        <f t="shared" ref="BI185:BI216" si="28">IF(N185="nulová",J185,0)</f>
        <v>0</v>
      </c>
      <c r="BJ185" s="18" t="s">
        <v>88</v>
      </c>
      <c r="BK185" s="170">
        <f t="shared" ref="BK185:BK216" si="29">ROUND(I185*H185,3)</f>
        <v>0</v>
      </c>
      <c r="BL185" s="18" t="s">
        <v>630</v>
      </c>
      <c r="BM185" s="168" t="s">
        <v>2620</v>
      </c>
    </row>
    <row r="186" spans="1:65" s="2" customFormat="1" ht="16.5" customHeight="1">
      <c r="A186" s="33"/>
      <c r="B186" s="156"/>
      <c r="C186" s="180" t="s">
        <v>587</v>
      </c>
      <c r="D186" s="180" t="s">
        <v>200</v>
      </c>
      <c r="E186" s="181" t="s">
        <v>2621</v>
      </c>
      <c r="F186" s="182" t="s">
        <v>2622</v>
      </c>
      <c r="G186" s="183" t="s">
        <v>215</v>
      </c>
      <c r="H186" s="184">
        <v>190</v>
      </c>
      <c r="I186" s="185"/>
      <c r="J186" s="184">
        <f t="shared" si="20"/>
        <v>0</v>
      </c>
      <c r="K186" s="186"/>
      <c r="L186" s="187"/>
      <c r="M186" s="188" t="s">
        <v>1</v>
      </c>
      <c r="N186" s="189" t="s">
        <v>42</v>
      </c>
      <c r="O186" s="62"/>
      <c r="P186" s="166">
        <f t="shared" si="21"/>
        <v>0</v>
      </c>
      <c r="Q186" s="166">
        <v>2.7999999999999998E-4</v>
      </c>
      <c r="R186" s="166">
        <f t="shared" si="22"/>
        <v>5.3199999999999997E-2</v>
      </c>
      <c r="S186" s="166">
        <v>0</v>
      </c>
      <c r="T186" s="167">
        <f t="shared" si="2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8" t="s">
        <v>2179</v>
      </c>
      <c r="AT186" s="168" t="s">
        <v>200</v>
      </c>
      <c r="AU186" s="168" t="s">
        <v>88</v>
      </c>
      <c r="AY186" s="18" t="s">
        <v>166</v>
      </c>
      <c r="BE186" s="169">
        <f t="shared" si="24"/>
        <v>0</v>
      </c>
      <c r="BF186" s="169">
        <f t="shared" si="25"/>
        <v>0</v>
      </c>
      <c r="BG186" s="169">
        <f t="shared" si="26"/>
        <v>0</v>
      </c>
      <c r="BH186" s="169">
        <f t="shared" si="27"/>
        <v>0</v>
      </c>
      <c r="BI186" s="169">
        <f t="shared" si="28"/>
        <v>0</v>
      </c>
      <c r="BJ186" s="18" t="s">
        <v>88</v>
      </c>
      <c r="BK186" s="170">
        <f t="shared" si="29"/>
        <v>0</v>
      </c>
      <c r="BL186" s="18" t="s">
        <v>630</v>
      </c>
      <c r="BM186" s="168" t="s">
        <v>2623</v>
      </c>
    </row>
    <row r="187" spans="1:65" s="2" customFormat="1" ht="16.5" customHeight="1">
      <c r="A187" s="33"/>
      <c r="B187" s="156"/>
      <c r="C187" s="180" t="s">
        <v>593</v>
      </c>
      <c r="D187" s="180" t="s">
        <v>200</v>
      </c>
      <c r="E187" s="181" t="s">
        <v>2340</v>
      </c>
      <c r="F187" s="182" t="s">
        <v>2341</v>
      </c>
      <c r="G187" s="183" t="s">
        <v>215</v>
      </c>
      <c r="H187" s="184">
        <v>1250</v>
      </c>
      <c r="I187" s="185"/>
      <c r="J187" s="184">
        <f t="shared" si="20"/>
        <v>0</v>
      </c>
      <c r="K187" s="186"/>
      <c r="L187" s="187"/>
      <c r="M187" s="188" t="s">
        <v>1</v>
      </c>
      <c r="N187" s="189" t="s">
        <v>42</v>
      </c>
      <c r="O187" s="62"/>
      <c r="P187" s="166">
        <f t="shared" si="21"/>
        <v>0</v>
      </c>
      <c r="Q187" s="166">
        <v>1.9000000000000001E-4</v>
      </c>
      <c r="R187" s="166">
        <f t="shared" si="22"/>
        <v>0.23750000000000002</v>
      </c>
      <c r="S187" s="166">
        <v>0</v>
      </c>
      <c r="T187" s="167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8" t="s">
        <v>2179</v>
      </c>
      <c r="AT187" s="168" t="s">
        <v>200</v>
      </c>
      <c r="AU187" s="168" t="s">
        <v>88</v>
      </c>
      <c r="AY187" s="18" t="s">
        <v>166</v>
      </c>
      <c r="BE187" s="169">
        <f t="shared" si="24"/>
        <v>0</v>
      </c>
      <c r="BF187" s="169">
        <f t="shared" si="25"/>
        <v>0</v>
      </c>
      <c r="BG187" s="169">
        <f t="shared" si="26"/>
        <v>0</v>
      </c>
      <c r="BH187" s="169">
        <f t="shared" si="27"/>
        <v>0</v>
      </c>
      <c r="BI187" s="169">
        <f t="shared" si="28"/>
        <v>0</v>
      </c>
      <c r="BJ187" s="18" t="s">
        <v>88</v>
      </c>
      <c r="BK187" s="170">
        <f t="shared" si="29"/>
        <v>0</v>
      </c>
      <c r="BL187" s="18" t="s">
        <v>630</v>
      </c>
      <c r="BM187" s="168" t="s">
        <v>2624</v>
      </c>
    </row>
    <row r="188" spans="1:65" s="2" customFormat="1" ht="16.5" customHeight="1">
      <c r="A188" s="33"/>
      <c r="B188" s="156"/>
      <c r="C188" s="180" t="s">
        <v>606</v>
      </c>
      <c r="D188" s="180" t="s">
        <v>200</v>
      </c>
      <c r="E188" s="181" t="s">
        <v>2343</v>
      </c>
      <c r="F188" s="182" t="s">
        <v>2344</v>
      </c>
      <c r="G188" s="183" t="s">
        <v>215</v>
      </c>
      <c r="H188" s="184">
        <v>820</v>
      </c>
      <c r="I188" s="185"/>
      <c r="J188" s="184">
        <f t="shared" si="20"/>
        <v>0</v>
      </c>
      <c r="K188" s="186"/>
      <c r="L188" s="187"/>
      <c r="M188" s="188" t="s">
        <v>1</v>
      </c>
      <c r="N188" s="189" t="s">
        <v>42</v>
      </c>
      <c r="O188" s="62"/>
      <c r="P188" s="166">
        <f t="shared" si="21"/>
        <v>0</v>
      </c>
      <c r="Q188" s="166">
        <v>1.3999999999999999E-4</v>
      </c>
      <c r="R188" s="166">
        <f t="shared" si="22"/>
        <v>0.11479999999999999</v>
      </c>
      <c r="S188" s="166">
        <v>0</v>
      </c>
      <c r="T188" s="167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8" t="s">
        <v>2179</v>
      </c>
      <c r="AT188" s="168" t="s">
        <v>200</v>
      </c>
      <c r="AU188" s="168" t="s">
        <v>88</v>
      </c>
      <c r="AY188" s="18" t="s">
        <v>166</v>
      </c>
      <c r="BE188" s="169">
        <f t="shared" si="24"/>
        <v>0</v>
      </c>
      <c r="BF188" s="169">
        <f t="shared" si="25"/>
        <v>0</v>
      </c>
      <c r="BG188" s="169">
        <f t="shared" si="26"/>
        <v>0</v>
      </c>
      <c r="BH188" s="169">
        <f t="shared" si="27"/>
        <v>0</v>
      </c>
      <c r="BI188" s="169">
        <f t="shared" si="28"/>
        <v>0</v>
      </c>
      <c r="BJ188" s="18" t="s">
        <v>88</v>
      </c>
      <c r="BK188" s="170">
        <f t="shared" si="29"/>
        <v>0</v>
      </c>
      <c r="BL188" s="18" t="s">
        <v>630</v>
      </c>
      <c r="BM188" s="168" t="s">
        <v>2625</v>
      </c>
    </row>
    <row r="189" spans="1:65" s="2" customFormat="1" ht="16.5" customHeight="1">
      <c r="A189" s="33"/>
      <c r="B189" s="156"/>
      <c r="C189" s="180" t="s">
        <v>611</v>
      </c>
      <c r="D189" s="180" t="s">
        <v>200</v>
      </c>
      <c r="E189" s="181" t="s">
        <v>2626</v>
      </c>
      <c r="F189" s="182" t="s">
        <v>2627</v>
      </c>
      <c r="G189" s="183" t="s">
        <v>215</v>
      </c>
      <c r="H189" s="184">
        <v>200</v>
      </c>
      <c r="I189" s="185"/>
      <c r="J189" s="184">
        <f t="shared" si="20"/>
        <v>0</v>
      </c>
      <c r="K189" s="186"/>
      <c r="L189" s="187"/>
      <c r="M189" s="188" t="s">
        <v>1</v>
      </c>
      <c r="N189" s="189" t="s">
        <v>42</v>
      </c>
      <c r="O189" s="62"/>
      <c r="P189" s="166">
        <f t="shared" si="21"/>
        <v>0</v>
      </c>
      <c r="Q189" s="166">
        <v>1.3999999999999999E-4</v>
      </c>
      <c r="R189" s="166">
        <f t="shared" si="22"/>
        <v>2.7999999999999997E-2</v>
      </c>
      <c r="S189" s="166">
        <v>0</v>
      </c>
      <c r="T189" s="167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8" t="s">
        <v>2179</v>
      </c>
      <c r="AT189" s="168" t="s">
        <v>200</v>
      </c>
      <c r="AU189" s="168" t="s">
        <v>88</v>
      </c>
      <c r="AY189" s="18" t="s">
        <v>166</v>
      </c>
      <c r="BE189" s="169">
        <f t="shared" si="24"/>
        <v>0</v>
      </c>
      <c r="BF189" s="169">
        <f t="shared" si="25"/>
        <v>0</v>
      </c>
      <c r="BG189" s="169">
        <f t="shared" si="26"/>
        <v>0</v>
      </c>
      <c r="BH189" s="169">
        <f t="shared" si="27"/>
        <v>0</v>
      </c>
      <c r="BI189" s="169">
        <f t="shared" si="28"/>
        <v>0</v>
      </c>
      <c r="BJ189" s="18" t="s">
        <v>88</v>
      </c>
      <c r="BK189" s="170">
        <f t="shared" si="29"/>
        <v>0</v>
      </c>
      <c r="BL189" s="18" t="s">
        <v>630</v>
      </c>
      <c r="BM189" s="168" t="s">
        <v>2628</v>
      </c>
    </row>
    <row r="190" spans="1:65" s="2" customFormat="1" ht="16.5" customHeight="1">
      <c r="A190" s="33"/>
      <c r="B190" s="156"/>
      <c r="C190" s="180" t="s">
        <v>616</v>
      </c>
      <c r="D190" s="180" t="s">
        <v>200</v>
      </c>
      <c r="E190" s="181" t="s">
        <v>2629</v>
      </c>
      <c r="F190" s="182" t="s">
        <v>2630</v>
      </c>
      <c r="G190" s="183" t="s">
        <v>215</v>
      </c>
      <c r="H190" s="184">
        <v>160</v>
      </c>
      <c r="I190" s="185"/>
      <c r="J190" s="184">
        <f t="shared" si="20"/>
        <v>0</v>
      </c>
      <c r="K190" s="186"/>
      <c r="L190" s="187"/>
      <c r="M190" s="188" t="s">
        <v>1</v>
      </c>
      <c r="N190" s="189" t="s">
        <v>42</v>
      </c>
      <c r="O190" s="62"/>
      <c r="P190" s="166">
        <f t="shared" si="21"/>
        <v>0</v>
      </c>
      <c r="Q190" s="166">
        <v>5.0000000000000002E-5</v>
      </c>
      <c r="R190" s="166">
        <f t="shared" si="22"/>
        <v>8.0000000000000002E-3</v>
      </c>
      <c r="S190" s="166">
        <v>0</v>
      </c>
      <c r="T190" s="167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8" t="s">
        <v>2179</v>
      </c>
      <c r="AT190" s="168" t="s">
        <v>200</v>
      </c>
      <c r="AU190" s="168" t="s">
        <v>88</v>
      </c>
      <c r="AY190" s="18" t="s">
        <v>166</v>
      </c>
      <c r="BE190" s="169">
        <f t="shared" si="24"/>
        <v>0</v>
      </c>
      <c r="BF190" s="169">
        <f t="shared" si="25"/>
        <v>0</v>
      </c>
      <c r="BG190" s="169">
        <f t="shared" si="26"/>
        <v>0</v>
      </c>
      <c r="BH190" s="169">
        <f t="shared" si="27"/>
        <v>0</v>
      </c>
      <c r="BI190" s="169">
        <f t="shared" si="28"/>
        <v>0</v>
      </c>
      <c r="BJ190" s="18" t="s">
        <v>88</v>
      </c>
      <c r="BK190" s="170">
        <f t="shared" si="29"/>
        <v>0</v>
      </c>
      <c r="BL190" s="18" t="s">
        <v>630</v>
      </c>
      <c r="BM190" s="168" t="s">
        <v>2631</v>
      </c>
    </row>
    <row r="191" spans="1:65" s="2" customFormat="1" ht="21.75" customHeight="1">
      <c r="A191" s="33"/>
      <c r="B191" s="156"/>
      <c r="C191" s="180" t="s">
        <v>627</v>
      </c>
      <c r="D191" s="180" t="s">
        <v>200</v>
      </c>
      <c r="E191" s="181" t="s">
        <v>2632</v>
      </c>
      <c r="F191" s="182" t="s">
        <v>2633</v>
      </c>
      <c r="G191" s="183" t="s">
        <v>215</v>
      </c>
      <c r="H191" s="184">
        <v>150</v>
      </c>
      <c r="I191" s="185"/>
      <c r="J191" s="184">
        <f t="shared" si="20"/>
        <v>0</v>
      </c>
      <c r="K191" s="186"/>
      <c r="L191" s="187"/>
      <c r="M191" s="188" t="s">
        <v>1</v>
      </c>
      <c r="N191" s="189" t="s">
        <v>42</v>
      </c>
      <c r="O191" s="62"/>
      <c r="P191" s="166">
        <f t="shared" si="21"/>
        <v>0</v>
      </c>
      <c r="Q191" s="166">
        <v>2.2000000000000001E-4</v>
      </c>
      <c r="R191" s="166">
        <f t="shared" si="22"/>
        <v>3.3000000000000002E-2</v>
      </c>
      <c r="S191" s="166">
        <v>0</v>
      </c>
      <c r="T191" s="167">
        <f t="shared" si="2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8" t="s">
        <v>2179</v>
      </c>
      <c r="AT191" s="168" t="s">
        <v>200</v>
      </c>
      <c r="AU191" s="168" t="s">
        <v>88</v>
      </c>
      <c r="AY191" s="18" t="s">
        <v>166</v>
      </c>
      <c r="BE191" s="169">
        <f t="shared" si="24"/>
        <v>0</v>
      </c>
      <c r="BF191" s="169">
        <f t="shared" si="25"/>
        <v>0</v>
      </c>
      <c r="BG191" s="169">
        <f t="shared" si="26"/>
        <v>0</v>
      </c>
      <c r="BH191" s="169">
        <f t="shared" si="27"/>
        <v>0</v>
      </c>
      <c r="BI191" s="169">
        <f t="shared" si="28"/>
        <v>0</v>
      </c>
      <c r="BJ191" s="18" t="s">
        <v>88</v>
      </c>
      <c r="BK191" s="170">
        <f t="shared" si="29"/>
        <v>0</v>
      </c>
      <c r="BL191" s="18" t="s">
        <v>630</v>
      </c>
      <c r="BM191" s="168" t="s">
        <v>2634</v>
      </c>
    </row>
    <row r="192" spans="1:65" s="2" customFormat="1" ht="16.5" customHeight="1">
      <c r="A192" s="33"/>
      <c r="B192" s="156"/>
      <c r="C192" s="180" t="s">
        <v>634</v>
      </c>
      <c r="D192" s="180" t="s">
        <v>200</v>
      </c>
      <c r="E192" s="181" t="s">
        <v>2635</v>
      </c>
      <c r="F192" s="182" t="s">
        <v>2636</v>
      </c>
      <c r="G192" s="183" t="s">
        <v>215</v>
      </c>
      <c r="H192" s="184">
        <v>25</v>
      </c>
      <c r="I192" s="185"/>
      <c r="J192" s="184">
        <f t="shared" si="20"/>
        <v>0</v>
      </c>
      <c r="K192" s="186"/>
      <c r="L192" s="187"/>
      <c r="M192" s="188" t="s">
        <v>1</v>
      </c>
      <c r="N192" s="189" t="s">
        <v>42</v>
      </c>
      <c r="O192" s="62"/>
      <c r="P192" s="166">
        <f t="shared" si="21"/>
        <v>0</v>
      </c>
      <c r="Q192" s="166">
        <v>2.4000000000000001E-4</v>
      </c>
      <c r="R192" s="166">
        <f t="shared" si="22"/>
        <v>6.0000000000000001E-3</v>
      </c>
      <c r="S192" s="166">
        <v>0</v>
      </c>
      <c r="T192" s="167">
        <f t="shared" si="2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8" t="s">
        <v>2179</v>
      </c>
      <c r="AT192" s="168" t="s">
        <v>200</v>
      </c>
      <c r="AU192" s="168" t="s">
        <v>88</v>
      </c>
      <c r="AY192" s="18" t="s">
        <v>166</v>
      </c>
      <c r="BE192" s="169">
        <f t="shared" si="24"/>
        <v>0</v>
      </c>
      <c r="BF192" s="169">
        <f t="shared" si="25"/>
        <v>0</v>
      </c>
      <c r="BG192" s="169">
        <f t="shared" si="26"/>
        <v>0</v>
      </c>
      <c r="BH192" s="169">
        <f t="shared" si="27"/>
        <v>0</v>
      </c>
      <c r="BI192" s="169">
        <f t="shared" si="28"/>
        <v>0</v>
      </c>
      <c r="BJ192" s="18" t="s">
        <v>88</v>
      </c>
      <c r="BK192" s="170">
        <f t="shared" si="29"/>
        <v>0</v>
      </c>
      <c r="BL192" s="18" t="s">
        <v>630</v>
      </c>
      <c r="BM192" s="168" t="s">
        <v>2637</v>
      </c>
    </row>
    <row r="193" spans="1:65" s="2" customFormat="1" ht="16.5" customHeight="1">
      <c r="A193" s="33"/>
      <c r="B193" s="156"/>
      <c r="C193" s="180" t="s">
        <v>630</v>
      </c>
      <c r="D193" s="180" t="s">
        <v>200</v>
      </c>
      <c r="E193" s="181" t="s">
        <v>2638</v>
      </c>
      <c r="F193" s="182" t="s">
        <v>2639</v>
      </c>
      <c r="G193" s="183" t="s">
        <v>215</v>
      </c>
      <c r="H193" s="184">
        <v>60</v>
      </c>
      <c r="I193" s="185"/>
      <c r="J193" s="184">
        <f t="shared" si="20"/>
        <v>0</v>
      </c>
      <c r="K193" s="186"/>
      <c r="L193" s="187"/>
      <c r="M193" s="188" t="s">
        <v>1</v>
      </c>
      <c r="N193" s="189" t="s">
        <v>42</v>
      </c>
      <c r="O193" s="62"/>
      <c r="P193" s="166">
        <f t="shared" si="21"/>
        <v>0</v>
      </c>
      <c r="Q193" s="166">
        <v>1.4999999999999999E-4</v>
      </c>
      <c r="R193" s="166">
        <f t="shared" si="22"/>
        <v>8.9999999999999993E-3</v>
      </c>
      <c r="S193" s="166">
        <v>0</v>
      </c>
      <c r="T193" s="167">
        <f t="shared" si="2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8" t="s">
        <v>2179</v>
      </c>
      <c r="AT193" s="168" t="s">
        <v>200</v>
      </c>
      <c r="AU193" s="168" t="s">
        <v>88</v>
      </c>
      <c r="AY193" s="18" t="s">
        <v>166</v>
      </c>
      <c r="BE193" s="169">
        <f t="shared" si="24"/>
        <v>0</v>
      </c>
      <c r="BF193" s="169">
        <f t="shared" si="25"/>
        <v>0</v>
      </c>
      <c r="BG193" s="169">
        <f t="shared" si="26"/>
        <v>0</v>
      </c>
      <c r="BH193" s="169">
        <f t="shared" si="27"/>
        <v>0</v>
      </c>
      <c r="BI193" s="169">
        <f t="shared" si="28"/>
        <v>0</v>
      </c>
      <c r="BJ193" s="18" t="s">
        <v>88</v>
      </c>
      <c r="BK193" s="170">
        <f t="shared" si="29"/>
        <v>0</v>
      </c>
      <c r="BL193" s="18" t="s">
        <v>630</v>
      </c>
      <c r="BM193" s="168" t="s">
        <v>2640</v>
      </c>
    </row>
    <row r="194" spans="1:65" s="2" customFormat="1" ht="16.5" customHeight="1">
      <c r="A194" s="33"/>
      <c r="B194" s="156"/>
      <c r="C194" s="180" t="s">
        <v>620</v>
      </c>
      <c r="D194" s="180" t="s">
        <v>200</v>
      </c>
      <c r="E194" s="181" t="s">
        <v>2641</v>
      </c>
      <c r="F194" s="182" t="s">
        <v>2642</v>
      </c>
      <c r="G194" s="183" t="s">
        <v>215</v>
      </c>
      <c r="H194" s="184">
        <v>70</v>
      </c>
      <c r="I194" s="185"/>
      <c r="J194" s="184">
        <f t="shared" si="20"/>
        <v>0</v>
      </c>
      <c r="K194" s="186"/>
      <c r="L194" s="187"/>
      <c r="M194" s="188" t="s">
        <v>1</v>
      </c>
      <c r="N194" s="189" t="s">
        <v>42</v>
      </c>
      <c r="O194" s="62"/>
      <c r="P194" s="166">
        <f t="shared" si="21"/>
        <v>0</v>
      </c>
      <c r="Q194" s="166">
        <v>1.2E-4</v>
      </c>
      <c r="R194" s="166">
        <f t="shared" si="22"/>
        <v>8.3999999999999995E-3</v>
      </c>
      <c r="S194" s="166">
        <v>0</v>
      </c>
      <c r="T194" s="167">
        <f t="shared" si="2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8" t="s">
        <v>2179</v>
      </c>
      <c r="AT194" s="168" t="s">
        <v>200</v>
      </c>
      <c r="AU194" s="168" t="s">
        <v>88</v>
      </c>
      <c r="AY194" s="18" t="s">
        <v>166</v>
      </c>
      <c r="BE194" s="169">
        <f t="shared" si="24"/>
        <v>0</v>
      </c>
      <c r="BF194" s="169">
        <f t="shared" si="25"/>
        <v>0</v>
      </c>
      <c r="BG194" s="169">
        <f t="shared" si="26"/>
        <v>0</v>
      </c>
      <c r="BH194" s="169">
        <f t="shared" si="27"/>
        <v>0</v>
      </c>
      <c r="BI194" s="169">
        <f t="shared" si="28"/>
        <v>0</v>
      </c>
      <c r="BJ194" s="18" t="s">
        <v>88</v>
      </c>
      <c r="BK194" s="170">
        <f t="shared" si="29"/>
        <v>0</v>
      </c>
      <c r="BL194" s="18" t="s">
        <v>630</v>
      </c>
      <c r="BM194" s="168" t="s">
        <v>2643</v>
      </c>
    </row>
    <row r="195" spans="1:65" s="2" customFormat="1" ht="16.5" customHeight="1">
      <c r="A195" s="33"/>
      <c r="B195" s="156"/>
      <c r="C195" s="180" t="s">
        <v>288</v>
      </c>
      <c r="D195" s="180" t="s">
        <v>200</v>
      </c>
      <c r="E195" s="181" t="s">
        <v>2346</v>
      </c>
      <c r="F195" s="182" t="s">
        <v>2347</v>
      </c>
      <c r="G195" s="183" t="s">
        <v>215</v>
      </c>
      <c r="H195" s="184">
        <v>270</v>
      </c>
      <c r="I195" s="185"/>
      <c r="J195" s="184">
        <f t="shared" si="20"/>
        <v>0</v>
      </c>
      <c r="K195" s="186"/>
      <c r="L195" s="187"/>
      <c r="M195" s="188" t="s">
        <v>1</v>
      </c>
      <c r="N195" s="189" t="s">
        <v>42</v>
      </c>
      <c r="O195" s="62"/>
      <c r="P195" s="166">
        <f t="shared" si="21"/>
        <v>0</v>
      </c>
      <c r="Q195" s="166">
        <v>6.9999999999999994E-5</v>
      </c>
      <c r="R195" s="166">
        <f t="shared" si="22"/>
        <v>1.8899999999999997E-2</v>
      </c>
      <c r="S195" s="166">
        <v>0</v>
      </c>
      <c r="T195" s="167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8" t="s">
        <v>2179</v>
      </c>
      <c r="AT195" s="168" t="s">
        <v>200</v>
      </c>
      <c r="AU195" s="168" t="s">
        <v>88</v>
      </c>
      <c r="AY195" s="18" t="s">
        <v>166</v>
      </c>
      <c r="BE195" s="169">
        <f t="shared" si="24"/>
        <v>0</v>
      </c>
      <c r="BF195" s="169">
        <f t="shared" si="25"/>
        <v>0</v>
      </c>
      <c r="BG195" s="169">
        <f t="shared" si="26"/>
        <v>0</v>
      </c>
      <c r="BH195" s="169">
        <f t="shared" si="27"/>
        <v>0</v>
      </c>
      <c r="BI195" s="169">
        <f t="shared" si="28"/>
        <v>0</v>
      </c>
      <c r="BJ195" s="18" t="s">
        <v>88</v>
      </c>
      <c r="BK195" s="170">
        <f t="shared" si="29"/>
        <v>0</v>
      </c>
      <c r="BL195" s="18" t="s">
        <v>630</v>
      </c>
      <c r="BM195" s="168" t="s">
        <v>2644</v>
      </c>
    </row>
    <row r="196" spans="1:65" s="2" customFormat="1" ht="21.75" customHeight="1">
      <c r="A196" s="33"/>
      <c r="B196" s="156"/>
      <c r="C196" s="180" t="s">
        <v>1274</v>
      </c>
      <c r="D196" s="180" t="s">
        <v>200</v>
      </c>
      <c r="E196" s="181" t="s">
        <v>2645</v>
      </c>
      <c r="F196" s="182" t="s">
        <v>2646</v>
      </c>
      <c r="G196" s="183" t="s">
        <v>215</v>
      </c>
      <c r="H196" s="184">
        <v>250</v>
      </c>
      <c r="I196" s="185"/>
      <c r="J196" s="184">
        <f t="shared" si="20"/>
        <v>0</v>
      </c>
      <c r="K196" s="186"/>
      <c r="L196" s="187"/>
      <c r="M196" s="188" t="s">
        <v>1</v>
      </c>
      <c r="N196" s="189" t="s">
        <v>42</v>
      </c>
      <c r="O196" s="62"/>
      <c r="P196" s="166">
        <f t="shared" si="21"/>
        <v>0</v>
      </c>
      <c r="Q196" s="166">
        <v>1.7000000000000001E-4</v>
      </c>
      <c r="R196" s="166">
        <f t="shared" si="22"/>
        <v>4.2500000000000003E-2</v>
      </c>
      <c r="S196" s="166">
        <v>0</v>
      </c>
      <c r="T196" s="167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8" t="s">
        <v>2179</v>
      </c>
      <c r="AT196" s="168" t="s">
        <v>200</v>
      </c>
      <c r="AU196" s="168" t="s">
        <v>88</v>
      </c>
      <c r="AY196" s="18" t="s">
        <v>166</v>
      </c>
      <c r="BE196" s="169">
        <f t="shared" si="24"/>
        <v>0</v>
      </c>
      <c r="BF196" s="169">
        <f t="shared" si="25"/>
        <v>0</v>
      </c>
      <c r="BG196" s="169">
        <f t="shared" si="26"/>
        <v>0</v>
      </c>
      <c r="BH196" s="169">
        <f t="shared" si="27"/>
        <v>0</v>
      </c>
      <c r="BI196" s="169">
        <f t="shared" si="28"/>
        <v>0</v>
      </c>
      <c r="BJ196" s="18" t="s">
        <v>88</v>
      </c>
      <c r="BK196" s="170">
        <f t="shared" si="29"/>
        <v>0</v>
      </c>
      <c r="BL196" s="18" t="s">
        <v>630</v>
      </c>
      <c r="BM196" s="168" t="s">
        <v>2647</v>
      </c>
    </row>
    <row r="197" spans="1:65" s="2" customFormat="1" ht="21.75" customHeight="1">
      <c r="A197" s="33"/>
      <c r="B197" s="156"/>
      <c r="C197" s="180" t="s">
        <v>1278</v>
      </c>
      <c r="D197" s="180" t="s">
        <v>200</v>
      </c>
      <c r="E197" s="181" t="s">
        <v>2349</v>
      </c>
      <c r="F197" s="182" t="s">
        <v>2350</v>
      </c>
      <c r="G197" s="183" t="s">
        <v>215</v>
      </c>
      <c r="H197" s="184">
        <v>170</v>
      </c>
      <c r="I197" s="185"/>
      <c r="J197" s="184">
        <f t="shared" si="20"/>
        <v>0</v>
      </c>
      <c r="K197" s="186"/>
      <c r="L197" s="187"/>
      <c r="M197" s="188" t="s">
        <v>1</v>
      </c>
      <c r="N197" s="189" t="s">
        <v>42</v>
      </c>
      <c r="O197" s="62"/>
      <c r="P197" s="166">
        <f t="shared" si="21"/>
        <v>0</v>
      </c>
      <c r="Q197" s="166">
        <v>1.7000000000000001E-4</v>
      </c>
      <c r="R197" s="166">
        <f t="shared" si="22"/>
        <v>2.8900000000000002E-2</v>
      </c>
      <c r="S197" s="166">
        <v>0</v>
      </c>
      <c r="T197" s="167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8" t="s">
        <v>2179</v>
      </c>
      <c r="AT197" s="168" t="s">
        <v>200</v>
      </c>
      <c r="AU197" s="168" t="s">
        <v>88</v>
      </c>
      <c r="AY197" s="18" t="s">
        <v>166</v>
      </c>
      <c r="BE197" s="169">
        <f t="shared" si="24"/>
        <v>0</v>
      </c>
      <c r="BF197" s="169">
        <f t="shared" si="25"/>
        <v>0</v>
      </c>
      <c r="BG197" s="169">
        <f t="shared" si="26"/>
        <v>0</v>
      </c>
      <c r="BH197" s="169">
        <f t="shared" si="27"/>
        <v>0</v>
      </c>
      <c r="BI197" s="169">
        <f t="shared" si="28"/>
        <v>0</v>
      </c>
      <c r="BJ197" s="18" t="s">
        <v>88</v>
      </c>
      <c r="BK197" s="170">
        <f t="shared" si="29"/>
        <v>0</v>
      </c>
      <c r="BL197" s="18" t="s">
        <v>630</v>
      </c>
      <c r="BM197" s="168" t="s">
        <v>2648</v>
      </c>
    </row>
    <row r="198" spans="1:65" s="2" customFormat="1" ht="16.5" customHeight="1">
      <c r="A198" s="33"/>
      <c r="B198" s="156"/>
      <c r="C198" s="180" t="s">
        <v>1282</v>
      </c>
      <c r="D198" s="180" t="s">
        <v>200</v>
      </c>
      <c r="E198" s="181" t="s">
        <v>2391</v>
      </c>
      <c r="F198" s="182" t="s">
        <v>2392</v>
      </c>
      <c r="G198" s="183" t="s">
        <v>221</v>
      </c>
      <c r="H198" s="184">
        <v>97</v>
      </c>
      <c r="I198" s="185"/>
      <c r="J198" s="184">
        <f t="shared" si="20"/>
        <v>0</v>
      </c>
      <c r="K198" s="186"/>
      <c r="L198" s="187"/>
      <c r="M198" s="188" t="s">
        <v>1</v>
      </c>
      <c r="N198" s="189" t="s">
        <v>42</v>
      </c>
      <c r="O198" s="62"/>
      <c r="P198" s="166">
        <f t="shared" si="21"/>
        <v>0</v>
      </c>
      <c r="Q198" s="166">
        <v>1.6000000000000001E-4</v>
      </c>
      <c r="R198" s="166">
        <f t="shared" si="22"/>
        <v>1.5520000000000001E-2</v>
      </c>
      <c r="S198" s="166">
        <v>0</v>
      </c>
      <c r="T198" s="167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8" t="s">
        <v>2179</v>
      </c>
      <c r="AT198" s="168" t="s">
        <v>200</v>
      </c>
      <c r="AU198" s="168" t="s">
        <v>88</v>
      </c>
      <c r="AY198" s="18" t="s">
        <v>166</v>
      </c>
      <c r="BE198" s="169">
        <f t="shared" si="24"/>
        <v>0</v>
      </c>
      <c r="BF198" s="169">
        <f t="shared" si="25"/>
        <v>0</v>
      </c>
      <c r="BG198" s="169">
        <f t="shared" si="26"/>
        <v>0</v>
      </c>
      <c r="BH198" s="169">
        <f t="shared" si="27"/>
        <v>0</v>
      </c>
      <c r="BI198" s="169">
        <f t="shared" si="28"/>
        <v>0</v>
      </c>
      <c r="BJ198" s="18" t="s">
        <v>88</v>
      </c>
      <c r="BK198" s="170">
        <f t="shared" si="29"/>
        <v>0</v>
      </c>
      <c r="BL198" s="18" t="s">
        <v>630</v>
      </c>
      <c r="BM198" s="168" t="s">
        <v>2649</v>
      </c>
    </row>
    <row r="199" spans="1:65" s="2" customFormat="1" ht="16.5" customHeight="1">
      <c r="A199" s="33"/>
      <c r="B199" s="156"/>
      <c r="C199" s="180" t="s">
        <v>1286</v>
      </c>
      <c r="D199" s="180" t="s">
        <v>200</v>
      </c>
      <c r="E199" s="181" t="s">
        <v>2394</v>
      </c>
      <c r="F199" s="182" t="s">
        <v>2395</v>
      </c>
      <c r="G199" s="183" t="s">
        <v>221</v>
      </c>
      <c r="H199" s="184">
        <v>12</v>
      </c>
      <c r="I199" s="185"/>
      <c r="J199" s="184">
        <f t="shared" si="20"/>
        <v>0</v>
      </c>
      <c r="K199" s="186"/>
      <c r="L199" s="187"/>
      <c r="M199" s="188" t="s">
        <v>1</v>
      </c>
      <c r="N199" s="189" t="s">
        <v>42</v>
      </c>
      <c r="O199" s="62"/>
      <c r="P199" s="166">
        <f t="shared" si="21"/>
        <v>0</v>
      </c>
      <c r="Q199" s="166">
        <v>0</v>
      </c>
      <c r="R199" s="166">
        <f t="shared" si="22"/>
        <v>0</v>
      </c>
      <c r="S199" s="166">
        <v>0</v>
      </c>
      <c r="T199" s="167">
        <f t="shared" si="2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8" t="s">
        <v>2179</v>
      </c>
      <c r="AT199" s="168" t="s">
        <v>200</v>
      </c>
      <c r="AU199" s="168" t="s">
        <v>88</v>
      </c>
      <c r="AY199" s="18" t="s">
        <v>166</v>
      </c>
      <c r="BE199" s="169">
        <f t="shared" si="24"/>
        <v>0</v>
      </c>
      <c r="BF199" s="169">
        <f t="shared" si="25"/>
        <v>0</v>
      </c>
      <c r="BG199" s="169">
        <f t="shared" si="26"/>
        <v>0</v>
      </c>
      <c r="BH199" s="169">
        <f t="shared" si="27"/>
        <v>0</v>
      </c>
      <c r="BI199" s="169">
        <f t="shared" si="28"/>
        <v>0</v>
      </c>
      <c r="BJ199" s="18" t="s">
        <v>88</v>
      </c>
      <c r="BK199" s="170">
        <f t="shared" si="29"/>
        <v>0</v>
      </c>
      <c r="BL199" s="18" t="s">
        <v>630</v>
      </c>
      <c r="BM199" s="168" t="s">
        <v>2650</v>
      </c>
    </row>
    <row r="200" spans="1:65" s="2" customFormat="1" ht="16.5" customHeight="1">
      <c r="A200" s="33"/>
      <c r="B200" s="156"/>
      <c r="C200" s="180" t="s">
        <v>1290</v>
      </c>
      <c r="D200" s="180" t="s">
        <v>200</v>
      </c>
      <c r="E200" s="181" t="s">
        <v>2651</v>
      </c>
      <c r="F200" s="182" t="s">
        <v>2652</v>
      </c>
      <c r="G200" s="183" t="s">
        <v>221</v>
      </c>
      <c r="H200" s="184">
        <v>68</v>
      </c>
      <c r="I200" s="185"/>
      <c r="J200" s="184">
        <f t="shared" si="20"/>
        <v>0</v>
      </c>
      <c r="K200" s="186"/>
      <c r="L200" s="187"/>
      <c r="M200" s="188" t="s">
        <v>1</v>
      </c>
      <c r="N200" s="189" t="s">
        <v>42</v>
      </c>
      <c r="O200" s="62"/>
      <c r="P200" s="166">
        <f t="shared" si="21"/>
        <v>0</v>
      </c>
      <c r="Q200" s="166">
        <v>3.0000000000000001E-5</v>
      </c>
      <c r="R200" s="166">
        <f t="shared" si="22"/>
        <v>2.0400000000000001E-3</v>
      </c>
      <c r="S200" s="166">
        <v>0</v>
      </c>
      <c r="T200" s="167">
        <f t="shared" si="2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8" t="s">
        <v>2179</v>
      </c>
      <c r="AT200" s="168" t="s">
        <v>200</v>
      </c>
      <c r="AU200" s="168" t="s">
        <v>88</v>
      </c>
      <c r="AY200" s="18" t="s">
        <v>166</v>
      </c>
      <c r="BE200" s="169">
        <f t="shared" si="24"/>
        <v>0</v>
      </c>
      <c r="BF200" s="169">
        <f t="shared" si="25"/>
        <v>0</v>
      </c>
      <c r="BG200" s="169">
        <f t="shared" si="26"/>
        <v>0</v>
      </c>
      <c r="BH200" s="169">
        <f t="shared" si="27"/>
        <v>0</v>
      </c>
      <c r="BI200" s="169">
        <f t="shared" si="28"/>
        <v>0</v>
      </c>
      <c r="BJ200" s="18" t="s">
        <v>88</v>
      </c>
      <c r="BK200" s="170">
        <f t="shared" si="29"/>
        <v>0</v>
      </c>
      <c r="BL200" s="18" t="s">
        <v>630</v>
      </c>
      <c r="BM200" s="168" t="s">
        <v>2653</v>
      </c>
    </row>
    <row r="201" spans="1:65" s="2" customFormat="1" ht="16.5" customHeight="1">
      <c r="A201" s="33"/>
      <c r="B201" s="156"/>
      <c r="C201" s="180" t="s">
        <v>1295</v>
      </c>
      <c r="D201" s="180" t="s">
        <v>200</v>
      </c>
      <c r="E201" s="181" t="s">
        <v>2654</v>
      </c>
      <c r="F201" s="182" t="s">
        <v>2655</v>
      </c>
      <c r="G201" s="183" t="s">
        <v>215</v>
      </c>
      <c r="H201" s="184">
        <v>52</v>
      </c>
      <c r="I201" s="185"/>
      <c r="J201" s="184">
        <f t="shared" si="20"/>
        <v>0</v>
      </c>
      <c r="K201" s="186"/>
      <c r="L201" s="187"/>
      <c r="M201" s="188" t="s">
        <v>1</v>
      </c>
      <c r="N201" s="189" t="s">
        <v>42</v>
      </c>
      <c r="O201" s="62"/>
      <c r="P201" s="166">
        <f t="shared" si="21"/>
        <v>0</v>
      </c>
      <c r="Q201" s="166">
        <v>0</v>
      </c>
      <c r="R201" s="166">
        <f t="shared" si="22"/>
        <v>0</v>
      </c>
      <c r="S201" s="166">
        <v>0</v>
      </c>
      <c r="T201" s="167">
        <f t="shared" si="2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8" t="s">
        <v>2179</v>
      </c>
      <c r="AT201" s="168" t="s">
        <v>200</v>
      </c>
      <c r="AU201" s="168" t="s">
        <v>88</v>
      </c>
      <c r="AY201" s="18" t="s">
        <v>166</v>
      </c>
      <c r="BE201" s="169">
        <f t="shared" si="24"/>
        <v>0</v>
      </c>
      <c r="BF201" s="169">
        <f t="shared" si="25"/>
        <v>0</v>
      </c>
      <c r="BG201" s="169">
        <f t="shared" si="26"/>
        <v>0</v>
      </c>
      <c r="BH201" s="169">
        <f t="shared" si="27"/>
        <v>0</v>
      </c>
      <c r="BI201" s="169">
        <f t="shared" si="28"/>
        <v>0</v>
      </c>
      <c r="BJ201" s="18" t="s">
        <v>88</v>
      </c>
      <c r="BK201" s="170">
        <f t="shared" si="29"/>
        <v>0</v>
      </c>
      <c r="BL201" s="18" t="s">
        <v>630</v>
      </c>
      <c r="BM201" s="168" t="s">
        <v>2656</v>
      </c>
    </row>
    <row r="202" spans="1:65" s="2" customFormat="1" ht="16.5" customHeight="1">
      <c r="A202" s="33"/>
      <c r="B202" s="156"/>
      <c r="C202" s="180" t="s">
        <v>1298</v>
      </c>
      <c r="D202" s="180" t="s">
        <v>200</v>
      </c>
      <c r="E202" s="181" t="s">
        <v>2367</v>
      </c>
      <c r="F202" s="182" t="s">
        <v>2368</v>
      </c>
      <c r="G202" s="183" t="s">
        <v>221</v>
      </c>
      <c r="H202" s="184">
        <v>50</v>
      </c>
      <c r="I202" s="185"/>
      <c r="J202" s="184">
        <f t="shared" si="20"/>
        <v>0</v>
      </c>
      <c r="K202" s="186"/>
      <c r="L202" s="187"/>
      <c r="M202" s="188" t="s">
        <v>1</v>
      </c>
      <c r="N202" s="189" t="s">
        <v>42</v>
      </c>
      <c r="O202" s="62"/>
      <c r="P202" s="166">
        <f t="shared" si="21"/>
        <v>0</v>
      </c>
      <c r="Q202" s="166">
        <v>0.9</v>
      </c>
      <c r="R202" s="166">
        <f t="shared" si="22"/>
        <v>45</v>
      </c>
      <c r="S202" s="166">
        <v>0</v>
      </c>
      <c r="T202" s="167">
        <f t="shared" si="2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8" t="s">
        <v>2179</v>
      </c>
      <c r="AT202" s="168" t="s">
        <v>200</v>
      </c>
      <c r="AU202" s="168" t="s">
        <v>88</v>
      </c>
      <c r="AY202" s="18" t="s">
        <v>166</v>
      </c>
      <c r="BE202" s="169">
        <f t="shared" si="24"/>
        <v>0</v>
      </c>
      <c r="BF202" s="169">
        <f t="shared" si="25"/>
        <v>0</v>
      </c>
      <c r="BG202" s="169">
        <f t="shared" si="26"/>
        <v>0</v>
      </c>
      <c r="BH202" s="169">
        <f t="shared" si="27"/>
        <v>0</v>
      </c>
      <c r="BI202" s="169">
        <f t="shared" si="28"/>
        <v>0</v>
      </c>
      <c r="BJ202" s="18" t="s">
        <v>88</v>
      </c>
      <c r="BK202" s="170">
        <f t="shared" si="29"/>
        <v>0</v>
      </c>
      <c r="BL202" s="18" t="s">
        <v>630</v>
      </c>
      <c r="BM202" s="168" t="s">
        <v>2657</v>
      </c>
    </row>
    <row r="203" spans="1:65" s="2" customFormat="1" ht="16.5" customHeight="1">
      <c r="A203" s="33"/>
      <c r="B203" s="156"/>
      <c r="C203" s="180" t="s">
        <v>1302</v>
      </c>
      <c r="D203" s="180" t="s">
        <v>200</v>
      </c>
      <c r="E203" s="181" t="s">
        <v>2370</v>
      </c>
      <c r="F203" s="182" t="s">
        <v>2658</v>
      </c>
      <c r="G203" s="183" t="s">
        <v>221</v>
      </c>
      <c r="H203" s="184">
        <v>50</v>
      </c>
      <c r="I203" s="185"/>
      <c r="J203" s="184">
        <f t="shared" si="20"/>
        <v>0</v>
      </c>
      <c r="K203" s="186"/>
      <c r="L203" s="187"/>
      <c r="M203" s="188" t="s">
        <v>1</v>
      </c>
      <c r="N203" s="189" t="s">
        <v>42</v>
      </c>
      <c r="O203" s="62"/>
      <c r="P203" s="166">
        <f t="shared" si="21"/>
        <v>0</v>
      </c>
      <c r="Q203" s="166">
        <v>9.9000000000000005E-2</v>
      </c>
      <c r="R203" s="166">
        <f t="shared" si="22"/>
        <v>4.95</v>
      </c>
      <c r="S203" s="166">
        <v>0</v>
      </c>
      <c r="T203" s="167">
        <f t="shared" si="2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8" t="s">
        <v>2179</v>
      </c>
      <c r="AT203" s="168" t="s">
        <v>200</v>
      </c>
      <c r="AU203" s="168" t="s">
        <v>88</v>
      </c>
      <c r="AY203" s="18" t="s">
        <v>166</v>
      </c>
      <c r="BE203" s="169">
        <f t="shared" si="24"/>
        <v>0</v>
      </c>
      <c r="BF203" s="169">
        <f t="shared" si="25"/>
        <v>0</v>
      </c>
      <c r="BG203" s="169">
        <f t="shared" si="26"/>
        <v>0</v>
      </c>
      <c r="BH203" s="169">
        <f t="shared" si="27"/>
        <v>0</v>
      </c>
      <c r="BI203" s="169">
        <f t="shared" si="28"/>
        <v>0</v>
      </c>
      <c r="BJ203" s="18" t="s">
        <v>88</v>
      </c>
      <c r="BK203" s="170">
        <f t="shared" si="29"/>
        <v>0</v>
      </c>
      <c r="BL203" s="18" t="s">
        <v>630</v>
      </c>
      <c r="BM203" s="168" t="s">
        <v>2659</v>
      </c>
    </row>
    <row r="204" spans="1:65" s="2" customFormat="1" ht="16.5" customHeight="1">
      <c r="A204" s="33"/>
      <c r="B204" s="156"/>
      <c r="C204" s="180" t="s">
        <v>1307</v>
      </c>
      <c r="D204" s="180" t="s">
        <v>200</v>
      </c>
      <c r="E204" s="181" t="s">
        <v>2373</v>
      </c>
      <c r="F204" s="182" t="s">
        <v>2374</v>
      </c>
      <c r="G204" s="183" t="s">
        <v>221</v>
      </c>
      <c r="H204" s="184">
        <v>50</v>
      </c>
      <c r="I204" s="185"/>
      <c r="J204" s="184">
        <f t="shared" si="20"/>
        <v>0</v>
      </c>
      <c r="K204" s="186"/>
      <c r="L204" s="187"/>
      <c r="M204" s="188" t="s">
        <v>1</v>
      </c>
      <c r="N204" s="189" t="s">
        <v>42</v>
      </c>
      <c r="O204" s="62"/>
      <c r="P204" s="166">
        <f t="shared" si="21"/>
        <v>0</v>
      </c>
      <c r="Q204" s="166">
        <v>7.5999999999999998E-2</v>
      </c>
      <c r="R204" s="166">
        <f t="shared" si="22"/>
        <v>3.8</v>
      </c>
      <c r="S204" s="166">
        <v>0</v>
      </c>
      <c r="T204" s="167">
        <f t="shared" si="2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8" t="s">
        <v>2179</v>
      </c>
      <c r="AT204" s="168" t="s">
        <v>200</v>
      </c>
      <c r="AU204" s="168" t="s">
        <v>88</v>
      </c>
      <c r="AY204" s="18" t="s">
        <v>166</v>
      </c>
      <c r="BE204" s="169">
        <f t="shared" si="24"/>
        <v>0</v>
      </c>
      <c r="BF204" s="169">
        <f t="shared" si="25"/>
        <v>0</v>
      </c>
      <c r="BG204" s="169">
        <f t="shared" si="26"/>
        <v>0</v>
      </c>
      <c r="BH204" s="169">
        <f t="shared" si="27"/>
        <v>0</v>
      </c>
      <c r="BI204" s="169">
        <f t="shared" si="28"/>
        <v>0</v>
      </c>
      <c r="BJ204" s="18" t="s">
        <v>88</v>
      </c>
      <c r="BK204" s="170">
        <f t="shared" si="29"/>
        <v>0</v>
      </c>
      <c r="BL204" s="18" t="s">
        <v>630</v>
      </c>
      <c r="BM204" s="168" t="s">
        <v>2660</v>
      </c>
    </row>
    <row r="205" spans="1:65" s="2" customFormat="1" ht="24.2" customHeight="1">
      <c r="A205" s="33"/>
      <c r="B205" s="156"/>
      <c r="C205" s="180" t="s">
        <v>1311</v>
      </c>
      <c r="D205" s="180" t="s">
        <v>200</v>
      </c>
      <c r="E205" s="181" t="s">
        <v>2376</v>
      </c>
      <c r="F205" s="182" t="s">
        <v>2661</v>
      </c>
      <c r="G205" s="183" t="s">
        <v>221</v>
      </c>
      <c r="H205" s="184">
        <v>50</v>
      </c>
      <c r="I205" s="185"/>
      <c r="J205" s="184">
        <f t="shared" si="20"/>
        <v>0</v>
      </c>
      <c r="K205" s="186"/>
      <c r="L205" s="187"/>
      <c r="M205" s="188" t="s">
        <v>1</v>
      </c>
      <c r="N205" s="189" t="s">
        <v>42</v>
      </c>
      <c r="O205" s="62"/>
      <c r="P205" s="166">
        <f t="shared" si="21"/>
        <v>0</v>
      </c>
      <c r="Q205" s="166">
        <v>9.5000000000000001E-2</v>
      </c>
      <c r="R205" s="166">
        <f t="shared" si="22"/>
        <v>4.75</v>
      </c>
      <c r="S205" s="166">
        <v>0</v>
      </c>
      <c r="T205" s="167">
        <f t="shared" si="2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8" t="s">
        <v>2179</v>
      </c>
      <c r="AT205" s="168" t="s">
        <v>200</v>
      </c>
      <c r="AU205" s="168" t="s">
        <v>88</v>
      </c>
      <c r="AY205" s="18" t="s">
        <v>166</v>
      </c>
      <c r="BE205" s="169">
        <f t="shared" si="24"/>
        <v>0</v>
      </c>
      <c r="BF205" s="169">
        <f t="shared" si="25"/>
        <v>0</v>
      </c>
      <c r="BG205" s="169">
        <f t="shared" si="26"/>
        <v>0</v>
      </c>
      <c r="BH205" s="169">
        <f t="shared" si="27"/>
        <v>0</v>
      </c>
      <c r="BI205" s="169">
        <f t="shared" si="28"/>
        <v>0</v>
      </c>
      <c r="BJ205" s="18" t="s">
        <v>88</v>
      </c>
      <c r="BK205" s="170">
        <f t="shared" si="29"/>
        <v>0</v>
      </c>
      <c r="BL205" s="18" t="s">
        <v>630</v>
      </c>
      <c r="BM205" s="168" t="s">
        <v>2662</v>
      </c>
    </row>
    <row r="206" spans="1:65" s="2" customFormat="1" ht="16.5" customHeight="1">
      <c r="A206" s="33"/>
      <c r="B206" s="156"/>
      <c r="C206" s="180" t="s">
        <v>1315</v>
      </c>
      <c r="D206" s="180" t="s">
        <v>200</v>
      </c>
      <c r="E206" s="181" t="s">
        <v>2379</v>
      </c>
      <c r="F206" s="182" t="s">
        <v>2380</v>
      </c>
      <c r="G206" s="183" t="s">
        <v>221</v>
      </c>
      <c r="H206" s="184">
        <v>200</v>
      </c>
      <c r="I206" s="185"/>
      <c r="J206" s="184">
        <f t="shared" si="20"/>
        <v>0</v>
      </c>
      <c r="K206" s="186"/>
      <c r="L206" s="187"/>
      <c r="M206" s="188" t="s">
        <v>1</v>
      </c>
      <c r="N206" s="189" t="s">
        <v>42</v>
      </c>
      <c r="O206" s="62"/>
      <c r="P206" s="166">
        <f t="shared" si="21"/>
        <v>0</v>
      </c>
      <c r="Q206" s="166">
        <v>4.7400000000000003E-3</v>
      </c>
      <c r="R206" s="166">
        <f t="shared" si="22"/>
        <v>0.94800000000000006</v>
      </c>
      <c r="S206" s="166">
        <v>0</v>
      </c>
      <c r="T206" s="167">
        <f t="shared" si="2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8" t="s">
        <v>2179</v>
      </c>
      <c r="AT206" s="168" t="s">
        <v>200</v>
      </c>
      <c r="AU206" s="168" t="s">
        <v>88</v>
      </c>
      <c r="AY206" s="18" t="s">
        <v>166</v>
      </c>
      <c r="BE206" s="169">
        <f t="shared" si="24"/>
        <v>0</v>
      </c>
      <c r="BF206" s="169">
        <f t="shared" si="25"/>
        <v>0</v>
      </c>
      <c r="BG206" s="169">
        <f t="shared" si="26"/>
        <v>0</v>
      </c>
      <c r="BH206" s="169">
        <f t="shared" si="27"/>
        <v>0</v>
      </c>
      <c r="BI206" s="169">
        <f t="shared" si="28"/>
        <v>0</v>
      </c>
      <c r="BJ206" s="18" t="s">
        <v>88</v>
      </c>
      <c r="BK206" s="170">
        <f t="shared" si="29"/>
        <v>0</v>
      </c>
      <c r="BL206" s="18" t="s">
        <v>630</v>
      </c>
      <c r="BM206" s="168" t="s">
        <v>2663</v>
      </c>
    </row>
    <row r="207" spans="1:65" s="2" customFormat="1" ht="16.5" customHeight="1">
      <c r="A207" s="33"/>
      <c r="B207" s="156"/>
      <c r="C207" s="180" t="s">
        <v>1319</v>
      </c>
      <c r="D207" s="180" t="s">
        <v>200</v>
      </c>
      <c r="E207" s="181" t="s">
        <v>2664</v>
      </c>
      <c r="F207" s="182" t="s">
        <v>2665</v>
      </c>
      <c r="G207" s="183" t="s">
        <v>221</v>
      </c>
      <c r="H207" s="184">
        <v>200</v>
      </c>
      <c r="I207" s="185"/>
      <c r="J207" s="184">
        <f t="shared" si="20"/>
        <v>0</v>
      </c>
      <c r="K207" s="186"/>
      <c r="L207" s="187"/>
      <c r="M207" s="188" t="s">
        <v>1</v>
      </c>
      <c r="N207" s="189" t="s">
        <v>42</v>
      </c>
      <c r="O207" s="62"/>
      <c r="P207" s="166">
        <f t="shared" si="21"/>
        <v>0</v>
      </c>
      <c r="Q207" s="166">
        <v>2.3999999999999998E-3</v>
      </c>
      <c r="R207" s="166">
        <f t="shared" si="22"/>
        <v>0.48</v>
      </c>
      <c r="S207" s="166">
        <v>0</v>
      </c>
      <c r="T207" s="167">
        <f t="shared" si="2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8" t="s">
        <v>2179</v>
      </c>
      <c r="AT207" s="168" t="s">
        <v>200</v>
      </c>
      <c r="AU207" s="168" t="s">
        <v>88</v>
      </c>
      <c r="AY207" s="18" t="s">
        <v>166</v>
      </c>
      <c r="BE207" s="169">
        <f t="shared" si="24"/>
        <v>0</v>
      </c>
      <c r="BF207" s="169">
        <f t="shared" si="25"/>
        <v>0</v>
      </c>
      <c r="BG207" s="169">
        <f t="shared" si="26"/>
        <v>0</v>
      </c>
      <c r="BH207" s="169">
        <f t="shared" si="27"/>
        <v>0</v>
      </c>
      <c r="BI207" s="169">
        <f t="shared" si="28"/>
        <v>0</v>
      </c>
      <c r="BJ207" s="18" t="s">
        <v>88</v>
      </c>
      <c r="BK207" s="170">
        <f t="shared" si="29"/>
        <v>0</v>
      </c>
      <c r="BL207" s="18" t="s">
        <v>630</v>
      </c>
      <c r="BM207" s="168" t="s">
        <v>2666</v>
      </c>
    </row>
    <row r="208" spans="1:65" s="2" customFormat="1" ht="21.75" customHeight="1">
      <c r="A208" s="33"/>
      <c r="B208" s="156"/>
      <c r="C208" s="180" t="s">
        <v>1323</v>
      </c>
      <c r="D208" s="180" t="s">
        <v>200</v>
      </c>
      <c r="E208" s="181" t="s">
        <v>2382</v>
      </c>
      <c r="F208" s="182" t="s">
        <v>2667</v>
      </c>
      <c r="G208" s="183" t="s">
        <v>215</v>
      </c>
      <c r="H208" s="184">
        <v>10</v>
      </c>
      <c r="I208" s="185"/>
      <c r="J208" s="184">
        <f t="shared" si="20"/>
        <v>0</v>
      </c>
      <c r="K208" s="186"/>
      <c r="L208" s="187"/>
      <c r="M208" s="188" t="s">
        <v>1</v>
      </c>
      <c r="N208" s="189" t="s">
        <v>42</v>
      </c>
      <c r="O208" s="62"/>
      <c r="P208" s="166">
        <f t="shared" si="21"/>
        <v>0</v>
      </c>
      <c r="Q208" s="166">
        <v>2.0110000000000001</v>
      </c>
      <c r="R208" s="166">
        <f t="shared" si="22"/>
        <v>20.11</v>
      </c>
      <c r="S208" s="166">
        <v>0</v>
      </c>
      <c r="T208" s="167">
        <f t="shared" si="2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8" t="s">
        <v>2179</v>
      </c>
      <c r="AT208" s="168" t="s">
        <v>200</v>
      </c>
      <c r="AU208" s="168" t="s">
        <v>88</v>
      </c>
      <c r="AY208" s="18" t="s">
        <v>166</v>
      </c>
      <c r="BE208" s="169">
        <f t="shared" si="24"/>
        <v>0</v>
      </c>
      <c r="BF208" s="169">
        <f t="shared" si="25"/>
        <v>0</v>
      </c>
      <c r="BG208" s="169">
        <f t="shared" si="26"/>
        <v>0</v>
      </c>
      <c r="BH208" s="169">
        <f t="shared" si="27"/>
        <v>0</v>
      </c>
      <c r="BI208" s="169">
        <f t="shared" si="28"/>
        <v>0</v>
      </c>
      <c r="BJ208" s="18" t="s">
        <v>88</v>
      </c>
      <c r="BK208" s="170">
        <f t="shared" si="29"/>
        <v>0</v>
      </c>
      <c r="BL208" s="18" t="s">
        <v>630</v>
      </c>
      <c r="BM208" s="168" t="s">
        <v>2668</v>
      </c>
    </row>
    <row r="209" spans="1:65" s="2" customFormat="1" ht="16.5" customHeight="1">
      <c r="A209" s="33"/>
      <c r="B209" s="156"/>
      <c r="C209" s="180" t="s">
        <v>1327</v>
      </c>
      <c r="D209" s="180" t="s">
        <v>200</v>
      </c>
      <c r="E209" s="181" t="s">
        <v>2385</v>
      </c>
      <c r="F209" s="182" t="s">
        <v>2386</v>
      </c>
      <c r="G209" s="183" t="s">
        <v>221</v>
      </c>
      <c r="H209" s="184">
        <v>60</v>
      </c>
      <c r="I209" s="185"/>
      <c r="J209" s="184">
        <f t="shared" si="20"/>
        <v>0</v>
      </c>
      <c r="K209" s="186"/>
      <c r="L209" s="187"/>
      <c r="M209" s="188" t="s">
        <v>1</v>
      </c>
      <c r="N209" s="189" t="s">
        <v>42</v>
      </c>
      <c r="O209" s="62"/>
      <c r="P209" s="166">
        <f t="shared" si="21"/>
        <v>0</v>
      </c>
      <c r="Q209" s="166">
        <v>0.03</v>
      </c>
      <c r="R209" s="166">
        <f t="shared" si="22"/>
        <v>1.7999999999999998</v>
      </c>
      <c r="S209" s="166">
        <v>0</v>
      </c>
      <c r="T209" s="167">
        <f t="shared" si="2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8" t="s">
        <v>2179</v>
      </c>
      <c r="AT209" s="168" t="s">
        <v>200</v>
      </c>
      <c r="AU209" s="168" t="s">
        <v>88</v>
      </c>
      <c r="AY209" s="18" t="s">
        <v>166</v>
      </c>
      <c r="BE209" s="169">
        <f t="shared" si="24"/>
        <v>0</v>
      </c>
      <c r="BF209" s="169">
        <f t="shared" si="25"/>
        <v>0</v>
      </c>
      <c r="BG209" s="169">
        <f t="shared" si="26"/>
        <v>0</v>
      </c>
      <c r="BH209" s="169">
        <f t="shared" si="27"/>
        <v>0</v>
      </c>
      <c r="BI209" s="169">
        <f t="shared" si="28"/>
        <v>0</v>
      </c>
      <c r="BJ209" s="18" t="s">
        <v>88</v>
      </c>
      <c r="BK209" s="170">
        <f t="shared" si="29"/>
        <v>0</v>
      </c>
      <c r="BL209" s="18" t="s">
        <v>630</v>
      </c>
      <c r="BM209" s="168" t="s">
        <v>2669</v>
      </c>
    </row>
    <row r="210" spans="1:65" s="2" customFormat="1" ht="16.5" customHeight="1">
      <c r="A210" s="33"/>
      <c r="B210" s="156"/>
      <c r="C210" s="180" t="s">
        <v>1330</v>
      </c>
      <c r="D210" s="180" t="s">
        <v>200</v>
      </c>
      <c r="E210" s="181" t="s">
        <v>2409</v>
      </c>
      <c r="F210" s="182" t="s">
        <v>2410</v>
      </c>
      <c r="G210" s="183" t="s">
        <v>221</v>
      </c>
      <c r="H210" s="184">
        <v>2</v>
      </c>
      <c r="I210" s="185"/>
      <c r="J210" s="184">
        <f t="shared" si="20"/>
        <v>0</v>
      </c>
      <c r="K210" s="186"/>
      <c r="L210" s="187"/>
      <c r="M210" s="188" t="s">
        <v>1</v>
      </c>
      <c r="N210" s="189" t="s">
        <v>42</v>
      </c>
      <c r="O210" s="62"/>
      <c r="P210" s="166">
        <f t="shared" si="21"/>
        <v>0</v>
      </c>
      <c r="Q210" s="166">
        <v>2.3000000000000001E-4</v>
      </c>
      <c r="R210" s="166">
        <f t="shared" si="22"/>
        <v>4.6000000000000001E-4</v>
      </c>
      <c r="S210" s="166">
        <v>0</v>
      </c>
      <c r="T210" s="167">
        <f t="shared" si="2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8" t="s">
        <v>2179</v>
      </c>
      <c r="AT210" s="168" t="s">
        <v>200</v>
      </c>
      <c r="AU210" s="168" t="s">
        <v>88</v>
      </c>
      <c r="AY210" s="18" t="s">
        <v>166</v>
      </c>
      <c r="BE210" s="169">
        <f t="shared" si="24"/>
        <v>0</v>
      </c>
      <c r="BF210" s="169">
        <f t="shared" si="25"/>
        <v>0</v>
      </c>
      <c r="BG210" s="169">
        <f t="shared" si="26"/>
        <v>0</v>
      </c>
      <c r="BH210" s="169">
        <f t="shared" si="27"/>
        <v>0</v>
      </c>
      <c r="BI210" s="169">
        <f t="shared" si="28"/>
        <v>0</v>
      </c>
      <c r="BJ210" s="18" t="s">
        <v>88</v>
      </c>
      <c r="BK210" s="170">
        <f t="shared" si="29"/>
        <v>0</v>
      </c>
      <c r="BL210" s="18" t="s">
        <v>630</v>
      </c>
      <c r="BM210" s="168" t="s">
        <v>2670</v>
      </c>
    </row>
    <row r="211" spans="1:65" s="2" customFormat="1" ht="16.5" customHeight="1">
      <c r="A211" s="33"/>
      <c r="B211" s="156"/>
      <c r="C211" s="180" t="s">
        <v>1334</v>
      </c>
      <c r="D211" s="180" t="s">
        <v>200</v>
      </c>
      <c r="E211" s="181" t="s">
        <v>2412</v>
      </c>
      <c r="F211" s="182" t="s">
        <v>2413</v>
      </c>
      <c r="G211" s="183" t="s">
        <v>1607</v>
      </c>
      <c r="H211" s="184">
        <v>1</v>
      </c>
      <c r="I211" s="185"/>
      <c r="J211" s="184">
        <f t="shared" si="20"/>
        <v>0</v>
      </c>
      <c r="K211" s="186"/>
      <c r="L211" s="187"/>
      <c r="M211" s="188" t="s">
        <v>1</v>
      </c>
      <c r="N211" s="189" t="s">
        <v>42</v>
      </c>
      <c r="O211" s="62"/>
      <c r="P211" s="166">
        <f t="shared" si="21"/>
        <v>0</v>
      </c>
      <c r="Q211" s="166">
        <v>2.3000000000000001E-4</v>
      </c>
      <c r="R211" s="166">
        <f t="shared" si="22"/>
        <v>2.3000000000000001E-4</v>
      </c>
      <c r="S211" s="166">
        <v>0</v>
      </c>
      <c r="T211" s="167">
        <f t="shared" si="2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8" t="s">
        <v>2179</v>
      </c>
      <c r="AT211" s="168" t="s">
        <v>200</v>
      </c>
      <c r="AU211" s="168" t="s">
        <v>88</v>
      </c>
      <c r="AY211" s="18" t="s">
        <v>166</v>
      </c>
      <c r="BE211" s="169">
        <f t="shared" si="24"/>
        <v>0</v>
      </c>
      <c r="BF211" s="169">
        <f t="shared" si="25"/>
        <v>0</v>
      </c>
      <c r="BG211" s="169">
        <f t="shared" si="26"/>
        <v>0</v>
      </c>
      <c r="BH211" s="169">
        <f t="shared" si="27"/>
        <v>0</v>
      </c>
      <c r="BI211" s="169">
        <f t="shared" si="28"/>
        <v>0</v>
      </c>
      <c r="BJ211" s="18" t="s">
        <v>88</v>
      </c>
      <c r="BK211" s="170">
        <f t="shared" si="29"/>
        <v>0</v>
      </c>
      <c r="BL211" s="18" t="s">
        <v>630</v>
      </c>
      <c r="BM211" s="168" t="s">
        <v>2671</v>
      </c>
    </row>
    <row r="212" spans="1:65" s="2" customFormat="1" ht="24.2" customHeight="1">
      <c r="A212" s="33"/>
      <c r="B212" s="156"/>
      <c r="C212" s="180" t="s">
        <v>1338</v>
      </c>
      <c r="D212" s="180" t="s">
        <v>200</v>
      </c>
      <c r="E212" s="181" t="s">
        <v>2415</v>
      </c>
      <c r="F212" s="182" t="s">
        <v>2416</v>
      </c>
      <c r="G212" s="183" t="s">
        <v>221</v>
      </c>
      <c r="H212" s="184">
        <v>20</v>
      </c>
      <c r="I212" s="185"/>
      <c r="J212" s="184">
        <f t="shared" si="20"/>
        <v>0</v>
      </c>
      <c r="K212" s="186"/>
      <c r="L212" s="187"/>
      <c r="M212" s="188" t="s">
        <v>1</v>
      </c>
      <c r="N212" s="189" t="s">
        <v>42</v>
      </c>
      <c r="O212" s="62"/>
      <c r="P212" s="166">
        <f t="shared" si="21"/>
        <v>0</v>
      </c>
      <c r="Q212" s="166">
        <v>0</v>
      </c>
      <c r="R212" s="166">
        <f t="shared" si="22"/>
        <v>0</v>
      </c>
      <c r="S212" s="166">
        <v>0</v>
      </c>
      <c r="T212" s="167">
        <f t="shared" si="2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8" t="s">
        <v>2179</v>
      </c>
      <c r="AT212" s="168" t="s">
        <v>200</v>
      </c>
      <c r="AU212" s="168" t="s">
        <v>88</v>
      </c>
      <c r="AY212" s="18" t="s">
        <v>166</v>
      </c>
      <c r="BE212" s="169">
        <f t="shared" si="24"/>
        <v>0</v>
      </c>
      <c r="BF212" s="169">
        <f t="shared" si="25"/>
        <v>0</v>
      </c>
      <c r="BG212" s="169">
        <f t="shared" si="26"/>
        <v>0</v>
      </c>
      <c r="BH212" s="169">
        <f t="shared" si="27"/>
        <v>0</v>
      </c>
      <c r="BI212" s="169">
        <f t="shared" si="28"/>
        <v>0</v>
      </c>
      <c r="BJ212" s="18" t="s">
        <v>88</v>
      </c>
      <c r="BK212" s="170">
        <f t="shared" si="29"/>
        <v>0</v>
      </c>
      <c r="BL212" s="18" t="s">
        <v>630</v>
      </c>
      <c r="BM212" s="168" t="s">
        <v>2672</v>
      </c>
    </row>
    <row r="213" spans="1:65" s="2" customFormat="1" ht="24.2" customHeight="1">
      <c r="A213" s="33"/>
      <c r="B213" s="156"/>
      <c r="C213" s="180" t="s">
        <v>1342</v>
      </c>
      <c r="D213" s="180" t="s">
        <v>200</v>
      </c>
      <c r="E213" s="181" t="s">
        <v>2673</v>
      </c>
      <c r="F213" s="182" t="s">
        <v>2674</v>
      </c>
      <c r="G213" s="183" t="s">
        <v>221</v>
      </c>
      <c r="H213" s="184">
        <v>2</v>
      </c>
      <c r="I213" s="185"/>
      <c r="J213" s="184">
        <f t="shared" si="20"/>
        <v>0</v>
      </c>
      <c r="K213" s="186"/>
      <c r="L213" s="187"/>
      <c r="M213" s="188" t="s">
        <v>1</v>
      </c>
      <c r="N213" s="189" t="s">
        <v>42</v>
      </c>
      <c r="O213" s="62"/>
      <c r="P213" s="166">
        <f t="shared" si="21"/>
        <v>0</v>
      </c>
      <c r="Q213" s="166">
        <v>0</v>
      </c>
      <c r="R213" s="166">
        <f t="shared" si="22"/>
        <v>0</v>
      </c>
      <c r="S213" s="166">
        <v>0</v>
      </c>
      <c r="T213" s="167">
        <f t="shared" si="2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8" t="s">
        <v>2179</v>
      </c>
      <c r="AT213" s="168" t="s">
        <v>200</v>
      </c>
      <c r="AU213" s="168" t="s">
        <v>88</v>
      </c>
      <c r="AY213" s="18" t="s">
        <v>166</v>
      </c>
      <c r="BE213" s="169">
        <f t="shared" si="24"/>
        <v>0</v>
      </c>
      <c r="BF213" s="169">
        <f t="shared" si="25"/>
        <v>0</v>
      </c>
      <c r="BG213" s="169">
        <f t="shared" si="26"/>
        <v>0</v>
      </c>
      <c r="BH213" s="169">
        <f t="shared" si="27"/>
        <v>0</v>
      </c>
      <c r="BI213" s="169">
        <f t="shared" si="28"/>
        <v>0</v>
      </c>
      <c r="BJ213" s="18" t="s">
        <v>88</v>
      </c>
      <c r="BK213" s="170">
        <f t="shared" si="29"/>
        <v>0</v>
      </c>
      <c r="BL213" s="18" t="s">
        <v>630</v>
      </c>
      <c r="BM213" s="168" t="s">
        <v>2675</v>
      </c>
    </row>
    <row r="214" spans="1:65" s="2" customFormat="1" ht="24.2" customHeight="1">
      <c r="A214" s="33"/>
      <c r="B214" s="156"/>
      <c r="C214" s="180" t="s">
        <v>1349</v>
      </c>
      <c r="D214" s="180" t="s">
        <v>200</v>
      </c>
      <c r="E214" s="181" t="s">
        <v>2355</v>
      </c>
      <c r="F214" s="182" t="s">
        <v>2356</v>
      </c>
      <c r="G214" s="183" t="s">
        <v>221</v>
      </c>
      <c r="H214" s="184">
        <v>17</v>
      </c>
      <c r="I214" s="185"/>
      <c r="J214" s="184">
        <f t="shared" si="20"/>
        <v>0</v>
      </c>
      <c r="K214" s="186"/>
      <c r="L214" s="187"/>
      <c r="M214" s="188" t="s">
        <v>1</v>
      </c>
      <c r="N214" s="189" t="s">
        <v>42</v>
      </c>
      <c r="O214" s="62"/>
      <c r="P214" s="166">
        <f t="shared" si="21"/>
        <v>0</v>
      </c>
      <c r="Q214" s="166">
        <v>1.4999999999999999E-4</v>
      </c>
      <c r="R214" s="166">
        <f t="shared" si="22"/>
        <v>2.5499999999999997E-3</v>
      </c>
      <c r="S214" s="166">
        <v>0</v>
      </c>
      <c r="T214" s="167">
        <f t="shared" si="2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8" t="s">
        <v>2179</v>
      </c>
      <c r="AT214" s="168" t="s">
        <v>200</v>
      </c>
      <c r="AU214" s="168" t="s">
        <v>88</v>
      </c>
      <c r="AY214" s="18" t="s">
        <v>166</v>
      </c>
      <c r="BE214" s="169">
        <f t="shared" si="24"/>
        <v>0</v>
      </c>
      <c r="BF214" s="169">
        <f t="shared" si="25"/>
        <v>0</v>
      </c>
      <c r="BG214" s="169">
        <f t="shared" si="26"/>
        <v>0</v>
      </c>
      <c r="BH214" s="169">
        <f t="shared" si="27"/>
        <v>0</v>
      </c>
      <c r="BI214" s="169">
        <f t="shared" si="28"/>
        <v>0</v>
      </c>
      <c r="BJ214" s="18" t="s">
        <v>88</v>
      </c>
      <c r="BK214" s="170">
        <f t="shared" si="29"/>
        <v>0</v>
      </c>
      <c r="BL214" s="18" t="s">
        <v>630</v>
      </c>
      <c r="BM214" s="168" t="s">
        <v>2676</v>
      </c>
    </row>
    <row r="215" spans="1:65" s="2" customFormat="1" ht="24.2" customHeight="1">
      <c r="A215" s="33"/>
      <c r="B215" s="156"/>
      <c r="C215" s="180" t="s">
        <v>1361</v>
      </c>
      <c r="D215" s="180" t="s">
        <v>200</v>
      </c>
      <c r="E215" s="181" t="s">
        <v>2677</v>
      </c>
      <c r="F215" s="182" t="s">
        <v>2678</v>
      </c>
      <c r="G215" s="183" t="s">
        <v>221</v>
      </c>
      <c r="H215" s="184">
        <v>8</v>
      </c>
      <c r="I215" s="185"/>
      <c r="J215" s="184">
        <f t="shared" si="20"/>
        <v>0</v>
      </c>
      <c r="K215" s="186"/>
      <c r="L215" s="187"/>
      <c r="M215" s="188" t="s">
        <v>1</v>
      </c>
      <c r="N215" s="189" t="s">
        <v>42</v>
      </c>
      <c r="O215" s="62"/>
      <c r="P215" s="166">
        <f t="shared" si="21"/>
        <v>0</v>
      </c>
      <c r="Q215" s="166">
        <v>1.4999999999999999E-4</v>
      </c>
      <c r="R215" s="166">
        <f t="shared" si="22"/>
        <v>1.1999999999999999E-3</v>
      </c>
      <c r="S215" s="166">
        <v>0</v>
      </c>
      <c r="T215" s="167">
        <f t="shared" si="2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8" t="s">
        <v>2179</v>
      </c>
      <c r="AT215" s="168" t="s">
        <v>200</v>
      </c>
      <c r="AU215" s="168" t="s">
        <v>88</v>
      </c>
      <c r="AY215" s="18" t="s">
        <v>166</v>
      </c>
      <c r="BE215" s="169">
        <f t="shared" si="24"/>
        <v>0</v>
      </c>
      <c r="BF215" s="169">
        <f t="shared" si="25"/>
        <v>0</v>
      </c>
      <c r="BG215" s="169">
        <f t="shared" si="26"/>
        <v>0</v>
      </c>
      <c r="BH215" s="169">
        <f t="shared" si="27"/>
        <v>0</v>
      </c>
      <c r="BI215" s="169">
        <f t="shared" si="28"/>
        <v>0</v>
      </c>
      <c r="BJ215" s="18" t="s">
        <v>88</v>
      </c>
      <c r="BK215" s="170">
        <f t="shared" si="29"/>
        <v>0</v>
      </c>
      <c r="BL215" s="18" t="s">
        <v>630</v>
      </c>
      <c r="BM215" s="168" t="s">
        <v>2679</v>
      </c>
    </row>
    <row r="216" spans="1:65" s="2" customFormat="1" ht="24.2" customHeight="1">
      <c r="A216" s="33"/>
      <c r="B216" s="156"/>
      <c r="C216" s="180" t="s">
        <v>1368</v>
      </c>
      <c r="D216" s="180" t="s">
        <v>200</v>
      </c>
      <c r="E216" s="181" t="s">
        <v>2680</v>
      </c>
      <c r="F216" s="182" t="s">
        <v>2681</v>
      </c>
      <c r="G216" s="183" t="s">
        <v>221</v>
      </c>
      <c r="H216" s="184">
        <v>1</v>
      </c>
      <c r="I216" s="185"/>
      <c r="J216" s="184">
        <f t="shared" si="20"/>
        <v>0</v>
      </c>
      <c r="K216" s="186"/>
      <c r="L216" s="187"/>
      <c r="M216" s="188" t="s">
        <v>1</v>
      </c>
      <c r="N216" s="189" t="s">
        <v>42</v>
      </c>
      <c r="O216" s="62"/>
      <c r="P216" s="166">
        <f t="shared" si="21"/>
        <v>0</v>
      </c>
      <c r="Q216" s="166">
        <v>1.4999999999999999E-4</v>
      </c>
      <c r="R216" s="166">
        <f t="shared" si="22"/>
        <v>1.4999999999999999E-4</v>
      </c>
      <c r="S216" s="166">
        <v>0</v>
      </c>
      <c r="T216" s="167">
        <f t="shared" si="2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8" t="s">
        <v>2179</v>
      </c>
      <c r="AT216" s="168" t="s">
        <v>200</v>
      </c>
      <c r="AU216" s="168" t="s">
        <v>88</v>
      </c>
      <c r="AY216" s="18" t="s">
        <v>166</v>
      </c>
      <c r="BE216" s="169">
        <f t="shared" si="24"/>
        <v>0</v>
      </c>
      <c r="BF216" s="169">
        <f t="shared" si="25"/>
        <v>0</v>
      </c>
      <c r="BG216" s="169">
        <f t="shared" si="26"/>
        <v>0</v>
      </c>
      <c r="BH216" s="169">
        <f t="shared" si="27"/>
        <v>0</v>
      </c>
      <c r="BI216" s="169">
        <f t="shared" si="28"/>
        <v>0</v>
      </c>
      <c r="BJ216" s="18" t="s">
        <v>88</v>
      </c>
      <c r="BK216" s="170">
        <f t="shared" si="29"/>
        <v>0</v>
      </c>
      <c r="BL216" s="18" t="s">
        <v>630</v>
      </c>
      <c r="BM216" s="168" t="s">
        <v>2682</v>
      </c>
    </row>
    <row r="217" spans="1:65" s="2" customFormat="1" ht="24.2" customHeight="1">
      <c r="A217" s="33"/>
      <c r="B217" s="156"/>
      <c r="C217" s="180" t="s">
        <v>1374</v>
      </c>
      <c r="D217" s="180" t="s">
        <v>200</v>
      </c>
      <c r="E217" s="181" t="s">
        <v>2683</v>
      </c>
      <c r="F217" s="182" t="s">
        <v>2684</v>
      </c>
      <c r="G217" s="183" t="s">
        <v>221</v>
      </c>
      <c r="H217" s="184">
        <v>1</v>
      </c>
      <c r="I217" s="185"/>
      <c r="J217" s="184">
        <f t="shared" ref="J217:J245" si="30">ROUND(I217*H217,3)</f>
        <v>0</v>
      </c>
      <c r="K217" s="186"/>
      <c r="L217" s="187"/>
      <c r="M217" s="188" t="s">
        <v>1</v>
      </c>
      <c r="N217" s="189" t="s">
        <v>42</v>
      </c>
      <c r="O217" s="62"/>
      <c r="P217" s="166">
        <f t="shared" ref="P217:P245" si="31">O217*H217</f>
        <v>0</v>
      </c>
      <c r="Q217" s="166">
        <v>1.4999999999999999E-4</v>
      </c>
      <c r="R217" s="166">
        <f t="shared" ref="R217:R245" si="32">Q217*H217</f>
        <v>1.4999999999999999E-4</v>
      </c>
      <c r="S217" s="166">
        <v>0</v>
      </c>
      <c r="T217" s="167">
        <f t="shared" ref="T217:T245" si="33"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8" t="s">
        <v>2179</v>
      </c>
      <c r="AT217" s="168" t="s">
        <v>200</v>
      </c>
      <c r="AU217" s="168" t="s">
        <v>88</v>
      </c>
      <c r="AY217" s="18" t="s">
        <v>166</v>
      </c>
      <c r="BE217" s="169">
        <f t="shared" ref="BE217:BE245" si="34">IF(N217="základná",J217,0)</f>
        <v>0</v>
      </c>
      <c r="BF217" s="169">
        <f t="shared" ref="BF217:BF245" si="35">IF(N217="znížená",J217,0)</f>
        <v>0</v>
      </c>
      <c r="BG217" s="169">
        <f t="shared" ref="BG217:BG245" si="36">IF(N217="zákl. prenesená",J217,0)</f>
        <v>0</v>
      </c>
      <c r="BH217" s="169">
        <f t="shared" ref="BH217:BH245" si="37">IF(N217="zníž. prenesená",J217,0)</f>
        <v>0</v>
      </c>
      <c r="BI217" s="169">
        <f t="shared" ref="BI217:BI245" si="38">IF(N217="nulová",J217,0)</f>
        <v>0</v>
      </c>
      <c r="BJ217" s="18" t="s">
        <v>88</v>
      </c>
      <c r="BK217" s="170">
        <f t="shared" ref="BK217:BK245" si="39">ROUND(I217*H217,3)</f>
        <v>0</v>
      </c>
      <c r="BL217" s="18" t="s">
        <v>630</v>
      </c>
      <c r="BM217" s="168" t="s">
        <v>2685</v>
      </c>
    </row>
    <row r="218" spans="1:65" s="2" customFormat="1" ht="24.2" customHeight="1">
      <c r="A218" s="33"/>
      <c r="B218" s="156"/>
      <c r="C218" s="180" t="s">
        <v>1379</v>
      </c>
      <c r="D218" s="180" t="s">
        <v>200</v>
      </c>
      <c r="E218" s="181" t="s">
        <v>2686</v>
      </c>
      <c r="F218" s="182" t="s">
        <v>2687</v>
      </c>
      <c r="G218" s="183" t="s">
        <v>221</v>
      </c>
      <c r="H218" s="184">
        <v>42</v>
      </c>
      <c r="I218" s="185"/>
      <c r="J218" s="184">
        <f t="shared" si="30"/>
        <v>0</v>
      </c>
      <c r="K218" s="186"/>
      <c r="L218" s="187"/>
      <c r="M218" s="188" t="s">
        <v>1</v>
      </c>
      <c r="N218" s="189" t="s">
        <v>42</v>
      </c>
      <c r="O218" s="62"/>
      <c r="P218" s="166">
        <f t="shared" si="31"/>
        <v>0</v>
      </c>
      <c r="Q218" s="166">
        <v>1.4999999999999999E-4</v>
      </c>
      <c r="R218" s="166">
        <f t="shared" si="32"/>
        <v>6.2999999999999992E-3</v>
      </c>
      <c r="S218" s="166">
        <v>0</v>
      </c>
      <c r="T218" s="167">
        <f t="shared" si="3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8" t="s">
        <v>2179</v>
      </c>
      <c r="AT218" s="168" t="s">
        <v>200</v>
      </c>
      <c r="AU218" s="168" t="s">
        <v>88</v>
      </c>
      <c r="AY218" s="18" t="s">
        <v>166</v>
      </c>
      <c r="BE218" s="169">
        <f t="shared" si="34"/>
        <v>0</v>
      </c>
      <c r="BF218" s="169">
        <f t="shared" si="35"/>
        <v>0</v>
      </c>
      <c r="BG218" s="169">
        <f t="shared" si="36"/>
        <v>0</v>
      </c>
      <c r="BH218" s="169">
        <f t="shared" si="37"/>
        <v>0</v>
      </c>
      <c r="BI218" s="169">
        <f t="shared" si="38"/>
        <v>0</v>
      </c>
      <c r="BJ218" s="18" t="s">
        <v>88</v>
      </c>
      <c r="BK218" s="170">
        <f t="shared" si="39"/>
        <v>0</v>
      </c>
      <c r="BL218" s="18" t="s">
        <v>630</v>
      </c>
      <c r="BM218" s="168" t="s">
        <v>2688</v>
      </c>
    </row>
    <row r="219" spans="1:65" s="2" customFormat="1" ht="24.2" customHeight="1">
      <c r="A219" s="33"/>
      <c r="B219" s="156"/>
      <c r="C219" s="180" t="s">
        <v>1385</v>
      </c>
      <c r="D219" s="180" t="s">
        <v>200</v>
      </c>
      <c r="E219" s="181" t="s">
        <v>2358</v>
      </c>
      <c r="F219" s="182" t="s">
        <v>2359</v>
      </c>
      <c r="G219" s="183" t="s">
        <v>221</v>
      </c>
      <c r="H219" s="184">
        <v>19</v>
      </c>
      <c r="I219" s="185"/>
      <c r="J219" s="184">
        <f t="shared" si="30"/>
        <v>0</v>
      </c>
      <c r="K219" s="186"/>
      <c r="L219" s="187"/>
      <c r="M219" s="188" t="s">
        <v>1</v>
      </c>
      <c r="N219" s="189" t="s">
        <v>42</v>
      </c>
      <c r="O219" s="62"/>
      <c r="P219" s="166">
        <f t="shared" si="31"/>
        <v>0</v>
      </c>
      <c r="Q219" s="166">
        <v>1.4999999999999999E-4</v>
      </c>
      <c r="R219" s="166">
        <f t="shared" si="32"/>
        <v>2.8499999999999997E-3</v>
      </c>
      <c r="S219" s="166">
        <v>0</v>
      </c>
      <c r="T219" s="167">
        <f t="shared" si="3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8" t="s">
        <v>2179</v>
      </c>
      <c r="AT219" s="168" t="s">
        <v>200</v>
      </c>
      <c r="AU219" s="168" t="s">
        <v>88</v>
      </c>
      <c r="AY219" s="18" t="s">
        <v>166</v>
      </c>
      <c r="BE219" s="169">
        <f t="shared" si="34"/>
        <v>0</v>
      </c>
      <c r="BF219" s="169">
        <f t="shared" si="35"/>
        <v>0</v>
      </c>
      <c r="BG219" s="169">
        <f t="shared" si="36"/>
        <v>0</v>
      </c>
      <c r="BH219" s="169">
        <f t="shared" si="37"/>
        <v>0</v>
      </c>
      <c r="BI219" s="169">
        <f t="shared" si="38"/>
        <v>0</v>
      </c>
      <c r="BJ219" s="18" t="s">
        <v>88</v>
      </c>
      <c r="BK219" s="170">
        <f t="shared" si="39"/>
        <v>0</v>
      </c>
      <c r="BL219" s="18" t="s">
        <v>630</v>
      </c>
      <c r="BM219" s="168" t="s">
        <v>2689</v>
      </c>
    </row>
    <row r="220" spans="1:65" s="2" customFormat="1" ht="16.5" customHeight="1">
      <c r="A220" s="33"/>
      <c r="B220" s="156"/>
      <c r="C220" s="180" t="s">
        <v>1390</v>
      </c>
      <c r="D220" s="180" t="s">
        <v>200</v>
      </c>
      <c r="E220" s="181" t="s">
        <v>2361</v>
      </c>
      <c r="F220" s="182" t="s">
        <v>2362</v>
      </c>
      <c r="G220" s="183" t="s">
        <v>221</v>
      </c>
      <c r="H220" s="184">
        <v>10</v>
      </c>
      <c r="I220" s="185"/>
      <c r="J220" s="184">
        <f t="shared" si="30"/>
        <v>0</v>
      </c>
      <c r="K220" s="186"/>
      <c r="L220" s="187"/>
      <c r="M220" s="188" t="s">
        <v>1</v>
      </c>
      <c r="N220" s="189" t="s">
        <v>42</v>
      </c>
      <c r="O220" s="62"/>
      <c r="P220" s="166">
        <f t="shared" si="31"/>
        <v>0</v>
      </c>
      <c r="Q220" s="166">
        <v>1.4999999999999999E-4</v>
      </c>
      <c r="R220" s="166">
        <f t="shared" si="32"/>
        <v>1.4999999999999998E-3</v>
      </c>
      <c r="S220" s="166">
        <v>0</v>
      </c>
      <c r="T220" s="167">
        <f t="shared" si="3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8" t="s">
        <v>2179</v>
      </c>
      <c r="AT220" s="168" t="s">
        <v>200</v>
      </c>
      <c r="AU220" s="168" t="s">
        <v>88</v>
      </c>
      <c r="AY220" s="18" t="s">
        <v>166</v>
      </c>
      <c r="BE220" s="169">
        <f t="shared" si="34"/>
        <v>0</v>
      </c>
      <c r="BF220" s="169">
        <f t="shared" si="35"/>
        <v>0</v>
      </c>
      <c r="BG220" s="169">
        <f t="shared" si="36"/>
        <v>0</v>
      </c>
      <c r="BH220" s="169">
        <f t="shared" si="37"/>
        <v>0</v>
      </c>
      <c r="BI220" s="169">
        <f t="shared" si="38"/>
        <v>0</v>
      </c>
      <c r="BJ220" s="18" t="s">
        <v>88</v>
      </c>
      <c r="BK220" s="170">
        <f t="shared" si="39"/>
        <v>0</v>
      </c>
      <c r="BL220" s="18" t="s">
        <v>630</v>
      </c>
      <c r="BM220" s="168" t="s">
        <v>2690</v>
      </c>
    </row>
    <row r="221" spans="1:65" s="2" customFormat="1" ht="16.5" customHeight="1">
      <c r="A221" s="33"/>
      <c r="B221" s="156"/>
      <c r="C221" s="180" t="s">
        <v>1394</v>
      </c>
      <c r="D221" s="180" t="s">
        <v>200</v>
      </c>
      <c r="E221" s="181" t="s">
        <v>2418</v>
      </c>
      <c r="F221" s="182" t="s">
        <v>2419</v>
      </c>
      <c r="G221" s="183" t="s">
        <v>221</v>
      </c>
      <c r="H221" s="184">
        <v>50</v>
      </c>
      <c r="I221" s="185"/>
      <c r="J221" s="184">
        <f t="shared" si="30"/>
        <v>0</v>
      </c>
      <c r="K221" s="186"/>
      <c r="L221" s="187"/>
      <c r="M221" s="188" t="s">
        <v>1</v>
      </c>
      <c r="N221" s="189" t="s">
        <v>42</v>
      </c>
      <c r="O221" s="62"/>
      <c r="P221" s="166">
        <f t="shared" si="31"/>
        <v>0</v>
      </c>
      <c r="Q221" s="166">
        <v>0</v>
      </c>
      <c r="R221" s="166">
        <f t="shared" si="32"/>
        <v>0</v>
      </c>
      <c r="S221" s="166">
        <v>0</v>
      </c>
      <c r="T221" s="167">
        <f t="shared" si="3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8" t="s">
        <v>2179</v>
      </c>
      <c r="AT221" s="168" t="s">
        <v>200</v>
      </c>
      <c r="AU221" s="168" t="s">
        <v>88</v>
      </c>
      <c r="AY221" s="18" t="s">
        <v>166</v>
      </c>
      <c r="BE221" s="169">
        <f t="shared" si="34"/>
        <v>0</v>
      </c>
      <c r="BF221" s="169">
        <f t="shared" si="35"/>
        <v>0</v>
      </c>
      <c r="BG221" s="169">
        <f t="shared" si="36"/>
        <v>0</v>
      </c>
      <c r="BH221" s="169">
        <f t="shared" si="37"/>
        <v>0</v>
      </c>
      <c r="BI221" s="169">
        <f t="shared" si="38"/>
        <v>0</v>
      </c>
      <c r="BJ221" s="18" t="s">
        <v>88</v>
      </c>
      <c r="BK221" s="170">
        <f t="shared" si="39"/>
        <v>0</v>
      </c>
      <c r="BL221" s="18" t="s">
        <v>630</v>
      </c>
      <c r="BM221" s="168" t="s">
        <v>2691</v>
      </c>
    </row>
    <row r="222" spans="1:65" s="2" customFormat="1" ht="16.5" customHeight="1">
      <c r="A222" s="33"/>
      <c r="B222" s="156"/>
      <c r="C222" s="180" t="s">
        <v>1399</v>
      </c>
      <c r="D222" s="180" t="s">
        <v>200</v>
      </c>
      <c r="E222" s="181" t="s">
        <v>2421</v>
      </c>
      <c r="F222" s="182" t="s">
        <v>2422</v>
      </c>
      <c r="G222" s="183" t="s">
        <v>221</v>
      </c>
      <c r="H222" s="184">
        <v>50</v>
      </c>
      <c r="I222" s="185"/>
      <c r="J222" s="184">
        <f t="shared" si="30"/>
        <v>0</v>
      </c>
      <c r="K222" s="186"/>
      <c r="L222" s="187"/>
      <c r="M222" s="188" t="s">
        <v>1</v>
      </c>
      <c r="N222" s="189" t="s">
        <v>42</v>
      </c>
      <c r="O222" s="62"/>
      <c r="P222" s="166">
        <f t="shared" si="31"/>
        <v>0</v>
      </c>
      <c r="Q222" s="166">
        <v>0</v>
      </c>
      <c r="R222" s="166">
        <f t="shared" si="32"/>
        <v>0</v>
      </c>
      <c r="S222" s="166">
        <v>0</v>
      </c>
      <c r="T222" s="167">
        <f t="shared" si="3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8" t="s">
        <v>2179</v>
      </c>
      <c r="AT222" s="168" t="s">
        <v>200</v>
      </c>
      <c r="AU222" s="168" t="s">
        <v>88</v>
      </c>
      <c r="AY222" s="18" t="s">
        <v>166</v>
      </c>
      <c r="BE222" s="169">
        <f t="shared" si="34"/>
        <v>0</v>
      </c>
      <c r="BF222" s="169">
        <f t="shared" si="35"/>
        <v>0</v>
      </c>
      <c r="BG222" s="169">
        <f t="shared" si="36"/>
        <v>0</v>
      </c>
      <c r="BH222" s="169">
        <f t="shared" si="37"/>
        <v>0</v>
      </c>
      <c r="BI222" s="169">
        <f t="shared" si="38"/>
        <v>0</v>
      </c>
      <c r="BJ222" s="18" t="s">
        <v>88</v>
      </c>
      <c r="BK222" s="170">
        <f t="shared" si="39"/>
        <v>0</v>
      </c>
      <c r="BL222" s="18" t="s">
        <v>630</v>
      </c>
      <c r="BM222" s="168" t="s">
        <v>2692</v>
      </c>
    </row>
    <row r="223" spans="1:65" s="2" customFormat="1" ht="16.5" customHeight="1">
      <c r="A223" s="33"/>
      <c r="B223" s="156"/>
      <c r="C223" s="180" t="s">
        <v>1403</v>
      </c>
      <c r="D223" s="180" t="s">
        <v>200</v>
      </c>
      <c r="E223" s="181" t="s">
        <v>2406</v>
      </c>
      <c r="F223" s="182" t="s">
        <v>2407</v>
      </c>
      <c r="G223" s="183" t="s">
        <v>221</v>
      </c>
      <c r="H223" s="184">
        <v>42</v>
      </c>
      <c r="I223" s="185"/>
      <c r="J223" s="184">
        <f t="shared" si="30"/>
        <v>0</v>
      </c>
      <c r="K223" s="186"/>
      <c r="L223" s="187"/>
      <c r="M223" s="188" t="s">
        <v>1</v>
      </c>
      <c r="N223" s="189" t="s">
        <v>42</v>
      </c>
      <c r="O223" s="62"/>
      <c r="P223" s="166">
        <f t="shared" si="31"/>
        <v>0</v>
      </c>
      <c r="Q223" s="166">
        <v>1.0000000000000001E-5</v>
      </c>
      <c r="R223" s="166">
        <f t="shared" si="32"/>
        <v>4.2000000000000002E-4</v>
      </c>
      <c r="S223" s="166">
        <v>0</v>
      </c>
      <c r="T223" s="167">
        <f t="shared" si="3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8" t="s">
        <v>2179</v>
      </c>
      <c r="AT223" s="168" t="s">
        <v>200</v>
      </c>
      <c r="AU223" s="168" t="s">
        <v>88</v>
      </c>
      <c r="AY223" s="18" t="s">
        <v>166</v>
      </c>
      <c r="BE223" s="169">
        <f t="shared" si="34"/>
        <v>0</v>
      </c>
      <c r="BF223" s="169">
        <f t="shared" si="35"/>
        <v>0</v>
      </c>
      <c r="BG223" s="169">
        <f t="shared" si="36"/>
        <v>0</v>
      </c>
      <c r="BH223" s="169">
        <f t="shared" si="37"/>
        <v>0</v>
      </c>
      <c r="BI223" s="169">
        <f t="shared" si="38"/>
        <v>0</v>
      </c>
      <c r="BJ223" s="18" t="s">
        <v>88</v>
      </c>
      <c r="BK223" s="170">
        <f t="shared" si="39"/>
        <v>0</v>
      </c>
      <c r="BL223" s="18" t="s">
        <v>630</v>
      </c>
      <c r="BM223" s="168" t="s">
        <v>2693</v>
      </c>
    </row>
    <row r="224" spans="1:65" s="2" customFormat="1" ht="16.5" customHeight="1">
      <c r="A224" s="33"/>
      <c r="B224" s="156"/>
      <c r="C224" s="180" t="s">
        <v>1405</v>
      </c>
      <c r="D224" s="180" t="s">
        <v>200</v>
      </c>
      <c r="E224" s="181" t="s">
        <v>2694</v>
      </c>
      <c r="F224" s="182" t="s">
        <v>2695</v>
      </c>
      <c r="G224" s="183" t="s">
        <v>221</v>
      </c>
      <c r="H224" s="184">
        <v>1</v>
      </c>
      <c r="I224" s="185"/>
      <c r="J224" s="184">
        <f t="shared" si="30"/>
        <v>0</v>
      </c>
      <c r="K224" s="186"/>
      <c r="L224" s="187"/>
      <c r="M224" s="188" t="s">
        <v>1</v>
      </c>
      <c r="N224" s="189" t="s">
        <v>42</v>
      </c>
      <c r="O224" s="62"/>
      <c r="P224" s="166">
        <f t="shared" si="31"/>
        <v>0</v>
      </c>
      <c r="Q224" s="166">
        <v>1.0000000000000001E-5</v>
      </c>
      <c r="R224" s="166">
        <f t="shared" si="32"/>
        <v>1.0000000000000001E-5</v>
      </c>
      <c r="S224" s="166">
        <v>0</v>
      </c>
      <c r="T224" s="167">
        <f t="shared" si="3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8" t="s">
        <v>2179</v>
      </c>
      <c r="AT224" s="168" t="s">
        <v>200</v>
      </c>
      <c r="AU224" s="168" t="s">
        <v>88</v>
      </c>
      <c r="AY224" s="18" t="s">
        <v>166</v>
      </c>
      <c r="BE224" s="169">
        <f t="shared" si="34"/>
        <v>0</v>
      </c>
      <c r="BF224" s="169">
        <f t="shared" si="35"/>
        <v>0</v>
      </c>
      <c r="BG224" s="169">
        <f t="shared" si="36"/>
        <v>0</v>
      </c>
      <c r="BH224" s="169">
        <f t="shared" si="37"/>
        <v>0</v>
      </c>
      <c r="BI224" s="169">
        <f t="shared" si="38"/>
        <v>0</v>
      </c>
      <c r="BJ224" s="18" t="s">
        <v>88</v>
      </c>
      <c r="BK224" s="170">
        <f t="shared" si="39"/>
        <v>0</v>
      </c>
      <c r="BL224" s="18" t="s">
        <v>630</v>
      </c>
      <c r="BM224" s="168" t="s">
        <v>2696</v>
      </c>
    </row>
    <row r="225" spans="1:65" s="2" customFormat="1" ht="16.5" customHeight="1">
      <c r="A225" s="33"/>
      <c r="B225" s="156"/>
      <c r="C225" s="180" t="s">
        <v>1411</v>
      </c>
      <c r="D225" s="180" t="s">
        <v>200</v>
      </c>
      <c r="E225" s="181" t="s">
        <v>2697</v>
      </c>
      <c r="F225" s="182" t="s">
        <v>2698</v>
      </c>
      <c r="G225" s="183" t="s">
        <v>221</v>
      </c>
      <c r="H225" s="184">
        <v>200</v>
      </c>
      <c r="I225" s="185"/>
      <c r="J225" s="184">
        <f t="shared" si="30"/>
        <v>0</v>
      </c>
      <c r="K225" s="186"/>
      <c r="L225" s="187"/>
      <c r="M225" s="188" t="s">
        <v>1</v>
      </c>
      <c r="N225" s="189" t="s">
        <v>42</v>
      </c>
      <c r="O225" s="62"/>
      <c r="P225" s="166">
        <f t="shared" si="31"/>
        <v>0</v>
      </c>
      <c r="Q225" s="166">
        <v>3.0000000000000001E-5</v>
      </c>
      <c r="R225" s="166">
        <f t="shared" si="32"/>
        <v>6.0000000000000001E-3</v>
      </c>
      <c r="S225" s="166">
        <v>0</v>
      </c>
      <c r="T225" s="167">
        <f t="shared" si="3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8" t="s">
        <v>2179</v>
      </c>
      <c r="AT225" s="168" t="s">
        <v>200</v>
      </c>
      <c r="AU225" s="168" t="s">
        <v>88</v>
      </c>
      <c r="AY225" s="18" t="s">
        <v>166</v>
      </c>
      <c r="BE225" s="169">
        <f t="shared" si="34"/>
        <v>0</v>
      </c>
      <c r="BF225" s="169">
        <f t="shared" si="35"/>
        <v>0</v>
      </c>
      <c r="BG225" s="169">
        <f t="shared" si="36"/>
        <v>0</v>
      </c>
      <c r="BH225" s="169">
        <f t="shared" si="37"/>
        <v>0</v>
      </c>
      <c r="BI225" s="169">
        <f t="shared" si="38"/>
        <v>0</v>
      </c>
      <c r="BJ225" s="18" t="s">
        <v>88</v>
      </c>
      <c r="BK225" s="170">
        <f t="shared" si="39"/>
        <v>0</v>
      </c>
      <c r="BL225" s="18" t="s">
        <v>630</v>
      </c>
      <c r="BM225" s="168" t="s">
        <v>2699</v>
      </c>
    </row>
    <row r="226" spans="1:65" s="2" customFormat="1" ht="16.5" customHeight="1">
      <c r="A226" s="33"/>
      <c r="B226" s="156"/>
      <c r="C226" s="180" t="s">
        <v>1416</v>
      </c>
      <c r="D226" s="180" t="s">
        <v>200</v>
      </c>
      <c r="E226" s="181" t="s">
        <v>2700</v>
      </c>
      <c r="F226" s="182" t="s">
        <v>2701</v>
      </c>
      <c r="G226" s="183" t="s">
        <v>221</v>
      </c>
      <c r="H226" s="184">
        <v>200</v>
      </c>
      <c r="I226" s="185"/>
      <c r="J226" s="184">
        <f t="shared" si="30"/>
        <v>0</v>
      </c>
      <c r="K226" s="186"/>
      <c r="L226" s="187"/>
      <c r="M226" s="188" t="s">
        <v>1</v>
      </c>
      <c r="N226" s="189" t="s">
        <v>42</v>
      </c>
      <c r="O226" s="62"/>
      <c r="P226" s="166">
        <f t="shared" si="31"/>
        <v>0</v>
      </c>
      <c r="Q226" s="166">
        <v>3.0000000000000001E-5</v>
      </c>
      <c r="R226" s="166">
        <f t="shared" si="32"/>
        <v>6.0000000000000001E-3</v>
      </c>
      <c r="S226" s="166">
        <v>0</v>
      </c>
      <c r="T226" s="167">
        <f t="shared" si="3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8" t="s">
        <v>2179</v>
      </c>
      <c r="AT226" s="168" t="s">
        <v>200</v>
      </c>
      <c r="AU226" s="168" t="s">
        <v>88</v>
      </c>
      <c r="AY226" s="18" t="s">
        <v>166</v>
      </c>
      <c r="BE226" s="169">
        <f t="shared" si="34"/>
        <v>0</v>
      </c>
      <c r="BF226" s="169">
        <f t="shared" si="35"/>
        <v>0</v>
      </c>
      <c r="BG226" s="169">
        <f t="shared" si="36"/>
        <v>0</v>
      </c>
      <c r="BH226" s="169">
        <f t="shared" si="37"/>
        <v>0</v>
      </c>
      <c r="BI226" s="169">
        <f t="shared" si="38"/>
        <v>0</v>
      </c>
      <c r="BJ226" s="18" t="s">
        <v>88</v>
      </c>
      <c r="BK226" s="170">
        <f t="shared" si="39"/>
        <v>0</v>
      </c>
      <c r="BL226" s="18" t="s">
        <v>630</v>
      </c>
      <c r="BM226" s="168" t="s">
        <v>2702</v>
      </c>
    </row>
    <row r="227" spans="1:65" s="2" customFormat="1" ht="16.5" customHeight="1">
      <c r="A227" s="33"/>
      <c r="B227" s="156"/>
      <c r="C227" s="180" t="s">
        <v>1421</v>
      </c>
      <c r="D227" s="180" t="s">
        <v>200</v>
      </c>
      <c r="E227" s="181" t="s">
        <v>2397</v>
      </c>
      <c r="F227" s="182" t="s">
        <v>2398</v>
      </c>
      <c r="G227" s="183" t="s">
        <v>221</v>
      </c>
      <c r="H227" s="184">
        <v>240</v>
      </c>
      <c r="I227" s="185"/>
      <c r="J227" s="184">
        <f t="shared" si="30"/>
        <v>0</v>
      </c>
      <c r="K227" s="186"/>
      <c r="L227" s="187"/>
      <c r="M227" s="188" t="s">
        <v>1</v>
      </c>
      <c r="N227" s="189" t="s">
        <v>42</v>
      </c>
      <c r="O227" s="62"/>
      <c r="P227" s="166">
        <f t="shared" si="31"/>
        <v>0</v>
      </c>
      <c r="Q227" s="166">
        <v>0</v>
      </c>
      <c r="R227" s="166">
        <f t="shared" si="32"/>
        <v>0</v>
      </c>
      <c r="S227" s="166">
        <v>0</v>
      </c>
      <c r="T227" s="167">
        <f t="shared" si="3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8" t="s">
        <v>2179</v>
      </c>
      <c r="AT227" s="168" t="s">
        <v>200</v>
      </c>
      <c r="AU227" s="168" t="s">
        <v>88</v>
      </c>
      <c r="AY227" s="18" t="s">
        <v>166</v>
      </c>
      <c r="BE227" s="169">
        <f t="shared" si="34"/>
        <v>0</v>
      </c>
      <c r="BF227" s="169">
        <f t="shared" si="35"/>
        <v>0</v>
      </c>
      <c r="BG227" s="169">
        <f t="shared" si="36"/>
        <v>0</v>
      </c>
      <c r="BH227" s="169">
        <f t="shared" si="37"/>
        <v>0</v>
      </c>
      <c r="BI227" s="169">
        <f t="shared" si="38"/>
        <v>0</v>
      </c>
      <c r="BJ227" s="18" t="s">
        <v>88</v>
      </c>
      <c r="BK227" s="170">
        <f t="shared" si="39"/>
        <v>0</v>
      </c>
      <c r="BL227" s="18" t="s">
        <v>630</v>
      </c>
      <c r="BM227" s="168" t="s">
        <v>2703</v>
      </c>
    </row>
    <row r="228" spans="1:65" s="2" customFormat="1" ht="16.5" customHeight="1">
      <c r="A228" s="33"/>
      <c r="B228" s="156"/>
      <c r="C228" s="180" t="s">
        <v>258</v>
      </c>
      <c r="D228" s="180" t="s">
        <v>200</v>
      </c>
      <c r="E228" s="181" t="s">
        <v>2400</v>
      </c>
      <c r="F228" s="182" t="s">
        <v>2401</v>
      </c>
      <c r="G228" s="183" t="s">
        <v>221</v>
      </c>
      <c r="H228" s="184">
        <v>40</v>
      </c>
      <c r="I228" s="185"/>
      <c r="J228" s="184">
        <f t="shared" si="30"/>
        <v>0</v>
      </c>
      <c r="K228" s="186"/>
      <c r="L228" s="187"/>
      <c r="M228" s="188" t="s">
        <v>1</v>
      </c>
      <c r="N228" s="189" t="s">
        <v>42</v>
      </c>
      <c r="O228" s="62"/>
      <c r="P228" s="166">
        <f t="shared" si="31"/>
        <v>0</v>
      </c>
      <c r="Q228" s="166">
        <v>0</v>
      </c>
      <c r="R228" s="166">
        <f t="shared" si="32"/>
        <v>0</v>
      </c>
      <c r="S228" s="166">
        <v>0</v>
      </c>
      <c r="T228" s="167">
        <f t="shared" si="3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8" t="s">
        <v>2179</v>
      </c>
      <c r="AT228" s="168" t="s">
        <v>200</v>
      </c>
      <c r="AU228" s="168" t="s">
        <v>88</v>
      </c>
      <c r="AY228" s="18" t="s">
        <v>166</v>
      </c>
      <c r="BE228" s="169">
        <f t="shared" si="34"/>
        <v>0</v>
      </c>
      <c r="BF228" s="169">
        <f t="shared" si="35"/>
        <v>0</v>
      </c>
      <c r="BG228" s="169">
        <f t="shared" si="36"/>
        <v>0</v>
      </c>
      <c r="BH228" s="169">
        <f t="shared" si="37"/>
        <v>0</v>
      </c>
      <c r="BI228" s="169">
        <f t="shared" si="38"/>
        <v>0</v>
      </c>
      <c r="BJ228" s="18" t="s">
        <v>88</v>
      </c>
      <c r="BK228" s="170">
        <f t="shared" si="39"/>
        <v>0</v>
      </c>
      <c r="BL228" s="18" t="s">
        <v>630</v>
      </c>
      <c r="BM228" s="168" t="s">
        <v>2704</v>
      </c>
    </row>
    <row r="229" spans="1:65" s="2" customFormat="1" ht="16.5" customHeight="1">
      <c r="A229" s="33"/>
      <c r="B229" s="156"/>
      <c r="C229" s="180" t="s">
        <v>1429</v>
      </c>
      <c r="D229" s="180" t="s">
        <v>200</v>
      </c>
      <c r="E229" s="181" t="s">
        <v>2705</v>
      </c>
      <c r="F229" s="182" t="s">
        <v>2706</v>
      </c>
      <c r="G229" s="183" t="s">
        <v>221</v>
      </c>
      <c r="H229" s="184">
        <v>10</v>
      </c>
      <c r="I229" s="185"/>
      <c r="J229" s="184">
        <f t="shared" si="30"/>
        <v>0</v>
      </c>
      <c r="K229" s="186"/>
      <c r="L229" s="187"/>
      <c r="M229" s="188" t="s">
        <v>1</v>
      </c>
      <c r="N229" s="189" t="s">
        <v>42</v>
      </c>
      <c r="O229" s="62"/>
      <c r="P229" s="166">
        <f t="shared" si="31"/>
        <v>0</v>
      </c>
      <c r="Q229" s="166">
        <v>0</v>
      </c>
      <c r="R229" s="166">
        <f t="shared" si="32"/>
        <v>0</v>
      </c>
      <c r="S229" s="166">
        <v>0</v>
      </c>
      <c r="T229" s="167">
        <f t="shared" si="3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8" t="s">
        <v>2179</v>
      </c>
      <c r="AT229" s="168" t="s">
        <v>200</v>
      </c>
      <c r="AU229" s="168" t="s">
        <v>88</v>
      </c>
      <c r="AY229" s="18" t="s">
        <v>166</v>
      </c>
      <c r="BE229" s="169">
        <f t="shared" si="34"/>
        <v>0</v>
      </c>
      <c r="BF229" s="169">
        <f t="shared" si="35"/>
        <v>0</v>
      </c>
      <c r="BG229" s="169">
        <f t="shared" si="36"/>
        <v>0</v>
      </c>
      <c r="BH229" s="169">
        <f t="shared" si="37"/>
        <v>0</v>
      </c>
      <c r="BI229" s="169">
        <f t="shared" si="38"/>
        <v>0</v>
      </c>
      <c r="BJ229" s="18" t="s">
        <v>88</v>
      </c>
      <c r="BK229" s="170">
        <f t="shared" si="39"/>
        <v>0</v>
      </c>
      <c r="BL229" s="18" t="s">
        <v>630</v>
      </c>
      <c r="BM229" s="168" t="s">
        <v>2707</v>
      </c>
    </row>
    <row r="230" spans="1:65" s="2" customFormat="1" ht="16.5" customHeight="1">
      <c r="A230" s="33"/>
      <c r="B230" s="156"/>
      <c r="C230" s="180" t="s">
        <v>1435</v>
      </c>
      <c r="D230" s="180" t="s">
        <v>200</v>
      </c>
      <c r="E230" s="181" t="s">
        <v>2708</v>
      </c>
      <c r="F230" s="182" t="s">
        <v>2709</v>
      </c>
      <c r="G230" s="183" t="s">
        <v>221</v>
      </c>
      <c r="H230" s="184">
        <v>16</v>
      </c>
      <c r="I230" s="185"/>
      <c r="J230" s="184">
        <f t="shared" si="30"/>
        <v>0</v>
      </c>
      <c r="K230" s="186"/>
      <c r="L230" s="187"/>
      <c r="M230" s="188" t="s">
        <v>1</v>
      </c>
      <c r="N230" s="189" t="s">
        <v>42</v>
      </c>
      <c r="O230" s="62"/>
      <c r="P230" s="166">
        <f t="shared" si="31"/>
        <v>0</v>
      </c>
      <c r="Q230" s="166">
        <v>0</v>
      </c>
      <c r="R230" s="166">
        <f t="shared" si="32"/>
        <v>0</v>
      </c>
      <c r="S230" s="166">
        <v>0</v>
      </c>
      <c r="T230" s="167">
        <f t="shared" si="3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8" t="s">
        <v>2179</v>
      </c>
      <c r="AT230" s="168" t="s">
        <v>200</v>
      </c>
      <c r="AU230" s="168" t="s">
        <v>88</v>
      </c>
      <c r="AY230" s="18" t="s">
        <v>166</v>
      </c>
      <c r="BE230" s="169">
        <f t="shared" si="34"/>
        <v>0</v>
      </c>
      <c r="BF230" s="169">
        <f t="shared" si="35"/>
        <v>0</v>
      </c>
      <c r="BG230" s="169">
        <f t="shared" si="36"/>
        <v>0</v>
      </c>
      <c r="BH230" s="169">
        <f t="shared" si="37"/>
        <v>0</v>
      </c>
      <c r="BI230" s="169">
        <f t="shared" si="38"/>
        <v>0</v>
      </c>
      <c r="BJ230" s="18" t="s">
        <v>88</v>
      </c>
      <c r="BK230" s="170">
        <f t="shared" si="39"/>
        <v>0</v>
      </c>
      <c r="BL230" s="18" t="s">
        <v>630</v>
      </c>
      <c r="BM230" s="168" t="s">
        <v>2710</v>
      </c>
    </row>
    <row r="231" spans="1:65" s="2" customFormat="1" ht="16.5" customHeight="1">
      <c r="A231" s="33"/>
      <c r="B231" s="156"/>
      <c r="C231" s="180" t="s">
        <v>1447</v>
      </c>
      <c r="D231" s="180" t="s">
        <v>200</v>
      </c>
      <c r="E231" s="181" t="s">
        <v>2711</v>
      </c>
      <c r="F231" s="182" t="s">
        <v>2712</v>
      </c>
      <c r="G231" s="183" t="s">
        <v>221</v>
      </c>
      <c r="H231" s="184">
        <v>30</v>
      </c>
      <c r="I231" s="185"/>
      <c r="J231" s="184">
        <f t="shared" si="30"/>
        <v>0</v>
      </c>
      <c r="K231" s="186"/>
      <c r="L231" s="187"/>
      <c r="M231" s="188" t="s">
        <v>1</v>
      </c>
      <c r="N231" s="189" t="s">
        <v>42</v>
      </c>
      <c r="O231" s="62"/>
      <c r="P231" s="166">
        <f t="shared" si="31"/>
        <v>0</v>
      </c>
      <c r="Q231" s="166">
        <v>1.0000000000000001E-5</v>
      </c>
      <c r="R231" s="166">
        <f t="shared" si="32"/>
        <v>3.0000000000000003E-4</v>
      </c>
      <c r="S231" s="166">
        <v>0</v>
      </c>
      <c r="T231" s="167">
        <f t="shared" si="3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8" t="s">
        <v>2179</v>
      </c>
      <c r="AT231" s="168" t="s">
        <v>200</v>
      </c>
      <c r="AU231" s="168" t="s">
        <v>88</v>
      </c>
      <c r="AY231" s="18" t="s">
        <v>166</v>
      </c>
      <c r="BE231" s="169">
        <f t="shared" si="34"/>
        <v>0</v>
      </c>
      <c r="BF231" s="169">
        <f t="shared" si="35"/>
        <v>0</v>
      </c>
      <c r="BG231" s="169">
        <f t="shared" si="36"/>
        <v>0</v>
      </c>
      <c r="BH231" s="169">
        <f t="shared" si="37"/>
        <v>0</v>
      </c>
      <c r="BI231" s="169">
        <f t="shared" si="38"/>
        <v>0</v>
      </c>
      <c r="BJ231" s="18" t="s">
        <v>88</v>
      </c>
      <c r="BK231" s="170">
        <f t="shared" si="39"/>
        <v>0</v>
      </c>
      <c r="BL231" s="18" t="s">
        <v>630</v>
      </c>
      <c r="BM231" s="168" t="s">
        <v>2713</v>
      </c>
    </row>
    <row r="232" spans="1:65" s="2" customFormat="1" ht="21.75" customHeight="1">
      <c r="A232" s="33"/>
      <c r="B232" s="156"/>
      <c r="C232" s="180" t="s">
        <v>1451</v>
      </c>
      <c r="D232" s="180" t="s">
        <v>200</v>
      </c>
      <c r="E232" s="181" t="s">
        <v>2403</v>
      </c>
      <c r="F232" s="182" t="s">
        <v>2404</v>
      </c>
      <c r="G232" s="183" t="s">
        <v>221</v>
      </c>
      <c r="H232" s="184">
        <v>36</v>
      </c>
      <c r="I232" s="185"/>
      <c r="J232" s="184">
        <f t="shared" si="30"/>
        <v>0</v>
      </c>
      <c r="K232" s="186"/>
      <c r="L232" s="187"/>
      <c r="M232" s="188" t="s">
        <v>1</v>
      </c>
      <c r="N232" s="189" t="s">
        <v>42</v>
      </c>
      <c r="O232" s="62"/>
      <c r="P232" s="166">
        <f t="shared" si="31"/>
        <v>0</v>
      </c>
      <c r="Q232" s="166">
        <v>6.0000000000000002E-5</v>
      </c>
      <c r="R232" s="166">
        <f t="shared" si="32"/>
        <v>2.16E-3</v>
      </c>
      <c r="S232" s="166">
        <v>0</v>
      </c>
      <c r="T232" s="167">
        <f t="shared" si="3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8" t="s">
        <v>2179</v>
      </c>
      <c r="AT232" s="168" t="s">
        <v>200</v>
      </c>
      <c r="AU232" s="168" t="s">
        <v>88</v>
      </c>
      <c r="AY232" s="18" t="s">
        <v>166</v>
      </c>
      <c r="BE232" s="169">
        <f t="shared" si="34"/>
        <v>0</v>
      </c>
      <c r="BF232" s="169">
        <f t="shared" si="35"/>
        <v>0</v>
      </c>
      <c r="BG232" s="169">
        <f t="shared" si="36"/>
        <v>0</v>
      </c>
      <c r="BH232" s="169">
        <f t="shared" si="37"/>
        <v>0</v>
      </c>
      <c r="BI232" s="169">
        <f t="shared" si="38"/>
        <v>0</v>
      </c>
      <c r="BJ232" s="18" t="s">
        <v>88</v>
      </c>
      <c r="BK232" s="170">
        <f t="shared" si="39"/>
        <v>0</v>
      </c>
      <c r="BL232" s="18" t="s">
        <v>630</v>
      </c>
      <c r="BM232" s="168" t="s">
        <v>2714</v>
      </c>
    </row>
    <row r="233" spans="1:65" s="2" customFormat="1" ht="16.5" customHeight="1">
      <c r="A233" s="33"/>
      <c r="B233" s="156"/>
      <c r="C233" s="180" t="s">
        <v>1463</v>
      </c>
      <c r="D233" s="180" t="s">
        <v>200</v>
      </c>
      <c r="E233" s="181" t="s">
        <v>2715</v>
      </c>
      <c r="F233" s="182" t="s">
        <v>2716</v>
      </c>
      <c r="G233" s="183" t="s">
        <v>221</v>
      </c>
      <c r="H233" s="184">
        <v>400</v>
      </c>
      <c r="I233" s="185"/>
      <c r="J233" s="184">
        <f t="shared" si="30"/>
        <v>0</v>
      </c>
      <c r="K233" s="186"/>
      <c r="L233" s="187"/>
      <c r="M233" s="188" t="s">
        <v>1</v>
      </c>
      <c r="N233" s="189" t="s">
        <v>42</v>
      </c>
      <c r="O233" s="62"/>
      <c r="P233" s="166">
        <f t="shared" si="31"/>
        <v>0</v>
      </c>
      <c r="Q233" s="166">
        <v>1.0000000000000001E-5</v>
      </c>
      <c r="R233" s="166">
        <f t="shared" si="32"/>
        <v>4.0000000000000001E-3</v>
      </c>
      <c r="S233" s="166">
        <v>0</v>
      </c>
      <c r="T233" s="167">
        <f t="shared" si="3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8" t="s">
        <v>2179</v>
      </c>
      <c r="AT233" s="168" t="s">
        <v>200</v>
      </c>
      <c r="AU233" s="168" t="s">
        <v>88</v>
      </c>
      <c r="AY233" s="18" t="s">
        <v>166</v>
      </c>
      <c r="BE233" s="169">
        <f t="shared" si="34"/>
        <v>0</v>
      </c>
      <c r="BF233" s="169">
        <f t="shared" si="35"/>
        <v>0</v>
      </c>
      <c r="BG233" s="169">
        <f t="shared" si="36"/>
        <v>0</v>
      </c>
      <c r="BH233" s="169">
        <f t="shared" si="37"/>
        <v>0</v>
      </c>
      <c r="BI233" s="169">
        <f t="shared" si="38"/>
        <v>0</v>
      </c>
      <c r="BJ233" s="18" t="s">
        <v>88</v>
      </c>
      <c r="BK233" s="170">
        <f t="shared" si="39"/>
        <v>0</v>
      </c>
      <c r="BL233" s="18" t="s">
        <v>630</v>
      </c>
      <c r="BM233" s="168" t="s">
        <v>2717</v>
      </c>
    </row>
    <row r="234" spans="1:65" s="2" customFormat="1" ht="16.5" customHeight="1">
      <c r="A234" s="33"/>
      <c r="B234" s="156"/>
      <c r="C234" s="180" t="s">
        <v>1470</v>
      </c>
      <c r="D234" s="180" t="s">
        <v>200</v>
      </c>
      <c r="E234" s="181" t="s">
        <v>2451</v>
      </c>
      <c r="F234" s="182" t="s">
        <v>2452</v>
      </c>
      <c r="G234" s="183" t="s">
        <v>221</v>
      </c>
      <c r="H234" s="184">
        <v>120</v>
      </c>
      <c r="I234" s="185"/>
      <c r="J234" s="184">
        <f t="shared" si="30"/>
        <v>0</v>
      </c>
      <c r="K234" s="186"/>
      <c r="L234" s="187"/>
      <c r="M234" s="188" t="s">
        <v>1</v>
      </c>
      <c r="N234" s="189" t="s">
        <v>42</v>
      </c>
      <c r="O234" s="62"/>
      <c r="P234" s="166">
        <f t="shared" si="31"/>
        <v>0</v>
      </c>
      <c r="Q234" s="166">
        <v>1.0000000000000001E-5</v>
      </c>
      <c r="R234" s="166">
        <f t="shared" si="32"/>
        <v>1.2000000000000001E-3</v>
      </c>
      <c r="S234" s="166">
        <v>0</v>
      </c>
      <c r="T234" s="167">
        <f t="shared" si="3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8" t="s">
        <v>2179</v>
      </c>
      <c r="AT234" s="168" t="s">
        <v>200</v>
      </c>
      <c r="AU234" s="168" t="s">
        <v>88</v>
      </c>
      <c r="AY234" s="18" t="s">
        <v>166</v>
      </c>
      <c r="BE234" s="169">
        <f t="shared" si="34"/>
        <v>0</v>
      </c>
      <c r="BF234" s="169">
        <f t="shared" si="35"/>
        <v>0</v>
      </c>
      <c r="BG234" s="169">
        <f t="shared" si="36"/>
        <v>0</v>
      </c>
      <c r="BH234" s="169">
        <f t="shared" si="37"/>
        <v>0</v>
      </c>
      <c r="BI234" s="169">
        <f t="shared" si="38"/>
        <v>0</v>
      </c>
      <c r="BJ234" s="18" t="s">
        <v>88</v>
      </c>
      <c r="BK234" s="170">
        <f t="shared" si="39"/>
        <v>0</v>
      </c>
      <c r="BL234" s="18" t="s">
        <v>630</v>
      </c>
      <c r="BM234" s="168" t="s">
        <v>2718</v>
      </c>
    </row>
    <row r="235" spans="1:65" s="2" customFormat="1" ht="16.5" customHeight="1">
      <c r="A235" s="33"/>
      <c r="B235" s="156"/>
      <c r="C235" s="180" t="s">
        <v>1475</v>
      </c>
      <c r="D235" s="180" t="s">
        <v>200</v>
      </c>
      <c r="E235" s="181" t="s">
        <v>2460</v>
      </c>
      <c r="F235" s="182" t="s">
        <v>2461</v>
      </c>
      <c r="G235" s="183" t="s">
        <v>221</v>
      </c>
      <c r="H235" s="184">
        <v>500</v>
      </c>
      <c r="I235" s="185"/>
      <c r="J235" s="184">
        <f t="shared" si="30"/>
        <v>0</v>
      </c>
      <c r="K235" s="186"/>
      <c r="L235" s="187"/>
      <c r="M235" s="188" t="s">
        <v>1</v>
      </c>
      <c r="N235" s="189" t="s">
        <v>42</v>
      </c>
      <c r="O235" s="62"/>
      <c r="P235" s="166">
        <f t="shared" si="31"/>
        <v>0</v>
      </c>
      <c r="Q235" s="166">
        <v>1.0000000000000001E-5</v>
      </c>
      <c r="R235" s="166">
        <f t="shared" si="32"/>
        <v>5.0000000000000001E-3</v>
      </c>
      <c r="S235" s="166">
        <v>0</v>
      </c>
      <c r="T235" s="167">
        <f t="shared" si="3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8" t="s">
        <v>2179</v>
      </c>
      <c r="AT235" s="168" t="s">
        <v>200</v>
      </c>
      <c r="AU235" s="168" t="s">
        <v>88</v>
      </c>
      <c r="AY235" s="18" t="s">
        <v>166</v>
      </c>
      <c r="BE235" s="169">
        <f t="shared" si="34"/>
        <v>0</v>
      </c>
      <c r="BF235" s="169">
        <f t="shared" si="35"/>
        <v>0</v>
      </c>
      <c r="BG235" s="169">
        <f t="shared" si="36"/>
        <v>0</v>
      </c>
      <c r="BH235" s="169">
        <f t="shared" si="37"/>
        <v>0</v>
      </c>
      <c r="BI235" s="169">
        <f t="shared" si="38"/>
        <v>0</v>
      </c>
      <c r="BJ235" s="18" t="s">
        <v>88</v>
      </c>
      <c r="BK235" s="170">
        <f t="shared" si="39"/>
        <v>0</v>
      </c>
      <c r="BL235" s="18" t="s">
        <v>630</v>
      </c>
      <c r="BM235" s="168" t="s">
        <v>2719</v>
      </c>
    </row>
    <row r="236" spans="1:65" s="2" customFormat="1" ht="16.5" customHeight="1">
      <c r="A236" s="33"/>
      <c r="B236" s="156"/>
      <c r="C236" s="180" t="s">
        <v>1480</v>
      </c>
      <c r="D236" s="180" t="s">
        <v>200</v>
      </c>
      <c r="E236" s="181" t="s">
        <v>2454</v>
      </c>
      <c r="F236" s="182" t="s">
        <v>2455</v>
      </c>
      <c r="G236" s="183" t="s">
        <v>221</v>
      </c>
      <c r="H236" s="184">
        <v>40</v>
      </c>
      <c r="I236" s="185"/>
      <c r="J236" s="184">
        <f t="shared" si="30"/>
        <v>0</v>
      </c>
      <c r="K236" s="186"/>
      <c r="L236" s="187"/>
      <c r="M236" s="188" t="s">
        <v>1</v>
      </c>
      <c r="N236" s="189" t="s">
        <v>42</v>
      </c>
      <c r="O236" s="62"/>
      <c r="P236" s="166">
        <f t="shared" si="31"/>
        <v>0</v>
      </c>
      <c r="Q236" s="166">
        <v>1.0000000000000001E-5</v>
      </c>
      <c r="R236" s="166">
        <f t="shared" si="32"/>
        <v>4.0000000000000002E-4</v>
      </c>
      <c r="S236" s="166">
        <v>0</v>
      </c>
      <c r="T236" s="167">
        <f t="shared" si="3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8" t="s">
        <v>2179</v>
      </c>
      <c r="AT236" s="168" t="s">
        <v>200</v>
      </c>
      <c r="AU236" s="168" t="s">
        <v>88</v>
      </c>
      <c r="AY236" s="18" t="s">
        <v>166</v>
      </c>
      <c r="BE236" s="169">
        <f t="shared" si="34"/>
        <v>0</v>
      </c>
      <c r="BF236" s="169">
        <f t="shared" si="35"/>
        <v>0</v>
      </c>
      <c r="BG236" s="169">
        <f t="shared" si="36"/>
        <v>0</v>
      </c>
      <c r="BH236" s="169">
        <f t="shared" si="37"/>
        <v>0</v>
      </c>
      <c r="BI236" s="169">
        <f t="shared" si="38"/>
        <v>0</v>
      </c>
      <c r="BJ236" s="18" t="s">
        <v>88</v>
      </c>
      <c r="BK236" s="170">
        <f t="shared" si="39"/>
        <v>0</v>
      </c>
      <c r="BL236" s="18" t="s">
        <v>630</v>
      </c>
      <c r="BM236" s="168" t="s">
        <v>2720</v>
      </c>
    </row>
    <row r="237" spans="1:65" s="2" customFormat="1" ht="16.5" customHeight="1">
      <c r="A237" s="33"/>
      <c r="B237" s="156"/>
      <c r="C237" s="180" t="s">
        <v>1486</v>
      </c>
      <c r="D237" s="180" t="s">
        <v>200</v>
      </c>
      <c r="E237" s="181" t="s">
        <v>2721</v>
      </c>
      <c r="F237" s="182" t="s">
        <v>2722</v>
      </c>
      <c r="G237" s="183" t="s">
        <v>584</v>
      </c>
      <c r="H237" s="184">
        <v>30</v>
      </c>
      <c r="I237" s="185"/>
      <c r="J237" s="184">
        <f t="shared" si="30"/>
        <v>0</v>
      </c>
      <c r="K237" s="186"/>
      <c r="L237" s="187"/>
      <c r="M237" s="188" t="s">
        <v>1</v>
      </c>
      <c r="N237" s="189" t="s">
        <v>42</v>
      </c>
      <c r="O237" s="62"/>
      <c r="P237" s="166">
        <f t="shared" si="31"/>
        <v>0</v>
      </c>
      <c r="Q237" s="166">
        <v>0</v>
      </c>
      <c r="R237" s="166">
        <f t="shared" si="32"/>
        <v>0</v>
      </c>
      <c r="S237" s="166">
        <v>0</v>
      </c>
      <c r="T237" s="167">
        <f t="shared" si="3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8" t="s">
        <v>2179</v>
      </c>
      <c r="AT237" s="168" t="s">
        <v>200</v>
      </c>
      <c r="AU237" s="168" t="s">
        <v>88</v>
      </c>
      <c r="AY237" s="18" t="s">
        <v>166</v>
      </c>
      <c r="BE237" s="169">
        <f t="shared" si="34"/>
        <v>0</v>
      </c>
      <c r="BF237" s="169">
        <f t="shared" si="35"/>
        <v>0</v>
      </c>
      <c r="BG237" s="169">
        <f t="shared" si="36"/>
        <v>0</v>
      </c>
      <c r="BH237" s="169">
        <f t="shared" si="37"/>
        <v>0</v>
      </c>
      <c r="BI237" s="169">
        <f t="shared" si="38"/>
        <v>0</v>
      </c>
      <c r="BJ237" s="18" t="s">
        <v>88</v>
      </c>
      <c r="BK237" s="170">
        <f t="shared" si="39"/>
        <v>0</v>
      </c>
      <c r="BL237" s="18" t="s">
        <v>630</v>
      </c>
      <c r="BM237" s="168" t="s">
        <v>2723</v>
      </c>
    </row>
    <row r="238" spans="1:65" s="2" customFormat="1" ht="16.5" customHeight="1">
      <c r="A238" s="33"/>
      <c r="B238" s="156"/>
      <c r="C238" s="180" t="s">
        <v>1494</v>
      </c>
      <c r="D238" s="180" t="s">
        <v>200</v>
      </c>
      <c r="E238" s="181" t="s">
        <v>2463</v>
      </c>
      <c r="F238" s="182" t="s">
        <v>2464</v>
      </c>
      <c r="G238" s="183" t="s">
        <v>221</v>
      </c>
      <c r="H238" s="184">
        <v>150</v>
      </c>
      <c r="I238" s="185"/>
      <c r="J238" s="184">
        <f t="shared" si="30"/>
        <v>0</v>
      </c>
      <c r="K238" s="186"/>
      <c r="L238" s="187"/>
      <c r="M238" s="188" t="s">
        <v>1</v>
      </c>
      <c r="N238" s="189" t="s">
        <v>42</v>
      </c>
      <c r="O238" s="62"/>
      <c r="P238" s="166">
        <f t="shared" si="31"/>
        <v>0</v>
      </c>
      <c r="Q238" s="166">
        <v>0</v>
      </c>
      <c r="R238" s="166">
        <f t="shared" si="32"/>
        <v>0</v>
      </c>
      <c r="S238" s="166">
        <v>0</v>
      </c>
      <c r="T238" s="167">
        <f t="shared" si="3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8" t="s">
        <v>2179</v>
      </c>
      <c r="AT238" s="168" t="s">
        <v>200</v>
      </c>
      <c r="AU238" s="168" t="s">
        <v>88</v>
      </c>
      <c r="AY238" s="18" t="s">
        <v>166</v>
      </c>
      <c r="BE238" s="169">
        <f t="shared" si="34"/>
        <v>0</v>
      </c>
      <c r="BF238" s="169">
        <f t="shared" si="35"/>
        <v>0</v>
      </c>
      <c r="BG238" s="169">
        <f t="shared" si="36"/>
        <v>0</v>
      </c>
      <c r="BH238" s="169">
        <f t="shared" si="37"/>
        <v>0</v>
      </c>
      <c r="BI238" s="169">
        <f t="shared" si="38"/>
        <v>0</v>
      </c>
      <c r="BJ238" s="18" t="s">
        <v>88</v>
      </c>
      <c r="BK238" s="170">
        <f t="shared" si="39"/>
        <v>0</v>
      </c>
      <c r="BL238" s="18" t="s">
        <v>630</v>
      </c>
      <c r="BM238" s="168" t="s">
        <v>2724</v>
      </c>
    </row>
    <row r="239" spans="1:65" s="2" customFormat="1" ht="16.5" customHeight="1">
      <c r="A239" s="33"/>
      <c r="B239" s="156"/>
      <c r="C239" s="180" t="s">
        <v>1505</v>
      </c>
      <c r="D239" s="180" t="s">
        <v>200</v>
      </c>
      <c r="E239" s="181" t="s">
        <v>2725</v>
      </c>
      <c r="F239" s="182" t="s">
        <v>2726</v>
      </c>
      <c r="G239" s="183" t="s">
        <v>221</v>
      </c>
      <c r="H239" s="184">
        <v>2000</v>
      </c>
      <c r="I239" s="185"/>
      <c r="J239" s="184">
        <f t="shared" si="30"/>
        <v>0</v>
      </c>
      <c r="K239" s="186"/>
      <c r="L239" s="187"/>
      <c r="M239" s="188" t="s">
        <v>1</v>
      </c>
      <c r="N239" s="189" t="s">
        <v>42</v>
      </c>
      <c r="O239" s="62"/>
      <c r="P239" s="166">
        <f t="shared" si="31"/>
        <v>0</v>
      </c>
      <c r="Q239" s="166">
        <v>1E-4</v>
      </c>
      <c r="R239" s="166">
        <f t="shared" si="32"/>
        <v>0.2</v>
      </c>
      <c r="S239" s="166">
        <v>0</v>
      </c>
      <c r="T239" s="167">
        <f t="shared" si="3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8" t="s">
        <v>2179</v>
      </c>
      <c r="AT239" s="168" t="s">
        <v>200</v>
      </c>
      <c r="AU239" s="168" t="s">
        <v>88</v>
      </c>
      <c r="AY239" s="18" t="s">
        <v>166</v>
      </c>
      <c r="BE239" s="169">
        <f t="shared" si="34"/>
        <v>0</v>
      </c>
      <c r="BF239" s="169">
        <f t="shared" si="35"/>
        <v>0</v>
      </c>
      <c r="BG239" s="169">
        <f t="shared" si="36"/>
        <v>0</v>
      </c>
      <c r="BH239" s="169">
        <f t="shared" si="37"/>
        <v>0</v>
      </c>
      <c r="BI239" s="169">
        <f t="shared" si="38"/>
        <v>0</v>
      </c>
      <c r="BJ239" s="18" t="s">
        <v>88</v>
      </c>
      <c r="BK239" s="170">
        <f t="shared" si="39"/>
        <v>0</v>
      </c>
      <c r="BL239" s="18" t="s">
        <v>630</v>
      </c>
      <c r="BM239" s="168" t="s">
        <v>2727</v>
      </c>
    </row>
    <row r="240" spans="1:65" s="2" customFormat="1" ht="16.5" customHeight="1">
      <c r="A240" s="33"/>
      <c r="B240" s="156"/>
      <c r="C240" s="180" t="s">
        <v>1520</v>
      </c>
      <c r="D240" s="180" t="s">
        <v>200</v>
      </c>
      <c r="E240" s="181" t="s">
        <v>2728</v>
      </c>
      <c r="F240" s="182" t="s">
        <v>2729</v>
      </c>
      <c r="G240" s="183" t="s">
        <v>221</v>
      </c>
      <c r="H240" s="184">
        <v>500</v>
      </c>
      <c r="I240" s="185"/>
      <c r="J240" s="184">
        <f t="shared" si="30"/>
        <v>0</v>
      </c>
      <c r="K240" s="186"/>
      <c r="L240" s="187"/>
      <c r="M240" s="188" t="s">
        <v>1</v>
      </c>
      <c r="N240" s="189" t="s">
        <v>42</v>
      </c>
      <c r="O240" s="62"/>
      <c r="P240" s="166">
        <f t="shared" si="31"/>
        <v>0</v>
      </c>
      <c r="Q240" s="166">
        <v>1.0000000000000001E-5</v>
      </c>
      <c r="R240" s="166">
        <f t="shared" si="32"/>
        <v>5.0000000000000001E-3</v>
      </c>
      <c r="S240" s="166">
        <v>0</v>
      </c>
      <c r="T240" s="167">
        <f t="shared" si="3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8" t="s">
        <v>2179</v>
      </c>
      <c r="AT240" s="168" t="s">
        <v>200</v>
      </c>
      <c r="AU240" s="168" t="s">
        <v>88</v>
      </c>
      <c r="AY240" s="18" t="s">
        <v>166</v>
      </c>
      <c r="BE240" s="169">
        <f t="shared" si="34"/>
        <v>0</v>
      </c>
      <c r="BF240" s="169">
        <f t="shared" si="35"/>
        <v>0</v>
      </c>
      <c r="BG240" s="169">
        <f t="shared" si="36"/>
        <v>0</v>
      </c>
      <c r="BH240" s="169">
        <f t="shared" si="37"/>
        <v>0</v>
      </c>
      <c r="BI240" s="169">
        <f t="shared" si="38"/>
        <v>0</v>
      </c>
      <c r="BJ240" s="18" t="s">
        <v>88</v>
      </c>
      <c r="BK240" s="170">
        <f t="shared" si="39"/>
        <v>0</v>
      </c>
      <c r="BL240" s="18" t="s">
        <v>630</v>
      </c>
      <c r="BM240" s="168" t="s">
        <v>2730</v>
      </c>
    </row>
    <row r="241" spans="1:65" s="2" customFormat="1" ht="16.5" customHeight="1">
      <c r="A241" s="33"/>
      <c r="B241" s="156"/>
      <c r="C241" s="180" t="s">
        <v>1524</v>
      </c>
      <c r="D241" s="180" t="s">
        <v>200</v>
      </c>
      <c r="E241" s="181" t="s">
        <v>2466</v>
      </c>
      <c r="F241" s="182" t="s">
        <v>2467</v>
      </c>
      <c r="G241" s="183" t="s">
        <v>221</v>
      </c>
      <c r="H241" s="184">
        <v>18</v>
      </c>
      <c r="I241" s="185"/>
      <c r="J241" s="184">
        <f t="shared" si="30"/>
        <v>0</v>
      </c>
      <c r="K241" s="186"/>
      <c r="L241" s="187"/>
      <c r="M241" s="188" t="s">
        <v>1</v>
      </c>
      <c r="N241" s="189" t="s">
        <v>42</v>
      </c>
      <c r="O241" s="62"/>
      <c r="P241" s="166">
        <f t="shared" si="31"/>
        <v>0</v>
      </c>
      <c r="Q241" s="166">
        <v>1.0000000000000001E-5</v>
      </c>
      <c r="R241" s="166">
        <f t="shared" si="32"/>
        <v>1.8000000000000001E-4</v>
      </c>
      <c r="S241" s="166">
        <v>0</v>
      </c>
      <c r="T241" s="167">
        <f t="shared" si="3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8" t="s">
        <v>2179</v>
      </c>
      <c r="AT241" s="168" t="s">
        <v>200</v>
      </c>
      <c r="AU241" s="168" t="s">
        <v>88</v>
      </c>
      <c r="AY241" s="18" t="s">
        <v>166</v>
      </c>
      <c r="BE241" s="169">
        <f t="shared" si="34"/>
        <v>0</v>
      </c>
      <c r="BF241" s="169">
        <f t="shared" si="35"/>
        <v>0</v>
      </c>
      <c r="BG241" s="169">
        <f t="shared" si="36"/>
        <v>0</v>
      </c>
      <c r="BH241" s="169">
        <f t="shared" si="37"/>
        <v>0</v>
      </c>
      <c r="BI241" s="169">
        <f t="shared" si="38"/>
        <v>0</v>
      </c>
      <c r="BJ241" s="18" t="s">
        <v>88</v>
      </c>
      <c r="BK241" s="170">
        <f t="shared" si="39"/>
        <v>0</v>
      </c>
      <c r="BL241" s="18" t="s">
        <v>630</v>
      </c>
      <c r="BM241" s="168" t="s">
        <v>2731</v>
      </c>
    </row>
    <row r="242" spans="1:65" s="2" customFormat="1" ht="16.5" customHeight="1">
      <c r="A242" s="33"/>
      <c r="B242" s="156"/>
      <c r="C242" s="180" t="s">
        <v>1528</v>
      </c>
      <c r="D242" s="180" t="s">
        <v>200</v>
      </c>
      <c r="E242" s="181" t="s">
        <v>2732</v>
      </c>
      <c r="F242" s="182" t="s">
        <v>2733</v>
      </c>
      <c r="G242" s="183" t="s">
        <v>221</v>
      </c>
      <c r="H242" s="184">
        <v>10</v>
      </c>
      <c r="I242" s="185"/>
      <c r="J242" s="184">
        <f t="shared" si="30"/>
        <v>0</v>
      </c>
      <c r="K242" s="186"/>
      <c r="L242" s="187"/>
      <c r="M242" s="188" t="s">
        <v>1</v>
      </c>
      <c r="N242" s="189" t="s">
        <v>42</v>
      </c>
      <c r="O242" s="62"/>
      <c r="P242" s="166">
        <f t="shared" si="31"/>
        <v>0</v>
      </c>
      <c r="Q242" s="166">
        <v>1.0000000000000001E-5</v>
      </c>
      <c r="R242" s="166">
        <f t="shared" si="32"/>
        <v>1E-4</v>
      </c>
      <c r="S242" s="166">
        <v>0</v>
      </c>
      <c r="T242" s="167">
        <f t="shared" si="3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8" t="s">
        <v>2179</v>
      </c>
      <c r="AT242" s="168" t="s">
        <v>200</v>
      </c>
      <c r="AU242" s="168" t="s">
        <v>88</v>
      </c>
      <c r="AY242" s="18" t="s">
        <v>166</v>
      </c>
      <c r="BE242" s="169">
        <f t="shared" si="34"/>
        <v>0</v>
      </c>
      <c r="BF242" s="169">
        <f t="shared" si="35"/>
        <v>0</v>
      </c>
      <c r="BG242" s="169">
        <f t="shared" si="36"/>
        <v>0</v>
      </c>
      <c r="BH242" s="169">
        <f t="shared" si="37"/>
        <v>0</v>
      </c>
      <c r="BI242" s="169">
        <f t="shared" si="38"/>
        <v>0</v>
      </c>
      <c r="BJ242" s="18" t="s">
        <v>88</v>
      </c>
      <c r="BK242" s="170">
        <f t="shared" si="39"/>
        <v>0</v>
      </c>
      <c r="BL242" s="18" t="s">
        <v>630</v>
      </c>
      <c r="BM242" s="168" t="s">
        <v>2734</v>
      </c>
    </row>
    <row r="243" spans="1:65" s="2" customFormat="1" ht="16.5" customHeight="1">
      <c r="A243" s="33"/>
      <c r="B243" s="156"/>
      <c r="C243" s="180" t="s">
        <v>1532</v>
      </c>
      <c r="D243" s="180" t="s">
        <v>200</v>
      </c>
      <c r="E243" s="181" t="s">
        <v>2457</v>
      </c>
      <c r="F243" s="182" t="s">
        <v>2458</v>
      </c>
      <c r="G243" s="183" t="s">
        <v>221</v>
      </c>
      <c r="H243" s="184">
        <v>1</v>
      </c>
      <c r="I243" s="185"/>
      <c r="J243" s="184">
        <f t="shared" si="30"/>
        <v>0</v>
      </c>
      <c r="K243" s="186"/>
      <c r="L243" s="187"/>
      <c r="M243" s="188" t="s">
        <v>1</v>
      </c>
      <c r="N243" s="189" t="s">
        <v>42</v>
      </c>
      <c r="O243" s="62"/>
      <c r="P243" s="166">
        <f t="shared" si="31"/>
        <v>0</v>
      </c>
      <c r="Q243" s="166">
        <v>0</v>
      </c>
      <c r="R243" s="166">
        <f t="shared" si="32"/>
        <v>0</v>
      </c>
      <c r="S243" s="166">
        <v>0</v>
      </c>
      <c r="T243" s="167">
        <f t="shared" si="3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8" t="s">
        <v>2179</v>
      </c>
      <c r="AT243" s="168" t="s">
        <v>200</v>
      </c>
      <c r="AU243" s="168" t="s">
        <v>88</v>
      </c>
      <c r="AY243" s="18" t="s">
        <v>166</v>
      </c>
      <c r="BE243" s="169">
        <f t="shared" si="34"/>
        <v>0</v>
      </c>
      <c r="BF243" s="169">
        <f t="shared" si="35"/>
        <v>0</v>
      </c>
      <c r="BG243" s="169">
        <f t="shared" si="36"/>
        <v>0</v>
      </c>
      <c r="BH243" s="169">
        <f t="shared" si="37"/>
        <v>0</v>
      </c>
      <c r="BI243" s="169">
        <f t="shared" si="38"/>
        <v>0</v>
      </c>
      <c r="BJ243" s="18" t="s">
        <v>88</v>
      </c>
      <c r="BK243" s="170">
        <f t="shared" si="39"/>
        <v>0</v>
      </c>
      <c r="BL243" s="18" t="s">
        <v>630</v>
      </c>
      <c r="BM243" s="168" t="s">
        <v>2735</v>
      </c>
    </row>
    <row r="244" spans="1:65" s="2" customFormat="1" ht="16.5" customHeight="1">
      <c r="A244" s="33"/>
      <c r="B244" s="156"/>
      <c r="C244" s="157" t="s">
        <v>1534</v>
      </c>
      <c r="D244" s="157" t="s">
        <v>168</v>
      </c>
      <c r="E244" s="158" t="s">
        <v>2469</v>
      </c>
      <c r="F244" s="159" t="s">
        <v>2470</v>
      </c>
      <c r="G244" s="160" t="s">
        <v>477</v>
      </c>
      <c r="H244" s="162"/>
      <c r="I244" s="162"/>
      <c r="J244" s="161">
        <f t="shared" si="30"/>
        <v>0</v>
      </c>
      <c r="K244" s="163"/>
      <c r="L244" s="34"/>
      <c r="M244" s="164" t="s">
        <v>1</v>
      </c>
      <c r="N244" s="165" t="s">
        <v>42</v>
      </c>
      <c r="O244" s="62"/>
      <c r="P244" s="166">
        <f t="shared" si="31"/>
        <v>0</v>
      </c>
      <c r="Q244" s="166">
        <v>0</v>
      </c>
      <c r="R244" s="166">
        <f t="shared" si="32"/>
        <v>0</v>
      </c>
      <c r="S244" s="166">
        <v>0</v>
      </c>
      <c r="T244" s="167">
        <f t="shared" si="3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8" t="s">
        <v>630</v>
      </c>
      <c r="AT244" s="168" t="s">
        <v>168</v>
      </c>
      <c r="AU244" s="168" t="s">
        <v>88</v>
      </c>
      <c r="AY244" s="18" t="s">
        <v>166</v>
      </c>
      <c r="BE244" s="169">
        <f t="shared" si="34"/>
        <v>0</v>
      </c>
      <c r="BF244" s="169">
        <f t="shared" si="35"/>
        <v>0</v>
      </c>
      <c r="BG244" s="169">
        <f t="shared" si="36"/>
        <v>0</v>
      </c>
      <c r="BH244" s="169">
        <f t="shared" si="37"/>
        <v>0</v>
      </c>
      <c r="BI244" s="169">
        <f t="shared" si="38"/>
        <v>0</v>
      </c>
      <c r="BJ244" s="18" t="s">
        <v>88</v>
      </c>
      <c r="BK244" s="170">
        <f t="shared" si="39"/>
        <v>0</v>
      </c>
      <c r="BL244" s="18" t="s">
        <v>630</v>
      </c>
      <c r="BM244" s="168" t="s">
        <v>2736</v>
      </c>
    </row>
    <row r="245" spans="1:65" s="2" customFormat="1" ht="16.5" customHeight="1">
      <c r="A245" s="33"/>
      <c r="B245" s="156"/>
      <c r="C245" s="157" t="s">
        <v>1538</v>
      </c>
      <c r="D245" s="157" t="s">
        <v>168</v>
      </c>
      <c r="E245" s="158" t="s">
        <v>2472</v>
      </c>
      <c r="F245" s="159" t="s">
        <v>2473</v>
      </c>
      <c r="G245" s="160" t="s">
        <v>477</v>
      </c>
      <c r="H245" s="162"/>
      <c r="I245" s="162"/>
      <c r="J245" s="161">
        <f t="shared" si="30"/>
        <v>0</v>
      </c>
      <c r="K245" s="163"/>
      <c r="L245" s="34"/>
      <c r="M245" s="164" t="s">
        <v>1</v>
      </c>
      <c r="N245" s="165" t="s">
        <v>42</v>
      </c>
      <c r="O245" s="62"/>
      <c r="P245" s="166">
        <f t="shared" si="31"/>
        <v>0</v>
      </c>
      <c r="Q245" s="166">
        <v>0</v>
      </c>
      <c r="R245" s="166">
        <f t="shared" si="32"/>
        <v>0</v>
      </c>
      <c r="S245" s="166">
        <v>0</v>
      </c>
      <c r="T245" s="167">
        <f t="shared" si="3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8" t="s">
        <v>630</v>
      </c>
      <c r="AT245" s="168" t="s">
        <v>168</v>
      </c>
      <c r="AU245" s="168" t="s">
        <v>88</v>
      </c>
      <c r="AY245" s="18" t="s">
        <v>166</v>
      </c>
      <c r="BE245" s="169">
        <f t="shared" si="34"/>
        <v>0</v>
      </c>
      <c r="BF245" s="169">
        <f t="shared" si="35"/>
        <v>0</v>
      </c>
      <c r="BG245" s="169">
        <f t="shared" si="36"/>
        <v>0</v>
      </c>
      <c r="BH245" s="169">
        <f t="shared" si="37"/>
        <v>0</v>
      </c>
      <c r="BI245" s="169">
        <f t="shared" si="38"/>
        <v>0</v>
      </c>
      <c r="BJ245" s="18" t="s">
        <v>88</v>
      </c>
      <c r="BK245" s="170">
        <f t="shared" si="39"/>
        <v>0</v>
      </c>
      <c r="BL245" s="18" t="s">
        <v>630</v>
      </c>
      <c r="BM245" s="168" t="s">
        <v>2737</v>
      </c>
    </row>
    <row r="246" spans="1:65" s="12" customFormat="1" ht="22.9" customHeight="1">
      <c r="B246" s="143"/>
      <c r="D246" s="144" t="s">
        <v>75</v>
      </c>
      <c r="E246" s="154" t="s">
        <v>2015</v>
      </c>
      <c r="F246" s="154" t="s">
        <v>2738</v>
      </c>
      <c r="I246" s="146"/>
      <c r="J246" s="155">
        <f>BK246</f>
        <v>0</v>
      </c>
      <c r="L246" s="143"/>
      <c r="M246" s="148"/>
      <c r="N246" s="149"/>
      <c r="O246" s="149"/>
      <c r="P246" s="150">
        <f>P247</f>
        <v>0</v>
      </c>
      <c r="Q246" s="149"/>
      <c r="R246" s="150">
        <f>R247</f>
        <v>2.1999999999999999E-2</v>
      </c>
      <c r="S246" s="149"/>
      <c r="T246" s="151">
        <f>T247</f>
        <v>0</v>
      </c>
      <c r="AR246" s="144" t="s">
        <v>83</v>
      </c>
      <c r="AT246" s="152" t="s">
        <v>75</v>
      </c>
      <c r="AU246" s="152" t="s">
        <v>83</v>
      </c>
      <c r="AY246" s="144" t="s">
        <v>166</v>
      </c>
      <c r="BK246" s="153">
        <f>BK247</f>
        <v>0</v>
      </c>
    </row>
    <row r="247" spans="1:65" s="2" customFormat="1" ht="16.5" customHeight="1">
      <c r="A247" s="33"/>
      <c r="B247" s="156"/>
      <c r="C247" s="180" t="s">
        <v>1551</v>
      </c>
      <c r="D247" s="180" t="s">
        <v>200</v>
      </c>
      <c r="E247" s="181" t="s">
        <v>2739</v>
      </c>
      <c r="F247" s="182" t="s">
        <v>2740</v>
      </c>
      <c r="G247" s="183" t="s">
        <v>221</v>
      </c>
      <c r="H247" s="184">
        <v>1</v>
      </c>
      <c r="I247" s="185"/>
      <c r="J247" s="184">
        <f>ROUND(I247*H247,3)</f>
        <v>0</v>
      </c>
      <c r="K247" s="186"/>
      <c r="L247" s="187"/>
      <c r="M247" s="188" t="s">
        <v>1</v>
      </c>
      <c r="N247" s="189" t="s">
        <v>42</v>
      </c>
      <c r="O247" s="62"/>
      <c r="P247" s="166">
        <f>O247*H247</f>
        <v>0</v>
      </c>
      <c r="Q247" s="166">
        <v>2.1999999999999999E-2</v>
      </c>
      <c r="R247" s="166">
        <f>Q247*H247</f>
        <v>2.1999999999999999E-2</v>
      </c>
      <c r="S247" s="166">
        <v>0</v>
      </c>
      <c r="T247" s="167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8" t="s">
        <v>2179</v>
      </c>
      <c r="AT247" s="168" t="s">
        <v>200</v>
      </c>
      <c r="AU247" s="168" t="s">
        <v>88</v>
      </c>
      <c r="AY247" s="18" t="s">
        <v>166</v>
      </c>
      <c r="BE247" s="169">
        <f>IF(N247="základná",J247,0)</f>
        <v>0</v>
      </c>
      <c r="BF247" s="169">
        <f>IF(N247="znížená",J247,0)</f>
        <v>0</v>
      </c>
      <c r="BG247" s="169">
        <f>IF(N247="zákl. prenesená",J247,0)</f>
        <v>0</v>
      </c>
      <c r="BH247" s="169">
        <f>IF(N247="zníž. prenesená",J247,0)</f>
        <v>0</v>
      </c>
      <c r="BI247" s="169">
        <f>IF(N247="nulová",J247,0)</f>
        <v>0</v>
      </c>
      <c r="BJ247" s="18" t="s">
        <v>88</v>
      </c>
      <c r="BK247" s="170">
        <f>ROUND(I247*H247,3)</f>
        <v>0</v>
      </c>
      <c r="BL247" s="18" t="s">
        <v>630</v>
      </c>
      <c r="BM247" s="168" t="s">
        <v>2741</v>
      </c>
    </row>
    <row r="248" spans="1:65" s="12" customFormat="1" ht="22.9" customHeight="1">
      <c r="B248" s="143"/>
      <c r="D248" s="144" t="s">
        <v>75</v>
      </c>
      <c r="E248" s="154" t="s">
        <v>2083</v>
      </c>
      <c r="F248" s="154" t="s">
        <v>2475</v>
      </c>
      <c r="I248" s="146"/>
      <c r="J248" s="155">
        <f>BK248</f>
        <v>0</v>
      </c>
      <c r="L248" s="143"/>
      <c r="M248" s="148"/>
      <c r="N248" s="149"/>
      <c r="O248" s="149"/>
      <c r="P248" s="150">
        <f>SUM(P249:P251)</f>
        <v>0</v>
      </c>
      <c r="Q248" s="149"/>
      <c r="R248" s="150">
        <f>SUM(R249:R251)</f>
        <v>1.5000000000000001E-4</v>
      </c>
      <c r="S248" s="149"/>
      <c r="T248" s="151">
        <f>SUM(T249:T251)</f>
        <v>0</v>
      </c>
      <c r="AR248" s="144" t="s">
        <v>83</v>
      </c>
      <c r="AT248" s="152" t="s">
        <v>75</v>
      </c>
      <c r="AU248" s="152" t="s">
        <v>83</v>
      </c>
      <c r="AY248" s="144" t="s">
        <v>166</v>
      </c>
      <c r="BK248" s="153">
        <f>SUM(BK249:BK251)</f>
        <v>0</v>
      </c>
    </row>
    <row r="249" spans="1:65" s="2" customFormat="1" ht="16.5" customHeight="1">
      <c r="A249" s="33"/>
      <c r="B249" s="156"/>
      <c r="C249" s="180" t="s">
        <v>1556</v>
      </c>
      <c r="D249" s="180" t="s">
        <v>200</v>
      </c>
      <c r="E249" s="181" t="s">
        <v>2742</v>
      </c>
      <c r="F249" s="182" t="s">
        <v>2743</v>
      </c>
      <c r="G249" s="183" t="s">
        <v>221</v>
      </c>
      <c r="H249" s="184">
        <v>3</v>
      </c>
      <c r="I249" s="185"/>
      <c r="J249" s="184">
        <f>ROUND(I249*H249,3)</f>
        <v>0</v>
      </c>
      <c r="K249" s="186"/>
      <c r="L249" s="187"/>
      <c r="M249" s="188" t="s">
        <v>1</v>
      </c>
      <c r="N249" s="189" t="s">
        <v>42</v>
      </c>
      <c r="O249" s="62"/>
      <c r="P249" s="166">
        <f>O249*H249</f>
        <v>0</v>
      </c>
      <c r="Q249" s="166">
        <v>1.0000000000000001E-5</v>
      </c>
      <c r="R249" s="166">
        <f>Q249*H249</f>
        <v>3.0000000000000004E-5</v>
      </c>
      <c r="S249" s="166">
        <v>0</v>
      </c>
      <c r="T249" s="167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8" t="s">
        <v>2179</v>
      </c>
      <c r="AT249" s="168" t="s">
        <v>200</v>
      </c>
      <c r="AU249" s="168" t="s">
        <v>88</v>
      </c>
      <c r="AY249" s="18" t="s">
        <v>166</v>
      </c>
      <c r="BE249" s="169">
        <f>IF(N249="základná",J249,0)</f>
        <v>0</v>
      </c>
      <c r="BF249" s="169">
        <f>IF(N249="znížená",J249,0)</f>
        <v>0</v>
      </c>
      <c r="BG249" s="169">
        <f>IF(N249="zákl. prenesená",J249,0)</f>
        <v>0</v>
      </c>
      <c r="BH249" s="169">
        <f>IF(N249="zníž. prenesená",J249,0)</f>
        <v>0</v>
      </c>
      <c r="BI249" s="169">
        <f>IF(N249="nulová",J249,0)</f>
        <v>0</v>
      </c>
      <c r="BJ249" s="18" t="s">
        <v>88</v>
      </c>
      <c r="BK249" s="170">
        <f>ROUND(I249*H249,3)</f>
        <v>0</v>
      </c>
      <c r="BL249" s="18" t="s">
        <v>630</v>
      </c>
      <c r="BM249" s="168" t="s">
        <v>2744</v>
      </c>
    </row>
    <row r="250" spans="1:65" s="2" customFormat="1" ht="16.5" customHeight="1">
      <c r="A250" s="33"/>
      <c r="B250" s="156"/>
      <c r="C250" s="180" t="s">
        <v>1558</v>
      </c>
      <c r="D250" s="180" t="s">
        <v>200</v>
      </c>
      <c r="E250" s="181" t="s">
        <v>2479</v>
      </c>
      <c r="F250" s="182" t="s">
        <v>2480</v>
      </c>
      <c r="G250" s="183" t="s">
        <v>1607</v>
      </c>
      <c r="H250" s="184">
        <v>1</v>
      </c>
      <c r="I250" s="185"/>
      <c r="J250" s="184">
        <f>ROUND(I250*H250,3)</f>
        <v>0</v>
      </c>
      <c r="K250" s="186"/>
      <c r="L250" s="187"/>
      <c r="M250" s="188" t="s">
        <v>1</v>
      </c>
      <c r="N250" s="189" t="s">
        <v>42</v>
      </c>
      <c r="O250" s="62"/>
      <c r="P250" s="166">
        <f>O250*H250</f>
        <v>0</v>
      </c>
      <c r="Q250" s="166">
        <v>1.2E-4</v>
      </c>
      <c r="R250" s="166">
        <f>Q250*H250</f>
        <v>1.2E-4</v>
      </c>
      <c r="S250" s="166">
        <v>0</v>
      </c>
      <c r="T250" s="167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8" t="s">
        <v>2179</v>
      </c>
      <c r="AT250" s="168" t="s">
        <v>200</v>
      </c>
      <c r="AU250" s="168" t="s">
        <v>88</v>
      </c>
      <c r="AY250" s="18" t="s">
        <v>166</v>
      </c>
      <c r="BE250" s="169">
        <f>IF(N250="základná",J250,0)</f>
        <v>0</v>
      </c>
      <c r="BF250" s="169">
        <f>IF(N250="znížená",J250,0)</f>
        <v>0</v>
      </c>
      <c r="BG250" s="169">
        <f>IF(N250="zákl. prenesená",J250,0)</f>
        <v>0</v>
      </c>
      <c r="BH250" s="169">
        <f>IF(N250="zníž. prenesená",J250,0)</f>
        <v>0</v>
      </c>
      <c r="BI250" s="169">
        <f>IF(N250="nulová",J250,0)</f>
        <v>0</v>
      </c>
      <c r="BJ250" s="18" t="s">
        <v>88</v>
      </c>
      <c r="BK250" s="170">
        <f>ROUND(I250*H250,3)</f>
        <v>0</v>
      </c>
      <c r="BL250" s="18" t="s">
        <v>630</v>
      </c>
      <c r="BM250" s="168" t="s">
        <v>2745</v>
      </c>
    </row>
    <row r="251" spans="1:65" s="2" customFormat="1" ht="16.5" customHeight="1">
      <c r="A251" s="33"/>
      <c r="B251" s="156"/>
      <c r="C251" s="157" t="s">
        <v>1892</v>
      </c>
      <c r="D251" s="157" t="s">
        <v>168</v>
      </c>
      <c r="E251" s="158" t="s">
        <v>2482</v>
      </c>
      <c r="F251" s="159" t="s">
        <v>2483</v>
      </c>
      <c r="G251" s="160" t="s">
        <v>1607</v>
      </c>
      <c r="H251" s="161">
        <v>1</v>
      </c>
      <c r="I251" s="162"/>
      <c r="J251" s="161">
        <f>ROUND(I251*H251,3)</f>
        <v>0</v>
      </c>
      <c r="K251" s="163"/>
      <c r="L251" s="34"/>
      <c r="M251" s="164" t="s">
        <v>1</v>
      </c>
      <c r="N251" s="165" t="s">
        <v>42</v>
      </c>
      <c r="O251" s="62"/>
      <c r="P251" s="166">
        <f>O251*H251</f>
        <v>0</v>
      </c>
      <c r="Q251" s="166">
        <v>0</v>
      </c>
      <c r="R251" s="166">
        <f>Q251*H251</f>
        <v>0</v>
      </c>
      <c r="S251" s="166">
        <v>0</v>
      </c>
      <c r="T251" s="167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8" t="s">
        <v>630</v>
      </c>
      <c r="AT251" s="168" t="s">
        <v>168</v>
      </c>
      <c r="AU251" s="168" t="s">
        <v>88</v>
      </c>
      <c r="AY251" s="18" t="s">
        <v>166</v>
      </c>
      <c r="BE251" s="169">
        <f>IF(N251="základná",J251,0)</f>
        <v>0</v>
      </c>
      <c r="BF251" s="169">
        <f>IF(N251="znížená",J251,0)</f>
        <v>0</v>
      </c>
      <c r="BG251" s="169">
        <f>IF(N251="zákl. prenesená",J251,0)</f>
        <v>0</v>
      </c>
      <c r="BH251" s="169">
        <f>IF(N251="zníž. prenesená",J251,0)</f>
        <v>0</v>
      </c>
      <c r="BI251" s="169">
        <f>IF(N251="nulová",J251,0)</f>
        <v>0</v>
      </c>
      <c r="BJ251" s="18" t="s">
        <v>88</v>
      </c>
      <c r="BK251" s="170">
        <f>ROUND(I251*H251,3)</f>
        <v>0</v>
      </c>
      <c r="BL251" s="18" t="s">
        <v>630</v>
      </c>
      <c r="BM251" s="168" t="s">
        <v>2746</v>
      </c>
    </row>
    <row r="252" spans="1:65" s="12" customFormat="1" ht="25.9" customHeight="1">
      <c r="B252" s="143"/>
      <c r="D252" s="144" t="s">
        <v>75</v>
      </c>
      <c r="E252" s="145" t="s">
        <v>753</v>
      </c>
      <c r="F252" s="145" t="s">
        <v>2485</v>
      </c>
      <c r="I252" s="146"/>
      <c r="J252" s="147">
        <f>BK252</f>
        <v>0</v>
      </c>
      <c r="L252" s="143"/>
      <c r="M252" s="148"/>
      <c r="N252" s="149"/>
      <c r="O252" s="149"/>
      <c r="P252" s="150">
        <f>SUM(P253:P257)</f>
        <v>0</v>
      </c>
      <c r="Q252" s="149"/>
      <c r="R252" s="150">
        <f>SUM(R253:R257)</f>
        <v>0</v>
      </c>
      <c r="S252" s="149"/>
      <c r="T252" s="151">
        <f>SUM(T253:T257)</f>
        <v>0</v>
      </c>
      <c r="AR252" s="144" t="s">
        <v>172</v>
      </c>
      <c r="AT252" s="152" t="s">
        <v>75</v>
      </c>
      <c r="AU252" s="152" t="s">
        <v>76</v>
      </c>
      <c r="AY252" s="144" t="s">
        <v>166</v>
      </c>
      <c r="BK252" s="153">
        <f>SUM(BK253:BK257)</f>
        <v>0</v>
      </c>
    </row>
    <row r="253" spans="1:65" s="2" customFormat="1" ht="16.5" customHeight="1">
      <c r="A253" s="33"/>
      <c r="B253" s="156"/>
      <c r="C253" s="157" t="s">
        <v>2157</v>
      </c>
      <c r="D253" s="157" t="s">
        <v>168</v>
      </c>
      <c r="E253" s="158" t="s">
        <v>2486</v>
      </c>
      <c r="F253" s="159" t="s">
        <v>2487</v>
      </c>
      <c r="G253" s="160" t="s">
        <v>757</v>
      </c>
      <c r="H253" s="161">
        <v>42</v>
      </c>
      <c r="I253" s="162"/>
      <c r="J253" s="161">
        <f>ROUND(I253*H253,3)</f>
        <v>0</v>
      </c>
      <c r="K253" s="163"/>
      <c r="L253" s="34"/>
      <c r="M253" s="164" t="s">
        <v>1</v>
      </c>
      <c r="N253" s="165" t="s">
        <v>42</v>
      </c>
      <c r="O253" s="62"/>
      <c r="P253" s="166">
        <f>O253*H253</f>
        <v>0</v>
      </c>
      <c r="Q253" s="166">
        <v>0</v>
      </c>
      <c r="R253" s="166">
        <f>Q253*H253</f>
        <v>0</v>
      </c>
      <c r="S253" s="166">
        <v>0</v>
      </c>
      <c r="T253" s="167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8" t="s">
        <v>1561</v>
      </c>
      <c r="AT253" s="168" t="s">
        <v>168</v>
      </c>
      <c r="AU253" s="168" t="s">
        <v>83</v>
      </c>
      <c r="AY253" s="18" t="s">
        <v>166</v>
      </c>
      <c r="BE253" s="169">
        <f>IF(N253="základná",J253,0)</f>
        <v>0</v>
      </c>
      <c r="BF253" s="169">
        <f>IF(N253="znížená",J253,0)</f>
        <v>0</v>
      </c>
      <c r="BG253" s="169">
        <f>IF(N253="zákl. prenesená",J253,0)</f>
        <v>0</v>
      </c>
      <c r="BH253" s="169">
        <f>IF(N253="zníž. prenesená",J253,0)</f>
        <v>0</v>
      </c>
      <c r="BI253" s="169">
        <f>IF(N253="nulová",J253,0)</f>
        <v>0</v>
      </c>
      <c r="BJ253" s="18" t="s">
        <v>88</v>
      </c>
      <c r="BK253" s="170">
        <f>ROUND(I253*H253,3)</f>
        <v>0</v>
      </c>
      <c r="BL253" s="18" t="s">
        <v>1561</v>
      </c>
      <c r="BM253" s="168" t="s">
        <v>2747</v>
      </c>
    </row>
    <row r="254" spans="1:65" s="2" customFormat="1" ht="16.5" customHeight="1">
      <c r="A254" s="33"/>
      <c r="B254" s="156"/>
      <c r="C254" s="157" t="s">
        <v>1895</v>
      </c>
      <c r="D254" s="157" t="s">
        <v>168</v>
      </c>
      <c r="E254" s="158" t="s">
        <v>2489</v>
      </c>
      <c r="F254" s="159" t="s">
        <v>2490</v>
      </c>
      <c r="G254" s="160" t="s">
        <v>1607</v>
      </c>
      <c r="H254" s="161">
        <v>1</v>
      </c>
      <c r="I254" s="162"/>
      <c r="J254" s="161">
        <f>ROUND(I254*H254,3)</f>
        <v>0</v>
      </c>
      <c r="K254" s="163"/>
      <c r="L254" s="34"/>
      <c r="M254" s="164" t="s">
        <v>1</v>
      </c>
      <c r="N254" s="165" t="s">
        <v>42</v>
      </c>
      <c r="O254" s="62"/>
      <c r="P254" s="166">
        <f>O254*H254</f>
        <v>0</v>
      </c>
      <c r="Q254" s="166">
        <v>0</v>
      </c>
      <c r="R254" s="166">
        <f>Q254*H254</f>
        <v>0</v>
      </c>
      <c r="S254" s="166">
        <v>0</v>
      </c>
      <c r="T254" s="167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8" t="s">
        <v>1561</v>
      </c>
      <c r="AT254" s="168" t="s">
        <v>168</v>
      </c>
      <c r="AU254" s="168" t="s">
        <v>83</v>
      </c>
      <c r="AY254" s="18" t="s">
        <v>166</v>
      </c>
      <c r="BE254" s="169">
        <f>IF(N254="základná",J254,0)</f>
        <v>0</v>
      </c>
      <c r="BF254" s="169">
        <f>IF(N254="znížená",J254,0)</f>
        <v>0</v>
      </c>
      <c r="BG254" s="169">
        <f>IF(N254="zákl. prenesená",J254,0)</f>
        <v>0</v>
      </c>
      <c r="BH254" s="169">
        <f>IF(N254="zníž. prenesená",J254,0)</f>
        <v>0</v>
      </c>
      <c r="BI254" s="169">
        <f>IF(N254="nulová",J254,0)</f>
        <v>0</v>
      </c>
      <c r="BJ254" s="18" t="s">
        <v>88</v>
      </c>
      <c r="BK254" s="170">
        <f>ROUND(I254*H254,3)</f>
        <v>0</v>
      </c>
      <c r="BL254" s="18" t="s">
        <v>1561</v>
      </c>
      <c r="BM254" s="168" t="s">
        <v>2748</v>
      </c>
    </row>
    <row r="255" spans="1:65" s="2" customFormat="1" ht="16.5" customHeight="1">
      <c r="A255" s="33"/>
      <c r="B255" s="156"/>
      <c r="C255" s="157" t="s">
        <v>2165</v>
      </c>
      <c r="D255" s="157" t="s">
        <v>168</v>
      </c>
      <c r="E255" s="158" t="s">
        <v>2492</v>
      </c>
      <c r="F255" s="159" t="s">
        <v>2493</v>
      </c>
      <c r="G255" s="160" t="s">
        <v>221</v>
      </c>
      <c r="H255" s="161">
        <v>1</v>
      </c>
      <c r="I255" s="162"/>
      <c r="J255" s="161">
        <f>ROUND(I255*H255,3)</f>
        <v>0</v>
      </c>
      <c r="K255" s="163"/>
      <c r="L255" s="34"/>
      <c r="M255" s="164" t="s">
        <v>1</v>
      </c>
      <c r="N255" s="165" t="s">
        <v>42</v>
      </c>
      <c r="O255" s="62"/>
      <c r="P255" s="166">
        <f>O255*H255</f>
        <v>0</v>
      </c>
      <c r="Q255" s="166">
        <v>0</v>
      </c>
      <c r="R255" s="166">
        <f>Q255*H255</f>
        <v>0</v>
      </c>
      <c r="S255" s="166">
        <v>0</v>
      </c>
      <c r="T255" s="167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8" t="s">
        <v>1561</v>
      </c>
      <c r="AT255" s="168" t="s">
        <v>168</v>
      </c>
      <c r="AU255" s="168" t="s">
        <v>83</v>
      </c>
      <c r="AY255" s="18" t="s">
        <v>166</v>
      </c>
      <c r="BE255" s="169">
        <f>IF(N255="základná",J255,0)</f>
        <v>0</v>
      </c>
      <c r="BF255" s="169">
        <f>IF(N255="znížená",J255,0)</f>
        <v>0</v>
      </c>
      <c r="BG255" s="169">
        <f>IF(N255="zákl. prenesená",J255,0)</f>
        <v>0</v>
      </c>
      <c r="BH255" s="169">
        <f>IF(N255="zníž. prenesená",J255,0)</f>
        <v>0</v>
      </c>
      <c r="BI255" s="169">
        <f>IF(N255="nulová",J255,0)</f>
        <v>0</v>
      </c>
      <c r="BJ255" s="18" t="s">
        <v>88</v>
      </c>
      <c r="BK255" s="170">
        <f>ROUND(I255*H255,3)</f>
        <v>0</v>
      </c>
      <c r="BL255" s="18" t="s">
        <v>1561</v>
      </c>
      <c r="BM255" s="168" t="s">
        <v>2749</v>
      </c>
    </row>
    <row r="256" spans="1:65" s="2" customFormat="1" ht="16.5" customHeight="1">
      <c r="A256" s="33"/>
      <c r="B256" s="156"/>
      <c r="C256" s="157" t="s">
        <v>1898</v>
      </c>
      <c r="D256" s="157" t="s">
        <v>168</v>
      </c>
      <c r="E256" s="158" t="s">
        <v>2750</v>
      </c>
      <c r="F256" s="159" t="s">
        <v>2751</v>
      </c>
      <c r="G256" s="160" t="s">
        <v>757</v>
      </c>
      <c r="H256" s="161">
        <v>30</v>
      </c>
      <c r="I256" s="162"/>
      <c r="J256" s="161">
        <f>ROUND(I256*H256,3)</f>
        <v>0</v>
      </c>
      <c r="K256" s="163"/>
      <c r="L256" s="34"/>
      <c r="M256" s="164" t="s">
        <v>1</v>
      </c>
      <c r="N256" s="165" t="s">
        <v>42</v>
      </c>
      <c r="O256" s="62"/>
      <c r="P256" s="166">
        <f>O256*H256</f>
        <v>0</v>
      </c>
      <c r="Q256" s="166">
        <v>0</v>
      </c>
      <c r="R256" s="166">
        <f>Q256*H256</f>
        <v>0</v>
      </c>
      <c r="S256" s="166">
        <v>0</v>
      </c>
      <c r="T256" s="167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8" t="s">
        <v>1561</v>
      </c>
      <c r="AT256" s="168" t="s">
        <v>168</v>
      </c>
      <c r="AU256" s="168" t="s">
        <v>83</v>
      </c>
      <c r="AY256" s="18" t="s">
        <v>166</v>
      </c>
      <c r="BE256" s="169">
        <f>IF(N256="základná",J256,0)</f>
        <v>0</v>
      </c>
      <c r="BF256" s="169">
        <f>IF(N256="znížená",J256,0)</f>
        <v>0</v>
      </c>
      <c r="BG256" s="169">
        <f>IF(N256="zákl. prenesená",J256,0)</f>
        <v>0</v>
      </c>
      <c r="BH256" s="169">
        <f>IF(N256="zníž. prenesená",J256,0)</f>
        <v>0</v>
      </c>
      <c r="BI256" s="169">
        <f>IF(N256="nulová",J256,0)</f>
        <v>0</v>
      </c>
      <c r="BJ256" s="18" t="s">
        <v>88</v>
      </c>
      <c r="BK256" s="170">
        <f>ROUND(I256*H256,3)</f>
        <v>0</v>
      </c>
      <c r="BL256" s="18" t="s">
        <v>1561</v>
      </c>
      <c r="BM256" s="168" t="s">
        <v>2752</v>
      </c>
    </row>
    <row r="257" spans="1:65" s="2" customFormat="1" ht="16.5" customHeight="1">
      <c r="A257" s="33"/>
      <c r="B257" s="156"/>
      <c r="C257" s="157" t="s">
        <v>2170</v>
      </c>
      <c r="D257" s="157" t="s">
        <v>168</v>
      </c>
      <c r="E257" s="158" t="s">
        <v>2497</v>
      </c>
      <c r="F257" s="159" t="s">
        <v>2498</v>
      </c>
      <c r="G257" s="160" t="s">
        <v>757</v>
      </c>
      <c r="H257" s="161">
        <v>26</v>
      </c>
      <c r="I257" s="162"/>
      <c r="J257" s="161">
        <f>ROUND(I257*H257,3)</f>
        <v>0</v>
      </c>
      <c r="K257" s="163"/>
      <c r="L257" s="34"/>
      <c r="M257" s="198" t="s">
        <v>1</v>
      </c>
      <c r="N257" s="199" t="s">
        <v>42</v>
      </c>
      <c r="O257" s="200"/>
      <c r="P257" s="201">
        <f>O257*H257</f>
        <v>0</v>
      </c>
      <c r="Q257" s="201">
        <v>0</v>
      </c>
      <c r="R257" s="201">
        <f>Q257*H257</f>
        <v>0</v>
      </c>
      <c r="S257" s="201">
        <v>0</v>
      </c>
      <c r="T257" s="202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8" t="s">
        <v>1561</v>
      </c>
      <c r="AT257" s="168" t="s">
        <v>168</v>
      </c>
      <c r="AU257" s="168" t="s">
        <v>83</v>
      </c>
      <c r="AY257" s="18" t="s">
        <v>166</v>
      </c>
      <c r="BE257" s="169">
        <f>IF(N257="základná",J257,0)</f>
        <v>0</v>
      </c>
      <c r="BF257" s="169">
        <f>IF(N257="znížená",J257,0)</f>
        <v>0</v>
      </c>
      <c r="BG257" s="169">
        <f>IF(N257="zákl. prenesená",J257,0)</f>
        <v>0</v>
      </c>
      <c r="BH257" s="169">
        <f>IF(N257="zníž. prenesená",J257,0)</f>
        <v>0</v>
      </c>
      <c r="BI257" s="169">
        <f>IF(N257="nulová",J257,0)</f>
        <v>0</v>
      </c>
      <c r="BJ257" s="18" t="s">
        <v>88</v>
      </c>
      <c r="BK257" s="170">
        <f>ROUND(I257*H257,3)</f>
        <v>0</v>
      </c>
      <c r="BL257" s="18" t="s">
        <v>1561</v>
      </c>
      <c r="BM257" s="168" t="s">
        <v>2753</v>
      </c>
    </row>
    <row r="258" spans="1:65" s="2" customFormat="1" ht="6.95" customHeight="1">
      <c r="A258" s="33"/>
      <c r="B258" s="51"/>
      <c r="C258" s="52"/>
      <c r="D258" s="52"/>
      <c r="E258" s="52"/>
      <c r="F258" s="52"/>
      <c r="G258" s="52"/>
      <c r="H258" s="52"/>
      <c r="I258" s="52"/>
      <c r="J258" s="52"/>
      <c r="K258" s="52"/>
      <c r="L258" s="34"/>
      <c r="M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</row>
  </sheetData>
  <autoFilter ref="C125:K257" xr:uid="{00000000-0009-0000-0000-00000B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69"/>
  <sheetViews>
    <sheetView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94</v>
      </c>
    </row>
    <row r="3" spans="1:46" s="1" customFormat="1" ht="6.95" hidden="1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hidden="1" customHeight="1">
      <c r="B4" s="21"/>
      <c r="D4" s="22" t="s">
        <v>134</v>
      </c>
      <c r="L4" s="21"/>
      <c r="M4" s="102" t="s">
        <v>9</v>
      </c>
      <c r="AT4" s="18" t="s">
        <v>3</v>
      </c>
    </row>
    <row r="5" spans="1:46" s="1" customFormat="1" ht="6.95" hidden="1" customHeight="1">
      <c r="B5" s="21"/>
      <c r="L5" s="21"/>
    </row>
    <row r="6" spans="1:46" s="1" customFormat="1" ht="12" hidden="1" customHeight="1">
      <c r="B6" s="21"/>
      <c r="D6" s="28" t="s">
        <v>14</v>
      </c>
      <c r="L6" s="21"/>
    </row>
    <row r="7" spans="1:46" s="1" customFormat="1" ht="16.5" hidden="1" customHeight="1">
      <c r="B7" s="21"/>
      <c r="E7" s="281" t="str">
        <f>Rekapitulácia!K6</f>
        <v>Syráreň - sociálne zázemie 2. NP</v>
      </c>
      <c r="F7" s="282"/>
      <c r="G7" s="282"/>
      <c r="H7" s="282"/>
      <c r="L7" s="21"/>
    </row>
    <row r="8" spans="1:46" ht="12.75" hidden="1">
      <c r="B8" s="21"/>
      <c r="D8" s="28" t="s">
        <v>135</v>
      </c>
      <c r="L8" s="21"/>
    </row>
    <row r="9" spans="1:46" s="1" customFormat="1" ht="16.5" hidden="1" customHeight="1">
      <c r="B9" s="21"/>
      <c r="E9" s="281" t="s">
        <v>136</v>
      </c>
      <c r="F9" s="245"/>
      <c r="G9" s="245"/>
      <c r="H9" s="245"/>
      <c r="L9" s="21"/>
    </row>
    <row r="10" spans="1:46" s="1" customFormat="1" ht="12" hidden="1" customHeight="1">
      <c r="B10" s="21"/>
      <c r="D10" s="28" t="s">
        <v>137</v>
      </c>
      <c r="L10" s="21"/>
    </row>
    <row r="11" spans="1:46" s="2" customFormat="1" ht="16.5" hidden="1" customHeight="1">
      <c r="A11" s="33"/>
      <c r="B11" s="34"/>
      <c r="C11" s="33"/>
      <c r="D11" s="33"/>
      <c r="E11" s="283" t="s">
        <v>138</v>
      </c>
      <c r="F11" s="284"/>
      <c r="G11" s="284"/>
      <c r="H11" s="284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hidden="1" customHeight="1">
      <c r="A12" s="33"/>
      <c r="B12" s="34"/>
      <c r="C12" s="33"/>
      <c r="D12" s="28" t="s">
        <v>139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hidden="1" customHeight="1">
      <c r="A13" s="33"/>
      <c r="B13" s="34"/>
      <c r="C13" s="33"/>
      <c r="D13" s="33"/>
      <c r="E13" s="272" t="s">
        <v>140</v>
      </c>
      <c r="F13" s="284"/>
      <c r="G13" s="284"/>
      <c r="H13" s="284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idden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hidden="1" customHeight="1">
      <c r="A15" s="33"/>
      <c r="B15" s="34"/>
      <c r="C15" s="33"/>
      <c r="D15" s="28" t="s">
        <v>16</v>
      </c>
      <c r="E15" s="33"/>
      <c r="F15" s="26" t="s">
        <v>1</v>
      </c>
      <c r="G15" s="33"/>
      <c r="H15" s="33"/>
      <c r="I15" s="28" t="s">
        <v>17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hidden="1" customHeight="1">
      <c r="A16" s="33"/>
      <c r="B16" s="34"/>
      <c r="C16" s="33"/>
      <c r="D16" s="28" t="s">
        <v>18</v>
      </c>
      <c r="E16" s="33"/>
      <c r="F16" s="26" t="s">
        <v>19</v>
      </c>
      <c r="G16" s="33"/>
      <c r="H16" s="33"/>
      <c r="I16" s="28" t="s">
        <v>20</v>
      </c>
      <c r="J16" s="59">
        <f>Rekapitulácia!AN8</f>
        <v>44612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" hidden="1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hidden="1" customHeight="1">
      <c r="A18" s="33"/>
      <c r="B18" s="34"/>
      <c r="C18" s="33"/>
      <c r="D18" s="28" t="s">
        <v>21</v>
      </c>
      <c r="E18" s="33"/>
      <c r="F18" s="33"/>
      <c r="G18" s="33"/>
      <c r="H18" s="33"/>
      <c r="I18" s="28" t="s">
        <v>22</v>
      </c>
      <c r="J18" s="26" t="s">
        <v>23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hidden="1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26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5" hidden="1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hidden="1" customHeight="1">
      <c r="A21" s="33"/>
      <c r="B21" s="34"/>
      <c r="C21" s="33"/>
      <c r="D21" s="28" t="s">
        <v>27</v>
      </c>
      <c r="E21" s="33"/>
      <c r="F21" s="33"/>
      <c r="G21" s="33"/>
      <c r="H21" s="33"/>
      <c r="I21" s="28" t="s">
        <v>22</v>
      </c>
      <c r="J21" s="29" t="str">
        <f>Rekapitulácia!AN13</f>
        <v>Vyplň údaj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hidden="1" customHeight="1">
      <c r="A22" s="33"/>
      <c r="B22" s="34"/>
      <c r="C22" s="33"/>
      <c r="D22" s="33"/>
      <c r="E22" s="285" t="str">
        <f>Rekapitulácia!E14</f>
        <v>Vyplň údaj</v>
      </c>
      <c r="F22" s="263"/>
      <c r="G22" s="263"/>
      <c r="H22" s="263"/>
      <c r="I22" s="28" t="s">
        <v>25</v>
      </c>
      <c r="J22" s="29" t="str">
        <f>Rekapitulácia!AN14</f>
        <v>Vyplň údaj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5" hidden="1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hidden="1" customHeight="1">
      <c r="A24" s="33"/>
      <c r="B24" s="34"/>
      <c r="C24" s="33"/>
      <c r="D24" s="28" t="s">
        <v>29</v>
      </c>
      <c r="E24" s="33"/>
      <c r="F24" s="33"/>
      <c r="G24" s="33"/>
      <c r="H24" s="33"/>
      <c r="I24" s="28" t="s">
        <v>22</v>
      </c>
      <c r="J24" s="26" t="s">
        <v>30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hidden="1" customHeight="1">
      <c r="A25" s="33"/>
      <c r="B25" s="34"/>
      <c r="C25" s="33"/>
      <c r="D25" s="33"/>
      <c r="E25" s="26" t="s">
        <v>31</v>
      </c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5" hidden="1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hidden="1" customHeight="1">
      <c r="A27" s="33"/>
      <c r="B27" s="34"/>
      <c r="C27" s="33"/>
      <c r="D27" s="28" t="s">
        <v>34</v>
      </c>
      <c r="E27" s="33"/>
      <c r="F27" s="33"/>
      <c r="G27" s="33"/>
      <c r="H27" s="33"/>
      <c r="I27" s="28" t="s">
        <v>22</v>
      </c>
      <c r="J27" s="26" t="s">
        <v>1</v>
      </c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hidden="1" customHeight="1">
      <c r="A28" s="33"/>
      <c r="B28" s="34"/>
      <c r="C28" s="33"/>
      <c r="D28" s="33"/>
      <c r="E28" s="26" t="s">
        <v>31</v>
      </c>
      <c r="F28" s="33"/>
      <c r="G28" s="33"/>
      <c r="H28" s="33"/>
      <c r="I28" s="28" t="s">
        <v>25</v>
      </c>
      <c r="J28" s="26" t="s">
        <v>1</v>
      </c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hidden="1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hidden="1" customHeight="1">
      <c r="A30" s="33"/>
      <c r="B30" s="34"/>
      <c r="C30" s="33"/>
      <c r="D30" s="28" t="s">
        <v>35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hidden="1" customHeight="1">
      <c r="A31" s="104"/>
      <c r="B31" s="105"/>
      <c r="C31" s="104"/>
      <c r="D31" s="104"/>
      <c r="E31" s="267" t="s">
        <v>1</v>
      </c>
      <c r="F31" s="267"/>
      <c r="G31" s="267"/>
      <c r="H31" s="267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5" hidden="1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hidden="1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hidden="1" customHeight="1">
      <c r="A34" s="33"/>
      <c r="B34" s="34"/>
      <c r="C34" s="33"/>
      <c r="D34" s="107" t="s">
        <v>36</v>
      </c>
      <c r="E34" s="33"/>
      <c r="F34" s="33"/>
      <c r="G34" s="33"/>
      <c r="H34" s="33"/>
      <c r="I34" s="33"/>
      <c r="J34" s="75">
        <f>ROUND(J130,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5" hidden="1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33"/>
      <c r="F36" s="37" t="s">
        <v>38</v>
      </c>
      <c r="G36" s="33"/>
      <c r="H36" s="33"/>
      <c r="I36" s="37" t="s">
        <v>37</v>
      </c>
      <c r="J36" s="37" t="s">
        <v>39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103" t="s">
        <v>40</v>
      </c>
      <c r="E37" s="39" t="s">
        <v>41</v>
      </c>
      <c r="F37" s="108">
        <f>ROUND((SUM(BE130:BE168)),  2)</f>
        <v>0</v>
      </c>
      <c r="G37" s="109"/>
      <c r="H37" s="109"/>
      <c r="I37" s="110">
        <v>0.2</v>
      </c>
      <c r="J37" s="108">
        <f>ROUND(((SUM(BE130:BE168))*I37),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39" t="s">
        <v>42</v>
      </c>
      <c r="F38" s="108">
        <f>ROUND((SUM(BF130:BF168)),  2)</f>
        <v>0</v>
      </c>
      <c r="G38" s="109"/>
      <c r="H38" s="109"/>
      <c r="I38" s="110">
        <v>0.2</v>
      </c>
      <c r="J38" s="108">
        <f>ROUND(((SUM(BF130:BF168))*I38),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43</v>
      </c>
      <c r="F39" s="111">
        <f>ROUND((SUM(BG130:BG168)),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hidden="1" customHeight="1">
      <c r="A40" s="33"/>
      <c r="B40" s="34"/>
      <c r="C40" s="33"/>
      <c r="D40" s="33"/>
      <c r="E40" s="28" t="s">
        <v>44</v>
      </c>
      <c r="F40" s="111">
        <f>ROUND((SUM(BH130:BH168)),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5" hidden="1" customHeight="1">
      <c r="A41" s="33"/>
      <c r="B41" s="34"/>
      <c r="C41" s="33"/>
      <c r="D41" s="33"/>
      <c r="E41" s="39" t="s">
        <v>45</v>
      </c>
      <c r="F41" s="108">
        <f>ROUND((SUM(BI130:BI168)),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5" hidden="1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hidden="1" customHeight="1">
      <c r="A43" s="33"/>
      <c r="B43" s="34"/>
      <c r="C43" s="113"/>
      <c r="D43" s="114" t="s">
        <v>46</v>
      </c>
      <c r="E43" s="64"/>
      <c r="F43" s="64"/>
      <c r="G43" s="115" t="s">
        <v>47</v>
      </c>
      <c r="H43" s="116" t="s">
        <v>48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5" hidden="1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5" hidden="1" customHeight="1">
      <c r="B45" s="21"/>
      <c r="L45" s="21"/>
    </row>
    <row r="46" spans="1:31" s="1" customFormat="1" ht="14.45" hidden="1" customHeight="1">
      <c r="B46" s="21"/>
      <c r="L46" s="21"/>
    </row>
    <row r="47" spans="1:31" s="1" customFormat="1" ht="14.45" hidden="1" customHeight="1">
      <c r="B47" s="21"/>
      <c r="L47" s="21"/>
    </row>
    <row r="48" spans="1:31" s="1" customFormat="1" ht="14.45" hidden="1" customHeight="1">
      <c r="B48" s="21"/>
      <c r="L48" s="21"/>
    </row>
    <row r="49" spans="1:31" s="1" customFormat="1" ht="14.45" hidden="1" customHeight="1">
      <c r="B49" s="21"/>
      <c r="L49" s="21"/>
    </row>
    <row r="50" spans="1:31" s="2" customFormat="1" ht="14.45" hidden="1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idden="1">
      <c r="B51" s="21"/>
      <c r="L51" s="21"/>
    </row>
    <row r="52" spans="1:31" hidden="1">
      <c r="B52" s="21"/>
      <c r="L52" s="21"/>
    </row>
    <row r="53" spans="1:31" hidden="1">
      <c r="B53" s="21"/>
      <c r="L53" s="21"/>
    </row>
    <row r="54" spans="1:31" hidden="1">
      <c r="B54" s="21"/>
      <c r="L54" s="21"/>
    </row>
    <row r="55" spans="1:31" hidden="1">
      <c r="B55" s="21"/>
      <c r="L55" s="21"/>
    </row>
    <row r="56" spans="1:31" hidden="1">
      <c r="B56" s="21"/>
      <c r="L56" s="21"/>
    </row>
    <row r="57" spans="1:31" hidden="1">
      <c r="B57" s="21"/>
      <c r="L57" s="21"/>
    </row>
    <row r="58" spans="1:31" hidden="1">
      <c r="B58" s="21"/>
      <c r="L58" s="21"/>
    </row>
    <row r="59" spans="1:31" hidden="1">
      <c r="B59" s="21"/>
      <c r="L59" s="21"/>
    </row>
    <row r="60" spans="1:31" hidden="1">
      <c r="B60" s="21"/>
      <c r="L60" s="21"/>
    </row>
    <row r="61" spans="1:31" s="2" customFormat="1" ht="12.75" hidden="1">
      <c r="A61" s="33"/>
      <c r="B61" s="34"/>
      <c r="C61" s="33"/>
      <c r="D61" s="49" t="s">
        <v>51</v>
      </c>
      <c r="E61" s="36"/>
      <c r="F61" s="119" t="s">
        <v>52</v>
      </c>
      <c r="G61" s="49" t="s">
        <v>51</v>
      </c>
      <c r="H61" s="36"/>
      <c r="I61" s="36"/>
      <c r="J61" s="120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idden="1">
      <c r="B62" s="21"/>
      <c r="L62" s="21"/>
    </row>
    <row r="63" spans="1:31" hidden="1">
      <c r="B63" s="21"/>
      <c r="L63" s="21"/>
    </row>
    <row r="64" spans="1:31" hidden="1">
      <c r="B64" s="21"/>
      <c r="L64" s="21"/>
    </row>
    <row r="65" spans="1:31" s="2" customFormat="1" ht="12.75" hidden="1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idden="1">
      <c r="B66" s="21"/>
      <c r="L66" s="21"/>
    </row>
    <row r="67" spans="1:31" hidden="1">
      <c r="B67" s="21"/>
      <c r="L67" s="21"/>
    </row>
    <row r="68" spans="1:31" hidden="1">
      <c r="B68" s="21"/>
      <c r="L68" s="21"/>
    </row>
    <row r="69" spans="1:31" hidden="1">
      <c r="B69" s="21"/>
      <c r="L69" s="21"/>
    </row>
    <row r="70" spans="1:31" hidden="1">
      <c r="B70" s="21"/>
      <c r="L70" s="21"/>
    </row>
    <row r="71" spans="1:31" hidden="1">
      <c r="B71" s="21"/>
      <c r="L71" s="21"/>
    </row>
    <row r="72" spans="1:31" hidden="1">
      <c r="B72" s="21"/>
      <c r="L72" s="21"/>
    </row>
    <row r="73" spans="1:31" hidden="1">
      <c r="B73" s="21"/>
      <c r="L73" s="21"/>
    </row>
    <row r="74" spans="1:31" hidden="1">
      <c r="B74" s="21"/>
      <c r="L74" s="21"/>
    </row>
    <row r="75" spans="1:31" hidden="1">
      <c r="B75" s="21"/>
      <c r="L75" s="21"/>
    </row>
    <row r="76" spans="1:31" s="2" customFormat="1" ht="12.75" hidden="1">
      <c r="A76" s="33"/>
      <c r="B76" s="34"/>
      <c r="C76" s="33"/>
      <c r="D76" s="49" t="s">
        <v>51</v>
      </c>
      <c r="E76" s="36"/>
      <c r="F76" s="119" t="s">
        <v>52</v>
      </c>
      <c r="G76" s="49" t="s">
        <v>51</v>
      </c>
      <c r="H76" s="36"/>
      <c r="I76" s="36"/>
      <c r="J76" s="120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hidden="1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idden="1"/>
    <row r="79" spans="1:31" hidden="1"/>
    <row r="80" spans="1:31" hidden="1"/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141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81" t="str">
        <f>E7</f>
        <v>Syráreň - sociálne zázemie 2. NP</v>
      </c>
      <c r="F85" s="282"/>
      <c r="G85" s="282"/>
      <c r="H85" s="282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135</v>
      </c>
      <c r="L86" s="21"/>
    </row>
    <row r="87" spans="1:31" s="1" customFormat="1" ht="16.5" customHeight="1">
      <c r="B87" s="21"/>
      <c r="E87" s="281" t="s">
        <v>136</v>
      </c>
      <c r="F87" s="245"/>
      <c r="G87" s="245"/>
      <c r="H87" s="245"/>
      <c r="L87" s="21"/>
    </row>
    <row r="88" spans="1:31" s="1" customFormat="1" ht="12" customHeight="1">
      <c r="B88" s="21"/>
      <c r="C88" s="28" t="s">
        <v>137</v>
      </c>
      <c r="L88" s="21"/>
    </row>
    <row r="89" spans="1:31" s="2" customFormat="1" ht="16.5" customHeight="1">
      <c r="A89" s="33"/>
      <c r="B89" s="34"/>
      <c r="C89" s="33"/>
      <c r="D89" s="33"/>
      <c r="E89" s="283" t="s">
        <v>138</v>
      </c>
      <c r="F89" s="284"/>
      <c r="G89" s="284"/>
      <c r="H89" s="284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139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72" t="str">
        <f>E13</f>
        <v>2022-03111 - 1.1.1 Betónová plocha</v>
      </c>
      <c r="F91" s="284"/>
      <c r="G91" s="284"/>
      <c r="H91" s="284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18</v>
      </c>
      <c r="D93" s="33"/>
      <c r="E93" s="33"/>
      <c r="F93" s="26" t="str">
        <f>F16</f>
        <v>Bánovce na Bebravou</v>
      </c>
      <c r="G93" s="33"/>
      <c r="H93" s="33"/>
      <c r="I93" s="28" t="s">
        <v>20</v>
      </c>
      <c r="J93" s="59">
        <f>IF(J16="","",J16)</f>
        <v>44612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5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5.2" customHeight="1">
      <c r="A95" s="33"/>
      <c r="B95" s="34"/>
      <c r="C95" s="28" t="s">
        <v>21</v>
      </c>
      <c r="D95" s="33"/>
      <c r="E95" s="33"/>
      <c r="F95" s="26" t="str">
        <f>E19</f>
        <v>MILSY a.s.</v>
      </c>
      <c r="G95" s="33"/>
      <c r="H95" s="33"/>
      <c r="I95" s="28" t="s">
        <v>29</v>
      </c>
      <c r="J95" s="31" t="str">
        <f>E25</f>
        <v>Ing. Ivan Leitmann</v>
      </c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2" customHeight="1">
      <c r="A96" s="33"/>
      <c r="B96" s="34"/>
      <c r="C96" s="28" t="s">
        <v>27</v>
      </c>
      <c r="D96" s="33"/>
      <c r="E96" s="33"/>
      <c r="F96" s="26" t="str">
        <f>IF(E22="","",E22)</f>
        <v>Vyplň údaj</v>
      </c>
      <c r="G96" s="33"/>
      <c r="H96" s="33"/>
      <c r="I96" s="28" t="s">
        <v>34</v>
      </c>
      <c r="J96" s="31" t="str">
        <f>E28</f>
        <v>Ing. Ivan Leitmann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142</v>
      </c>
      <c r="D98" s="113"/>
      <c r="E98" s="113"/>
      <c r="F98" s="113"/>
      <c r="G98" s="113"/>
      <c r="H98" s="113"/>
      <c r="I98" s="113"/>
      <c r="J98" s="122" t="s">
        <v>143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" customHeight="1">
      <c r="A100" s="33"/>
      <c r="B100" s="34"/>
      <c r="C100" s="123" t="s">
        <v>144</v>
      </c>
      <c r="D100" s="33"/>
      <c r="E100" s="33"/>
      <c r="F100" s="33"/>
      <c r="G100" s="33"/>
      <c r="H100" s="33"/>
      <c r="I100" s="33"/>
      <c r="J100" s="75">
        <f>J130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145</v>
      </c>
    </row>
    <row r="101" spans="1:47" s="9" customFormat="1" ht="24.95" customHeight="1">
      <c r="B101" s="124"/>
      <c r="D101" s="125" t="s">
        <v>146</v>
      </c>
      <c r="E101" s="126"/>
      <c r="F101" s="126"/>
      <c r="G101" s="126"/>
      <c r="H101" s="126"/>
      <c r="I101" s="126"/>
      <c r="J101" s="127">
        <f>J131</f>
        <v>0</v>
      </c>
      <c r="L101" s="124"/>
    </row>
    <row r="102" spans="1:47" s="10" customFormat="1" ht="19.899999999999999" customHeight="1">
      <c r="B102" s="128"/>
      <c r="D102" s="129" t="s">
        <v>147</v>
      </c>
      <c r="E102" s="130"/>
      <c r="F102" s="130"/>
      <c r="G102" s="130"/>
      <c r="H102" s="130"/>
      <c r="I102" s="130"/>
      <c r="J102" s="131">
        <f>J132</f>
        <v>0</v>
      </c>
      <c r="L102" s="128"/>
    </row>
    <row r="103" spans="1:47" s="10" customFormat="1" ht="19.899999999999999" customHeight="1">
      <c r="B103" s="128"/>
      <c r="D103" s="129" t="s">
        <v>148</v>
      </c>
      <c r="E103" s="130"/>
      <c r="F103" s="130"/>
      <c r="G103" s="130"/>
      <c r="H103" s="130"/>
      <c r="I103" s="130"/>
      <c r="J103" s="131">
        <f>J142</f>
        <v>0</v>
      </c>
      <c r="L103" s="128"/>
    </row>
    <row r="104" spans="1:47" s="10" customFormat="1" ht="19.899999999999999" customHeight="1">
      <c r="B104" s="128"/>
      <c r="D104" s="129" t="s">
        <v>149</v>
      </c>
      <c r="E104" s="130"/>
      <c r="F104" s="130"/>
      <c r="G104" s="130"/>
      <c r="H104" s="130"/>
      <c r="I104" s="130"/>
      <c r="J104" s="131">
        <f>J146</f>
        <v>0</v>
      </c>
      <c r="L104" s="128"/>
    </row>
    <row r="105" spans="1:47" s="10" customFormat="1" ht="19.899999999999999" customHeight="1">
      <c r="B105" s="128"/>
      <c r="D105" s="129" t="s">
        <v>150</v>
      </c>
      <c r="E105" s="130"/>
      <c r="F105" s="130"/>
      <c r="G105" s="130"/>
      <c r="H105" s="130"/>
      <c r="I105" s="130"/>
      <c r="J105" s="131">
        <f>J149</f>
        <v>0</v>
      </c>
      <c r="L105" s="128"/>
    </row>
    <row r="106" spans="1:47" s="10" customFormat="1" ht="19.899999999999999" customHeight="1">
      <c r="B106" s="128"/>
      <c r="D106" s="129" t="s">
        <v>151</v>
      </c>
      <c r="E106" s="130"/>
      <c r="F106" s="130"/>
      <c r="G106" s="130"/>
      <c r="H106" s="130"/>
      <c r="I106" s="130"/>
      <c r="J106" s="131">
        <f>J167</f>
        <v>0</v>
      </c>
      <c r="L106" s="128"/>
    </row>
    <row r="107" spans="1:47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6.95" customHeight="1">
      <c r="A108" s="33"/>
      <c r="B108" s="51"/>
      <c r="C108" s="52"/>
      <c r="D108" s="52"/>
      <c r="E108" s="52"/>
      <c r="F108" s="52"/>
      <c r="G108" s="52"/>
      <c r="H108" s="52"/>
      <c r="I108" s="52"/>
      <c r="J108" s="52"/>
      <c r="K108" s="52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12" spans="1:47" s="2" customFormat="1" ht="6.95" customHeight="1">
      <c r="A112" s="33"/>
      <c r="B112" s="53"/>
      <c r="C112" s="54"/>
      <c r="D112" s="54"/>
      <c r="E112" s="54"/>
      <c r="F112" s="54"/>
      <c r="G112" s="54"/>
      <c r="H112" s="54"/>
      <c r="I112" s="54"/>
      <c r="J112" s="54"/>
      <c r="K112" s="54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24.95" customHeight="1">
      <c r="A113" s="33"/>
      <c r="B113" s="34"/>
      <c r="C113" s="22" t="s">
        <v>152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6.95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12" customHeight="1">
      <c r="A115" s="33"/>
      <c r="B115" s="34"/>
      <c r="C115" s="28" t="s">
        <v>14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6.5" customHeight="1">
      <c r="A116" s="33"/>
      <c r="B116" s="34"/>
      <c r="C116" s="33"/>
      <c r="D116" s="33"/>
      <c r="E116" s="281" t="str">
        <f>E7</f>
        <v>Syráreň - sociálne zázemie 2. NP</v>
      </c>
      <c r="F116" s="282"/>
      <c r="G116" s="282"/>
      <c r="H116" s="282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1" customFormat="1" ht="12" customHeight="1">
      <c r="B117" s="21"/>
      <c r="C117" s="28" t="s">
        <v>135</v>
      </c>
      <c r="L117" s="21"/>
    </row>
    <row r="118" spans="1:31" s="1" customFormat="1" ht="16.5" customHeight="1">
      <c r="B118" s="21"/>
      <c r="E118" s="281" t="s">
        <v>136</v>
      </c>
      <c r="F118" s="245"/>
      <c r="G118" s="245"/>
      <c r="H118" s="245"/>
      <c r="L118" s="21"/>
    </row>
    <row r="119" spans="1:31" s="1" customFormat="1" ht="12" customHeight="1">
      <c r="B119" s="21"/>
      <c r="C119" s="28" t="s">
        <v>137</v>
      </c>
      <c r="L119" s="21"/>
    </row>
    <row r="120" spans="1:31" s="2" customFormat="1" ht="16.5" customHeight="1">
      <c r="A120" s="33"/>
      <c r="B120" s="34"/>
      <c r="C120" s="33"/>
      <c r="D120" s="33"/>
      <c r="E120" s="283" t="s">
        <v>138</v>
      </c>
      <c r="F120" s="284"/>
      <c r="G120" s="284"/>
      <c r="H120" s="284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139</v>
      </c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6.5" customHeight="1">
      <c r="A122" s="33"/>
      <c r="B122" s="34"/>
      <c r="C122" s="33"/>
      <c r="D122" s="33"/>
      <c r="E122" s="272" t="str">
        <f>E13</f>
        <v>2022-03111 - 1.1.1 Betónová plocha</v>
      </c>
      <c r="F122" s="284"/>
      <c r="G122" s="284"/>
      <c r="H122" s="284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6.9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18</v>
      </c>
      <c r="D124" s="33"/>
      <c r="E124" s="33"/>
      <c r="F124" s="26" t="str">
        <f>F16</f>
        <v>Bánovce na Bebravou</v>
      </c>
      <c r="G124" s="33"/>
      <c r="H124" s="33"/>
      <c r="I124" s="28" t="s">
        <v>20</v>
      </c>
      <c r="J124" s="59">
        <f>IF(J16="","",J16)</f>
        <v>44612</v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8" t="s">
        <v>21</v>
      </c>
      <c r="D126" s="33"/>
      <c r="E126" s="33"/>
      <c r="F126" s="26" t="str">
        <f>E19</f>
        <v>MILSY a.s.</v>
      </c>
      <c r="G126" s="33"/>
      <c r="H126" s="33"/>
      <c r="I126" s="28" t="s">
        <v>29</v>
      </c>
      <c r="J126" s="31" t="str">
        <f>E25</f>
        <v>Ing. Ivan Leitmann</v>
      </c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2" customHeight="1">
      <c r="A127" s="33"/>
      <c r="B127" s="34"/>
      <c r="C127" s="28" t="s">
        <v>27</v>
      </c>
      <c r="D127" s="33"/>
      <c r="E127" s="33"/>
      <c r="F127" s="26" t="str">
        <f>IF(E22="","",E22)</f>
        <v>Vyplň údaj</v>
      </c>
      <c r="G127" s="33"/>
      <c r="H127" s="33"/>
      <c r="I127" s="28" t="s">
        <v>34</v>
      </c>
      <c r="J127" s="31" t="str">
        <f>E28</f>
        <v>Ing. Ivan Leitmann</v>
      </c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0.35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11" customFormat="1" ht="29.25" customHeight="1">
      <c r="A129" s="132"/>
      <c r="B129" s="133"/>
      <c r="C129" s="134" t="s">
        <v>153</v>
      </c>
      <c r="D129" s="135" t="s">
        <v>61</v>
      </c>
      <c r="E129" s="135" t="s">
        <v>57</v>
      </c>
      <c r="F129" s="135" t="s">
        <v>58</v>
      </c>
      <c r="G129" s="135" t="s">
        <v>154</v>
      </c>
      <c r="H129" s="135" t="s">
        <v>155</v>
      </c>
      <c r="I129" s="135" t="s">
        <v>156</v>
      </c>
      <c r="J129" s="136" t="s">
        <v>143</v>
      </c>
      <c r="K129" s="137" t="s">
        <v>157</v>
      </c>
      <c r="L129" s="138"/>
      <c r="M129" s="66" t="s">
        <v>1</v>
      </c>
      <c r="N129" s="67" t="s">
        <v>40</v>
      </c>
      <c r="O129" s="67" t="s">
        <v>158</v>
      </c>
      <c r="P129" s="67" t="s">
        <v>159</v>
      </c>
      <c r="Q129" s="67" t="s">
        <v>160</v>
      </c>
      <c r="R129" s="67" t="s">
        <v>161</v>
      </c>
      <c r="S129" s="67" t="s">
        <v>162</v>
      </c>
      <c r="T129" s="68" t="s">
        <v>163</v>
      </c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</row>
    <row r="130" spans="1:65" s="2" customFormat="1" ht="22.9" customHeight="1">
      <c r="A130" s="33"/>
      <c r="B130" s="34"/>
      <c r="C130" s="73" t="s">
        <v>144</v>
      </c>
      <c r="D130" s="33"/>
      <c r="E130" s="33"/>
      <c r="F130" s="33"/>
      <c r="G130" s="33"/>
      <c r="H130" s="33"/>
      <c r="I130" s="33"/>
      <c r="J130" s="139">
        <f>BK130</f>
        <v>0</v>
      </c>
      <c r="K130" s="33"/>
      <c r="L130" s="34"/>
      <c r="M130" s="69"/>
      <c r="N130" s="60"/>
      <c r="O130" s="70"/>
      <c r="P130" s="140">
        <f>P131</f>
        <v>0</v>
      </c>
      <c r="Q130" s="70"/>
      <c r="R130" s="140">
        <f>R131</f>
        <v>21.385462717899998</v>
      </c>
      <c r="S130" s="70"/>
      <c r="T130" s="141">
        <f>T131</f>
        <v>10.845000000000001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8" t="s">
        <v>75</v>
      </c>
      <c r="AU130" s="18" t="s">
        <v>145</v>
      </c>
      <c r="BK130" s="142">
        <f>BK131</f>
        <v>0</v>
      </c>
    </row>
    <row r="131" spans="1:65" s="12" customFormat="1" ht="25.9" customHeight="1">
      <c r="B131" s="143"/>
      <c r="D131" s="144" t="s">
        <v>75</v>
      </c>
      <c r="E131" s="145" t="s">
        <v>164</v>
      </c>
      <c r="F131" s="145" t="s">
        <v>165</v>
      </c>
      <c r="I131" s="146"/>
      <c r="J131" s="147">
        <f>BK131</f>
        <v>0</v>
      </c>
      <c r="L131" s="143"/>
      <c r="M131" s="148"/>
      <c r="N131" s="149"/>
      <c r="O131" s="149"/>
      <c r="P131" s="150">
        <f>P132+P142+P146+P149+P167</f>
        <v>0</v>
      </c>
      <c r="Q131" s="149"/>
      <c r="R131" s="150">
        <f>R132+R142+R146+R149+R167</f>
        <v>21.385462717899998</v>
      </c>
      <c r="S131" s="149"/>
      <c r="T131" s="151">
        <f>T132+T142+T146+T149+T167</f>
        <v>10.845000000000001</v>
      </c>
      <c r="AR131" s="144" t="s">
        <v>83</v>
      </c>
      <c r="AT131" s="152" t="s">
        <v>75</v>
      </c>
      <c r="AU131" s="152" t="s">
        <v>76</v>
      </c>
      <c r="AY131" s="144" t="s">
        <v>166</v>
      </c>
      <c r="BK131" s="153">
        <f>BK132+BK142+BK146+BK149+BK167</f>
        <v>0</v>
      </c>
    </row>
    <row r="132" spans="1:65" s="12" customFormat="1" ht="22.9" customHeight="1">
      <c r="B132" s="143"/>
      <c r="D132" s="144" t="s">
        <v>75</v>
      </c>
      <c r="E132" s="154" t="s">
        <v>83</v>
      </c>
      <c r="F132" s="154" t="s">
        <v>167</v>
      </c>
      <c r="I132" s="146"/>
      <c r="J132" s="155">
        <f>BK132</f>
        <v>0</v>
      </c>
      <c r="L132" s="143"/>
      <c r="M132" s="148"/>
      <c r="N132" s="149"/>
      <c r="O132" s="149"/>
      <c r="P132" s="150">
        <f>SUM(P133:P141)</f>
        <v>0</v>
      </c>
      <c r="Q132" s="149"/>
      <c r="R132" s="150">
        <f>SUM(R133:R141)</f>
        <v>0</v>
      </c>
      <c r="S132" s="149"/>
      <c r="T132" s="151">
        <f>SUM(T133:T141)</f>
        <v>10.845000000000001</v>
      </c>
      <c r="AR132" s="144" t="s">
        <v>83</v>
      </c>
      <c r="AT132" s="152" t="s">
        <v>75</v>
      </c>
      <c r="AU132" s="152" t="s">
        <v>83</v>
      </c>
      <c r="AY132" s="144" t="s">
        <v>166</v>
      </c>
      <c r="BK132" s="153">
        <f>SUM(BK133:BK141)</f>
        <v>0</v>
      </c>
    </row>
    <row r="133" spans="1:65" s="2" customFormat="1" ht="33" customHeight="1">
      <c r="A133" s="33"/>
      <c r="B133" s="156"/>
      <c r="C133" s="157" t="s">
        <v>83</v>
      </c>
      <c r="D133" s="157" t="s">
        <v>168</v>
      </c>
      <c r="E133" s="158" t="s">
        <v>169</v>
      </c>
      <c r="F133" s="159" t="s">
        <v>170</v>
      </c>
      <c r="G133" s="160" t="s">
        <v>171</v>
      </c>
      <c r="H133" s="161">
        <v>21.69</v>
      </c>
      <c r="I133" s="162"/>
      <c r="J133" s="161">
        <f>ROUND(I133*H133,3)</f>
        <v>0</v>
      </c>
      <c r="K133" s="163"/>
      <c r="L133" s="34"/>
      <c r="M133" s="164" t="s">
        <v>1</v>
      </c>
      <c r="N133" s="165" t="s">
        <v>42</v>
      </c>
      <c r="O133" s="62"/>
      <c r="P133" s="166">
        <f>O133*H133</f>
        <v>0</v>
      </c>
      <c r="Q133" s="166">
        <v>0</v>
      </c>
      <c r="R133" s="166">
        <f>Q133*H133</f>
        <v>0</v>
      </c>
      <c r="S133" s="166">
        <v>0.5</v>
      </c>
      <c r="T133" s="167">
        <f>S133*H133</f>
        <v>10.845000000000001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172</v>
      </c>
      <c r="AT133" s="168" t="s">
        <v>168</v>
      </c>
      <c r="AU133" s="168" t="s">
        <v>88</v>
      </c>
      <c r="AY133" s="18" t="s">
        <v>166</v>
      </c>
      <c r="BE133" s="169">
        <f>IF(N133="základná",J133,0)</f>
        <v>0</v>
      </c>
      <c r="BF133" s="169">
        <f>IF(N133="znížená",J133,0)</f>
        <v>0</v>
      </c>
      <c r="BG133" s="169">
        <f>IF(N133="zákl. prenesená",J133,0)</f>
        <v>0</v>
      </c>
      <c r="BH133" s="169">
        <f>IF(N133="zníž. prenesená",J133,0)</f>
        <v>0</v>
      </c>
      <c r="BI133" s="169">
        <f>IF(N133="nulová",J133,0)</f>
        <v>0</v>
      </c>
      <c r="BJ133" s="18" t="s">
        <v>88</v>
      </c>
      <c r="BK133" s="170">
        <f>ROUND(I133*H133,3)</f>
        <v>0</v>
      </c>
      <c r="BL133" s="18" t="s">
        <v>172</v>
      </c>
      <c r="BM133" s="168" t="s">
        <v>173</v>
      </c>
    </row>
    <row r="134" spans="1:65" s="13" customFormat="1">
      <c r="B134" s="171"/>
      <c r="D134" s="172" t="s">
        <v>174</v>
      </c>
      <c r="E134" s="173" t="s">
        <v>1</v>
      </c>
      <c r="F134" s="174" t="s">
        <v>175</v>
      </c>
      <c r="H134" s="175">
        <v>21.69</v>
      </c>
      <c r="I134" s="176"/>
      <c r="L134" s="171"/>
      <c r="M134" s="177"/>
      <c r="N134" s="178"/>
      <c r="O134" s="178"/>
      <c r="P134" s="178"/>
      <c r="Q134" s="178"/>
      <c r="R134" s="178"/>
      <c r="S134" s="178"/>
      <c r="T134" s="179"/>
      <c r="AT134" s="173" t="s">
        <v>174</v>
      </c>
      <c r="AU134" s="173" t="s">
        <v>88</v>
      </c>
      <c r="AV134" s="13" t="s">
        <v>88</v>
      </c>
      <c r="AW134" s="13" t="s">
        <v>32</v>
      </c>
      <c r="AX134" s="13" t="s">
        <v>83</v>
      </c>
      <c r="AY134" s="173" t="s">
        <v>166</v>
      </c>
    </row>
    <row r="135" spans="1:65" s="2" customFormat="1" ht="24.2" customHeight="1">
      <c r="A135" s="33"/>
      <c r="B135" s="156"/>
      <c r="C135" s="157" t="s">
        <v>88</v>
      </c>
      <c r="D135" s="157" t="s">
        <v>168</v>
      </c>
      <c r="E135" s="158" t="s">
        <v>176</v>
      </c>
      <c r="F135" s="159" t="s">
        <v>177</v>
      </c>
      <c r="G135" s="160" t="s">
        <v>178</v>
      </c>
      <c r="H135" s="161">
        <v>3.0579999999999998</v>
      </c>
      <c r="I135" s="162"/>
      <c r="J135" s="161">
        <f>ROUND(I135*H135,3)</f>
        <v>0</v>
      </c>
      <c r="K135" s="163"/>
      <c r="L135" s="34"/>
      <c r="M135" s="164" t="s">
        <v>1</v>
      </c>
      <c r="N135" s="165" t="s">
        <v>42</v>
      </c>
      <c r="O135" s="62"/>
      <c r="P135" s="166">
        <f>O135*H135</f>
        <v>0</v>
      </c>
      <c r="Q135" s="166">
        <v>0</v>
      </c>
      <c r="R135" s="166">
        <f>Q135*H135</f>
        <v>0</v>
      </c>
      <c r="S135" s="166">
        <v>0</v>
      </c>
      <c r="T135" s="167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172</v>
      </c>
      <c r="AT135" s="168" t="s">
        <v>168</v>
      </c>
      <c r="AU135" s="168" t="s">
        <v>88</v>
      </c>
      <c r="AY135" s="18" t="s">
        <v>166</v>
      </c>
      <c r="BE135" s="169">
        <f>IF(N135="základná",J135,0)</f>
        <v>0</v>
      </c>
      <c r="BF135" s="169">
        <f>IF(N135="znížená",J135,0)</f>
        <v>0</v>
      </c>
      <c r="BG135" s="169">
        <f>IF(N135="zákl. prenesená",J135,0)</f>
        <v>0</v>
      </c>
      <c r="BH135" s="169">
        <f>IF(N135="zníž. prenesená",J135,0)</f>
        <v>0</v>
      </c>
      <c r="BI135" s="169">
        <f>IF(N135="nulová",J135,0)</f>
        <v>0</v>
      </c>
      <c r="BJ135" s="18" t="s">
        <v>88</v>
      </c>
      <c r="BK135" s="170">
        <f>ROUND(I135*H135,3)</f>
        <v>0</v>
      </c>
      <c r="BL135" s="18" t="s">
        <v>172</v>
      </c>
      <c r="BM135" s="168" t="s">
        <v>179</v>
      </c>
    </row>
    <row r="136" spans="1:65" s="13" customFormat="1" ht="22.5">
      <c r="B136" s="171"/>
      <c r="D136" s="172" t="s">
        <v>174</v>
      </c>
      <c r="E136" s="173" t="s">
        <v>1</v>
      </c>
      <c r="F136" s="174" t="s">
        <v>180</v>
      </c>
      <c r="H136" s="175">
        <v>3.0579999999999998</v>
      </c>
      <c r="I136" s="176"/>
      <c r="L136" s="171"/>
      <c r="M136" s="177"/>
      <c r="N136" s="178"/>
      <c r="O136" s="178"/>
      <c r="P136" s="178"/>
      <c r="Q136" s="178"/>
      <c r="R136" s="178"/>
      <c r="S136" s="178"/>
      <c r="T136" s="179"/>
      <c r="AT136" s="173" t="s">
        <v>174</v>
      </c>
      <c r="AU136" s="173" t="s">
        <v>88</v>
      </c>
      <c r="AV136" s="13" t="s">
        <v>88</v>
      </c>
      <c r="AW136" s="13" t="s">
        <v>32</v>
      </c>
      <c r="AX136" s="13" t="s">
        <v>83</v>
      </c>
      <c r="AY136" s="173" t="s">
        <v>166</v>
      </c>
    </row>
    <row r="137" spans="1:65" s="2" customFormat="1" ht="33" customHeight="1">
      <c r="A137" s="33"/>
      <c r="B137" s="156"/>
      <c r="C137" s="157" t="s">
        <v>93</v>
      </c>
      <c r="D137" s="157" t="s">
        <v>168</v>
      </c>
      <c r="E137" s="158" t="s">
        <v>181</v>
      </c>
      <c r="F137" s="159" t="s">
        <v>182</v>
      </c>
      <c r="G137" s="160" t="s">
        <v>178</v>
      </c>
      <c r="H137" s="161">
        <v>3.0579999999999998</v>
      </c>
      <c r="I137" s="162"/>
      <c r="J137" s="161">
        <f>ROUND(I137*H137,3)</f>
        <v>0</v>
      </c>
      <c r="K137" s="163"/>
      <c r="L137" s="34"/>
      <c r="M137" s="164" t="s">
        <v>1</v>
      </c>
      <c r="N137" s="165" t="s">
        <v>42</v>
      </c>
      <c r="O137" s="62"/>
      <c r="P137" s="166">
        <f>O137*H137</f>
        <v>0</v>
      </c>
      <c r="Q137" s="166">
        <v>0</v>
      </c>
      <c r="R137" s="166">
        <f>Q137*H137</f>
        <v>0</v>
      </c>
      <c r="S137" s="166">
        <v>0</v>
      </c>
      <c r="T137" s="167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172</v>
      </c>
      <c r="AT137" s="168" t="s">
        <v>168</v>
      </c>
      <c r="AU137" s="168" t="s">
        <v>88</v>
      </c>
      <c r="AY137" s="18" t="s">
        <v>166</v>
      </c>
      <c r="BE137" s="169">
        <f>IF(N137="základná",J137,0)</f>
        <v>0</v>
      </c>
      <c r="BF137" s="169">
        <f>IF(N137="znížená",J137,0)</f>
        <v>0</v>
      </c>
      <c r="BG137" s="169">
        <f>IF(N137="zákl. prenesená",J137,0)</f>
        <v>0</v>
      </c>
      <c r="BH137" s="169">
        <f>IF(N137="zníž. prenesená",J137,0)</f>
        <v>0</v>
      </c>
      <c r="BI137" s="169">
        <f>IF(N137="nulová",J137,0)</f>
        <v>0</v>
      </c>
      <c r="BJ137" s="18" t="s">
        <v>88</v>
      </c>
      <c r="BK137" s="170">
        <f>ROUND(I137*H137,3)</f>
        <v>0</v>
      </c>
      <c r="BL137" s="18" t="s">
        <v>172</v>
      </c>
      <c r="BM137" s="168" t="s">
        <v>183</v>
      </c>
    </row>
    <row r="138" spans="1:65" s="2" customFormat="1" ht="37.9" customHeight="1">
      <c r="A138" s="33"/>
      <c r="B138" s="156"/>
      <c r="C138" s="157" t="s">
        <v>172</v>
      </c>
      <c r="D138" s="157" t="s">
        <v>168</v>
      </c>
      <c r="E138" s="158" t="s">
        <v>184</v>
      </c>
      <c r="F138" s="159" t="s">
        <v>185</v>
      </c>
      <c r="G138" s="160" t="s">
        <v>178</v>
      </c>
      <c r="H138" s="161">
        <v>24.463999999999999</v>
      </c>
      <c r="I138" s="162"/>
      <c r="J138" s="161">
        <f>ROUND(I138*H138,3)</f>
        <v>0</v>
      </c>
      <c r="K138" s="163"/>
      <c r="L138" s="34"/>
      <c r="M138" s="164" t="s">
        <v>1</v>
      </c>
      <c r="N138" s="165" t="s">
        <v>42</v>
      </c>
      <c r="O138" s="62"/>
      <c r="P138" s="166">
        <f>O138*H138</f>
        <v>0</v>
      </c>
      <c r="Q138" s="166">
        <v>0</v>
      </c>
      <c r="R138" s="166">
        <f>Q138*H138</f>
        <v>0</v>
      </c>
      <c r="S138" s="166">
        <v>0</v>
      </c>
      <c r="T138" s="167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172</v>
      </c>
      <c r="AT138" s="168" t="s">
        <v>168</v>
      </c>
      <c r="AU138" s="168" t="s">
        <v>88</v>
      </c>
      <c r="AY138" s="18" t="s">
        <v>166</v>
      </c>
      <c r="BE138" s="169">
        <f>IF(N138="základná",J138,0)</f>
        <v>0</v>
      </c>
      <c r="BF138" s="169">
        <f>IF(N138="znížená",J138,0)</f>
        <v>0</v>
      </c>
      <c r="BG138" s="169">
        <f>IF(N138="zákl. prenesená",J138,0)</f>
        <v>0</v>
      </c>
      <c r="BH138" s="169">
        <f>IF(N138="zníž. prenesená",J138,0)</f>
        <v>0</v>
      </c>
      <c r="BI138" s="169">
        <f>IF(N138="nulová",J138,0)</f>
        <v>0</v>
      </c>
      <c r="BJ138" s="18" t="s">
        <v>88</v>
      </c>
      <c r="BK138" s="170">
        <f>ROUND(I138*H138,3)</f>
        <v>0</v>
      </c>
      <c r="BL138" s="18" t="s">
        <v>172</v>
      </c>
      <c r="BM138" s="168" t="s">
        <v>186</v>
      </c>
    </row>
    <row r="139" spans="1:65" s="13" customFormat="1">
      <c r="B139" s="171"/>
      <c r="D139" s="172" t="s">
        <v>174</v>
      </c>
      <c r="F139" s="174" t="s">
        <v>187</v>
      </c>
      <c r="H139" s="175">
        <v>24.463999999999999</v>
      </c>
      <c r="I139" s="176"/>
      <c r="L139" s="171"/>
      <c r="M139" s="177"/>
      <c r="N139" s="178"/>
      <c r="O139" s="178"/>
      <c r="P139" s="178"/>
      <c r="Q139" s="178"/>
      <c r="R139" s="178"/>
      <c r="S139" s="178"/>
      <c r="T139" s="179"/>
      <c r="AT139" s="173" t="s">
        <v>174</v>
      </c>
      <c r="AU139" s="173" t="s">
        <v>88</v>
      </c>
      <c r="AV139" s="13" t="s">
        <v>88</v>
      </c>
      <c r="AW139" s="13" t="s">
        <v>3</v>
      </c>
      <c r="AX139" s="13" t="s">
        <v>83</v>
      </c>
      <c r="AY139" s="173" t="s">
        <v>166</v>
      </c>
    </row>
    <row r="140" spans="1:65" s="2" customFormat="1" ht="24.2" customHeight="1">
      <c r="A140" s="33"/>
      <c r="B140" s="156"/>
      <c r="C140" s="157" t="s">
        <v>188</v>
      </c>
      <c r="D140" s="157" t="s">
        <v>168</v>
      </c>
      <c r="E140" s="158" t="s">
        <v>189</v>
      </c>
      <c r="F140" s="159" t="s">
        <v>190</v>
      </c>
      <c r="G140" s="160" t="s">
        <v>191</v>
      </c>
      <c r="H140" s="161">
        <v>6.1159999999999997</v>
      </c>
      <c r="I140" s="162"/>
      <c r="J140" s="161">
        <f>ROUND(I140*H140,3)</f>
        <v>0</v>
      </c>
      <c r="K140" s="163"/>
      <c r="L140" s="34"/>
      <c r="M140" s="164" t="s">
        <v>1</v>
      </c>
      <c r="N140" s="165" t="s">
        <v>42</v>
      </c>
      <c r="O140" s="62"/>
      <c r="P140" s="166">
        <f>O140*H140</f>
        <v>0</v>
      </c>
      <c r="Q140" s="166">
        <v>0</v>
      </c>
      <c r="R140" s="166">
        <f>Q140*H140</f>
        <v>0</v>
      </c>
      <c r="S140" s="166">
        <v>0</v>
      </c>
      <c r="T140" s="167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172</v>
      </c>
      <c r="AT140" s="168" t="s">
        <v>168</v>
      </c>
      <c r="AU140" s="168" t="s">
        <v>88</v>
      </c>
      <c r="AY140" s="18" t="s">
        <v>166</v>
      </c>
      <c r="BE140" s="169">
        <f>IF(N140="základná",J140,0)</f>
        <v>0</v>
      </c>
      <c r="BF140" s="169">
        <f>IF(N140="znížená",J140,0)</f>
        <v>0</v>
      </c>
      <c r="BG140" s="169">
        <f>IF(N140="zákl. prenesená",J140,0)</f>
        <v>0</v>
      </c>
      <c r="BH140" s="169">
        <f>IF(N140="zníž. prenesená",J140,0)</f>
        <v>0</v>
      </c>
      <c r="BI140" s="169">
        <f>IF(N140="nulová",J140,0)</f>
        <v>0</v>
      </c>
      <c r="BJ140" s="18" t="s">
        <v>88</v>
      </c>
      <c r="BK140" s="170">
        <f>ROUND(I140*H140,3)</f>
        <v>0</v>
      </c>
      <c r="BL140" s="18" t="s">
        <v>172</v>
      </c>
      <c r="BM140" s="168" t="s">
        <v>192</v>
      </c>
    </row>
    <row r="141" spans="1:65" s="13" customFormat="1">
      <c r="B141" s="171"/>
      <c r="D141" s="172" t="s">
        <v>174</v>
      </c>
      <c r="F141" s="174" t="s">
        <v>193</v>
      </c>
      <c r="H141" s="175">
        <v>6.1159999999999997</v>
      </c>
      <c r="I141" s="176"/>
      <c r="L141" s="171"/>
      <c r="M141" s="177"/>
      <c r="N141" s="178"/>
      <c r="O141" s="178"/>
      <c r="P141" s="178"/>
      <c r="Q141" s="178"/>
      <c r="R141" s="178"/>
      <c r="S141" s="178"/>
      <c r="T141" s="179"/>
      <c r="AT141" s="173" t="s">
        <v>174</v>
      </c>
      <c r="AU141" s="173" t="s">
        <v>88</v>
      </c>
      <c r="AV141" s="13" t="s">
        <v>88</v>
      </c>
      <c r="AW141" s="13" t="s">
        <v>3</v>
      </c>
      <c r="AX141" s="13" t="s">
        <v>83</v>
      </c>
      <c r="AY141" s="173" t="s">
        <v>166</v>
      </c>
    </row>
    <row r="142" spans="1:65" s="12" customFormat="1" ht="22.9" customHeight="1">
      <c r="B142" s="143"/>
      <c r="D142" s="144" t="s">
        <v>75</v>
      </c>
      <c r="E142" s="154" t="s">
        <v>88</v>
      </c>
      <c r="F142" s="154" t="s">
        <v>194</v>
      </c>
      <c r="I142" s="146"/>
      <c r="J142" s="155">
        <f>BK142</f>
        <v>0</v>
      </c>
      <c r="L142" s="143"/>
      <c r="M142" s="148"/>
      <c r="N142" s="149"/>
      <c r="O142" s="149"/>
      <c r="P142" s="150">
        <f>SUM(P143:P145)</f>
        <v>0</v>
      </c>
      <c r="Q142" s="149"/>
      <c r="R142" s="150">
        <f>SUM(R143:R145)</f>
        <v>1.4533139999999998E-2</v>
      </c>
      <c r="S142" s="149"/>
      <c r="T142" s="151">
        <f>SUM(T143:T145)</f>
        <v>0</v>
      </c>
      <c r="AR142" s="144" t="s">
        <v>83</v>
      </c>
      <c r="AT142" s="152" t="s">
        <v>75</v>
      </c>
      <c r="AU142" s="152" t="s">
        <v>83</v>
      </c>
      <c r="AY142" s="144" t="s">
        <v>166</v>
      </c>
      <c r="BK142" s="153">
        <f>SUM(BK143:BK145)</f>
        <v>0</v>
      </c>
    </row>
    <row r="143" spans="1:65" s="2" customFormat="1" ht="24.2" customHeight="1">
      <c r="A143" s="33"/>
      <c r="B143" s="156"/>
      <c r="C143" s="157" t="s">
        <v>195</v>
      </c>
      <c r="D143" s="157" t="s">
        <v>168</v>
      </c>
      <c r="E143" s="158" t="s">
        <v>196</v>
      </c>
      <c r="F143" s="159" t="s">
        <v>197</v>
      </c>
      <c r="G143" s="160" t="s">
        <v>171</v>
      </c>
      <c r="H143" s="161">
        <v>36.979999999999997</v>
      </c>
      <c r="I143" s="162"/>
      <c r="J143" s="161">
        <f>ROUND(I143*H143,3)</f>
        <v>0</v>
      </c>
      <c r="K143" s="163"/>
      <c r="L143" s="34"/>
      <c r="M143" s="164" t="s">
        <v>1</v>
      </c>
      <c r="N143" s="165" t="s">
        <v>42</v>
      </c>
      <c r="O143" s="62"/>
      <c r="P143" s="166">
        <f>O143*H143</f>
        <v>0</v>
      </c>
      <c r="Q143" s="166">
        <v>3.3000000000000003E-5</v>
      </c>
      <c r="R143" s="166">
        <f>Q143*H143</f>
        <v>1.2203400000000001E-3</v>
      </c>
      <c r="S143" s="166">
        <v>0</v>
      </c>
      <c r="T143" s="167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172</v>
      </c>
      <c r="AT143" s="168" t="s">
        <v>168</v>
      </c>
      <c r="AU143" s="168" t="s">
        <v>88</v>
      </c>
      <c r="AY143" s="18" t="s">
        <v>166</v>
      </c>
      <c r="BE143" s="169">
        <f>IF(N143="základná",J143,0)</f>
        <v>0</v>
      </c>
      <c r="BF143" s="169">
        <f>IF(N143="znížená",J143,0)</f>
        <v>0</v>
      </c>
      <c r="BG143" s="169">
        <f>IF(N143="zákl. prenesená",J143,0)</f>
        <v>0</v>
      </c>
      <c r="BH143" s="169">
        <f>IF(N143="zníž. prenesená",J143,0)</f>
        <v>0</v>
      </c>
      <c r="BI143" s="169">
        <f>IF(N143="nulová",J143,0)</f>
        <v>0</v>
      </c>
      <c r="BJ143" s="18" t="s">
        <v>88</v>
      </c>
      <c r="BK143" s="170">
        <f>ROUND(I143*H143,3)</f>
        <v>0</v>
      </c>
      <c r="BL143" s="18" t="s">
        <v>172</v>
      </c>
      <c r="BM143" s="168" t="s">
        <v>198</v>
      </c>
    </row>
    <row r="144" spans="1:65" s="2" customFormat="1" ht="16.5" customHeight="1">
      <c r="A144" s="33"/>
      <c r="B144" s="156"/>
      <c r="C144" s="180" t="s">
        <v>199</v>
      </c>
      <c r="D144" s="180" t="s">
        <v>200</v>
      </c>
      <c r="E144" s="181" t="s">
        <v>201</v>
      </c>
      <c r="F144" s="182" t="s">
        <v>202</v>
      </c>
      <c r="G144" s="183" t="s">
        <v>171</v>
      </c>
      <c r="H144" s="184">
        <v>44.375999999999998</v>
      </c>
      <c r="I144" s="185"/>
      <c r="J144" s="184">
        <f>ROUND(I144*H144,3)</f>
        <v>0</v>
      </c>
      <c r="K144" s="186"/>
      <c r="L144" s="187"/>
      <c r="M144" s="188" t="s">
        <v>1</v>
      </c>
      <c r="N144" s="189" t="s">
        <v>42</v>
      </c>
      <c r="O144" s="62"/>
      <c r="P144" s="166">
        <f>O144*H144</f>
        <v>0</v>
      </c>
      <c r="Q144" s="166">
        <v>2.9999999999999997E-4</v>
      </c>
      <c r="R144" s="166">
        <f>Q144*H144</f>
        <v>1.3312799999999998E-2</v>
      </c>
      <c r="S144" s="166">
        <v>0</v>
      </c>
      <c r="T144" s="167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203</v>
      </c>
      <c r="AT144" s="168" t="s">
        <v>200</v>
      </c>
      <c r="AU144" s="168" t="s">
        <v>88</v>
      </c>
      <c r="AY144" s="18" t="s">
        <v>166</v>
      </c>
      <c r="BE144" s="169">
        <f>IF(N144="základná",J144,0)</f>
        <v>0</v>
      </c>
      <c r="BF144" s="169">
        <f>IF(N144="znížená",J144,0)</f>
        <v>0</v>
      </c>
      <c r="BG144" s="169">
        <f>IF(N144="zákl. prenesená",J144,0)</f>
        <v>0</v>
      </c>
      <c r="BH144" s="169">
        <f>IF(N144="zníž. prenesená",J144,0)</f>
        <v>0</v>
      </c>
      <c r="BI144" s="169">
        <f>IF(N144="nulová",J144,0)</f>
        <v>0</v>
      </c>
      <c r="BJ144" s="18" t="s">
        <v>88</v>
      </c>
      <c r="BK144" s="170">
        <f>ROUND(I144*H144,3)</f>
        <v>0</v>
      </c>
      <c r="BL144" s="18" t="s">
        <v>172</v>
      </c>
      <c r="BM144" s="168" t="s">
        <v>204</v>
      </c>
    </row>
    <row r="145" spans="1:65" s="13" customFormat="1">
      <c r="B145" s="171"/>
      <c r="D145" s="172" t="s">
        <v>174</v>
      </c>
      <c r="F145" s="174" t="s">
        <v>205</v>
      </c>
      <c r="H145" s="175">
        <v>44.375999999999998</v>
      </c>
      <c r="I145" s="176"/>
      <c r="L145" s="171"/>
      <c r="M145" s="177"/>
      <c r="N145" s="178"/>
      <c r="O145" s="178"/>
      <c r="P145" s="178"/>
      <c r="Q145" s="178"/>
      <c r="R145" s="178"/>
      <c r="S145" s="178"/>
      <c r="T145" s="179"/>
      <c r="AT145" s="173" t="s">
        <v>174</v>
      </c>
      <c r="AU145" s="173" t="s">
        <v>88</v>
      </c>
      <c r="AV145" s="13" t="s">
        <v>88</v>
      </c>
      <c r="AW145" s="13" t="s">
        <v>3</v>
      </c>
      <c r="AX145" s="13" t="s">
        <v>83</v>
      </c>
      <c r="AY145" s="173" t="s">
        <v>166</v>
      </c>
    </row>
    <row r="146" spans="1:65" s="12" customFormat="1" ht="22.9" customHeight="1">
      <c r="B146" s="143"/>
      <c r="D146" s="144" t="s">
        <v>75</v>
      </c>
      <c r="E146" s="154" t="s">
        <v>188</v>
      </c>
      <c r="F146" s="154" t="s">
        <v>206</v>
      </c>
      <c r="I146" s="146"/>
      <c r="J146" s="155">
        <f>BK146</f>
        <v>0</v>
      </c>
      <c r="L146" s="143"/>
      <c r="M146" s="148"/>
      <c r="N146" s="149"/>
      <c r="O146" s="149"/>
      <c r="P146" s="150">
        <f>SUM(P147:P148)</f>
        <v>0</v>
      </c>
      <c r="Q146" s="149"/>
      <c r="R146" s="150">
        <f>SUM(R147:R148)</f>
        <v>14.71804</v>
      </c>
      <c r="S146" s="149"/>
      <c r="T146" s="151">
        <f>SUM(T147:T148)</f>
        <v>0</v>
      </c>
      <c r="AR146" s="144" t="s">
        <v>83</v>
      </c>
      <c r="AT146" s="152" t="s">
        <v>75</v>
      </c>
      <c r="AU146" s="152" t="s">
        <v>83</v>
      </c>
      <c r="AY146" s="144" t="s">
        <v>166</v>
      </c>
      <c r="BK146" s="153">
        <f>SUM(BK147:BK148)</f>
        <v>0</v>
      </c>
    </row>
    <row r="147" spans="1:65" s="2" customFormat="1" ht="33" customHeight="1">
      <c r="A147" s="33"/>
      <c r="B147" s="156"/>
      <c r="C147" s="157" t="s">
        <v>203</v>
      </c>
      <c r="D147" s="157" t="s">
        <v>168</v>
      </c>
      <c r="E147" s="158" t="s">
        <v>207</v>
      </c>
      <c r="F147" s="159" t="s">
        <v>208</v>
      </c>
      <c r="G147" s="160" t="s">
        <v>171</v>
      </c>
      <c r="H147" s="161">
        <v>36.979999999999997</v>
      </c>
      <c r="I147" s="162"/>
      <c r="J147" s="161">
        <f>ROUND(I147*H147,3)</f>
        <v>0</v>
      </c>
      <c r="K147" s="163"/>
      <c r="L147" s="34"/>
      <c r="M147" s="164" t="s">
        <v>1</v>
      </c>
      <c r="N147" s="165" t="s">
        <v>42</v>
      </c>
      <c r="O147" s="62"/>
      <c r="P147" s="166">
        <f>O147*H147</f>
        <v>0</v>
      </c>
      <c r="Q147" s="166">
        <v>0.39800000000000002</v>
      </c>
      <c r="R147" s="166">
        <f>Q147*H147</f>
        <v>14.71804</v>
      </c>
      <c r="S147" s="166">
        <v>0</v>
      </c>
      <c r="T147" s="167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172</v>
      </c>
      <c r="AT147" s="168" t="s">
        <v>168</v>
      </c>
      <c r="AU147" s="168" t="s">
        <v>88</v>
      </c>
      <c r="AY147" s="18" t="s">
        <v>166</v>
      </c>
      <c r="BE147" s="169">
        <f>IF(N147="základná",J147,0)</f>
        <v>0</v>
      </c>
      <c r="BF147" s="169">
        <f>IF(N147="znížená",J147,0)</f>
        <v>0</v>
      </c>
      <c r="BG147" s="169">
        <f>IF(N147="zákl. prenesená",J147,0)</f>
        <v>0</v>
      </c>
      <c r="BH147" s="169">
        <f>IF(N147="zníž. prenesená",J147,0)</f>
        <v>0</v>
      </c>
      <c r="BI147" s="169">
        <f>IF(N147="nulová",J147,0)</f>
        <v>0</v>
      </c>
      <c r="BJ147" s="18" t="s">
        <v>88</v>
      </c>
      <c r="BK147" s="170">
        <f>ROUND(I147*H147,3)</f>
        <v>0</v>
      </c>
      <c r="BL147" s="18" t="s">
        <v>172</v>
      </c>
      <c r="BM147" s="168" t="s">
        <v>209</v>
      </c>
    </row>
    <row r="148" spans="1:65" s="13" customFormat="1">
      <c r="B148" s="171"/>
      <c r="D148" s="172" t="s">
        <v>174</v>
      </c>
      <c r="E148" s="173" t="s">
        <v>1</v>
      </c>
      <c r="F148" s="174" t="s">
        <v>210</v>
      </c>
      <c r="H148" s="175">
        <v>36.979999999999997</v>
      </c>
      <c r="I148" s="176"/>
      <c r="L148" s="171"/>
      <c r="M148" s="177"/>
      <c r="N148" s="178"/>
      <c r="O148" s="178"/>
      <c r="P148" s="178"/>
      <c r="Q148" s="178"/>
      <c r="R148" s="178"/>
      <c r="S148" s="178"/>
      <c r="T148" s="179"/>
      <c r="AT148" s="173" t="s">
        <v>174</v>
      </c>
      <c r="AU148" s="173" t="s">
        <v>88</v>
      </c>
      <c r="AV148" s="13" t="s">
        <v>88</v>
      </c>
      <c r="AW148" s="13" t="s">
        <v>32</v>
      </c>
      <c r="AX148" s="13" t="s">
        <v>83</v>
      </c>
      <c r="AY148" s="173" t="s">
        <v>166</v>
      </c>
    </row>
    <row r="149" spans="1:65" s="12" customFormat="1" ht="22.9" customHeight="1">
      <c r="B149" s="143"/>
      <c r="D149" s="144" t="s">
        <v>75</v>
      </c>
      <c r="E149" s="154" t="s">
        <v>211</v>
      </c>
      <c r="F149" s="154" t="s">
        <v>212</v>
      </c>
      <c r="I149" s="146"/>
      <c r="J149" s="155">
        <f>BK149</f>
        <v>0</v>
      </c>
      <c r="L149" s="143"/>
      <c r="M149" s="148"/>
      <c r="N149" s="149"/>
      <c r="O149" s="149"/>
      <c r="P149" s="150">
        <f>SUM(P150:P166)</f>
        <v>0</v>
      </c>
      <c r="Q149" s="149"/>
      <c r="R149" s="150">
        <f>SUM(R150:R166)</f>
        <v>6.6528895778999999</v>
      </c>
      <c r="S149" s="149"/>
      <c r="T149" s="151">
        <f>SUM(T150:T166)</f>
        <v>0</v>
      </c>
      <c r="AR149" s="144" t="s">
        <v>83</v>
      </c>
      <c r="AT149" s="152" t="s">
        <v>75</v>
      </c>
      <c r="AU149" s="152" t="s">
        <v>83</v>
      </c>
      <c r="AY149" s="144" t="s">
        <v>166</v>
      </c>
      <c r="BK149" s="153">
        <f>SUM(BK150:BK166)</f>
        <v>0</v>
      </c>
    </row>
    <row r="150" spans="1:65" s="2" customFormat="1" ht="37.9" customHeight="1">
      <c r="A150" s="33"/>
      <c r="B150" s="156"/>
      <c r="C150" s="157" t="s">
        <v>211</v>
      </c>
      <c r="D150" s="157" t="s">
        <v>168</v>
      </c>
      <c r="E150" s="158" t="s">
        <v>213</v>
      </c>
      <c r="F150" s="159" t="s">
        <v>214</v>
      </c>
      <c r="G150" s="160" t="s">
        <v>215</v>
      </c>
      <c r="H150" s="161">
        <v>11.645</v>
      </c>
      <c r="I150" s="162"/>
      <c r="J150" s="161">
        <f>ROUND(I150*H150,3)</f>
        <v>0</v>
      </c>
      <c r="K150" s="163"/>
      <c r="L150" s="34"/>
      <c r="M150" s="164" t="s">
        <v>1</v>
      </c>
      <c r="N150" s="165" t="s">
        <v>42</v>
      </c>
      <c r="O150" s="62"/>
      <c r="P150" s="166">
        <f>O150*H150</f>
        <v>0</v>
      </c>
      <c r="Q150" s="166">
        <v>9.8529599999999995E-2</v>
      </c>
      <c r="R150" s="166">
        <f>Q150*H150</f>
        <v>1.147377192</v>
      </c>
      <c r="S150" s="166">
        <v>0</v>
      </c>
      <c r="T150" s="167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172</v>
      </c>
      <c r="AT150" s="168" t="s">
        <v>168</v>
      </c>
      <c r="AU150" s="168" t="s">
        <v>88</v>
      </c>
      <c r="AY150" s="18" t="s">
        <v>166</v>
      </c>
      <c r="BE150" s="169">
        <f>IF(N150="základná",J150,0)</f>
        <v>0</v>
      </c>
      <c r="BF150" s="169">
        <f>IF(N150="znížená",J150,0)</f>
        <v>0</v>
      </c>
      <c r="BG150" s="169">
        <f>IF(N150="zákl. prenesená",J150,0)</f>
        <v>0</v>
      </c>
      <c r="BH150" s="169">
        <f>IF(N150="zníž. prenesená",J150,0)</f>
        <v>0</v>
      </c>
      <c r="BI150" s="169">
        <f>IF(N150="nulová",J150,0)</f>
        <v>0</v>
      </c>
      <c r="BJ150" s="18" t="s">
        <v>88</v>
      </c>
      <c r="BK150" s="170">
        <f>ROUND(I150*H150,3)</f>
        <v>0</v>
      </c>
      <c r="BL150" s="18" t="s">
        <v>172</v>
      </c>
      <c r="BM150" s="168" t="s">
        <v>216</v>
      </c>
    </row>
    <row r="151" spans="1:65" s="13" customFormat="1">
      <c r="B151" s="171"/>
      <c r="D151" s="172" t="s">
        <v>174</v>
      </c>
      <c r="E151" s="173" t="s">
        <v>1</v>
      </c>
      <c r="F151" s="174" t="s">
        <v>217</v>
      </c>
      <c r="H151" s="175">
        <v>11.645</v>
      </c>
      <c r="I151" s="176"/>
      <c r="L151" s="171"/>
      <c r="M151" s="177"/>
      <c r="N151" s="178"/>
      <c r="O151" s="178"/>
      <c r="P151" s="178"/>
      <c r="Q151" s="178"/>
      <c r="R151" s="178"/>
      <c r="S151" s="178"/>
      <c r="T151" s="179"/>
      <c r="AT151" s="173" t="s">
        <v>174</v>
      </c>
      <c r="AU151" s="173" t="s">
        <v>88</v>
      </c>
      <c r="AV151" s="13" t="s">
        <v>88</v>
      </c>
      <c r="AW151" s="13" t="s">
        <v>32</v>
      </c>
      <c r="AX151" s="13" t="s">
        <v>83</v>
      </c>
      <c r="AY151" s="173" t="s">
        <v>166</v>
      </c>
    </row>
    <row r="152" spans="1:65" s="2" customFormat="1" ht="21.75" customHeight="1">
      <c r="A152" s="33"/>
      <c r="B152" s="156"/>
      <c r="C152" s="180" t="s">
        <v>218</v>
      </c>
      <c r="D152" s="180" t="s">
        <v>200</v>
      </c>
      <c r="E152" s="181" t="s">
        <v>219</v>
      </c>
      <c r="F152" s="182" t="s">
        <v>220</v>
      </c>
      <c r="G152" s="183" t="s">
        <v>221</v>
      </c>
      <c r="H152" s="184">
        <v>12</v>
      </c>
      <c r="I152" s="185"/>
      <c r="J152" s="184">
        <f>ROUND(I152*H152,3)</f>
        <v>0</v>
      </c>
      <c r="K152" s="186"/>
      <c r="L152" s="187"/>
      <c r="M152" s="188" t="s">
        <v>1</v>
      </c>
      <c r="N152" s="189" t="s">
        <v>42</v>
      </c>
      <c r="O152" s="62"/>
      <c r="P152" s="166">
        <f>O152*H152</f>
        <v>0</v>
      </c>
      <c r="Q152" s="166">
        <v>2.3E-2</v>
      </c>
      <c r="R152" s="166">
        <f>Q152*H152</f>
        <v>0.27600000000000002</v>
      </c>
      <c r="S152" s="166">
        <v>0</v>
      </c>
      <c r="T152" s="167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203</v>
      </c>
      <c r="AT152" s="168" t="s">
        <v>200</v>
      </c>
      <c r="AU152" s="168" t="s">
        <v>88</v>
      </c>
      <c r="AY152" s="18" t="s">
        <v>166</v>
      </c>
      <c r="BE152" s="169">
        <f>IF(N152="základná",J152,0)</f>
        <v>0</v>
      </c>
      <c r="BF152" s="169">
        <f>IF(N152="znížená",J152,0)</f>
        <v>0</v>
      </c>
      <c r="BG152" s="169">
        <f>IF(N152="zákl. prenesená",J152,0)</f>
        <v>0</v>
      </c>
      <c r="BH152" s="169">
        <f>IF(N152="zníž. prenesená",J152,0)</f>
        <v>0</v>
      </c>
      <c r="BI152" s="169">
        <f>IF(N152="nulová",J152,0)</f>
        <v>0</v>
      </c>
      <c r="BJ152" s="18" t="s">
        <v>88</v>
      </c>
      <c r="BK152" s="170">
        <f>ROUND(I152*H152,3)</f>
        <v>0</v>
      </c>
      <c r="BL152" s="18" t="s">
        <v>172</v>
      </c>
      <c r="BM152" s="168" t="s">
        <v>222</v>
      </c>
    </row>
    <row r="153" spans="1:65" s="13" customFormat="1" ht="22.5">
      <c r="B153" s="171"/>
      <c r="D153" s="172" t="s">
        <v>174</v>
      </c>
      <c r="F153" s="174" t="s">
        <v>223</v>
      </c>
      <c r="H153" s="175">
        <v>12</v>
      </c>
      <c r="I153" s="176"/>
      <c r="L153" s="171"/>
      <c r="M153" s="177"/>
      <c r="N153" s="178"/>
      <c r="O153" s="178"/>
      <c r="P153" s="178"/>
      <c r="Q153" s="178"/>
      <c r="R153" s="178"/>
      <c r="S153" s="178"/>
      <c r="T153" s="179"/>
      <c r="AT153" s="173" t="s">
        <v>174</v>
      </c>
      <c r="AU153" s="173" t="s">
        <v>88</v>
      </c>
      <c r="AV153" s="13" t="s">
        <v>88</v>
      </c>
      <c r="AW153" s="13" t="s">
        <v>3</v>
      </c>
      <c r="AX153" s="13" t="s">
        <v>83</v>
      </c>
      <c r="AY153" s="173" t="s">
        <v>166</v>
      </c>
    </row>
    <row r="154" spans="1:65" s="2" customFormat="1" ht="33" customHeight="1">
      <c r="A154" s="33"/>
      <c r="B154" s="156"/>
      <c r="C154" s="157" t="s">
        <v>224</v>
      </c>
      <c r="D154" s="157" t="s">
        <v>168</v>
      </c>
      <c r="E154" s="158" t="s">
        <v>225</v>
      </c>
      <c r="F154" s="159" t="s">
        <v>226</v>
      </c>
      <c r="G154" s="160" t="s">
        <v>215</v>
      </c>
      <c r="H154" s="161">
        <v>7.5</v>
      </c>
      <c r="I154" s="162"/>
      <c r="J154" s="161">
        <f>ROUND(I154*H154,3)</f>
        <v>0</v>
      </c>
      <c r="K154" s="163"/>
      <c r="L154" s="34"/>
      <c r="M154" s="164" t="s">
        <v>1</v>
      </c>
      <c r="N154" s="165" t="s">
        <v>42</v>
      </c>
      <c r="O154" s="62"/>
      <c r="P154" s="166">
        <f>O154*H154</f>
        <v>0</v>
      </c>
      <c r="Q154" s="166">
        <v>0.1650411</v>
      </c>
      <c r="R154" s="166">
        <f>Q154*H154</f>
        <v>1.2378082500000001</v>
      </c>
      <c r="S154" s="166">
        <v>0</v>
      </c>
      <c r="T154" s="167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172</v>
      </c>
      <c r="AT154" s="168" t="s">
        <v>168</v>
      </c>
      <c r="AU154" s="168" t="s">
        <v>88</v>
      </c>
      <c r="AY154" s="18" t="s">
        <v>166</v>
      </c>
      <c r="BE154" s="169">
        <f>IF(N154="základná",J154,0)</f>
        <v>0</v>
      </c>
      <c r="BF154" s="169">
        <f>IF(N154="znížená",J154,0)</f>
        <v>0</v>
      </c>
      <c r="BG154" s="169">
        <f>IF(N154="zákl. prenesená",J154,0)</f>
        <v>0</v>
      </c>
      <c r="BH154" s="169">
        <f>IF(N154="zníž. prenesená",J154,0)</f>
        <v>0</v>
      </c>
      <c r="BI154" s="169">
        <f>IF(N154="nulová",J154,0)</f>
        <v>0</v>
      </c>
      <c r="BJ154" s="18" t="s">
        <v>88</v>
      </c>
      <c r="BK154" s="170">
        <f>ROUND(I154*H154,3)</f>
        <v>0</v>
      </c>
      <c r="BL154" s="18" t="s">
        <v>172</v>
      </c>
      <c r="BM154" s="168" t="s">
        <v>227</v>
      </c>
    </row>
    <row r="155" spans="1:65" s="2" customFormat="1" ht="16.5" customHeight="1">
      <c r="A155" s="33"/>
      <c r="B155" s="156"/>
      <c r="C155" s="180" t="s">
        <v>228</v>
      </c>
      <c r="D155" s="180" t="s">
        <v>200</v>
      </c>
      <c r="E155" s="181" t="s">
        <v>229</v>
      </c>
      <c r="F155" s="182" t="s">
        <v>230</v>
      </c>
      <c r="G155" s="183" t="s">
        <v>221</v>
      </c>
      <c r="H155" s="184">
        <v>8</v>
      </c>
      <c r="I155" s="185"/>
      <c r="J155" s="184">
        <f>ROUND(I155*H155,3)</f>
        <v>0</v>
      </c>
      <c r="K155" s="186"/>
      <c r="L155" s="187"/>
      <c r="M155" s="188" t="s">
        <v>1</v>
      </c>
      <c r="N155" s="189" t="s">
        <v>42</v>
      </c>
      <c r="O155" s="62"/>
      <c r="P155" s="166">
        <f>O155*H155</f>
        <v>0</v>
      </c>
      <c r="Q155" s="166">
        <v>8.5000000000000006E-2</v>
      </c>
      <c r="R155" s="166">
        <f>Q155*H155</f>
        <v>0.68</v>
      </c>
      <c r="S155" s="166">
        <v>0</v>
      </c>
      <c r="T155" s="167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203</v>
      </c>
      <c r="AT155" s="168" t="s">
        <v>200</v>
      </c>
      <c r="AU155" s="168" t="s">
        <v>88</v>
      </c>
      <c r="AY155" s="18" t="s">
        <v>166</v>
      </c>
      <c r="BE155" s="169">
        <f>IF(N155="základná",J155,0)</f>
        <v>0</v>
      </c>
      <c r="BF155" s="169">
        <f>IF(N155="znížená",J155,0)</f>
        <v>0</v>
      </c>
      <c r="BG155" s="169">
        <f>IF(N155="zákl. prenesená",J155,0)</f>
        <v>0</v>
      </c>
      <c r="BH155" s="169">
        <f>IF(N155="zníž. prenesená",J155,0)</f>
        <v>0</v>
      </c>
      <c r="BI155" s="169">
        <f>IF(N155="nulová",J155,0)</f>
        <v>0</v>
      </c>
      <c r="BJ155" s="18" t="s">
        <v>88</v>
      </c>
      <c r="BK155" s="170">
        <f>ROUND(I155*H155,3)</f>
        <v>0</v>
      </c>
      <c r="BL155" s="18" t="s">
        <v>172</v>
      </c>
      <c r="BM155" s="168" t="s">
        <v>231</v>
      </c>
    </row>
    <row r="156" spans="1:65" s="13" customFormat="1" ht="22.5">
      <c r="B156" s="171"/>
      <c r="D156" s="172" t="s">
        <v>174</v>
      </c>
      <c r="F156" s="174" t="s">
        <v>232</v>
      </c>
      <c r="H156" s="175">
        <v>8</v>
      </c>
      <c r="I156" s="176"/>
      <c r="L156" s="171"/>
      <c r="M156" s="177"/>
      <c r="N156" s="178"/>
      <c r="O156" s="178"/>
      <c r="P156" s="178"/>
      <c r="Q156" s="178"/>
      <c r="R156" s="178"/>
      <c r="S156" s="178"/>
      <c r="T156" s="179"/>
      <c r="AT156" s="173" t="s">
        <v>174</v>
      </c>
      <c r="AU156" s="173" t="s">
        <v>88</v>
      </c>
      <c r="AV156" s="13" t="s">
        <v>88</v>
      </c>
      <c r="AW156" s="13" t="s">
        <v>3</v>
      </c>
      <c r="AX156" s="13" t="s">
        <v>83</v>
      </c>
      <c r="AY156" s="173" t="s">
        <v>166</v>
      </c>
    </row>
    <row r="157" spans="1:65" s="2" customFormat="1" ht="33" customHeight="1">
      <c r="A157" s="33"/>
      <c r="B157" s="156"/>
      <c r="C157" s="157" t="s">
        <v>233</v>
      </c>
      <c r="D157" s="157" t="s">
        <v>168</v>
      </c>
      <c r="E157" s="158" t="s">
        <v>234</v>
      </c>
      <c r="F157" s="159" t="s">
        <v>235</v>
      </c>
      <c r="G157" s="160" t="s">
        <v>178</v>
      </c>
      <c r="H157" s="161">
        <v>1.4950000000000001</v>
      </c>
      <c r="I157" s="162"/>
      <c r="J157" s="161">
        <f>ROUND(I157*H157,3)</f>
        <v>0</v>
      </c>
      <c r="K157" s="163"/>
      <c r="L157" s="34"/>
      <c r="M157" s="164" t="s">
        <v>1</v>
      </c>
      <c r="N157" s="165" t="s">
        <v>42</v>
      </c>
      <c r="O157" s="62"/>
      <c r="P157" s="166">
        <f>O157*H157</f>
        <v>0</v>
      </c>
      <c r="Q157" s="166">
        <v>2.2151320000000001</v>
      </c>
      <c r="R157" s="166">
        <f>Q157*H157</f>
        <v>3.3116223400000004</v>
      </c>
      <c r="S157" s="166">
        <v>0</v>
      </c>
      <c r="T157" s="167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172</v>
      </c>
      <c r="AT157" s="168" t="s">
        <v>168</v>
      </c>
      <c r="AU157" s="168" t="s">
        <v>88</v>
      </c>
      <c r="AY157" s="18" t="s">
        <v>166</v>
      </c>
      <c r="BE157" s="169">
        <f>IF(N157="základná",J157,0)</f>
        <v>0</v>
      </c>
      <c r="BF157" s="169">
        <f>IF(N157="znížená",J157,0)</f>
        <v>0</v>
      </c>
      <c r="BG157" s="169">
        <f>IF(N157="zákl. prenesená",J157,0)</f>
        <v>0</v>
      </c>
      <c r="BH157" s="169">
        <f>IF(N157="zníž. prenesená",J157,0)</f>
        <v>0</v>
      </c>
      <c r="BI157" s="169">
        <f>IF(N157="nulová",J157,0)</f>
        <v>0</v>
      </c>
      <c r="BJ157" s="18" t="s">
        <v>88</v>
      </c>
      <c r="BK157" s="170">
        <f>ROUND(I157*H157,3)</f>
        <v>0</v>
      </c>
      <c r="BL157" s="18" t="s">
        <v>172</v>
      </c>
      <c r="BM157" s="168" t="s">
        <v>236</v>
      </c>
    </row>
    <row r="158" spans="1:65" s="13" customFormat="1">
      <c r="B158" s="171"/>
      <c r="D158" s="172" t="s">
        <v>174</v>
      </c>
      <c r="E158" s="173" t="s">
        <v>1</v>
      </c>
      <c r="F158" s="174" t="s">
        <v>237</v>
      </c>
      <c r="H158" s="175">
        <v>0.93200000000000005</v>
      </c>
      <c r="I158" s="176"/>
      <c r="L158" s="171"/>
      <c r="M158" s="177"/>
      <c r="N158" s="178"/>
      <c r="O158" s="178"/>
      <c r="P158" s="178"/>
      <c r="Q158" s="178"/>
      <c r="R158" s="178"/>
      <c r="S158" s="178"/>
      <c r="T158" s="179"/>
      <c r="AT158" s="173" t="s">
        <v>174</v>
      </c>
      <c r="AU158" s="173" t="s">
        <v>88</v>
      </c>
      <c r="AV158" s="13" t="s">
        <v>88</v>
      </c>
      <c r="AW158" s="13" t="s">
        <v>32</v>
      </c>
      <c r="AX158" s="13" t="s">
        <v>76</v>
      </c>
      <c r="AY158" s="173" t="s">
        <v>166</v>
      </c>
    </row>
    <row r="159" spans="1:65" s="13" customFormat="1">
      <c r="B159" s="171"/>
      <c r="D159" s="172" t="s">
        <v>174</v>
      </c>
      <c r="E159" s="173" t="s">
        <v>1</v>
      </c>
      <c r="F159" s="174" t="s">
        <v>238</v>
      </c>
      <c r="H159" s="175">
        <v>0.56299999999999994</v>
      </c>
      <c r="I159" s="176"/>
      <c r="L159" s="171"/>
      <c r="M159" s="177"/>
      <c r="N159" s="178"/>
      <c r="O159" s="178"/>
      <c r="P159" s="178"/>
      <c r="Q159" s="178"/>
      <c r="R159" s="178"/>
      <c r="S159" s="178"/>
      <c r="T159" s="179"/>
      <c r="AT159" s="173" t="s">
        <v>174</v>
      </c>
      <c r="AU159" s="173" t="s">
        <v>88</v>
      </c>
      <c r="AV159" s="13" t="s">
        <v>88</v>
      </c>
      <c r="AW159" s="13" t="s">
        <v>32</v>
      </c>
      <c r="AX159" s="13" t="s">
        <v>76</v>
      </c>
      <c r="AY159" s="173" t="s">
        <v>166</v>
      </c>
    </row>
    <row r="160" spans="1:65" s="14" customFormat="1">
      <c r="B160" s="190"/>
      <c r="D160" s="172" t="s">
        <v>174</v>
      </c>
      <c r="E160" s="191" t="s">
        <v>1</v>
      </c>
      <c r="F160" s="192" t="s">
        <v>239</v>
      </c>
      <c r="H160" s="193">
        <v>1.4950000000000001</v>
      </c>
      <c r="I160" s="194"/>
      <c r="L160" s="190"/>
      <c r="M160" s="195"/>
      <c r="N160" s="196"/>
      <c r="O160" s="196"/>
      <c r="P160" s="196"/>
      <c r="Q160" s="196"/>
      <c r="R160" s="196"/>
      <c r="S160" s="196"/>
      <c r="T160" s="197"/>
      <c r="AT160" s="191" t="s">
        <v>174</v>
      </c>
      <c r="AU160" s="191" t="s">
        <v>88</v>
      </c>
      <c r="AV160" s="14" t="s">
        <v>172</v>
      </c>
      <c r="AW160" s="14" t="s">
        <v>32</v>
      </c>
      <c r="AX160" s="14" t="s">
        <v>83</v>
      </c>
      <c r="AY160" s="191" t="s">
        <v>166</v>
      </c>
    </row>
    <row r="161" spans="1:65" s="2" customFormat="1" ht="24.2" customHeight="1">
      <c r="A161" s="33"/>
      <c r="B161" s="156"/>
      <c r="C161" s="157" t="s">
        <v>240</v>
      </c>
      <c r="D161" s="157" t="s">
        <v>168</v>
      </c>
      <c r="E161" s="158" t="s">
        <v>241</v>
      </c>
      <c r="F161" s="159" t="s">
        <v>242</v>
      </c>
      <c r="G161" s="160" t="s">
        <v>215</v>
      </c>
      <c r="H161" s="161">
        <v>7.3689999999999998</v>
      </c>
      <c r="I161" s="162"/>
      <c r="J161" s="161">
        <f>ROUND(I161*H161,3)</f>
        <v>0</v>
      </c>
      <c r="K161" s="163"/>
      <c r="L161" s="34"/>
      <c r="M161" s="164" t="s">
        <v>1</v>
      </c>
      <c r="N161" s="165" t="s">
        <v>42</v>
      </c>
      <c r="O161" s="62"/>
      <c r="P161" s="166">
        <f>O161*H161</f>
        <v>0</v>
      </c>
      <c r="Q161" s="166">
        <v>1.11E-5</v>
      </c>
      <c r="R161" s="166">
        <f>Q161*H161</f>
        <v>8.1795900000000007E-5</v>
      </c>
      <c r="S161" s="166">
        <v>0</v>
      </c>
      <c r="T161" s="167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172</v>
      </c>
      <c r="AT161" s="168" t="s">
        <v>168</v>
      </c>
      <c r="AU161" s="168" t="s">
        <v>88</v>
      </c>
      <c r="AY161" s="18" t="s">
        <v>166</v>
      </c>
      <c r="BE161" s="169">
        <f>IF(N161="základná",J161,0)</f>
        <v>0</v>
      </c>
      <c r="BF161" s="169">
        <f>IF(N161="znížená",J161,0)</f>
        <v>0</v>
      </c>
      <c r="BG161" s="169">
        <f>IF(N161="zákl. prenesená",J161,0)</f>
        <v>0</v>
      </c>
      <c r="BH161" s="169">
        <f>IF(N161="zníž. prenesená",J161,0)</f>
        <v>0</v>
      </c>
      <c r="BI161" s="169">
        <f>IF(N161="nulová",J161,0)</f>
        <v>0</v>
      </c>
      <c r="BJ161" s="18" t="s">
        <v>88</v>
      </c>
      <c r="BK161" s="170">
        <f>ROUND(I161*H161,3)</f>
        <v>0</v>
      </c>
      <c r="BL161" s="18" t="s">
        <v>172</v>
      </c>
      <c r="BM161" s="168" t="s">
        <v>243</v>
      </c>
    </row>
    <row r="162" spans="1:65" s="13" customFormat="1">
      <c r="B162" s="171"/>
      <c r="D162" s="172" t="s">
        <v>174</v>
      </c>
      <c r="E162" s="173" t="s">
        <v>1</v>
      </c>
      <c r="F162" s="174" t="s">
        <v>244</v>
      </c>
      <c r="H162" s="175">
        <v>7.3689999999999998</v>
      </c>
      <c r="I162" s="176"/>
      <c r="L162" s="171"/>
      <c r="M162" s="177"/>
      <c r="N162" s="178"/>
      <c r="O162" s="178"/>
      <c r="P162" s="178"/>
      <c r="Q162" s="178"/>
      <c r="R162" s="178"/>
      <c r="S162" s="178"/>
      <c r="T162" s="179"/>
      <c r="AT162" s="173" t="s">
        <v>174</v>
      </c>
      <c r="AU162" s="173" t="s">
        <v>88</v>
      </c>
      <c r="AV162" s="13" t="s">
        <v>88</v>
      </c>
      <c r="AW162" s="13" t="s">
        <v>32</v>
      </c>
      <c r="AX162" s="13" t="s">
        <v>83</v>
      </c>
      <c r="AY162" s="173" t="s">
        <v>166</v>
      </c>
    </row>
    <row r="163" spans="1:65" s="2" customFormat="1" ht="21.75" customHeight="1">
      <c r="A163" s="33"/>
      <c r="B163" s="156"/>
      <c r="C163" s="157" t="s">
        <v>245</v>
      </c>
      <c r="D163" s="157" t="s">
        <v>168</v>
      </c>
      <c r="E163" s="158" t="s">
        <v>246</v>
      </c>
      <c r="F163" s="159" t="s">
        <v>247</v>
      </c>
      <c r="G163" s="160" t="s">
        <v>191</v>
      </c>
      <c r="H163" s="161">
        <v>10.845000000000001</v>
      </c>
      <c r="I163" s="162"/>
      <c r="J163" s="161">
        <f>ROUND(I163*H163,3)</f>
        <v>0</v>
      </c>
      <c r="K163" s="163"/>
      <c r="L163" s="34"/>
      <c r="M163" s="164" t="s">
        <v>1</v>
      </c>
      <c r="N163" s="165" t="s">
        <v>42</v>
      </c>
      <c r="O163" s="62"/>
      <c r="P163" s="166">
        <f>O163*H163</f>
        <v>0</v>
      </c>
      <c r="Q163" s="166">
        <v>0</v>
      </c>
      <c r="R163" s="166">
        <f>Q163*H163</f>
        <v>0</v>
      </c>
      <c r="S163" s="166">
        <v>0</v>
      </c>
      <c r="T163" s="167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172</v>
      </c>
      <c r="AT163" s="168" t="s">
        <v>168</v>
      </c>
      <c r="AU163" s="168" t="s">
        <v>88</v>
      </c>
      <c r="AY163" s="18" t="s">
        <v>166</v>
      </c>
      <c r="BE163" s="169">
        <f>IF(N163="základná",J163,0)</f>
        <v>0</v>
      </c>
      <c r="BF163" s="169">
        <f>IF(N163="znížená",J163,0)</f>
        <v>0</v>
      </c>
      <c r="BG163" s="169">
        <f>IF(N163="zákl. prenesená",J163,0)</f>
        <v>0</v>
      </c>
      <c r="BH163" s="169">
        <f>IF(N163="zníž. prenesená",J163,0)</f>
        <v>0</v>
      </c>
      <c r="BI163" s="169">
        <f>IF(N163="nulová",J163,0)</f>
        <v>0</v>
      </c>
      <c r="BJ163" s="18" t="s">
        <v>88</v>
      </c>
      <c r="BK163" s="170">
        <f>ROUND(I163*H163,3)</f>
        <v>0</v>
      </c>
      <c r="BL163" s="18" t="s">
        <v>172</v>
      </c>
      <c r="BM163" s="168" t="s">
        <v>248</v>
      </c>
    </row>
    <row r="164" spans="1:65" s="2" customFormat="1" ht="24.2" customHeight="1">
      <c r="A164" s="33"/>
      <c r="B164" s="156"/>
      <c r="C164" s="157" t="s">
        <v>249</v>
      </c>
      <c r="D164" s="157" t="s">
        <v>168</v>
      </c>
      <c r="E164" s="158" t="s">
        <v>250</v>
      </c>
      <c r="F164" s="159" t="s">
        <v>251</v>
      </c>
      <c r="G164" s="160" t="s">
        <v>191</v>
      </c>
      <c r="H164" s="161">
        <v>108.45</v>
      </c>
      <c r="I164" s="162"/>
      <c r="J164" s="161">
        <f>ROUND(I164*H164,3)</f>
        <v>0</v>
      </c>
      <c r="K164" s="163"/>
      <c r="L164" s="34"/>
      <c r="M164" s="164" t="s">
        <v>1</v>
      </c>
      <c r="N164" s="165" t="s">
        <v>42</v>
      </c>
      <c r="O164" s="62"/>
      <c r="P164" s="166">
        <f>O164*H164</f>
        <v>0</v>
      </c>
      <c r="Q164" s="166">
        <v>0</v>
      </c>
      <c r="R164" s="166">
        <f>Q164*H164</f>
        <v>0</v>
      </c>
      <c r="S164" s="166">
        <v>0</v>
      </c>
      <c r="T164" s="167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172</v>
      </c>
      <c r="AT164" s="168" t="s">
        <v>168</v>
      </c>
      <c r="AU164" s="168" t="s">
        <v>88</v>
      </c>
      <c r="AY164" s="18" t="s">
        <v>166</v>
      </c>
      <c r="BE164" s="169">
        <f>IF(N164="základná",J164,0)</f>
        <v>0</v>
      </c>
      <c r="BF164" s="169">
        <f>IF(N164="znížená",J164,0)</f>
        <v>0</v>
      </c>
      <c r="BG164" s="169">
        <f>IF(N164="zákl. prenesená",J164,0)</f>
        <v>0</v>
      </c>
      <c r="BH164" s="169">
        <f>IF(N164="zníž. prenesená",J164,0)</f>
        <v>0</v>
      </c>
      <c r="BI164" s="169">
        <f>IF(N164="nulová",J164,0)</f>
        <v>0</v>
      </c>
      <c r="BJ164" s="18" t="s">
        <v>88</v>
      </c>
      <c r="BK164" s="170">
        <f>ROUND(I164*H164,3)</f>
        <v>0</v>
      </c>
      <c r="BL164" s="18" t="s">
        <v>172</v>
      </c>
      <c r="BM164" s="168" t="s">
        <v>252</v>
      </c>
    </row>
    <row r="165" spans="1:65" s="13" customFormat="1">
      <c r="B165" s="171"/>
      <c r="D165" s="172" t="s">
        <v>174</v>
      </c>
      <c r="F165" s="174" t="s">
        <v>253</v>
      </c>
      <c r="H165" s="175">
        <v>108.45</v>
      </c>
      <c r="I165" s="176"/>
      <c r="L165" s="171"/>
      <c r="M165" s="177"/>
      <c r="N165" s="178"/>
      <c r="O165" s="178"/>
      <c r="P165" s="178"/>
      <c r="Q165" s="178"/>
      <c r="R165" s="178"/>
      <c r="S165" s="178"/>
      <c r="T165" s="179"/>
      <c r="AT165" s="173" t="s">
        <v>174</v>
      </c>
      <c r="AU165" s="173" t="s">
        <v>88</v>
      </c>
      <c r="AV165" s="13" t="s">
        <v>88</v>
      </c>
      <c r="AW165" s="13" t="s">
        <v>3</v>
      </c>
      <c r="AX165" s="13" t="s">
        <v>83</v>
      </c>
      <c r="AY165" s="173" t="s">
        <v>166</v>
      </c>
    </row>
    <row r="166" spans="1:65" s="2" customFormat="1" ht="24.2" customHeight="1">
      <c r="A166" s="33"/>
      <c r="B166" s="156"/>
      <c r="C166" s="157" t="s">
        <v>254</v>
      </c>
      <c r="D166" s="157" t="s">
        <v>168</v>
      </c>
      <c r="E166" s="158" t="s">
        <v>255</v>
      </c>
      <c r="F166" s="159" t="s">
        <v>256</v>
      </c>
      <c r="G166" s="160" t="s">
        <v>191</v>
      </c>
      <c r="H166" s="161">
        <v>10.845000000000001</v>
      </c>
      <c r="I166" s="162"/>
      <c r="J166" s="161">
        <f>ROUND(I166*H166,3)</f>
        <v>0</v>
      </c>
      <c r="K166" s="163"/>
      <c r="L166" s="34"/>
      <c r="M166" s="164" t="s">
        <v>1</v>
      </c>
      <c r="N166" s="165" t="s">
        <v>42</v>
      </c>
      <c r="O166" s="62"/>
      <c r="P166" s="166">
        <f>O166*H166</f>
        <v>0</v>
      </c>
      <c r="Q166" s="166">
        <v>0</v>
      </c>
      <c r="R166" s="166">
        <f>Q166*H166</f>
        <v>0</v>
      </c>
      <c r="S166" s="166">
        <v>0</v>
      </c>
      <c r="T166" s="167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172</v>
      </c>
      <c r="AT166" s="168" t="s">
        <v>168</v>
      </c>
      <c r="AU166" s="168" t="s">
        <v>88</v>
      </c>
      <c r="AY166" s="18" t="s">
        <v>166</v>
      </c>
      <c r="BE166" s="169">
        <f>IF(N166="základná",J166,0)</f>
        <v>0</v>
      </c>
      <c r="BF166" s="169">
        <f>IF(N166="znížená",J166,0)</f>
        <v>0</v>
      </c>
      <c r="BG166" s="169">
        <f>IF(N166="zákl. prenesená",J166,0)</f>
        <v>0</v>
      </c>
      <c r="BH166" s="169">
        <f>IF(N166="zníž. prenesená",J166,0)</f>
        <v>0</v>
      </c>
      <c r="BI166" s="169">
        <f>IF(N166="nulová",J166,0)</f>
        <v>0</v>
      </c>
      <c r="BJ166" s="18" t="s">
        <v>88</v>
      </c>
      <c r="BK166" s="170">
        <f>ROUND(I166*H166,3)</f>
        <v>0</v>
      </c>
      <c r="BL166" s="18" t="s">
        <v>172</v>
      </c>
      <c r="BM166" s="168" t="s">
        <v>257</v>
      </c>
    </row>
    <row r="167" spans="1:65" s="12" customFormat="1" ht="22.9" customHeight="1">
      <c r="B167" s="143"/>
      <c r="D167" s="144" t="s">
        <v>75</v>
      </c>
      <c r="E167" s="154" t="s">
        <v>258</v>
      </c>
      <c r="F167" s="154" t="s">
        <v>259</v>
      </c>
      <c r="I167" s="146"/>
      <c r="J167" s="155">
        <f>BK167</f>
        <v>0</v>
      </c>
      <c r="L167" s="143"/>
      <c r="M167" s="148"/>
      <c r="N167" s="149"/>
      <c r="O167" s="149"/>
      <c r="P167" s="150">
        <f>P168</f>
        <v>0</v>
      </c>
      <c r="Q167" s="149"/>
      <c r="R167" s="150">
        <f>R168</f>
        <v>0</v>
      </c>
      <c r="S167" s="149"/>
      <c r="T167" s="151">
        <f>T168</f>
        <v>0</v>
      </c>
      <c r="AR167" s="144" t="s">
        <v>83</v>
      </c>
      <c r="AT167" s="152" t="s">
        <v>75</v>
      </c>
      <c r="AU167" s="152" t="s">
        <v>83</v>
      </c>
      <c r="AY167" s="144" t="s">
        <v>166</v>
      </c>
      <c r="BK167" s="153">
        <f>BK168</f>
        <v>0</v>
      </c>
    </row>
    <row r="168" spans="1:65" s="2" customFormat="1" ht="33" customHeight="1">
      <c r="A168" s="33"/>
      <c r="B168" s="156"/>
      <c r="C168" s="157" t="s">
        <v>260</v>
      </c>
      <c r="D168" s="157" t="s">
        <v>168</v>
      </c>
      <c r="E168" s="158" t="s">
        <v>261</v>
      </c>
      <c r="F168" s="159" t="s">
        <v>262</v>
      </c>
      <c r="G168" s="160" t="s">
        <v>191</v>
      </c>
      <c r="H168" s="161">
        <v>21.385000000000002</v>
      </c>
      <c r="I168" s="162"/>
      <c r="J168" s="161">
        <f>ROUND(I168*H168,3)</f>
        <v>0</v>
      </c>
      <c r="K168" s="163"/>
      <c r="L168" s="34"/>
      <c r="M168" s="198" t="s">
        <v>1</v>
      </c>
      <c r="N168" s="199" t="s">
        <v>42</v>
      </c>
      <c r="O168" s="200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8" t="s">
        <v>172</v>
      </c>
      <c r="AT168" s="168" t="s">
        <v>168</v>
      </c>
      <c r="AU168" s="168" t="s">
        <v>88</v>
      </c>
      <c r="AY168" s="18" t="s">
        <v>166</v>
      </c>
      <c r="BE168" s="169">
        <f>IF(N168="základná",J168,0)</f>
        <v>0</v>
      </c>
      <c r="BF168" s="169">
        <f>IF(N168="znížená",J168,0)</f>
        <v>0</v>
      </c>
      <c r="BG168" s="169">
        <f>IF(N168="zákl. prenesená",J168,0)</f>
        <v>0</v>
      </c>
      <c r="BH168" s="169">
        <f>IF(N168="zníž. prenesená",J168,0)</f>
        <v>0</v>
      </c>
      <c r="BI168" s="169">
        <f>IF(N168="nulová",J168,0)</f>
        <v>0</v>
      </c>
      <c r="BJ168" s="18" t="s">
        <v>88</v>
      </c>
      <c r="BK168" s="170">
        <f>ROUND(I168*H168,3)</f>
        <v>0</v>
      </c>
      <c r="BL168" s="18" t="s">
        <v>172</v>
      </c>
      <c r="BM168" s="168" t="s">
        <v>263</v>
      </c>
    </row>
    <row r="169" spans="1:65" s="2" customFormat="1" ht="6.95" customHeight="1">
      <c r="A169" s="33"/>
      <c r="B169" s="51"/>
      <c r="C169" s="52"/>
      <c r="D169" s="52"/>
      <c r="E169" s="52"/>
      <c r="F169" s="52"/>
      <c r="G169" s="52"/>
      <c r="H169" s="52"/>
      <c r="I169" s="52"/>
      <c r="J169" s="52"/>
      <c r="K169" s="52"/>
      <c r="L169" s="34"/>
      <c r="M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</row>
  </sheetData>
  <autoFilter ref="C129:K168" xr:uid="{00000000-0009-0000-0000-000001000000}"/>
  <mergeCells count="15"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393"/>
  <sheetViews>
    <sheetView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97</v>
      </c>
    </row>
    <row r="3" spans="1:46" s="1" customFormat="1" ht="6.95" hidden="1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hidden="1" customHeight="1">
      <c r="B4" s="21"/>
      <c r="D4" s="22" t="s">
        <v>134</v>
      </c>
      <c r="L4" s="21"/>
      <c r="M4" s="102" t="s">
        <v>9</v>
      </c>
      <c r="AT4" s="18" t="s">
        <v>3</v>
      </c>
    </row>
    <row r="5" spans="1:46" s="1" customFormat="1" ht="6.95" hidden="1" customHeight="1">
      <c r="B5" s="21"/>
      <c r="L5" s="21"/>
    </row>
    <row r="6" spans="1:46" s="1" customFormat="1" ht="12" hidden="1" customHeight="1">
      <c r="B6" s="21"/>
      <c r="D6" s="28" t="s">
        <v>14</v>
      </c>
      <c r="L6" s="21"/>
    </row>
    <row r="7" spans="1:46" s="1" customFormat="1" ht="16.5" hidden="1" customHeight="1">
      <c r="B7" s="21"/>
      <c r="E7" s="281" t="str">
        <f>Rekapitulácia!K6</f>
        <v>Syráreň - sociálne zázemie 2. NP</v>
      </c>
      <c r="F7" s="282"/>
      <c r="G7" s="282"/>
      <c r="H7" s="282"/>
      <c r="L7" s="21"/>
    </row>
    <row r="8" spans="1:46" ht="12.75" hidden="1">
      <c r="B8" s="21"/>
      <c r="D8" s="28" t="s">
        <v>135</v>
      </c>
      <c r="L8" s="21"/>
    </row>
    <row r="9" spans="1:46" s="1" customFormat="1" ht="16.5" hidden="1" customHeight="1">
      <c r="B9" s="21"/>
      <c r="E9" s="281" t="s">
        <v>136</v>
      </c>
      <c r="F9" s="245"/>
      <c r="G9" s="245"/>
      <c r="H9" s="245"/>
      <c r="L9" s="21"/>
    </row>
    <row r="10" spans="1:46" s="1" customFormat="1" ht="12" hidden="1" customHeight="1">
      <c r="B10" s="21"/>
      <c r="D10" s="28" t="s">
        <v>137</v>
      </c>
      <c r="L10" s="21"/>
    </row>
    <row r="11" spans="1:46" s="2" customFormat="1" ht="16.5" hidden="1" customHeight="1">
      <c r="A11" s="33"/>
      <c r="B11" s="34"/>
      <c r="C11" s="33"/>
      <c r="D11" s="33"/>
      <c r="E11" s="283" t="s">
        <v>138</v>
      </c>
      <c r="F11" s="284"/>
      <c r="G11" s="284"/>
      <c r="H11" s="284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hidden="1" customHeight="1">
      <c r="A12" s="33"/>
      <c r="B12" s="34"/>
      <c r="C12" s="33"/>
      <c r="D12" s="28" t="s">
        <v>139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hidden="1" customHeight="1">
      <c r="A13" s="33"/>
      <c r="B13" s="34"/>
      <c r="C13" s="33"/>
      <c r="D13" s="33"/>
      <c r="E13" s="272" t="s">
        <v>264</v>
      </c>
      <c r="F13" s="284"/>
      <c r="G13" s="284"/>
      <c r="H13" s="284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idden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hidden="1" customHeight="1">
      <c r="A15" s="33"/>
      <c r="B15" s="34"/>
      <c r="C15" s="33"/>
      <c r="D15" s="28" t="s">
        <v>16</v>
      </c>
      <c r="E15" s="33"/>
      <c r="F15" s="26" t="s">
        <v>1</v>
      </c>
      <c r="G15" s="33"/>
      <c r="H15" s="33"/>
      <c r="I15" s="28" t="s">
        <v>17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hidden="1" customHeight="1">
      <c r="A16" s="33"/>
      <c r="B16" s="34"/>
      <c r="C16" s="33"/>
      <c r="D16" s="28" t="s">
        <v>18</v>
      </c>
      <c r="E16" s="33"/>
      <c r="F16" s="26" t="s">
        <v>19</v>
      </c>
      <c r="G16" s="33"/>
      <c r="H16" s="33"/>
      <c r="I16" s="28" t="s">
        <v>20</v>
      </c>
      <c r="J16" s="59">
        <f>Rekapitulácia!AN8</f>
        <v>44612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" hidden="1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hidden="1" customHeight="1">
      <c r="A18" s="33"/>
      <c r="B18" s="34"/>
      <c r="C18" s="33"/>
      <c r="D18" s="28" t="s">
        <v>21</v>
      </c>
      <c r="E18" s="33"/>
      <c r="F18" s="33"/>
      <c r="G18" s="33"/>
      <c r="H18" s="33"/>
      <c r="I18" s="28" t="s">
        <v>22</v>
      </c>
      <c r="J18" s="26" t="s">
        <v>23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hidden="1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26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5" hidden="1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hidden="1" customHeight="1">
      <c r="A21" s="33"/>
      <c r="B21" s="34"/>
      <c r="C21" s="33"/>
      <c r="D21" s="28" t="s">
        <v>27</v>
      </c>
      <c r="E21" s="33"/>
      <c r="F21" s="33"/>
      <c r="G21" s="33"/>
      <c r="H21" s="33"/>
      <c r="I21" s="28" t="s">
        <v>22</v>
      </c>
      <c r="J21" s="29" t="str">
        <f>Rekapitulácia!AN13</f>
        <v>Vyplň údaj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hidden="1" customHeight="1">
      <c r="A22" s="33"/>
      <c r="B22" s="34"/>
      <c r="C22" s="33"/>
      <c r="D22" s="33"/>
      <c r="E22" s="285" t="str">
        <f>Rekapitulácia!E14</f>
        <v>Vyplň údaj</v>
      </c>
      <c r="F22" s="263"/>
      <c r="G22" s="263"/>
      <c r="H22" s="263"/>
      <c r="I22" s="28" t="s">
        <v>25</v>
      </c>
      <c r="J22" s="29" t="str">
        <f>Rekapitulácia!AN14</f>
        <v>Vyplň údaj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5" hidden="1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hidden="1" customHeight="1">
      <c r="A24" s="33"/>
      <c r="B24" s="34"/>
      <c r="C24" s="33"/>
      <c r="D24" s="28" t="s">
        <v>29</v>
      </c>
      <c r="E24" s="33"/>
      <c r="F24" s="33"/>
      <c r="G24" s="33"/>
      <c r="H24" s="33"/>
      <c r="I24" s="28" t="s">
        <v>22</v>
      </c>
      <c r="J24" s="26" t="s">
        <v>30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hidden="1" customHeight="1">
      <c r="A25" s="33"/>
      <c r="B25" s="34"/>
      <c r="C25" s="33"/>
      <c r="D25" s="33"/>
      <c r="E25" s="26" t="s">
        <v>31</v>
      </c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5" hidden="1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hidden="1" customHeight="1">
      <c r="A27" s="33"/>
      <c r="B27" s="34"/>
      <c r="C27" s="33"/>
      <c r="D27" s="28" t="s">
        <v>34</v>
      </c>
      <c r="E27" s="33"/>
      <c r="F27" s="33"/>
      <c r="G27" s="33"/>
      <c r="H27" s="33"/>
      <c r="I27" s="28" t="s">
        <v>22</v>
      </c>
      <c r="J27" s="26" t="s">
        <v>1</v>
      </c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hidden="1" customHeight="1">
      <c r="A28" s="33"/>
      <c r="B28" s="34"/>
      <c r="C28" s="33"/>
      <c r="D28" s="33"/>
      <c r="E28" s="26" t="s">
        <v>31</v>
      </c>
      <c r="F28" s="33"/>
      <c r="G28" s="33"/>
      <c r="H28" s="33"/>
      <c r="I28" s="28" t="s">
        <v>25</v>
      </c>
      <c r="J28" s="26" t="s">
        <v>1</v>
      </c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hidden="1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hidden="1" customHeight="1">
      <c r="A30" s="33"/>
      <c r="B30" s="34"/>
      <c r="C30" s="33"/>
      <c r="D30" s="28" t="s">
        <v>35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hidden="1" customHeight="1">
      <c r="A31" s="104"/>
      <c r="B31" s="105"/>
      <c r="C31" s="104"/>
      <c r="D31" s="104"/>
      <c r="E31" s="267" t="s">
        <v>1</v>
      </c>
      <c r="F31" s="267"/>
      <c r="G31" s="267"/>
      <c r="H31" s="267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5" hidden="1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hidden="1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hidden="1" customHeight="1">
      <c r="A34" s="33"/>
      <c r="B34" s="34"/>
      <c r="C34" s="33"/>
      <c r="D34" s="107" t="s">
        <v>36</v>
      </c>
      <c r="E34" s="33"/>
      <c r="F34" s="33"/>
      <c r="G34" s="33"/>
      <c r="H34" s="33"/>
      <c r="I34" s="33"/>
      <c r="J34" s="75">
        <f>ROUND(J140,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5" hidden="1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33"/>
      <c r="F36" s="37" t="s">
        <v>38</v>
      </c>
      <c r="G36" s="33"/>
      <c r="H36" s="33"/>
      <c r="I36" s="37" t="s">
        <v>37</v>
      </c>
      <c r="J36" s="37" t="s">
        <v>39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103" t="s">
        <v>40</v>
      </c>
      <c r="E37" s="39" t="s">
        <v>41</v>
      </c>
      <c r="F37" s="108">
        <f>ROUND((SUM(BE140:BE392)),  2)</f>
        <v>0</v>
      </c>
      <c r="G37" s="109"/>
      <c r="H37" s="109"/>
      <c r="I37" s="110">
        <v>0.2</v>
      </c>
      <c r="J37" s="108">
        <f>ROUND(((SUM(BE140:BE392))*I37),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39" t="s">
        <v>42</v>
      </c>
      <c r="F38" s="108">
        <f>ROUND((SUM(BF140:BF392)),  2)</f>
        <v>0</v>
      </c>
      <c r="G38" s="109"/>
      <c r="H38" s="109"/>
      <c r="I38" s="110">
        <v>0.2</v>
      </c>
      <c r="J38" s="108">
        <f>ROUND(((SUM(BF140:BF392))*I38),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43</v>
      </c>
      <c r="F39" s="111">
        <f>ROUND((SUM(BG140:BG392)),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hidden="1" customHeight="1">
      <c r="A40" s="33"/>
      <c r="B40" s="34"/>
      <c r="C40" s="33"/>
      <c r="D40" s="33"/>
      <c r="E40" s="28" t="s">
        <v>44</v>
      </c>
      <c r="F40" s="111">
        <f>ROUND((SUM(BH140:BH392)),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5" hidden="1" customHeight="1">
      <c r="A41" s="33"/>
      <c r="B41" s="34"/>
      <c r="C41" s="33"/>
      <c r="D41" s="33"/>
      <c r="E41" s="39" t="s">
        <v>45</v>
      </c>
      <c r="F41" s="108">
        <f>ROUND((SUM(BI140:BI392)),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5" hidden="1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hidden="1" customHeight="1">
      <c r="A43" s="33"/>
      <c r="B43" s="34"/>
      <c r="C43" s="113"/>
      <c r="D43" s="114" t="s">
        <v>46</v>
      </c>
      <c r="E43" s="64"/>
      <c r="F43" s="64"/>
      <c r="G43" s="115" t="s">
        <v>47</v>
      </c>
      <c r="H43" s="116" t="s">
        <v>48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5" hidden="1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5" hidden="1" customHeight="1">
      <c r="B45" s="21"/>
      <c r="L45" s="21"/>
    </row>
    <row r="46" spans="1:31" s="1" customFormat="1" ht="14.45" hidden="1" customHeight="1">
      <c r="B46" s="21"/>
      <c r="L46" s="21"/>
    </row>
    <row r="47" spans="1:31" s="1" customFormat="1" ht="14.45" hidden="1" customHeight="1">
      <c r="B47" s="21"/>
      <c r="L47" s="21"/>
    </row>
    <row r="48" spans="1:31" s="1" customFormat="1" ht="14.45" hidden="1" customHeight="1">
      <c r="B48" s="21"/>
      <c r="L48" s="21"/>
    </row>
    <row r="49" spans="1:31" s="1" customFormat="1" ht="14.45" hidden="1" customHeight="1">
      <c r="B49" s="21"/>
      <c r="L49" s="21"/>
    </row>
    <row r="50" spans="1:31" s="2" customFormat="1" ht="14.45" hidden="1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idden="1">
      <c r="B51" s="21"/>
      <c r="L51" s="21"/>
    </row>
    <row r="52" spans="1:31" hidden="1">
      <c r="B52" s="21"/>
      <c r="L52" s="21"/>
    </row>
    <row r="53" spans="1:31" hidden="1">
      <c r="B53" s="21"/>
      <c r="L53" s="21"/>
    </row>
    <row r="54" spans="1:31" hidden="1">
      <c r="B54" s="21"/>
      <c r="L54" s="21"/>
    </row>
    <row r="55" spans="1:31" hidden="1">
      <c r="B55" s="21"/>
      <c r="L55" s="21"/>
    </row>
    <row r="56" spans="1:31" hidden="1">
      <c r="B56" s="21"/>
      <c r="L56" s="21"/>
    </row>
    <row r="57" spans="1:31" hidden="1">
      <c r="B57" s="21"/>
      <c r="L57" s="21"/>
    </row>
    <row r="58" spans="1:31" hidden="1">
      <c r="B58" s="21"/>
      <c r="L58" s="21"/>
    </row>
    <row r="59" spans="1:31" hidden="1">
      <c r="B59" s="21"/>
      <c r="L59" s="21"/>
    </row>
    <row r="60" spans="1:31" hidden="1">
      <c r="B60" s="21"/>
      <c r="L60" s="21"/>
    </row>
    <row r="61" spans="1:31" s="2" customFormat="1" ht="12.75" hidden="1">
      <c r="A61" s="33"/>
      <c r="B61" s="34"/>
      <c r="C61" s="33"/>
      <c r="D61" s="49" t="s">
        <v>51</v>
      </c>
      <c r="E61" s="36"/>
      <c r="F61" s="119" t="s">
        <v>52</v>
      </c>
      <c r="G61" s="49" t="s">
        <v>51</v>
      </c>
      <c r="H61" s="36"/>
      <c r="I61" s="36"/>
      <c r="J61" s="120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idden="1">
      <c r="B62" s="21"/>
      <c r="L62" s="21"/>
    </row>
    <row r="63" spans="1:31" hidden="1">
      <c r="B63" s="21"/>
      <c r="L63" s="21"/>
    </row>
    <row r="64" spans="1:31" hidden="1">
      <c r="B64" s="21"/>
      <c r="L64" s="21"/>
    </row>
    <row r="65" spans="1:31" s="2" customFormat="1" ht="12.75" hidden="1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idden="1">
      <c r="B66" s="21"/>
      <c r="L66" s="21"/>
    </row>
    <row r="67" spans="1:31" hidden="1">
      <c r="B67" s="21"/>
      <c r="L67" s="21"/>
    </row>
    <row r="68" spans="1:31" hidden="1">
      <c r="B68" s="21"/>
      <c r="L68" s="21"/>
    </row>
    <row r="69" spans="1:31" hidden="1">
      <c r="B69" s="21"/>
      <c r="L69" s="21"/>
    </row>
    <row r="70" spans="1:31" hidden="1">
      <c r="B70" s="21"/>
      <c r="L70" s="21"/>
    </row>
    <row r="71" spans="1:31" hidden="1">
      <c r="B71" s="21"/>
      <c r="L71" s="21"/>
    </row>
    <row r="72" spans="1:31" hidden="1">
      <c r="B72" s="21"/>
      <c r="L72" s="21"/>
    </row>
    <row r="73" spans="1:31" hidden="1">
      <c r="B73" s="21"/>
      <c r="L73" s="21"/>
    </row>
    <row r="74" spans="1:31" hidden="1">
      <c r="B74" s="21"/>
      <c r="L74" s="21"/>
    </row>
    <row r="75" spans="1:31" hidden="1">
      <c r="B75" s="21"/>
      <c r="L75" s="21"/>
    </row>
    <row r="76" spans="1:31" s="2" customFormat="1" ht="12.75" hidden="1">
      <c r="A76" s="33"/>
      <c r="B76" s="34"/>
      <c r="C76" s="33"/>
      <c r="D76" s="49" t="s">
        <v>51</v>
      </c>
      <c r="E76" s="36"/>
      <c r="F76" s="119" t="s">
        <v>52</v>
      </c>
      <c r="G76" s="49" t="s">
        <v>51</v>
      </c>
      <c r="H76" s="36"/>
      <c r="I76" s="36"/>
      <c r="J76" s="120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hidden="1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idden="1"/>
    <row r="79" spans="1:31" hidden="1"/>
    <row r="80" spans="1:31" hidden="1"/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141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81" t="str">
        <f>E7</f>
        <v>Syráreň - sociálne zázemie 2. NP</v>
      </c>
      <c r="F85" s="282"/>
      <c r="G85" s="282"/>
      <c r="H85" s="282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135</v>
      </c>
      <c r="L86" s="21"/>
    </row>
    <row r="87" spans="1:31" s="1" customFormat="1" ht="16.5" customHeight="1">
      <c r="B87" s="21"/>
      <c r="E87" s="281" t="s">
        <v>136</v>
      </c>
      <c r="F87" s="245"/>
      <c r="G87" s="245"/>
      <c r="H87" s="245"/>
      <c r="L87" s="21"/>
    </row>
    <row r="88" spans="1:31" s="1" customFormat="1" ht="12" customHeight="1">
      <c r="B88" s="21"/>
      <c r="C88" s="28" t="s">
        <v>137</v>
      </c>
      <c r="L88" s="21"/>
    </row>
    <row r="89" spans="1:31" s="2" customFormat="1" ht="16.5" customHeight="1">
      <c r="A89" s="33"/>
      <c r="B89" s="34"/>
      <c r="C89" s="33"/>
      <c r="D89" s="33"/>
      <c r="E89" s="283" t="s">
        <v>138</v>
      </c>
      <c r="F89" s="284"/>
      <c r="G89" s="284"/>
      <c r="H89" s="284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139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72" t="str">
        <f>E13</f>
        <v>2022-03112 - 1.1.2 Stavebné riešenie</v>
      </c>
      <c r="F91" s="284"/>
      <c r="G91" s="284"/>
      <c r="H91" s="284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18</v>
      </c>
      <c r="D93" s="33"/>
      <c r="E93" s="33"/>
      <c r="F93" s="26" t="str">
        <f>F16</f>
        <v>Bánovce na Bebravou</v>
      </c>
      <c r="G93" s="33"/>
      <c r="H93" s="33"/>
      <c r="I93" s="28" t="s">
        <v>20</v>
      </c>
      <c r="J93" s="59">
        <f>IF(J16="","",J16)</f>
        <v>44612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5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5.2" customHeight="1">
      <c r="A95" s="33"/>
      <c r="B95" s="34"/>
      <c r="C95" s="28" t="s">
        <v>21</v>
      </c>
      <c r="D95" s="33"/>
      <c r="E95" s="33"/>
      <c r="F95" s="26" t="str">
        <f>E19</f>
        <v>MILSY a.s.</v>
      </c>
      <c r="G95" s="33"/>
      <c r="H95" s="33"/>
      <c r="I95" s="28" t="s">
        <v>29</v>
      </c>
      <c r="J95" s="31" t="str">
        <f>E25</f>
        <v>Ing. Ivan Leitmann</v>
      </c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2" customHeight="1">
      <c r="A96" s="33"/>
      <c r="B96" s="34"/>
      <c r="C96" s="28" t="s">
        <v>27</v>
      </c>
      <c r="D96" s="33"/>
      <c r="E96" s="33"/>
      <c r="F96" s="26" t="str">
        <f>IF(E22="","",E22)</f>
        <v>Vyplň údaj</v>
      </c>
      <c r="G96" s="33"/>
      <c r="H96" s="33"/>
      <c r="I96" s="28" t="s">
        <v>34</v>
      </c>
      <c r="J96" s="31" t="str">
        <f>E28</f>
        <v>Ing. Ivan Leitmann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142</v>
      </c>
      <c r="D98" s="113"/>
      <c r="E98" s="113"/>
      <c r="F98" s="113"/>
      <c r="G98" s="113"/>
      <c r="H98" s="113"/>
      <c r="I98" s="113"/>
      <c r="J98" s="122" t="s">
        <v>143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" customHeight="1">
      <c r="A100" s="33"/>
      <c r="B100" s="34"/>
      <c r="C100" s="123" t="s">
        <v>144</v>
      </c>
      <c r="D100" s="33"/>
      <c r="E100" s="33"/>
      <c r="F100" s="33"/>
      <c r="G100" s="33"/>
      <c r="H100" s="33"/>
      <c r="I100" s="33"/>
      <c r="J100" s="75">
        <f>J140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145</v>
      </c>
    </row>
    <row r="101" spans="1:47" s="9" customFormat="1" ht="24.95" customHeight="1">
      <c r="B101" s="124"/>
      <c r="D101" s="125" t="s">
        <v>146</v>
      </c>
      <c r="E101" s="126"/>
      <c r="F101" s="126"/>
      <c r="G101" s="126"/>
      <c r="H101" s="126"/>
      <c r="I101" s="126"/>
      <c r="J101" s="127">
        <f>J141</f>
        <v>0</v>
      </c>
      <c r="L101" s="124"/>
    </row>
    <row r="102" spans="1:47" s="10" customFormat="1" ht="19.899999999999999" customHeight="1">
      <c r="B102" s="128"/>
      <c r="D102" s="129" t="s">
        <v>147</v>
      </c>
      <c r="E102" s="130"/>
      <c r="F102" s="130"/>
      <c r="G102" s="130"/>
      <c r="H102" s="130"/>
      <c r="I102" s="130"/>
      <c r="J102" s="131">
        <f>J142</f>
        <v>0</v>
      </c>
      <c r="L102" s="128"/>
    </row>
    <row r="103" spans="1:47" s="10" customFormat="1" ht="19.899999999999999" customHeight="1">
      <c r="B103" s="128"/>
      <c r="D103" s="129" t="s">
        <v>148</v>
      </c>
      <c r="E103" s="130"/>
      <c r="F103" s="130"/>
      <c r="G103" s="130"/>
      <c r="H103" s="130"/>
      <c r="I103" s="130"/>
      <c r="J103" s="131">
        <f>J163</f>
        <v>0</v>
      </c>
      <c r="L103" s="128"/>
    </row>
    <row r="104" spans="1:47" s="10" customFormat="1" ht="19.899999999999999" customHeight="1">
      <c r="B104" s="128"/>
      <c r="D104" s="129" t="s">
        <v>265</v>
      </c>
      <c r="E104" s="130"/>
      <c r="F104" s="130"/>
      <c r="G104" s="130"/>
      <c r="H104" s="130"/>
      <c r="I104" s="130"/>
      <c r="J104" s="131">
        <f>J185</f>
        <v>0</v>
      </c>
      <c r="L104" s="128"/>
    </row>
    <row r="105" spans="1:47" s="10" customFormat="1" ht="19.899999999999999" customHeight="1">
      <c r="B105" s="128"/>
      <c r="D105" s="129" t="s">
        <v>266</v>
      </c>
      <c r="E105" s="130"/>
      <c r="F105" s="130"/>
      <c r="G105" s="130"/>
      <c r="H105" s="130"/>
      <c r="I105" s="130"/>
      <c r="J105" s="131">
        <f>J193</f>
        <v>0</v>
      </c>
      <c r="L105" s="128"/>
    </row>
    <row r="106" spans="1:47" s="10" customFormat="1" ht="19.899999999999999" customHeight="1">
      <c r="B106" s="128"/>
      <c r="D106" s="129" t="s">
        <v>150</v>
      </c>
      <c r="E106" s="130"/>
      <c r="F106" s="130"/>
      <c r="G106" s="130"/>
      <c r="H106" s="130"/>
      <c r="I106" s="130"/>
      <c r="J106" s="131">
        <f>J208</f>
        <v>0</v>
      </c>
      <c r="L106" s="128"/>
    </row>
    <row r="107" spans="1:47" s="10" customFormat="1" ht="19.899999999999999" customHeight="1">
      <c r="B107" s="128"/>
      <c r="D107" s="129" t="s">
        <v>151</v>
      </c>
      <c r="E107" s="130"/>
      <c r="F107" s="130"/>
      <c r="G107" s="130"/>
      <c r="H107" s="130"/>
      <c r="I107" s="130"/>
      <c r="J107" s="131">
        <f>J225</f>
        <v>0</v>
      </c>
      <c r="L107" s="128"/>
    </row>
    <row r="108" spans="1:47" s="9" customFormat="1" ht="24.95" customHeight="1">
      <c r="B108" s="124"/>
      <c r="D108" s="125" t="s">
        <v>267</v>
      </c>
      <c r="E108" s="126"/>
      <c r="F108" s="126"/>
      <c r="G108" s="126"/>
      <c r="H108" s="126"/>
      <c r="I108" s="126"/>
      <c r="J108" s="127">
        <f>J227</f>
        <v>0</v>
      </c>
      <c r="L108" s="124"/>
    </row>
    <row r="109" spans="1:47" s="10" customFormat="1" ht="19.899999999999999" customHeight="1">
      <c r="B109" s="128"/>
      <c r="D109" s="129" t="s">
        <v>268</v>
      </c>
      <c r="E109" s="130"/>
      <c r="F109" s="130"/>
      <c r="G109" s="130"/>
      <c r="H109" s="130"/>
      <c r="I109" s="130"/>
      <c r="J109" s="131">
        <f>J228</f>
        <v>0</v>
      </c>
      <c r="L109" s="128"/>
    </row>
    <row r="110" spans="1:47" s="10" customFormat="1" ht="19.899999999999999" customHeight="1">
      <c r="B110" s="128"/>
      <c r="D110" s="129" t="s">
        <v>269</v>
      </c>
      <c r="E110" s="130"/>
      <c r="F110" s="130"/>
      <c r="G110" s="130"/>
      <c r="H110" s="130"/>
      <c r="I110" s="130"/>
      <c r="J110" s="131">
        <f>J250</f>
        <v>0</v>
      </c>
      <c r="L110" s="128"/>
    </row>
    <row r="111" spans="1:47" s="10" customFormat="1" ht="19.899999999999999" customHeight="1">
      <c r="B111" s="128"/>
      <c r="D111" s="129" t="s">
        <v>270</v>
      </c>
      <c r="E111" s="130"/>
      <c r="F111" s="130"/>
      <c r="G111" s="130"/>
      <c r="H111" s="130"/>
      <c r="I111" s="130"/>
      <c r="J111" s="131">
        <f>J252</f>
        <v>0</v>
      </c>
      <c r="L111" s="128"/>
    </row>
    <row r="112" spans="1:47" s="10" customFormat="1" ht="19.899999999999999" customHeight="1">
      <c r="B112" s="128"/>
      <c r="D112" s="129" t="s">
        <v>271</v>
      </c>
      <c r="E112" s="130"/>
      <c r="F112" s="130"/>
      <c r="G112" s="130"/>
      <c r="H112" s="130"/>
      <c r="I112" s="130"/>
      <c r="J112" s="131">
        <f>J259</f>
        <v>0</v>
      </c>
      <c r="L112" s="128"/>
    </row>
    <row r="113" spans="1:31" s="10" customFormat="1" ht="19.899999999999999" customHeight="1">
      <c r="B113" s="128"/>
      <c r="D113" s="129" t="s">
        <v>272</v>
      </c>
      <c r="E113" s="130"/>
      <c r="F113" s="130"/>
      <c r="G113" s="130"/>
      <c r="H113" s="130"/>
      <c r="I113" s="130"/>
      <c r="J113" s="131">
        <f>J267</f>
        <v>0</v>
      </c>
      <c r="L113" s="128"/>
    </row>
    <row r="114" spans="1:31" s="10" customFormat="1" ht="19.899999999999999" customHeight="1">
      <c r="B114" s="128"/>
      <c r="D114" s="129" t="s">
        <v>273</v>
      </c>
      <c r="E114" s="130"/>
      <c r="F114" s="130"/>
      <c r="G114" s="130"/>
      <c r="H114" s="130"/>
      <c r="I114" s="130"/>
      <c r="J114" s="131">
        <f>J362</f>
        <v>0</v>
      </c>
      <c r="L114" s="128"/>
    </row>
    <row r="115" spans="1:31" s="9" customFormat="1" ht="24.95" customHeight="1">
      <c r="B115" s="124"/>
      <c r="D115" s="125" t="s">
        <v>274</v>
      </c>
      <c r="E115" s="126"/>
      <c r="F115" s="126"/>
      <c r="G115" s="126"/>
      <c r="H115" s="126"/>
      <c r="I115" s="126"/>
      <c r="J115" s="127">
        <f>J382</f>
        <v>0</v>
      </c>
      <c r="L115" s="124"/>
    </row>
    <row r="116" spans="1:31" s="10" customFormat="1" ht="19.899999999999999" customHeight="1">
      <c r="B116" s="128"/>
      <c r="D116" s="129" t="s">
        <v>275</v>
      </c>
      <c r="E116" s="130"/>
      <c r="F116" s="130"/>
      <c r="G116" s="130"/>
      <c r="H116" s="130"/>
      <c r="I116" s="130"/>
      <c r="J116" s="131">
        <f>J383</f>
        <v>0</v>
      </c>
      <c r="L116" s="128"/>
    </row>
    <row r="117" spans="1:31" s="2" customFormat="1" ht="21.7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6.95" customHeight="1">
      <c r="A118" s="33"/>
      <c r="B118" s="51"/>
      <c r="C118" s="52"/>
      <c r="D118" s="52"/>
      <c r="E118" s="52"/>
      <c r="F118" s="52"/>
      <c r="G118" s="52"/>
      <c r="H118" s="52"/>
      <c r="I118" s="52"/>
      <c r="J118" s="52"/>
      <c r="K118" s="52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22" spans="1:31" s="2" customFormat="1" ht="6.95" customHeight="1">
      <c r="A122" s="33"/>
      <c r="B122" s="53"/>
      <c r="C122" s="54"/>
      <c r="D122" s="54"/>
      <c r="E122" s="54"/>
      <c r="F122" s="54"/>
      <c r="G122" s="54"/>
      <c r="H122" s="54"/>
      <c r="I122" s="54"/>
      <c r="J122" s="54"/>
      <c r="K122" s="54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24.95" customHeight="1">
      <c r="A123" s="33"/>
      <c r="B123" s="34"/>
      <c r="C123" s="22" t="s">
        <v>152</v>
      </c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8" t="s">
        <v>14</v>
      </c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6.5" customHeight="1">
      <c r="A126" s="33"/>
      <c r="B126" s="34"/>
      <c r="C126" s="33"/>
      <c r="D126" s="33"/>
      <c r="E126" s="281" t="str">
        <f>E7</f>
        <v>Syráreň - sociálne zázemie 2. NP</v>
      </c>
      <c r="F126" s="282"/>
      <c r="G126" s="282"/>
      <c r="H126" s="282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1" customFormat="1" ht="12" customHeight="1">
      <c r="B127" s="21"/>
      <c r="C127" s="28" t="s">
        <v>135</v>
      </c>
      <c r="L127" s="21"/>
    </row>
    <row r="128" spans="1:31" s="1" customFormat="1" ht="16.5" customHeight="1">
      <c r="B128" s="21"/>
      <c r="E128" s="281" t="s">
        <v>136</v>
      </c>
      <c r="F128" s="245"/>
      <c r="G128" s="245"/>
      <c r="H128" s="245"/>
      <c r="L128" s="21"/>
    </row>
    <row r="129" spans="1:65" s="1" customFormat="1" ht="12" customHeight="1">
      <c r="B129" s="21"/>
      <c r="C129" s="28" t="s">
        <v>137</v>
      </c>
      <c r="L129" s="21"/>
    </row>
    <row r="130" spans="1:65" s="2" customFormat="1" ht="16.5" customHeight="1">
      <c r="A130" s="33"/>
      <c r="B130" s="34"/>
      <c r="C130" s="33"/>
      <c r="D130" s="33"/>
      <c r="E130" s="283" t="s">
        <v>138</v>
      </c>
      <c r="F130" s="284"/>
      <c r="G130" s="284"/>
      <c r="H130" s="284"/>
      <c r="I130" s="33"/>
      <c r="J130" s="33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2" customHeight="1">
      <c r="A131" s="33"/>
      <c r="B131" s="34"/>
      <c r="C131" s="28" t="s">
        <v>139</v>
      </c>
      <c r="D131" s="33"/>
      <c r="E131" s="33"/>
      <c r="F131" s="33"/>
      <c r="G131" s="33"/>
      <c r="H131" s="33"/>
      <c r="I131" s="33"/>
      <c r="J131" s="33"/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6.5" customHeight="1">
      <c r="A132" s="33"/>
      <c r="B132" s="34"/>
      <c r="C132" s="33"/>
      <c r="D132" s="33"/>
      <c r="E132" s="272" t="str">
        <f>E13</f>
        <v>2022-03112 - 1.1.2 Stavebné riešenie</v>
      </c>
      <c r="F132" s="284"/>
      <c r="G132" s="284"/>
      <c r="H132" s="284"/>
      <c r="I132" s="33"/>
      <c r="J132" s="33"/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6.95" customHeight="1">
      <c r="A133" s="33"/>
      <c r="B133" s="34"/>
      <c r="C133" s="33"/>
      <c r="D133" s="33"/>
      <c r="E133" s="33"/>
      <c r="F133" s="33"/>
      <c r="G133" s="33"/>
      <c r="H133" s="33"/>
      <c r="I133" s="33"/>
      <c r="J133" s="33"/>
      <c r="K133" s="33"/>
      <c r="L133" s="46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2" customHeight="1">
      <c r="A134" s="33"/>
      <c r="B134" s="34"/>
      <c r="C134" s="28" t="s">
        <v>18</v>
      </c>
      <c r="D134" s="33"/>
      <c r="E134" s="33"/>
      <c r="F134" s="26" t="str">
        <f>F16</f>
        <v>Bánovce na Bebravou</v>
      </c>
      <c r="G134" s="33"/>
      <c r="H134" s="33"/>
      <c r="I134" s="28" t="s">
        <v>20</v>
      </c>
      <c r="J134" s="59">
        <f>IF(J16="","",J16)</f>
        <v>44612</v>
      </c>
      <c r="K134" s="33"/>
      <c r="L134" s="46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6.95" customHeight="1">
      <c r="A135" s="33"/>
      <c r="B135" s="34"/>
      <c r="C135" s="33"/>
      <c r="D135" s="33"/>
      <c r="E135" s="33"/>
      <c r="F135" s="33"/>
      <c r="G135" s="33"/>
      <c r="H135" s="33"/>
      <c r="I135" s="33"/>
      <c r="J135" s="33"/>
      <c r="K135" s="33"/>
      <c r="L135" s="46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2" customFormat="1" ht="15.2" customHeight="1">
      <c r="A136" s="33"/>
      <c r="B136" s="34"/>
      <c r="C136" s="28" t="s">
        <v>21</v>
      </c>
      <c r="D136" s="33"/>
      <c r="E136" s="33"/>
      <c r="F136" s="26" t="str">
        <f>E19</f>
        <v>MILSY a.s.</v>
      </c>
      <c r="G136" s="33"/>
      <c r="H136" s="33"/>
      <c r="I136" s="28" t="s">
        <v>29</v>
      </c>
      <c r="J136" s="31" t="str">
        <f>E25</f>
        <v>Ing. Ivan Leitmann</v>
      </c>
      <c r="K136" s="33"/>
      <c r="L136" s="46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5" s="2" customFormat="1" ht="15.2" customHeight="1">
      <c r="A137" s="33"/>
      <c r="B137" s="34"/>
      <c r="C137" s="28" t="s">
        <v>27</v>
      </c>
      <c r="D137" s="33"/>
      <c r="E137" s="33"/>
      <c r="F137" s="26" t="str">
        <f>IF(E22="","",E22)</f>
        <v>Vyplň údaj</v>
      </c>
      <c r="G137" s="33"/>
      <c r="H137" s="33"/>
      <c r="I137" s="28" t="s">
        <v>34</v>
      </c>
      <c r="J137" s="31" t="str">
        <f>E28</f>
        <v>Ing. Ivan Leitmann</v>
      </c>
      <c r="K137" s="33"/>
      <c r="L137" s="46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5" s="2" customFormat="1" ht="10.35" customHeight="1">
      <c r="A138" s="33"/>
      <c r="B138" s="34"/>
      <c r="C138" s="33"/>
      <c r="D138" s="33"/>
      <c r="E138" s="33"/>
      <c r="F138" s="33"/>
      <c r="G138" s="33"/>
      <c r="H138" s="33"/>
      <c r="I138" s="33"/>
      <c r="J138" s="33"/>
      <c r="K138" s="33"/>
      <c r="L138" s="46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65" s="11" customFormat="1" ht="29.25" customHeight="1">
      <c r="A139" s="132"/>
      <c r="B139" s="133"/>
      <c r="C139" s="134" t="s">
        <v>153</v>
      </c>
      <c r="D139" s="135" t="s">
        <v>61</v>
      </c>
      <c r="E139" s="135" t="s">
        <v>57</v>
      </c>
      <c r="F139" s="135" t="s">
        <v>58</v>
      </c>
      <c r="G139" s="135" t="s">
        <v>154</v>
      </c>
      <c r="H139" s="135" t="s">
        <v>155</v>
      </c>
      <c r="I139" s="135" t="s">
        <v>156</v>
      </c>
      <c r="J139" s="136" t="s">
        <v>143</v>
      </c>
      <c r="K139" s="137" t="s">
        <v>157</v>
      </c>
      <c r="L139" s="138"/>
      <c r="M139" s="66" t="s">
        <v>1</v>
      </c>
      <c r="N139" s="67" t="s">
        <v>40</v>
      </c>
      <c r="O139" s="67" t="s">
        <v>158</v>
      </c>
      <c r="P139" s="67" t="s">
        <v>159</v>
      </c>
      <c r="Q139" s="67" t="s">
        <v>160</v>
      </c>
      <c r="R139" s="67" t="s">
        <v>161</v>
      </c>
      <c r="S139" s="67" t="s">
        <v>162</v>
      </c>
      <c r="T139" s="68" t="s">
        <v>163</v>
      </c>
      <c r="U139" s="132"/>
      <c r="V139" s="132"/>
      <c r="W139" s="132"/>
      <c r="X139" s="132"/>
      <c r="Y139" s="132"/>
      <c r="Z139" s="132"/>
      <c r="AA139" s="132"/>
      <c r="AB139" s="132"/>
      <c r="AC139" s="132"/>
      <c r="AD139" s="132"/>
      <c r="AE139" s="132"/>
    </row>
    <row r="140" spans="1:65" s="2" customFormat="1" ht="22.9" customHeight="1">
      <c r="A140" s="33"/>
      <c r="B140" s="34"/>
      <c r="C140" s="73" t="s">
        <v>144</v>
      </c>
      <c r="D140" s="33"/>
      <c r="E140" s="33"/>
      <c r="F140" s="33"/>
      <c r="G140" s="33"/>
      <c r="H140" s="33"/>
      <c r="I140" s="33"/>
      <c r="J140" s="139">
        <f>BK140</f>
        <v>0</v>
      </c>
      <c r="K140" s="33"/>
      <c r="L140" s="34"/>
      <c r="M140" s="69"/>
      <c r="N140" s="60"/>
      <c r="O140" s="70"/>
      <c r="P140" s="140">
        <f>P141+P227+P382</f>
        <v>0</v>
      </c>
      <c r="Q140" s="70"/>
      <c r="R140" s="140">
        <f>R141+R227+R382</f>
        <v>78.135873849445005</v>
      </c>
      <c r="S140" s="70"/>
      <c r="T140" s="141">
        <f>T141+T227+T382</f>
        <v>7.8044000000000002E-2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8" t="s">
        <v>75</v>
      </c>
      <c r="AU140" s="18" t="s">
        <v>145</v>
      </c>
      <c r="BK140" s="142">
        <f>BK141+BK227+BK382</f>
        <v>0</v>
      </c>
    </row>
    <row r="141" spans="1:65" s="12" customFormat="1" ht="25.9" customHeight="1">
      <c r="B141" s="143"/>
      <c r="D141" s="144" t="s">
        <v>75</v>
      </c>
      <c r="E141" s="145" t="s">
        <v>164</v>
      </c>
      <c r="F141" s="145" t="s">
        <v>165</v>
      </c>
      <c r="I141" s="146"/>
      <c r="J141" s="147">
        <f>BK141</f>
        <v>0</v>
      </c>
      <c r="L141" s="143"/>
      <c r="M141" s="148"/>
      <c r="N141" s="149"/>
      <c r="O141" s="149"/>
      <c r="P141" s="150">
        <f>P142+P163+P185+P193+P208+P225</f>
        <v>0</v>
      </c>
      <c r="Q141" s="149"/>
      <c r="R141" s="150">
        <f>R142+R163+R185+R193+R208+R225</f>
        <v>68.885101174444998</v>
      </c>
      <c r="S141" s="149"/>
      <c r="T141" s="151">
        <f>T142+T163+T185+T193+T208+T225</f>
        <v>0</v>
      </c>
      <c r="AR141" s="144" t="s">
        <v>83</v>
      </c>
      <c r="AT141" s="152" t="s">
        <v>75</v>
      </c>
      <c r="AU141" s="152" t="s">
        <v>76</v>
      </c>
      <c r="AY141" s="144" t="s">
        <v>166</v>
      </c>
      <c r="BK141" s="153">
        <f>BK142+BK163+BK185+BK193+BK208+BK225</f>
        <v>0</v>
      </c>
    </row>
    <row r="142" spans="1:65" s="12" customFormat="1" ht="22.9" customHeight="1">
      <c r="B142" s="143"/>
      <c r="D142" s="144" t="s">
        <v>75</v>
      </c>
      <c r="E142" s="154" t="s">
        <v>83</v>
      </c>
      <c r="F142" s="154" t="s">
        <v>167</v>
      </c>
      <c r="I142" s="146"/>
      <c r="J142" s="155">
        <f>BK142</f>
        <v>0</v>
      </c>
      <c r="L142" s="143"/>
      <c r="M142" s="148"/>
      <c r="N142" s="149"/>
      <c r="O142" s="149"/>
      <c r="P142" s="150">
        <f>SUM(P143:P162)</f>
        <v>0</v>
      </c>
      <c r="Q142" s="149"/>
      <c r="R142" s="150">
        <f>SUM(R143:R162)</f>
        <v>20.652000000000001</v>
      </c>
      <c r="S142" s="149"/>
      <c r="T142" s="151">
        <f>SUM(T143:T162)</f>
        <v>0</v>
      </c>
      <c r="AR142" s="144" t="s">
        <v>83</v>
      </c>
      <c r="AT142" s="152" t="s">
        <v>75</v>
      </c>
      <c r="AU142" s="152" t="s">
        <v>83</v>
      </c>
      <c r="AY142" s="144" t="s">
        <v>166</v>
      </c>
      <c r="BK142" s="153">
        <f>SUM(BK143:BK162)</f>
        <v>0</v>
      </c>
    </row>
    <row r="143" spans="1:65" s="2" customFormat="1" ht="21.75" customHeight="1">
      <c r="A143" s="33"/>
      <c r="B143" s="156"/>
      <c r="C143" s="157" t="s">
        <v>83</v>
      </c>
      <c r="D143" s="157" t="s">
        <v>168</v>
      </c>
      <c r="E143" s="158" t="s">
        <v>276</v>
      </c>
      <c r="F143" s="159" t="s">
        <v>277</v>
      </c>
      <c r="G143" s="160" t="s">
        <v>178</v>
      </c>
      <c r="H143" s="161">
        <v>18.058</v>
      </c>
      <c r="I143" s="162"/>
      <c r="J143" s="161">
        <f>ROUND(I143*H143,3)</f>
        <v>0</v>
      </c>
      <c r="K143" s="163"/>
      <c r="L143" s="34"/>
      <c r="M143" s="164" t="s">
        <v>1</v>
      </c>
      <c r="N143" s="165" t="s">
        <v>42</v>
      </c>
      <c r="O143" s="62"/>
      <c r="P143" s="166">
        <f>O143*H143</f>
        <v>0</v>
      </c>
      <c r="Q143" s="166">
        <v>0</v>
      </c>
      <c r="R143" s="166">
        <f>Q143*H143</f>
        <v>0</v>
      </c>
      <c r="S143" s="166">
        <v>0</v>
      </c>
      <c r="T143" s="167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172</v>
      </c>
      <c r="AT143" s="168" t="s">
        <v>168</v>
      </c>
      <c r="AU143" s="168" t="s">
        <v>88</v>
      </c>
      <c r="AY143" s="18" t="s">
        <v>166</v>
      </c>
      <c r="BE143" s="169">
        <f>IF(N143="základná",J143,0)</f>
        <v>0</v>
      </c>
      <c r="BF143" s="169">
        <f>IF(N143="znížená",J143,0)</f>
        <v>0</v>
      </c>
      <c r="BG143" s="169">
        <f>IF(N143="zákl. prenesená",J143,0)</f>
        <v>0</v>
      </c>
      <c r="BH143" s="169">
        <f>IF(N143="zníž. prenesená",J143,0)</f>
        <v>0</v>
      </c>
      <c r="BI143" s="169">
        <f>IF(N143="nulová",J143,0)</f>
        <v>0</v>
      </c>
      <c r="BJ143" s="18" t="s">
        <v>88</v>
      </c>
      <c r="BK143" s="170">
        <f>ROUND(I143*H143,3)</f>
        <v>0</v>
      </c>
      <c r="BL143" s="18" t="s">
        <v>172</v>
      </c>
      <c r="BM143" s="168" t="s">
        <v>278</v>
      </c>
    </row>
    <row r="144" spans="1:65" s="13" customFormat="1" ht="22.5">
      <c r="B144" s="171"/>
      <c r="D144" s="172" t="s">
        <v>174</v>
      </c>
      <c r="E144" s="173" t="s">
        <v>1</v>
      </c>
      <c r="F144" s="174" t="s">
        <v>279</v>
      </c>
      <c r="H144" s="175">
        <v>6.7839999999999998</v>
      </c>
      <c r="I144" s="176"/>
      <c r="L144" s="171"/>
      <c r="M144" s="177"/>
      <c r="N144" s="178"/>
      <c r="O144" s="178"/>
      <c r="P144" s="178"/>
      <c r="Q144" s="178"/>
      <c r="R144" s="178"/>
      <c r="S144" s="178"/>
      <c r="T144" s="179"/>
      <c r="AT144" s="173" t="s">
        <v>174</v>
      </c>
      <c r="AU144" s="173" t="s">
        <v>88</v>
      </c>
      <c r="AV144" s="13" t="s">
        <v>88</v>
      </c>
      <c r="AW144" s="13" t="s">
        <v>32</v>
      </c>
      <c r="AX144" s="13" t="s">
        <v>76</v>
      </c>
      <c r="AY144" s="173" t="s">
        <v>166</v>
      </c>
    </row>
    <row r="145" spans="1:65" s="13" customFormat="1" ht="22.5">
      <c r="B145" s="171"/>
      <c r="D145" s="172" t="s">
        <v>174</v>
      </c>
      <c r="E145" s="173" t="s">
        <v>1</v>
      </c>
      <c r="F145" s="174" t="s">
        <v>280</v>
      </c>
      <c r="H145" s="175">
        <v>7.3109999999999999</v>
      </c>
      <c r="I145" s="176"/>
      <c r="L145" s="171"/>
      <c r="M145" s="177"/>
      <c r="N145" s="178"/>
      <c r="O145" s="178"/>
      <c r="P145" s="178"/>
      <c r="Q145" s="178"/>
      <c r="R145" s="178"/>
      <c r="S145" s="178"/>
      <c r="T145" s="179"/>
      <c r="AT145" s="173" t="s">
        <v>174</v>
      </c>
      <c r="AU145" s="173" t="s">
        <v>88</v>
      </c>
      <c r="AV145" s="13" t="s">
        <v>88</v>
      </c>
      <c r="AW145" s="13" t="s">
        <v>32</v>
      </c>
      <c r="AX145" s="13" t="s">
        <v>76</v>
      </c>
      <c r="AY145" s="173" t="s">
        <v>166</v>
      </c>
    </row>
    <row r="146" spans="1:65" s="13" customFormat="1" ht="22.5">
      <c r="B146" s="171"/>
      <c r="D146" s="172" t="s">
        <v>174</v>
      </c>
      <c r="E146" s="173" t="s">
        <v>1</v>
      </c>
      <c r="F146" s="174" t="s">
        <v>281</v>
      </c>
      <c r="H146" s="175">
        <v>3.9630000000000001</v>
      </c>
      <c r="I146" s="176"/>
      <c r="L146" s="171"/>
      <c r="M146" s="177"/>
      <c r="N146" s="178"/>
      <c r="O146" s="178"/>
      <c r="P146" s="178"/>
      <c r="Q146" s="178"/>
      <c r="R146" s="178"/>
      <c r="S146" s="178"/>
      <c r="T146" s="179"/>
      <c r="AT146" s="173" t="s">
        <v>174</v>
      </c>
      <c r="AU146" s="173" t="s">
        <v>88</v>
      </c>
      <c r="AV146" s="13" t="s">
        <v>88</v>
      </c>
      <c r="AW146" s="13" t="s">
        <v>32</v>
      </c>
      <c r="AX146" s="13" t="s">
        <v>76</v>
      </c>
      <c r="AY146" s="173" t="s">
        <v>166</v>
      </c>
    </row>
    <row r="147" spans="1:65" s="14" customFormat="1">
      <c r="B147" s="190"/>
      <c r="D147" s="172" t="s">
        <v>174</v>
      </c>
      <c r="E147" s="191" t="s">
        <v>1</v>
      </c>
      <c r="F147" s="192" t="s">
        <v>239</v>
      </c>
      <c r="H147" s="193">
        <v>18.058</v>
      </c>
      <c r="I147" s="194"/>
      <c r="L147" s="190"/>
      <c r="M147" s="195"/>
      <c r="N147" s="196"/>
      <c r="O147" s="196"/>
      <c r="P147" s="196"/>
      <c r="Q147" s="196"/>
      <c r="R147" s="196"/>
      <c r="S147" s="196"/>
      <c r="T147" s="197"/>
      <c r="AT147" s="191" t="s">
        <v>174</v>
      </c>
      <c r="AU147" s="191" t="s">
        <v>88</v>
      </c>
      <c r="AV147" s="14" t="s">
        <v>172</v>
      </c>
      <c r="AW147" s="14" t="s">
        <v>32</v>
      </c>
      <c r="AX147" s="14" t="s">
        <v>83</v>
      </c>
      <c r="AY147" s="191" t="s">
        <v>166</v>
      </c>
    </row>
    <row r="148" spans="1:65" s="2" customFormat="1" ht="24.2" customHeight="1">
      <c r="A148" s="33"/>
      <c r="B148" s="156"/>
      <c r="C148" s="157" t="s">
        <v>88</v>
      </c>
      <c r="D148" s="157" t="s">
        <v>168</v>
      </c>
      <c r="E148" s="158" t="s">
        <v>282</v>
      </c>
      <c r="F148" s="159" t="s">
        <v>283</v>
      </c>
      <c r="G148" s="160" t="s">
        <v>178</v>
      </c>
      <c r="H148" s="161">
        <v>18.058</v>
      </c>
      <c r="I148" s="162"/>
      <c r="J148" s="161">
        <f>ROUND(I148*H148,3)</f>
        <v>0</v>
      </c>
      <c r="K148" s="163"/>
      <c r="L148" s="34"/>
      <c r="M148" s="164" t="s">
        <v>1</v>
      </c>
      <c r="N148" s="165" t="s">
        <v>42</v>
      </c>
      <c r="O148" s="62"/>
      <c r="P148" s="166">
        <f>O148*H148</f>
        <v>0</v>
      </c>
      <c r="Q148" s="166">
        <v>0</v>
      </c>
      <c r="R148" s="166">
        <f>Q148*H148</f>
        <v>0</v>
      </c>
      <c r="S148" s="166">
        <v>0</v>
      </c>
      <c r="T148" s="167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172</v>
      </c>
      <c r="AT148" s="168" t="s">
        <v>168</v>
      </c>
      <c r="AU148" s="168" t="s">
        <v>88</v>
      </c>
      <c r="AY148" s="18" t="s">
        <v>166</v>
      </c>
      <c r="BE148" s="169">
        <f>IF(N148="základná",J148,0)</f>
        <v>0</v>
      </c>
      <c r="BF148" s="169">
        <f>IF(N148="znížená",J148,0)</f>
        <v>0</v>
      </c>
      <c r="BG148" s="169">
        <f>IF(N148="zákl. prenesená",J148,0)</f>
        <v>0</v>
      </c>
      <c r="BH148" s="169">
        <f>IF(N148="zníž. prenesená",J148,0)</f>
        <v>0</v>
      </c>
      <c r="BI148" s="169">
        <f>IF(N148="nulová",J148,0)</f>
        <v>0</v>
      </c>
      <c r="BJ148" s="18" t="s">
        <v>88</v>
      </c>
      <c r="BK148" s="170">
        <f>ROUND(I148*H148,3)</f>
        <v>0</v>
      </c>
      <c r="BL148" s="18" t="s">
        <v>172</v>
      </c>
      <c r="BM148" s="168" t="s">
        <v>284</v>
      </c>
    </row>
    <row r="149" spans="1:65" s="2" customFormat="1" ht="33" customHeight="1">
      <c r="A149" s="33"/>
      <c r="B149" s="156"/>
      <c r="C149" s="157" t="s">
        <v>93</v>
      </c>
      <c r="D149" s="157" t="s">
        <v>168</v>
      </c>
      <c r="E149" s="158" t="s">
        <v>181</v>
      </c>
      <c r="F149" s="159" t="s">
        <v>182</v>
      </c>
      <c r="G149" s="160" t="s">
        <v>178</v>
      </c>
      <c r="H149" s="161">
        <v>18.058</v>
      </c>
      <c r="I149" s="162"/>
      <c r="J149" s="161">
        <f>ROUND(I149*H149,3)</f>
        <v>0</v>
      </c>
      <c r="K149" s="163"/>
      <c r="L149" s="34"/>
      <c r="M149" s="164" t="s">
        <v>1</v>
      </c>
      <c r="N149" s="165" t="s">
        <v>42</v>
      </c>
      <c r="O149" s="62"/>
      <c r="P149" s="166">
        <f>O149*H149</f>
        <v>0</v>
      </c>
      <c r="Q149" s="166">
        <v>0</v>
      </c>
      <c r="R149" s="166">
        <f>Q149*H149</f>
        <v>0</v>
      </c>
      <c r="S149" s="166">
        <v>0</v>
      </c>
      <c r="T149" s="167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172</v>
      </c>
      <c r="AT149" s="168" t="s">
        <v>168</v>
      </c>
      <c r="AU149" s="168" t="s">
        <v>88</v>
      </c>
      <c r="AY149" s="18" t="s">
        <v>166</v>
      </c>
      <c r="BE149" s="169">
        <f>IF(N149="základná",J149,0)</f>
        <v>0</v>
      </c>
      <c r="BF149" s="169">
        <f>IF(N149="znížená",J149,0)</f>
        <v>0</v>
      </c>
      <c r="BG149" s="169">
        <f>IF(N149="zákl. prenesená",J149,0)</f>
        <v>0</v>
      </c>
      <c r="BH149" s="169">
        <f>IF(N149="zníž. prenesená",J149,0)</f>
        <v>0</v>
      </c>
      <c r="BI149" s="169">
        <f>IF(N149="nulová",J149,0)</f>
        <v>0</v>
      </c>
      <c r="BJ149" s="18" t="s">
        <v>88</v>
      </c>
      <c r="BK149" s="170">
        <f>ROUND(I149*H149,3)</f>
        <v>0</v>
      </c>
      <c r="BL149" s="18" t="s">
        <v>172</v>
      </c>
      <c r="BM149" s="168" t="s">
        <v>285</v>
      </c>
    </row>
    <row r="150" spans="1:65" s="2" customFormat="1" ht="37.9" customHeight="1">
      <c r="A150" s="33"/>
      <c r="B150" s="156"/>
      <c r="C150" s="157" t="s">
        <v>172</v>
      </c>
      <c r="D150" s="157" t="s">
        <v>168</v>
      </c>
      <c r="E150" s="158" t="s">
        <v>184</v>
      </c>
      <c r="F150" s="159" t="s">
        <v>185</v>
      </c>
      <c r="G150" s="160" t="s">
        <v>178</v>
      </c>
      <c r="H150" s="161">
        <v>144.464</v>
      </c>
      <c r="I150" s="162"/>
      <c r="J150" s="161">
        <f>ROUND(I150*H150,3)</f>
        <v>0</v>
      </c>
      <c r="K150" s="163"/>
      <c r="L150" s="34"/>
      <c r="M150" s="164" t="s">
        <v>1</v>
      </c>
      <c r="N150" s="165" t="s">
        <v>42</v>
      </c>
      <c r="O150" s="62"/>
      <c r="P150" s="166">
        <f>O150*H150</f>
        <v>0</v>
      </c>
      <c r="Q150" s="166">
        <v>0</v>
      </c>
      <c r="R150" s="166">
        <f>Q150*H150</f>
        <v>0</v>
      </c>
      <c r="S150" s="166">
        <v>0</v>
      </c>
      <c r="T150" s="167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172</v>
      </c>
      <c r="AT150" s="168" t="s">
        <v>168</v>
      </c>
      <c r="AU150" s="168" t="s">
        <v>88</v>
      </c>
      <c r="AY150" s="18" t="s">
        <v>166</v>
      </c>
      <c r="BE150" s="169">
        <f>IF(N150="základná",J150,0)</f>
        <v>0</v>
      </c>
      <c r="BF150" s="169">
        <f>IF(N150="znížená",J150,0)</f>
        <v>0</v>
      </c>
      <c r="BG150" s="169">
        <f>IF(N150="zákl. prenesená",J150,0)</f>
        <v>0</v>
      </c>
      <c r="BH150" s="169">
        <f>IF(N150="zníž. prenesená",J150,0)</f>
        <v>0</v>
      </c>
      <c r="BI150" s="169">
        <f>IF(N150="nulová",J150,0)</f>
        <v>0</v>
      </c>
      <c r="BJ150" s="18" t="s">
        <v>88</v>
      </c>
      <c r="BK150" s="170">
        <f>ROUND(I150*H150,3)</f>
        <v>0</v>
      </c>
      <c r="BL150" s="18" t="s">
        <v>172</v>
      </c>
      <c r="BM150" s="168" t="s">
        <v>286</v>
      </c>
    </row>
    <row r="151" spans="1:65" s="13" customFormat="1">
      <c r="B151" s="171"/>
      <c r="D151" s="172" t="s">
        <v>174</v>
      </c>
      <c r="F151" s="174" t="s">
        <v>287</v>
      </c>
      <c r="H151" s="175">
        <v>144.464</v>
      </c>
      <c r="I151" s="176"/>
      <c r="L151" s="171"/>
      <c r="M151" s="177"/>
      <c r="N151" s="178"/>
      <c r="O151" s="178"/>
      <c r="P151" s="178"/>
      <c r="Q151" s="178"/>
      <c r="R151" s="178"/>
      <c r="S151" s="178"/>
      <c r="T151" s="179"/>
      <c r="AT151" s="173" t="s">
        <v>174</v>
      </c>
      <c r="AU151" s="173" t="s">
        <v>88</v>
      </c>
      <c r="AV151" s="13" t="s">
        <v>88</v>
      </c>
      <c r="AW151" s="13" t="s">
        <v>3</v>
      </c>
      <c r="AX151" s="13" t="s">
        <v>83</v>
      </c>
      <c r="AY151" s="173" t="s">
        <v>166</v>
      </c>
    </row>
    <row r="152" spans="1:65" s="2" customFormat="1" ht="16.5" customHeight="1">
      <c r="A152" s="33"/>
      <c r="B152" s="156"/>
      <c r="C152" s="157" t="s">
        <v>288</v>
      </c>
      <c r="D152" s="157" t="s">
        <v>168</v>
      </c>
      <c r="E152" s="158" t="s">
        <v>289</v>
      </c>
      <c r="F152" s="159" t="s">
        <v>290</v>
      </c>
      <c r="G152" s="160" t="s">
        <v>178</v>
      </c>
      <c r="H152" s="161">
        <v>18.058</v>
      </c>
      <c r="I152" s="162"/>
      <c r="J152" s="161">
        <f>ROUND(I152*H152,3)</f>
        <v>0</v>
      </c>
      <c r="K152" s="163"/>
      <c r="L152" s="34"/>
      <c r="M152" s="164" t="s">
        <v>1</v>
      </c>
      <c r="N152" s="165" t="s">
        <v>42</v>
      </c>
      <c r="O152" s="62"/>
      <c r="P152" s="166">
        <f>O152*H152</f>
        <v>0</v>
      </c>
      <c r="Q152" s="166">
        <v>0</v>
      </c>
      <c r="R152" s="166">
        <f>Q152*H152</f>
        <v>0</v>
      </c>
      <c r="S152" s="166">
        <v>0</v>
      </c>
      <c r="T152" s="167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172</v>
      </c>
      <c r="AT152" s="168" t="s">
        <v>168</v>
      </c>
      <c r="AU152" s="168" t="s">
        <v>88</v>
      </c>
      <c r="AY152" s="18" t="s">
        <v>166</v>
      </c>
      <c r="BE152" s="169">
        <f>IF(N152="základná",J152,0)</f>
        <v>0</v>
      </c>
      <c r="BF152" s="169">
        <f>IF(N152="znížená",J152,0)</f>
        <v>0</v>
      </c>
      <c r="BG152" s="169">
        <f>IF(N152="zákl. prenesená",J152,0)</f>
        <v>0</v>
      </c>
      <c r="BH152" s="169">
        <f>IF(N152="zníž. prenesená",J152,0)</f>
        <v>0</v>
      </c>
      <c r="BI152" s="169">
        <f>IF(N152="nulová",J152,0)</f>
        <v>0</v>
      </c>
      <c r="BJ152" s="18" t="s">
        <v>88</v>
      </c>
      <c r="BK152" s="170">
        <f>ROUND(I152*H152,3)</f>
        <v>0</v>
      </c>
      <c r="BL152" s="18" t="s">
        <v>172</v>
      </c>
      <c r="BM152" s="168" t="s">
        <v>291</v>
      </c>
    </row>
    <row r="153" spans="1:65" s="2" customFormat="1" ht="24.2" customHeight="1">
      <c r="A153" s="33"/>
      <c r="B153" s="156"/>
      <c r="C153" s="157" t="s">
        <v>188</v>
      </c>
      <c r="D153" s="157" t="s">
        <v>168</v>
      </c>
      <c r="E153" s="158" t="s">
        <v>189</v>
      </c>
      <c r="F153" s="159" t="s">
        <v>190</v>
      </c>
      <c r="G153" s="160" t="s">
        <v>191</v>
      </c>
      <c r="H153" s="161">
        <v>36.116</v>
      </c>
      <c r="I153" s="162"/>
      <c r="J153" s="161">
        <f>ROUND(I153*H153,3)</f>
        <v>0</v>
      </c>
      <c r="K153" s="163"/>
      <c r="L153" s="34"/>
      <c r="M153" s="164" t="s">
        <v>1</v>
      </c>
      <c r="N153" s="165" t="s">
        <v>42</v>
      </c>
      <c r="O153" s="62"/>
      <c r="P153" s="166">
        <f>O153*H153</f>
        <v>0</v>
      </c>
      <c r="Q153" s="166">
        <v>0</v>
      </c>
      <c r="R153" s="166">
        <f>Q153*H153</f>
        <v>0</v>
      </c>
      <c r="S153" s="166">
        <v>0</v>
      </c>
      <c r="T153" s="167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172</v>
      </c>
      <c r="AT153" s="168" t="s">
        <v>168</v>
      </c>
      <c r="AU153" s="168" t="s">
        <v>88</v>
      </c>
      <c r="AY153" s="18" t="s">
        <v>166</v>
      </c>
      <c r="BE153" s="169">
        <f>IF(N153="základná",J153,0)</f>
        <v>0</v>
      </c>
      <c r="BF153" s="169">
        <f>IF(N153="znížená",J153,0)</f>
        <v>0</v>
      </c>
      <c r="BG153" s="169">
        <f>IF(N153="zákl. prenesená",J153,0)</f>
        <v>0</v>
      </c>
      <c r="BH153" s="169">
        <f>IF(N153="zníž. prenesená",J153,0)</f>
        <v>0</v>
      </c>
      <c r="BI153" s="169">
        <f>IF(N153="nulová",J153,0)</f>
        <v>0</v>
      </c>
      <c r="BJ153" s="18" t="s">
        <v>88</v>
      </c>
      <c r="BK153" s="170">
        <f>ROUND(I153*H153,3)</f>
        <v>0</v>
      </c>
      <c r="BL153" s="18" t="s">
        <v>172</v>
      </c>
      <c r="BM153" s="168" t="s">
        <v>292</v>
      </c>
    </row>
    <row r="154" spans="1:65" s="13" customFormat="1">
      <c r="B154" s="171"/>
      <c r="D154" s="172" t="s">
        <v>174</v>
      </c>
      <c r="F154" s="174" t="s">
        <v>293</v>
      </c>
      <c r="H154" s="175">
        <v>36.116</v>
      </c>
      <c r="I154" s="176"/>
      <c r="L154" s="171"/>
      <c r="M154" s="177"/>
      <c r="N154" s="178"/>
      <c r="O154" s="178"/>
      <c r="P154" s="178"/>
      <c r="Q154" s="178"/>
      <c r="R154" s="178"/>
      <c r="S154" s="178"/>
      <c r="T154" s="179"/>
      <c r="AT154" s="173" t="s">
        <v>174</v>
      </c>
      <c r="AU154" s="173" t="s">
        <v>88</v>
      </c>
      <c r="AV154" s="13" t="s">
        <v>88</v>
      </c>
      <c r="AW154" s="13" t="s">
        <v>3</v>
      </c>
      <c r="AX154" s="13" t="s">
        <v>83</v>
      </c>
      <c r="AY154" s="173" t="s">
        <v>166</v>
      </c>
    </row>
    <row r="155" spans="1:65" s="2" customFormat="1" ht="24.2" customHeight="1">
      <c r="A155" s="33"/>
      <c r="B155" s="156"/>
      <c r="C155" s="157" t="s">
        <v>195</v>
      </c>
      <c r="D155" s="157" t="s">
        <v>168</v>
      </c>
      <c r="E155" s="158" t="s">
        <v>294</v>
      </c>
      <c r="F155" s="159" t="s">
        <v>295</v>
      </c>
      <c r="G155" s="160" t="s">
        <v>178</v>
      </c>
      <c r="H155" s="161">
        <v>10.326000000000001</v>
      </c>
      <c r="I155" s="162"/>
      <c r="J155" s="161">
        <f>ROUND(I155*H155,3)</f>
        <v>0</v>
      </c>
      <c r="K155" s="163"/>
      <c r="L155" s="34"/>
      <c r="M155" s="164" t="s">
        <v>1</v>
      </c>
      <c r="N155" s="165" t="s">
        <v>42</v>
      </c>
      <c r="O155" s="62"/>
      <c r="P155" s="166">
        <f>O155*H155</f>
        <v>0</v>
      </c>
      <c r="Q155" s="166">
        <v>0</v>
      </c>
      <c r="R155" s="166">
        <f>Q155*H155</f>
        <v>0</v>
      </c>
      <c r="S155" s="166">
        <v>0</v>
      </c>
      <c r="T155" s="167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172</v>
      </c>
      <c r="AT155" s="168" t="s">
        <v>168</v>
      </c>
      <c r="AU155" s="168" t="s">
        <v>88</v>
      </c>
      <c r="AY155" s="18" t="s">
        <v>166</v>
      </c>
      <c r="BE155" s="169">
        <f>IF(N155="základná",J155,0)</f>
        <v>0</v>
      </c>
      <c r="BF155" s="169">
        <f>IF(N155="znížená",J155,0)</f>
        <v>0</v>
      </c>
      <c r="BG155" s="169">
        <f>IF(N155="zákl. prenesená",J155,0)</f>
        <v>0</v>
      </c>
      <c r="BH155" s="169">
        <f>IF(N155="zníž. prenesená",J155,0)</f>
        <v>0</v>
      </c>
      <c r="BI155" s="169">
        <f>IF(N155="nulová",J155,0)</f>
        <v>0</v>
      </c>
      <c r="BJ155" s="18" t="s">
        <v>88</v>
      </c>
      <c r="BK155" s="170">
        <f>ROUND(I155*H155,3)</f>
        <v>0</v>
      </c>
      <c r="BL155" s="18" t="s">
        <v>172</v>
      </c>
      <c r="BM155" s="168" t="s">
        <v>296</v>
      </c>
    </row>
    <row r="156" spans="1:65" s="13" customFormat="1">
      <c r="B156" s="171"/>
      <c r="D156" s="172" t="s">
        <v>174</v>
      </c>
      <c r="E156" s="173" t="s">
        <v>1</v>
      </c>
      <c r="F156" s="174" t="s">
        <v>297</v>
      </c>
      <c r="H156" s="175">
        <v>18.058</v>
      </c>
      <c r="I156" s="176"/>
      <c r="L156" s="171"/>
      <c r="M156" s="177"/>
      <c r="N156" s="178"/>
      <c r="O156" s="178"/>
      <c r="P156" s="178"/>
      <c r="Q156" s="178"/>
      <c r="R156" s="178"/>
      <c r="S156" s="178"/>
      <c r="T156" s="179"/>
      <c r="AT156" s="173" t="s">
        <v>174</v>
      </c>
      <c r="AU156" s="173" t="s">
        <v>88</v>
      </c>
      <c r="AV156" s="13" t="s">
        <v>88</v>
      </c>
      <c r="AW156" s="13" t="s">
        <v>32</v>
      </c>
      <c r="AX156" s="13" t="s">
        <v>76</v>
      </c>
      <c r="AY156" s="173" t="s">
        <v>166</v>
      </c>
    </row>
    <row r="157" spans="1:65" s="13" customFormat="1">
      <c r="B157" s="171"/>
      <c r="D157" s="172" t="s">
        <v>174</v>
      </c>
      <c r="E157" s="173" t="s">
        <v>1</v>
      </c>
      <c r="F157" s="174" t="s">
        <v>298</v>
      </c>
      <c r="H157" s="175">
        <v>0.45500000000000002</v>
      </c>
      <c r="I157" s="176"/>
      <c r="L157" s="171"/>
      <c r="M157" s="177"/>
      <c r="N157" s="178"/>
      <c r="O157" s="178"/>
      <c r="P157" s="178"/>
      <c r="Q157" s="178"/>
      <c r="R157" s="178"/>
      <c r="S157" s="178"/>
      <c r="T157" s="179"/>
      <c r="AT157" s="173" t="s">
        <v>174</v>
      </c>
      <c r="AU157" s="173" t="s">
        <v>88</v>
      </c>
      <c r="AV157" s="13" t="s">
        <v>88</v>
      </c>
      <c r="AW157" s="13" t="s">
        <v>32</v>
      </c>
      <c r="AX157" s="13" t="s">
        <v>76</v>
      </c>
      <c r="AY157" s="173" t="s">
        <v>166</v>
      </c>
    </row>
    <row r="158" spans="1:65" s="13" customFormat="1">
      <c r="B158" s="171"/>
      <c r="D158" s="172" t="s">
        <v>174</v>
      </c>
      <c r="E158" s="173" t="s">
        <v>1</v>
      </c>
      <c r="F158" s="174" t="s">
        <v>299</v>
      </c>
      <c r="H158" s="175">
        <v>-1.119</v>
      </c>
      <c r="I158" s="176"/>
      <c r="L158" s="171"/>
      <c r="M158" s="177"/>
      <c r="N158" s="178"/>
      <c r="O158" s="178"/>
      <c r="P158" s="178"/>
      <c r="Q158" s="178"/>
      <c r="R158" s="178"/>
      <c r="S158" s="178"/>
      <c r="T158" s="179"/>
      <c r="AT158" s="173" t="s">
        <v>174</v>
      </c>
      <c r="AU158" s="173" t="s">
        <v>88</v>
      </c>
      <c r="AV158" s="13" t="s">
        <v>88</v>
      </c>
      <c r="AW158" s="13" t="s">
        <v>32</v>
      </c>
      <c r="AX158" s="13" t="s">
        <v>76</v>
      </c>
      <c r="AY158" s="173" t="s">
        <v>166</v>
      </c>
    </row>
    <row r="159" spans="1:65" s="13" customFormat="1">
      <c r="B159" s="171"/>
      <c r="D159" s="172" t="s">
        <v>174</v>
      </c>
      <c r="E159" s="173" t="s">
        <v>1</v>
      </c>
      <c r="F159" s="174" t="s">
        <v>300</v>
      </c>
      <c r="H159" s="175">
        <v>-7.0679999999999996</v>
      </c>
      <c r="I159" s="176"/>
      <c r="L159" s="171"/>
      <c r="M159" s="177"/>
      <c r="N159" s="178"/>
      <c r="O159" s="178"/>
      <c r="P159" s="178"/>
      <c r="Q159" s="178"/>
      <c r="R159" s="178"/>
      <c r="S159" s="178"/>
      <c r="T159" s="179"/>
      <c r="AT159" s="173" t="s">
        <v>174</v>
      </c>
      <c r="AU159" s="173" t="s">
        <v>88</v>
      </c>
      <c r="AV159" s="13" t="s">
        <v>88</v>
      </c>
      <c r="AW159" s="13" t="s">
        <v>32</v>
      </c>
      <c r="AX159" s="13" t="s">
        <v>76</v>
      </c>
      <c r="AY159" s="173" t="s">
        <v>166</v>
      </c>
    </row>
    <row r="160" spans="1:65" s="14" customFormat="1">
      <c r="B160" s="190"/>
      <c r="D160" s="172" t="s">
        <v>174</v>
      </c>
      <c r="E160" s="191" t="s">
        <v>1</v>
      </c>
      <c r="F160" s="192" t="s">
        <v>239</v>
      </c>
      <c r="H160" s="193">
        <v>10.326000000000001</v>
      </c>
      <c r="I160" s="194"/>
      <c r="L160" s="190"/>
      <c r="M160" s="195"/>
      <c r="N160" s="196"/>
      <c r="O160" s="196"/>
      <c r="P160" s="196"/>
      <c r="Q160" s="196"/>
      <c r="R160" s="196"/>
      <c r="S160" s="196"/>
      <c r="T160" s="197"/>
      <c r="AT160" s="191" t="s">
        <v>174</v>
      </c>
      <c r="AU160" s="191" t="s">
        <v>88</v>
      </c>
      <c r="AV160" s="14" t="s">
        <v>172</v>
      </c>
      <c r="AW160" s="14" t="s">
        <v>32</v>
      </c>
      <c r="AX160" s="14" t="s">
        <v>83</v>
      </c>
      <c r="AY160" s="191" t="s">
        <v>166</v>
      </c>
    </row>
    <row r="161" spans="1:65" s="2" customFormat="1" ht="24.2" customHeight="1">
      <c r="A161" s="33"/>
      <c r="B161" s="156"/>
      <c r="C161" s="180" t="s">
        <v>199</v>
      </c>
      <c r="D161" s="180" t="s">
        <v>200</v>
      </c>
      <c r="E161" s="181" t="s">
        <v>301</v>
      </c>
      <c r="F161" s="182" t="s">
        <v>302</v>
      </c>
      <c r="G161" s="183" t="s">
        <v>191</v>
      </c>
      <c r="H161" s="184">
        <v>20.652000000000001</v>
      </c>
      <c r="I161" s="185"/>
      <c r="J161" s="184">
        <f>ROUND(I161*H161,3)</f>
        <v>0</v>
      </c>
      <c r="K161" s="186"/>
      <c r="L161" s="187"/>
      <c r="M161" s="188" t="s">
        <v>1</v>
      </c>
      <c r="N161" s="189" t="s">
        <v>42</v>
      </c>
      <c r="O161" s="62"/>
      <c r="P161" s="166">
        <f>O161*H161</f>
        <v>0</v>
      </c>
      <c r="Q161" s="166">
        <v>1</v>
      </c>
      <c r="R161" s="166">
        <f>Q161*H161</f>
        <v>20.652000000000001</v>
      </c>
      <c r="S161" s="166">
        <v>0</v>
      </c>
      <c r="T161" s="167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203</v>
      </c>
      <c r="AT161" s="168" t="s">
        <v>200</v>
      </c>
      <c r="AU161" s="168" t="s">
        <v>88</v>
      </c>
      <c r="AY161" s="18" t="s">
        <v>166</v>
      </c>
      <c r="BE161" s="169">
        <f>IF(N161="základná",J161,0)</f>
        <v>0</v>
      </c>
      <c r="BF161" s="169">
        <f>IF(N161="znížená",J161,0)</f>
        <v>0</v>
      </c>
      <c r="BG161" s="169">
        <f>IF(N161="zákl. prenesená",J161,0)</f>
        <v>0</v>
      </c>
      <c r="BH161" s="169">
        <f>IF(N161="zníž. prenesená",J161,0)</f>
        <v>0</v>
      </c>
      <c r="BI161" s="169">
        <f>IF(N161="nulová",J161,0)</f>
        <v>0</v>
      </c>
      <c r="BJ161" s="18" t="s">
        <v>88</v>
      </c>
      <c r="BK161" s="170">
        <f>ROUND(I161*H161,3)</f>
        <v>0</v>
      </c>
      <c r="BL161" s="18" t="s">
        <v>172</v>
      </c>
      <c r="BM161" s="168" t="s">
        <v>303</v>
      </c>
    </row>
    <row r="162" spans="1:65" s="13" customFormat="1">
      <c r="B162" s="171"/>
      <c r="D162" s="172" t="s">
        <v>174</v>
      </c>
      <c r="F162" s="174" t="s">
        <v>304</v>
      </c>
      <c r="H162" s="175">
        <v>20.652000000000001</v>
      </c>
      <c r="I162" s="176"/>
      <c r="L162" s="171"/>
      <c r="M162" s="177"/>
      <c r="N162" s="178"/>
      <c r="O162" s="178"/>
      <c r="P162" s="178"/>
      <c r="Q162" s="178"/>
      <c r="R162" s="178"/>
      <c r="S162" s="178"/>
      <c r="T162" s="179"/>
      <c r="AT162" s="173" t="s">
        <v>174</v>
      </c>
      <c r="AU162" s="173" t="s">
        <v>88</v>
      </c>
      <c r="AV162" s="13" t="s">
        <v>88</v>
      </c>
      <c r="AW162" s="13" t="s">
        <v>3</v>
      </c>
      <c r="AX162" s="13" t="s">
        <v>83</v>
      </c>
      <c r="AY162" s="173" t="s">
        <v>166</v>
      </c>
    </row>
    <row r="163" spans="1:65" s="12" customFormat="1" ht="22.9" customHeight="1">
      <c r="B163" s="143"/>
      <c r="D163" s="144" t="s">
        <v>75</v>
      </c>
      <c r="E163" s="154" t="s">
        <v>88</v>
      </c>
      <c r="F163" s="154" t="s">
        <v>194</v>
      </c>
      <c r="I163" s="146"/>
      <c r="J163" s="155">
        <f>BK163</f>
        <v>0</v>
      </c>
      <c r="L163" s="143"/>
      <c r="M163" s="148"/>
      <c r="N163" s="149"/>
      <c r="O163" s="149"/>
      <c r="P163" s="150">
        <f>SUM(P164:P184)</f>
        <v>0</v>
      </c>
      <c r="Q163" s="149"/>
      <c r="R163" s="150">
        <f>SUM(R164:R184)</f>
        <v>30.589283130480002</v>
      </c>
      <c r="S163" s="149"/>
      <c r="T163" s="151">
        <f>SUM(T164:T184)</f>
        <v>0</v>
      </c>
      <c r="AR163" s="144" t="s">
        <v>83</v>
      </c>
      <c r="AT163" s="152" t="s">
        <v>75</v>
      </c>
      <c r="AU163" s="152" t="s">
        <v>83</v>
      </c>
      <c r="AY163" s="144" t="s">
        <v>166</v>
      </c>
      <c r="BK163" s="153">
        <f>SUM(BK164:BK184)</f>
        <v>0</v>
      </c>
    </row>
    <row r="164" spans="1:65" s="2" customFormat="1" ht="16.5" customHeight="1">
      <c r="A164" s="33"/>
      <c r="B164" s="156"/>
      <c r="C164" s="157" t="s">
        <v>203</v>
      </c>
      <c r="D164" s="157" t="s">
        <v>168</v>
      </c>
      <c r="E164" s="158" t="s">
        <v>305</v>
      </c>
      <c r="F164" s="159" t="s">
        <v>306</v>
      </c>
      <c r="G164" s="160" t="s">
        <v>178</v>
      </c>
      <c r="H164" s="161">
        <v>1.119</v>
      </c>
      <c r="I164" s="162"/>
      <c r="J164" s="161">
        <f>ROUND(I164*H164,3)</f>
        <v>0</v>
      </c>
      <c r="K164" s="163"/>
      <c r="L164" s="34"/>
      <c r="M164" s="164" t="s">
        <v>1</v>
      </c>
      <c r="N164" s="165" t="s">
        <v>42</v>
      </c>
      <c r="O164" s="62"/>
      <c r="P164" s="166">
        <f>O164*H164</f>
        <v>0</v>
      </c>
      <c r="Q164" s="166">
        <v>2.291035704</v>
      </c>
      <c r="R164" s="166">
        <f>Q164*H164</f>
        <v>2.5636689527760002</v>
      </c>
      <c r="S164" s="166">
        <v>0</v>
      </c>
      <c r="T164" s="167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172</v>
      </c>
      <c r="AT164" s="168" t="s">
        <v>168</v>
      </c>
      <c r="AU164" s="168" t="s">
        <v>88</v>
      </c>
      <c r="AY164" s="18" t="s">
        <v>166</v>
      </c>
      <c r="BE164" s="169">
        <f>IF(N164="základná",J164,0)</f>
        <v>0</v>
      </c>
      <c r="BF164" s="169">
        <f>IF(N164="znížená",J164,0)</f>
        <v>0</v>
      </c>
      <c r="BG164" s="169">
        <f>IF(N164="zákl. prenesená",J164,0)</f>
        <v>0</v>
      </c>
      <c r="BH164" s="169">
        <f>IF(N164="zníž. prenesená",J164,0)</f>
        <v>0</v>
      </c>
      <c r="BI164" s="169">
        <f>IF(N164="nulová",J164,0)</f>
        <v>0</v>
      </c>
      <c r="BJ164" s="18" t="s">
        <v>88</v>
      </c>
      <c r="BK164" s="170">
        <f>ROUND(I164*H164,3)</f>
        <v>0</v>
      </c>
      <c r="BL164" s="18" t="s">
        <v>172</v>
      </c>
      <c r="BM164" s="168" t="s">
        <v>307</v>
      </c>
    </row>
    <row r="165" spans="1:65" s="13" customFormat="1">
      <c r="B165" s="171"/>
      <c r="D165" s="172" t="s">
        <v>174</v>
      </c>
      <c r="E165" s="173" t="s">
        <v>1</v>
      </c>
      <c r="F165" s="174" t="s">
        <v>308</v>
      </c>
      <c r="H165" s="175">
        <v>1.119</v>
      </c>
      <c r="I165" s="176"/>
      <c r="L165" s="171"/>
      <c r="M165" s="177"/>
      <c r="N165" s="178"/>
      <c r="O165" s="178"/>
      <c r="P165" s="178"/>
      <c r="Q165" s="178"/>
      <c r="R165" s="178"/>
      <c r="S165" s="178"/>
      <c r="T165" s="179"/>
      <c r="AT165" s="173" t="s">
        <v>174</v>
      </c>
      <c r="AU165" s="173" t="s">
        <v>88</v>
      </c>
      <c r="AV165" s="13" t="s">
        <v>88</v>
      </c>
      <c r="AW165" s="13" t="s">
        <v>32</v>
      </c>
      <c r="AX165" s="13" t="s">
        <v>83</v>
      </c>
      <c r="AY165" s="173" t="s">
        <v>166</v>
      </c>
    </row>
    <row r="166" spans="1:65" s="2" customFormat="1" ht="24.2" customHeight="1">
      <c r="A166" s="33"/>
      <c r="B166" s="156"/>
      <c r="C166" s="157" t="s">
        <v>211</v>
      </c>
      <c r="D166" s="157" t="s">
        <v>168</v>
      </c>
      <c r="E166" s="158" t="s">
        <v>309</v>
      </c>
      <c r="F166" s="159" t="s">
        <v>310</v>
      </c>
      <c r="G166" s="160" t="s">
        <v>178</v>
      </c>
      <c r="H166" s="161">
        <v>11.531000000000001</v>
      </c>
      <c r="I166" s="162"/>
      <c r="J166" s="161">
        <f>ROUND(I166*H166,3)</f>
        <v>0</v>
      </c>
      <c r="K166" s="163"/>
      <c r="L166" s="34"/>
      <c r="M166" s="164" t="s">
        <v>1</v>
      </c>
      <c r="N166" s="165" t="s">
        <v>42</v>
      </c>
      <c r="O166" s="62"/>
      <c r="P166" s="166">
        <f>O166*H166</f>
        <v>0</v>
      </c>
      <c r="Q166" s="166">
        <v>2.4157202039999999</v>
      </c>
      <c r="R166" s="166">
        <f>Q166*H166</f>
        <v>27.855669672324002</v>
      </c>
      <c r="S166" s="166">
        <v>0</v>
      </c>
      <c r="T166" s="167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172</v>
      </c>
      <c r="AT166" s="168" t="s">
        <v>168</v>
      </c>
      <c r="AU166" s="168" t="s">
        <v>88</v>
      </c>
      <c r="AY166" s="18" t="s">
        <v>166</v>
      </c>
      <c r="BE166" s="169">
        <f>IF(N166="základná",J166,0)</f>
        <v>0</v>
      </c>
      <c r="BF166" s="169">
        <f>IF(N166="znížená",J166,0)</f>
        <v>0</v>
      </c>
      <c r="BG166" s="169">
        <f>IF(N166="zákl. prenesená",J166,0)</f>
        <v>0</v>
      </c>
      <c r="BH166" s="169">
        <f>IF(N166="zníž. prenesená",J166,0)</f>
        <v>0</v>
      </c>
      <c r="BI166" s="169">
        <f>IF(N166="nulová",J166,0)</f>
        <v>0</v>
      </c>
      <c r="BJ166" s="18" t="s">
        <v>88</v>
      </c>
      <c r="BK166" s="170">
        <f>ROUND(I166*H166,3)</f>
        <v>0</v>
      </c>
      <c r="BL166" s="18" t="s">
        <v>172</v>
      </c>
      <c r="BM166" s="168" t="s">
        <v>311</v>
      </c>
    </row>
    <row r="167" spans="1:65" s="13" customFormat="1">
      <c r="B167" s="171"/>
      <c r="D167" s="172" t="s">
        <v>174</v>
      </c>
      <c r="E167" s="173" t="s">
        <v>1</v>
      </c>
      <c r="F167" s="174" t="s">
        <v>312</v>
      </c>
      <c r="H167" s="175">
        <v>2.5339999999999998</v>
      </c>
      <c r="I167" s="176"/>
      <c r="L167" s="171"/>
      <c r="M167" s="177"/>
      <c r="N167" s="178"/>
      <c r="O167" s="178"/>
      <c r="P167" s="178"/>
      <c r="Q167" s="178"/>
      <c r="R167" s="178"/>
      <c r="S167" s="178"/>
      <c r="T167" s="179"/>
      <c r="AT167" s="173" t="s">
        <v>174</v>
      </c>
      <c r="AU167" s="173" t="s">
        <v>88</v>
      </c>
      <c r="AV167" s="13" t="s">
        <v>88</v>
      </c>
      <c r="AW167" s="13" t="s">
        <v>32</v>
      </c>
      <c r="AX167" s="13" t="s">
        <v>76</v>
      </c>
      <c r="AY167" s="173" t="s">
        <v>166</v>
      </c>
    </row>
    <row r="168" spans="1:65" s="13" customFormat="1">
      <c r="B168" s="171"/>
      <c r="D168" s="172" t="s">
        <v>174</v>
      </c>
      <c r="E168" s="173" t="s">
        <v>1</v>
      </c>
      <c r="F168" s="174" t="s">
        <v>313</v>
      </c>
      <c r="H168" s="175">
        <v>2.0939999999999999</v>
      </c>
      <c r="I168" s="176"/>
      <c r="L168" s="171"/>
      <c r="M168" s="177"/>
      <c r="N168" s="178"/>
      <c r="O168" s="178"/>
      <c r="P168" s="178"/>
      <c r="Q168" s="178"/>
      <c r="R168" s="178"/>
      <c r="S168" s="178"/>
      <c r="T168" s="179"/>
      <c r="AT168" s="173" t="s">
        <v>174</v>
      </c>
      <c r="AU168" s="173" t="s">
        <v>88</v>
      </c>
      <c r="AV168" s="13" t="s">
        <v>88</v>
      </c>
      <c r="AW168" s="13" t="s">
        <v>32</v>
      </c>
      <c r="AX168" s="13" t="s">
        <v>76</v>
      </c>
      <c r="AY168" s="173" t="s">
        <v>166</v>
      </c>
    </row>
    <row r="169" spans="1:65" s="15" customFormat="1">
      <c r="B169" s="203"/>
      <c r="D169" s="172" t="s">
        <v>174</v>
      </c>
      <c r="E169" s="204" t="s">
        <v>1</v>
      </c>
      <c r="F169" s="205" t="s">
        <v>314</v>
      </c>
      <c r="H169" s="206">
        <v>4.6280000000000001</v>
      </c>
      <c r="I169" s="207"/>
      <c r="L169" s="203"/>
      <c r="M169" s="208"/>
      <c r="N169" s="209"/>
      <c r="O169" s="209"/>
      <c r="P169" s="209"/>
      <c r="Q169" s="209"/>
      <c r="R169" s="209"/>
      <c r="S169" s="209"/>
      <c r="T169" s="210"/>
      <c r="AT169" s="204" t="s">
        <v>174</v>
      </c>
      <c r="AU169" s="204" t="s">
        <v>88</v>
      </c>
      <c r="AV169" s="15" t="s">
        <v>93</v>
      </c>
      <c r="AW169" s="15" t="s">
        <v>32</v>
      </c>
      <c r="AX169" s="15" t="s">
        <v>76</v>
      </c>
      <c r="AY169" s="204" t="s">
        <v>166</v>
      </c>
    </row>
    <row r="170" spans="1:65" s="13" customFormat="1">
      <c r="B170" s="171"/>
      <c r="D170" s="172" t="s">
        <v>174</v>
      </c>
      <c r="E170" s="173" t="s">
        <v>1</v>
      </c>
      <c r="F170" s="174" t="s">
        <v>315</v>
      </c>
      <c r="H170" s="175">
        <v>3.5819999999999999</v>
      </c>
      <c r="I170" s="176"/>
      <c r="L170" s="171"/>
      <c r="M170" s="177"/>
      <c r="N170" s="178"/>
      <c r="O170" s="178"/>
      <c r="P170" s="178"/>
      <c r="Q170" s="178"/>
      <c r="R170" s="178"/>
      <c r="S170" s="178"/>
      <c r="T170" s="179"/>
      <c r="AT170" s="173" t="s">
        <v>174</v>
      </c>
      <c r="AU170" s="173" t="s">
        <v>88</v>
      </c>
      <c r="AV170" s="13" t="s">
        <v>88</v>
      </c>
      <c r="AW170" s="13" t="s">
        <v>32</v>
      </c>
      <c r="AX170" s="13" t="s">
        <v>76</v>
      </c>
      <c r="AY170" s="173" t="s">
        <v>166</v>
      </c>
    </row>
    <row r="171" spans="1:65" s="15" customFormat="1">
      <c r="B171" s="203"/>
      <c r="D171" s="172" t="s">
        <v>174</v>
      </c>
      <c r="E171" s="204" t="s">
        <v>1</v>
      </c>
      <c r="F171" s="205" t="s">
        <v>314</v>
      </c>
      <c r="H171" s="206">
        <v>3.5819999999999999</v>
      </c>
      <c r="I171" s="207"/>
      <c r="L171" s="203"/>
      <c r="M171" s="208"/>
      <c r="N171" s="209"/>
      <c r="O171" s="209"/>
      <c r="P171" s="209"/>
      <c r="Q171" s="209"/>
      <c r="R171" s="209"/>
      <c r="S171" s="209"/>
      <c r="T171" s="210"/>
      <c r="AT171" s="204" t="s">
        <v>174</v>
      </c>
      <c r="AU171" s="204" t="s">
        <v>88</v>
      </c>
      <c r="AV171" s="15" t="s">
        <v>93</v>
      </c>
      <c r="AW171" s="15" t="s">
        <v>32</v>
      </c>
      <c r="AX171" s="15" t="s">
        <v>76</v>
      </c>
      <c r="AY171" s="204" t="s">
        <v>166</v>
      </c>
    </row>
    <row r="172" spans="1:65" s="13" customFormat="1">
      <c r="B172" s="171"/>
      <c r="D172" s="172" t="s">
        <v>174</v>
      </c>
      <c r="E172" s="173" t="s">
        <v>1</v>
      </c>
      <c r="F172" s="174" t="s">
        <v>316</v>
      </c>
      <c r="H172" s="175">
        <v>3.3210000000000002</v>
      </c>
      <c r="I172" s="176"/>
      <c r="L172" s="171"/>
      <c r="M172" s="177"/>
      <c r="N172" s="178"/>
      <c r="O172" s="178"/>
      <c r="P172" s="178"/>
      <c r="Q172" s="178"/>
      <c r="R172" s="178"/>
      <c r="S172" s="178"/>
      <c r="T172" s="179"/>
      <c r="AT172" s="173" t="s">
        <v>174</v>
      </c>
      <c r="AU172" s="173" t="s">
        <v>88</v>
      </c>
      <c r="AV172" s="13" t="s">
        <v>88</v>
      </c>
      <c r="AW172" s="13" t="s">
        <v>32</v>
      </c>
      <c r="AX172" s="13" t="s">
        <v>76</v>
      </c>
      <c r="AY172" s="173" t="s">
        <v>166</v>
      </c>
    </row>
    <row r="173" spans="1:65" s="15" customFormat="1">
      <c r="B173" s="203"/>
      <c r="D173" s="172" t="s">
        <v>174</v>
      </c>
      <c r="E173" s="204" t="s">
        <v>1</v>
      </c>
      <c r="F173" s="205" t="s">
        <v>314</v>
      </c>
      <c r="H173" s="206">
        <v>3.3210000000000002</v>
      </c>
      <c r="I173" s="207"/>
      <c r="L173" s="203"/>
      <c r="M173" s="208"/>
      <c r="N173" s="209"/>
      <c r="O173" s="209"/>
      <c r="P173" s="209"/>
      <c r="Q173" s="209"/>
      <c r="R173" s="209"/>
      <c r="S173" s="209"/>
      <c r="T173" s="210"/>
      <c r="AT173" s="204" t="s">
        <v>174</v>
      </c>
      <c r="AU173" s="204" t="s">
        <v>88</v>
      </c>
      <c r="AV173" s="15" t="s">
        <v>93</v>
      </c>
      <c r="AW173" s="15" t="s">
        <v>32</v>
      </c>
      <c r="AX173" s="15" t="s">
        <v>76</v>
      </c>
      <c r="AY173" s="204" t="s">
        <v>166</v>
      </c>
    </row>
    <row r="174" spans="1:65" s="14" customFormat="1">
      <c r="B174" s="190"/>
      <c r="D174" s="172" t="s">
        <v>174</v>
      </c>
      <c r="E174" s="191" t="s">
        <v>1</v>
      </c>
      <c r="F174" s="192" t="s">
        <v>239</v>
      </c>
      <c r="H174" s="193">
        <v>11.531000000000001</v>
      </c>
      <c r="I174" s="194"/>
      <c r="L174" s="190"/>
      <c r="M174" s="195"/>
      <c r="N174" s="196"/>
      <c r="O174" s="196"/>
      <c r="P174" s="196"/>
      <c r="Q174" s="196"/>
      <c r="R174" s="196"/>
      <c r="S174" s="196"/>
      <c r="T174" s="197"/>
      <c r="AT174" s="191" t="s">
        <v>174</v>
      </c>
      <c r="AU174" s="191" t="s">
        <v>88</v>
      </c>
      <c r="AV174" s="14" t="s">
        <v>172</v>
      </c>
      <c r="AW174" s="14" t="s">
        <v>32</v>
      </c>
      <c r="AX174" s="14" t="s">
        <v>83</v>
      </c>
      <c r="AY174" s="191" t="s">
        <v>166</v>
      </c>
    </row>
    <row r="175" spans="1:65" s="2" customFormat="1" ht="21.75" customHeight="1">
      <c r="A175" s="33"/>
      <c r="B175" s="156"/>
      <c r="C175" s="157" t="s">
        <v>218</v>
      </c>
      <c r="D175" s="157" t="s">
        <v>168</v>
      </c>
      <c r="E175" s="158" t="s">
        <v>317</v>
      </c>
      <c r="F175" s="159" t="s">
        <v>318</v>
      </c>
      <c r="G175" s="160" t="s">
        <v>171</v>
      </c>
      <c r="H175" s="161">
        <v>41.762999999999998</v>
      </c>
      <c r="I175" s="162"/>
      <c r="J175" s="161">
        <f>ROUND(I175*H175,3)</f>
        <v>0</v>
      </c>
      <c r="K175" s="163"/>
      <c r="L175" s="34"/>
      <c r="M175" s="164" t="s">
        <v>1</v>
      </c>
      <c r="N175" s="165" t="s">
        <v>42</v>
      </c>
      <c r="O175" s="62"/>
      <c r="P175" s="166">
        <f>O175*H175</f>
        <v>0</v>
      </c>
      <c r="Q175" s="166">
        <v>4.0692599999999999E-3</v>
      </c>
      <c r="R175" s="166">
        <f>Q175*H175</f>
        <v>0.16994450538</v>
      </c>
      <c r="S175" s="166">
        <v>0</v>
      </c>
      <c r="T175" s="167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8" t="s">
        <v>172</v>
      </c>
      <c r="AT175" s="168" t="s">
        <v>168</v>
      </c>
      <c r="AU175" s="168" t="s">
        <v>88</v>
      </c>
      <c r="AY175" s="18" t="s">
        <v>166</v>
      </c>
      <c r="BE175" s="169">
        <f>IF(N175="základná",J175,0)</f>
        <v>0</v>
      </c>
      <c r="BF175" s="169">
        <f>IF(N175="znížená",J175,0)</f>
        <v>0</v>
      </c>
      <c r="BG175" s="169">
        <f>IF(N175="zákl. prenesená",J175,0)</f>
        <v>0</v>
      </c>
      <c r="BH175" s="169">
        <f>IF(N175="zníž. prenesená",J175,0)</f>
        <v>0</v>
      </c>
      <c r="BI175" s="169">
        <f>IF(N175="nulová",J175,0)</f>
        <v>0</v>
      </c>
      <c r="BJ175" s="18" t="s">
        <v>88</v>
      </c>
      <c r="BK175" s="170">
        <f>ROUND(I175*H175,3)</f>
        <v>0</v>
      </c>
      <c r="BL175" s="18" t="s">
        <v>172</v>
      </c>
      <c r="BM175" s="168" t="s">
        <v>319</v>
      </c>
    </row>
    <row r="176" spans="1:65" s="13" customFormat="1">
      <c r="B176" s="171"/>
      <c r="D176" s="172" t="s">
        <v>174</v>
      </c>
      <c r="E176" s="173" t="s">
        <v>1</v>
      </c>
      <c r="F176" s="174" t="s">
        <v>320</v>
      </c>
      <c r="H176" s="175">
        <v>7.6120000000000001</v>
      </c>
      <c r="I176" s="176"/>
      <c r="L176" s="171"/>
      <c r="M176" s="177"/>
      <c r="N176" s="178"/>
      <c r="O176" s="178"/>
      <c r="P176" s="178"/>
      <c r="Q176" s="178"/>
      <c r="R176" s="178"/>
      <c r="S176" s="178"/>
      <c r="T176" s="179"/>
      <c r="AT176" s="173" t="s">
        <v>174</v>
      </c>
      <c r="AU176" s="173" t="s">
        <v>88</v>
      </c>
      <c r="AV176" s="13" t="s">
        <v>88</v>
      </c>
      <c r="AW176" s="13" t="s">
        <v>32</v>
      </c>
      <c r="AX176" s="13" t="s">
        <v>76</v>
      </c>
      <c r="AY176" s="173" t="s">
        <v>166</v>
      </c>
    </row>
    <row r="177" spans="1:65" s="13" customFormat="1" ht="22.5">
      <c r="B177" s="171"/>
      <c r="D177" s="172" t="s">
        <v>174</v>
      </c>
      <c r="E177" s="173" t="s">
        <v>1</v>
      </c>
      <c r="F177" s="174" t="s">
        <v>321</v>
      </c>
      <c r="H177" s="175">
        <v>12.231999999999999</v>
      </c>
      <c r="I177" s="176"/>
      <c r="L177" s="171"/>
      <c r="M177" s="177"/>
      <c r="N177" s="178"/>
      <c r="O177" s="178"/>
      <c r="P177" s="178"/>
      <c r="Q177" s="178"/>
      <c r="R177" s="178"/>
      <c r="S177" s="178"/>
      <c r="T177" s="179"/>
      <c r="AT177" s="173" t="s">
        <v>174</v>
      </c>
      <c r="AU177" s="173" t="s">
        <v>88</v>
      </c>
      <c r="AV177" s="13" t="s">
        <v>88</v>
      </c>
      <c r="AW177" s="13" t="s">
        <v>32</v>
      </c>
      <c r="AX177" s="13" t="s">
        <v>76</v>
      </c>
      <c r="AY177" s="173" t="s">
        <v>166</v>
      </c>
    </row>
    <row r="178" spans="1:65" s="15" customFormat="1">
      <c r="B178" s="203"/>
      <c r="D178" s="172" t="s">
        <v>174</v>
      </c>
      <c r="E178" s="204" t="s">
        <v>1</v>
      </c>
      <c r="F178" s="205" t="s">
        <v>314</v>
      </c>
      <c r="H178" s="206">
        <v>19.844000000000001</v>
      </c>
      <c r="I178" s="207"/>
      <c r="L178" s="203"/>
      <c r="M178" s="208"/>
      <c r="N178" s="209"/>
      <c r="O178" s="209"/>
      <c r="P178" s="209"/>
      <c r="Q178" s="209"/>
      <c r="R178" s="209"/>
      <c r="S178" s="209"/>
      <c r="T178" s="210"/>
      <c r="AT178" s="204" t="s">
        <v>174</v>
      </c>
      <c r="AU178" s="204" t="s">
        <v>88</v>
      </c>
      <c r="AV178" s="15" t="s">
        <v>93</v>
      </c>
      <c r="AW178" s="15" t="s">
        <v>32</v>
      </c>
      <c r="AX178" s="15" t="s">
        <v>76</v>
      </c>
      <c r="AY178" s="204" t="s">
        <v>166</v>
      </c>
    </row>
    <row r="179" spans="1:65" s="13" customFormat="1">
      <c r="B179" s="171"/>
      <c r="D179" s="172" t="s">
        <v>174</v>
      </c>
      <c r="E179" s="173" t="s">
        <v>1</v>
      </c>
      <c r="F179" s="174" t="s">
        <v>322</v>
      </c>
      <c r="H179" s="175">
        <v>13.678000000000001</v>
      </c>
      <c r="I179" s="176"/>
      <c r="L179" s="171"/>
      <c r="M179" s="177"/>
      <c r="N179" s="178"/>
      <c r="O179" s="178"/>
      <c r="P179" s="178"/>
      <c r="Q179" s="178"/>
      <c r="R179" s="178"/>
      <c r="S179" s="178"/>
      <c r="T179" s="179"/>
      <c r="AT179" s="173" t="s">
        <v>174</v>
      </c>
      <c r="AU179" s="173" t="s">
        <v>88</v>
      </c>
      <c r="AV179" s="13" t="s">
        <v>88</v>
      </c>
      <c r="AW179" s="13" t="s">
        <v>32</v>
      </c>
      <c r="AX179" s="13" t="s">
        <v>76</v>
      </c>
      <c r="AY179" s="173" t="s">
        <v>166</v>
      </c>
    </row>
    <row r="180" spans="1:65" s="15" customFormat="1">
      <c r="B180" s="203"/>
      <c r="D180" s="172" t="s">
        <v>174</v>
      </c>
      <c r="E180" s="204" t="s">
        <v>1</v>
      </c>
      <c r="F180" s="205" t="s">
        <v>314</v>
      </c>
      <c r="H180" s="206">
        <v>13.678000000000001</v>
      </c>
      <c r="I180" s="207"/>
      <c r="L180" s="203"/>
      <c r="M180" s="208"/>
      <c r="N180" s="209"/>
      <c r="O180" s="209"/>
      <c r="P180" s="209"/>
      <c r="Q180" s="209"/>
      <c r="R180" s="209"/>
      <c r="S180" s="209"/>
      <c r="T180" s="210"/>
      <c r="AT180" s="204" t="s">
        <v>174</v>
      </c>
      <c r="AU180" s="204" t="s">
        <v>88</v>
      </c>
      <c r="AV180" s="15" t="s">
        <v>93</v>
      </c>
      <c r="AW180" s="15" t="s">
        <v>32</v>
      </c>
      <c r="AX180" s="15" t="s">
        <v>76</v>
      </c>
      <c r="AY180" s="204" t="s">
        <v>166</v>
      </c>
    </row>
    <row r="181" spans="1:65" s="13" customFormat="1">
      <c r="B181" s="171"/>
      <c r="D181" s="172" t="s">
        <v>174</v>
      </c>
      <c r="E181" s="173" t="s">
        <v>1</v>
      </c>
      <c r="F181" s="174" t="s">
        <v>323</v>
      </c>
      <c r="H181" s="175">
        <v>8.2409999999999997</v>
      </c>
      <c r="I181" s="176"/>
      <c r="L181" s="171"/>
      <c r="M181" s="177"/>
      <c r="N181" s="178"/>
      <c r="O181" s="178"/>
      <c r="P181" s="178"/>
      <c r="Q181" s="178"/>
      <c r="R181" s="178"/>
      <c r="S181" s="178"/>
      <c r="T181" s="179"/>
      <c r="AT181" s="173" t="s">
        <v>174</v>
      </c>
      <c r="AU181" s="173" t="s">
        <v>88</v>
      </c>
      <c r="AV181" s="13" t="s">
        <v>88</v>
      </c>
      <c r="AW181" s="13" t="s">
        <v>32</v>
      </c>
      <c r="AX181" s="13" t="s">
        <v>76</v>
      </c>
      <c r="AY181" s="173" t="s">
        <v>166</v>
      </c>
    </row>
    <row r="182" spans="1:65" s="15" customFormat="1">
      <c r="B182" s="203"/>
      <c r="D182" s="172" t="s">
        <v>174</v>
      </c>
      <c r="E182" s="204" t="s">
        <v>1</v>
      </c>
      <c r="F182" s="205" t="s">
        <v>314</v>
      </c>
      <c r="H182" s="206">
        <v>8.2409999999999997</v>
      </c>
      <c r="I182" s="207"/>
      <c r="L182" s="203"/>
      <c r="M182" s="208"/>
      <c r="N182" s="209"/>
      <c r="O182" s="209"/>
      <c r="P182" s="209"/>
      <c r="Q182" s="209"/>
      <c r="R182" s="209"/>
      <c r="S182" s="209"/>
      <c r="T182" s="210"/>
      <c r="AT182" s="204" t="s">
        <v>174</v>
      </c>
      <c r="AU182" s="204" t="s">
        <v>88</v>
      </c>
      <c r="AV182" s="15" t="s">
        <v>93</v>
      </c>
      <c r="AW182" s="15" t="s">
        <v>32</v>
      </c>
      <c r="AX182" s="15" t="s">
        <v>76</v>
      </c>
      <c r="AY182" s="204" t="s">
        <v>166</v>
      </c>
    </row>
    <row r="183" spans="1:65" s="14" customFormat="1">
      <c r="B183" s="190"/>
      <c r="D183" s="172" t="s">
        <v>174</v>
      </c>
      <c r="E183" s="191" t="s">
        <v>1</v>
      </c>
      <c r="F183" s="192" t="s">
        <v>239</v>
      </c>
      <c r="H183" s="193">
        <v>41.762999999999998</v>
      </c>
      <c r="I183" s="194"/>
      <c r="L183" s="190"/>
      <c r="M183" s="195"/>
      <c r="N183" s="196"/>
      <c r="O183" s="196"/>
      <c r="P183" s="196"/>
      <c r="Q183" s="196"/>
      <c r="R183" s="196"/>
      <c r="S183" s="196"/>
      <c r="T183" s="197"/>
      <c r="AT183" s="191" t="s">
        <v>174</v>
      </c>
      <c r="AU183" s="191" t="s">
        <v>88</v>
      </c>
      <c r="AV183" s="14" t="s">
        <v>172</v>
      </c>
      <c r="AW183" s="14" t="s">
        <v>32</v>
      </c>
      <c r="AX183" s="14" t="s">
        <v>83</v>
      </c>
      <c r="AY183" s="191" t="s">
        <v>166</v>
      </c>
    </row>
    <row r="184" spans="1:65" s="2" customFormat="1" ht="24.2" customHeight="1">
      <c r="A184" s="33"/>
      <c r="B184" s="156"/>
      <c r="C184" s="157" t="s">
        <v>224</v>
      </c>
      <c r="D184" s="157" t="s">
        <v>168</v>
      </c>
      <c r="E184" s="158" t="s">
        <v>324</v>
      </c>
      <c r="F184" s="159" t="s">
        <v>325</v>
      </c>
      <c r="G184" s="160" t="s">
        <v>171</v>
      </c>
      <c r="H184" s="161">
        <v>41.762999999999998</v>
      </c>
      <c r="I184" s="162"/>
      <c r="J184" s="161">
        <f>ROUND(I184*H184,3)</f>
        <v>0</v>
      </c>
      <c r="K184" s="163"/>
      <c r="L184" s="34"/>
      <c r="M184" s="164" t="s">
        <v>1</v>
      </c>
      <c r="N184" s="165" t="s">
        <v>42</v>
      </c>
      <c r="O184" s="62"/>
      <c r="P184" s="166">
        <f>O184*H184</f>
        <v>0</v>
      </c>
      <c r="Q184" s="166">
        <v>0</v>
      </c>
      <c r="R184" s="166">
        <f>Q184*H184</f>
        <v>0</v>
      </c>
      <c r="S184" s="166">
        <v>0</v>
      </c>
      <c r="T184" s="167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8" t="s">
        <v>172</v>
      </c>
      <c r="AT184" s="168" t="s">
        <v>168</v>
      </c>
      <c r="AU184" s="168" t="s">
        <v>88</v>
      </c>
      <c r="AY184" s="18" t="s">
        <v>166</v>
      </c>
      <c r="BE184" s="169">
        <f>IF(N184="základná",J184,0)</f>
        <v>0</v>
      </c>
      <c r="BF184" s="169">
        <f>IF(N184="znížená",J184,0)</f>
        <v>0</v>
      </c>
      <c r="BG184" s="169">
        <f>IF(N184="zákl. prenesená",J184,0)</f>
        <v>0</v>
      </c>
      <c r="BH184" s="169">
        <f>IF(N184="zníž. prenesená",J184,0)</f>
        <v>0</v>
      </c>
      <c r="BI184" s="169">
        <f>IF(N184="nulová",J184,0)</f>
        <v>0</v>
      </c>
      <c r="BJ184" s="18" t="s">
        <v>88</v>
      </c>
      <c r="BK184" s="170">
        <f>ROUND(I184*H184,3)</f>
        <v>0</v>
      </c>
      <c r="BL184" s="18" t="s">
        <v>172</v>
      </c>
      <c r="BM184" s="168" t="s">
        <v>326</v>
      </c>
    </row>
    <row r="185" spans="1:65" s="12" customFormat="1" ht="22.9" customHeight="1">
      <c r="B185" s="143"/>
      <c r="D185" s="144" t="s">
        <v>75</v>
      </c>
      <c r="E185" s="154" t="s">
        <v>93</v>
      </c>
      <c r="F185" s="154" t="s">
        <v>327</v>
      </c>
      <c r="I185" s="146"/>
      <c r="J185" s="155">
        <f>BK185</f>
        <v>0</v>
      </c>
      <c r="L185" s="143"/>
      <c r="M185" s="148"/>
      <c r="N185" s="149"/>
      <c r="O185" s="149"/>
      <c r="P185" s="150">
        <f>SUM(P186:P192)</f>
        <v>0</v>
      </c>
      <c r="Q185" s="149"/>
      <c r="R185" s="150">
        <f>SUM(R186:R192)</f>
        <v>0.42649722078499996</v>
      </c>
      <c r="S185" s="149"/>
      <c r="T185" s="151">
        <f>SUM(T186:T192)</f>
        <v>0</v>
      </c>
      <c r="AR185" s="144" t="s">
        <v>83</v>
      </c>
      <c r="AT185" s="152" t="s">
        <v>75</v>
      </c>
      <c r="AU185" s="152" t="s">
        <v>83</v>
      </c>
      <c r="AY185" s="144" t="s">
        <v>166</v>
      </c>
      <c r="BK185" s="153">
        <f>SUM(BK186:BK192)</f>
        <v>0</v>
      </c>
    </row>
    <row r="186" spans="1:65" s="2" customFormat="1" ht="24.2" customHeight="1">
      <c r="A186" s="33"/>
      <c r="B186" s="156"/>
      <c r="C186" s="157" t="s">
        <v>233</v>
      </c>
      <c r="D186" s="157" t="s">
        <v>168</v>
      </c>
      <c r="E186" s="158" t="s">
        <v>328</v>
      </c>
      <c r="F186" s="159" t="s">
        <v>329</v>
      </c>
      <c r="G186" s="160" t="s">
        <v>178</v>
      </c>
      <c r="H186" s="161">
        <v>0.16200000000000001</v>
      </c>
      <c r="I186" s="162"/>
      <c r="J186" s="161">
        <f>ROUND(I186*H186,3)</f>
        <v>0</v>
      </c>
      <c r="K186" s="163"/>
      <c r="L186" s="34"/>
      <c r="M186" s="164" t="s">
        <v>1</v>
      </c>
      <c r="N186" s="165" t="s">
        <v>42</v>
      </c>
      <c r="O186" s="62"/>
      <c r="P186" s="166">
        <f>O186*H186</f>
        <v>0</v>
      </c>
      <c r="Q186" s="166">
        <v>2.2119022039999998</v>
      </c>
      <c r="R186" s="166">
        <f>Q186*H186</f>
        <v>0.35832815704799997</v>
      </c>
      <c r="S186" s="166">
        <v>0</v>
      </c>
      <c r="T186" s="167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8" t="s">
        <v>172</v>
      </c>
      <c r="AT186" s="168" t="s">
        <v>168</v>
      </c>
      <c r="AU186" s="168" t="s">
        <v>88</v>
      </c>
      <c r="AY186" s="18" t="s">
        <v>166</v>
      </c>
      <c r="BE186" s="169">
        <f>IF(N186="základná",J186,0)</f>
        <v>0</v>
      </c>
      <c r="BF186" s="169">
        <f>IF(N186="znížená",J186,0)</f>
        <v>0</v>
      </c>
      <c r="BG186" s="169">
        <f>IF(N186="zákl. prenesená",J186,0)</f>
        <v>0</v>
      </c>
      <c r="BH186" s="169">
        <f>IF(N186="zníž. prenesená",J186,0)</f>
        <v>0</v>
      </c>
      <c r="BI186" s="169">
        <f>IF(N186="nulová",J186,0)</f>
        <v>0</v>
      </c>
      <c r="BJ186" s="18" t="s">
        <v>88</v>
      </c>
      <c r="BK186" s="170">
        <f>ROUND(I186*H186,3)</f>
        <v>0</v>
      </c>
      <c r="BL186" s="18" t="s">
        <v>172</v>
      </c>
      <c r="BM186" s="168" t="s">
        <v>330</v>
      </c>
    </row>
    <row r="187" spans="1:65" s="13" customFormat="1">
      <c r="B187" s="171"/>
      <c r="D187" s="172" t="s">
        <v>174</v>
      </c>
      <c r="E187" s="173" t="s">
        <v>1</v>
      </c>
      <c r="F187" s="174" t="s">
        <v>331</v>
      </c>
      <c r="H187" s="175">
        <v>0.16200000000000001</v>
      </c>
      <c r="I187" s="176"/>
      <c r="L187" s="171"/>
      <c r="M187" s="177"/>
      <c r="N187" s="178"/>
      <c r="O187" s="178"/>
      <c r="P187" s="178"/>
      <c r="Q187" s="178"/>
      <c r="R187" s="178"/>
      <c r="S187" s="178"/>
      <c r="T187" s="179"/>
      <c r="AT187" s="173" t="s">
        <v>174</v>
      </c>
      <c r="AU187" s="173" t="s">
        <v>88</v>
      </c>
      <c r="AV187" s="13" t="s">
        <v>88</v>
      </c>
      <c r="AW187" s="13" t="s">
        <v>32</v>
      </c>
      <c r="AX187" s="13" t="s">
        <v>83</v>
      </c>
      <c r="AY187" s="173" t="s">
        <v>166</v>
      </c>
    </row>
    <row r="188" spans="1:65" s="2" customFormat="1" ht="24.2" customHeight="1">
      <c r="A188" s="33"/>
      <c r="B188" s="156"/>
      <c r="C188" s="157" t="s">
        <v>240</v>
      </c>
      <c r="D188" s="157" t="s">
        <v>168</v>
      </c>
      <c r="E188" s="158" t="s">
        <v>332</v>
      </c>
      <c r="F188" s="159" t="s">
        <v>333</v>
      </c>
      <c r="G188" s="160" t="s">
        <v>171</v>
      </c>
      <c r="H188" s="161">
        <v>1.754</v>
      </c>
      <c r="I188" s="162"/>
      <c r="J188" s="161">
        <f>ROUND(I188*H188,3)</f>
        <v>0</v>
      </c>
      <c r="K188" s="163"/>
      <c r="L188" s="34"/>
      <c r="M188" s="164" t="s">
        <v>1</v>
      </c>
      <c r="N188" s="165" t="s">
        <v>42</v>
      </c>
      <c r="O188" s="62"/>
      <c r="P188" s="166">
        <f>O188*H188</f>
        <v>0</v>
      </c>
      <c r="Q188" s="166">
        <v>3.1340600000000003E-2</v>
      </c>
      <c r="R188" s="166">
        <f>Q188*H188</f>
        <v>5.4971412400000003E-2</v>
      </c>
      <c r="S188" s="166">
        <v>0</v>
      </c>
      <c r="T188" s="167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8" t="s">
        <v>172</v>
      </c>
      <c r="AT188" s="168" t="s">
        <v>168</v>
      </c>
      <c r="AU188" s="168" t="s">
        <v>88</v>
      </c>
      <c r="AY188" s="18" t="s">
        <v>166</v>
      </c>
      <c r="BE188" s="169">
        <f>IF(N188="základná",J188,0)</f>
        <v>0</v>
      </c>
      <c r="BF188" s="169">
        <f>IF(N188="znížená",J188,0)</f>
        <v>0</v>
      </c>
      <c r="BG188" s="169">
        <f>IF(N188="zákl. prenesená",J188,0)</f>
        <v>0</v>
      </c>
      <c r="BH188" s="169">
        <f>IF(N188="zníž. prenesená",J188,0)</f>
        <v>0</v>
      </c>
      <c r="BI188" s="169">
        <f>IF(N188="nulová",J188,0)</f>
        <v>0</v>
      </c>
      <c r="BJ188" s="18" t="s">
        <v>88</v>
      </c>
      <c r="BK188" s="170">
        <f>ROUND(I188*H188,3)</f>
        <v>0</v>
      </c>
      <c r="BL188" s="18" t="s">
        <v>172</v>
      </c>
      <c r="BM188" s="168" t="s">
        <v>334</v>
      </c>
    </row>
    <row r="189" spans="1:65" s="13" customFormat="1">
      <c r="B189" s="171"/>
      <c r="D189" s="172" t="s">
        <v>174</v>
      </c>
      <c r="E189" s="173" t="s">
        <v>1</v>
      </c>
      <c r="F189" s="174" t="s">
        <v>335</v>
      </c>
      <c r="H189" s="175">
        <v>1.754</v>
      </c>
      <c r="I189" s="176"/>
      <c r="L189" s="171"/>
      <c r="M189" s="177"/>
      <c r="N189" s="178"/>
      <c r="O189" s="178"/>
      <c r="P189" s="178"/>
      <c r="Q189" s="178"/>
      <c r="R189" s="178"/>
      <c r="S189" s="178"/>
      <c r="T189" s="179"/>
      <c r="AT189" s="173" t="s">
        <v>174</v>
      </c>
      <c r="AU189" s="173" t="s">
        <v>88</v>
      </c>
      <c r="AV189" s="13" t="s">
        <v>88</v>
      </c>
      <c r="AW189" s="13" t="s">
        <v>32</v>
      </c>
      <c r="AX189" s="13" t="s">
        <v>83</v>
      </c>
      <c r="AY189" s="173" t="s">
        <v>166</v>
      </c>
    </row>
    <row r="190" spans="1:65" s="2" customFormat="1" ht="24.2" customHeight="1">
      <c r="A190" s="33"/>
      <c r="B190" s="156"/>
      <c r="C190" s="157" t="s">
        <v>245</v>
      </c>
      <c r="D190" s="157" t="s">
        <v>168</v>
      </c>
      <c r="E190" s="158" t="s">
        <v>336</v>
      </c>
      <c r="F190" s="159" t="s">
        <v>337</v>
      </c>
      <c r="G190" s="160" t="s">
        <v>171</v>
      </c>
      <c r="H190" s="161">
        <v>1.754</v>
      </c>
      <c r="I190" s="162"/>
      <c r="J190" s="161">
        <f>ROUND(I190*H190,3)</f>
        <v>0</v>
      </c>
      <c r="K190" s="163"/>
      <c r="L190" s="34"/>
      <c r="M190" s="164" t="s">
        <v>1</v>
      </c>
      <c r="N190" s="165" t="s">
        <v>42</v>
      </c>
      <c r="O190" s="62"/>
      <c r="P190" s="166">
        <f>O190*H190</f>
        <v>0</v>
      </c>
      <c r="Q190" s="166">
        <v>0</v>
      </c>
      <c r="R190" s="166">
        <f>Q190*H190</f>
        <v>0</v>
      </c>
      <c r="S190" s="166">
        <v>0</v>
      </c>
      <c r="T190" s="167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8" t="s">
        <v>172</v>
      </c>
      <c r="AT190" s="168" t="s">
        <v>168</v>
      </c>
      <c r="AU190" s="168" t="s">
        <v>88</v>
      </c>
      <c r="AY190" s="18" t="s">
        <v>166</v>
      </c>
      <c r="BE190" s="169">
        <f>IF(N190="základná",J190,0)</f>
        <v>0</v>
      </c>
      <c r="BF190" s="169">
        <f>IF(N190="znížená",J190,0)</f>
        <v>0</v>
      </c>
      <c r="BG190" s="169">
        <f>IF(N190="zákl. prenesená",J190,0)</f>
        <v>0</v>
      </c>
      <c r="BH190" s="169">
        <f>IF(N190="zníž. prenesená",J190,0)</f>
        <v>0</v>
      </c>
      <c r="BI190" s="169">
        <f>IF(N190="nulová",J190,0)</f>
        <v>0</v>
      </c>
      <c r="BJ190" s="18" t="s">
        <v>88</v>
      </c>
      <c r="BK190" s="170">
        <f>ROUND(I190*H190,3)</f>
        <v>0</v>
      </c>
      <c r="BL190" s="18" t="s">
        <v>172</v>
      </c>
      <c r="BM190" s="168" t="s">
        <v>338</v>
      </c>
    </row>
    <row r="191" spans="1:65" s="2" customFormat="1" ht="16.5" customHeight="1">
      <c r="A191" s="33"/>
      <c r="B191" s="156"/>
      <c r="C191" s="157" t="s">
        <v>249</v>
      </c>
      <c r="D191" s="157" t="s">
        <v>168</v>
      </c>
      <c r="E191" s="158" t="s">
        <v>339</v>
      </c>
      <c r="F191" s="159" t="s">
        <v>340</v>
      </c>
      <c r="G191" s="160" t="s">
        <v>191</v>
      </c>
      <c r="H191" s="161">
        <v>1.2999999999999999E-2</v>
      </c>
      <c r="I191" s="162"/>
      <c r="J191" s="161">
        <f>ROUND(I191*H191,3)</f>
        <v>0</v>
      </c>
      <c r="K191" s="163"/>
      <c r="L191" s="34"/>
      <c r="M191" s="164" t="s">
        <v>1</v>
      </c>
      <c r="N191" s="165" t="s">
        <v>42</v>
      </c>
      <c r="O191" s="62"/>
      <c r="P191" s="166">
        <f>O191*H191</f>
        <v>0</v>
      </c>
      <c r="Q191" s="166">
        <v>1.015203949</v>
      </c>
      <c r="R191" s="166">
        <f>Q191*H191</f>
        <v>1.3197651336999999E-2</v>
      </c>
      <c r="S191" s="166">
        <v>0</v>
      </c>
      <c r="T191" s="167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8" t="s">
        <v>172</v>
      </c>
      <c r="AT191" s="168" t="s">
        <v>168</v>
      </c>
      <c r="AU191" s="168" t="s">
        <v>88</v>
      </c>
      <c r="AY191" s="18" t="s">
        <v>166</v>
      </c>
      <c r="BE191" s="169">
        <f>IF(N191="základná",J191,0)</f>
        <v>0</v>
      </c>
      <c r="BF191" s="169">
        <f>IF(N191="znížená",J191,0)</f>
        <v>0</v>
      </c>
      <c r="BG191" s="169">
        <f>IF(N191="zákl. prenesená",J191,0)</f>
        <v>0</v>
      </c>
      <c r="BH191" s="169">
        <f>IF(N191="zníž. prenesená",J191,0)</f>
        <v>0</v>
      </c>
      <c r="BI191" s="169">
        <f>IF(N191="nulová",J191,0)</f>
        <v>0</v>
      </c>
      <c r="BJ191" s="18" t="s">
        <v>88</v>
      </c>
      <c r="BK191" s="170">
        <f>ROUND(I191*H191,3)</f>
        <v>0</v>
      </c>
      <c r="BL191" s="18" t="s">
        <v>172</v>
      </c>
      <c r="BM191" s="168" t="s">
        <v>341</v>
      </c>
    </row>
    <row r="192" spans="1:65" s="13" customFormat="1">
      <c r="B192" s="171"/>
      <c r="D192" s="172" t="s">
        <v>174</v>
      </c>
      <c r="E192" s="173" t="s">
        <v>1</v>
      </c>
      <c r="F192" s="174" t="s">
        <v>342</v>
      </c>
      <c r="H192" s="175">
        <v>1.2999999999999999E-2</v>
      </c>
      <c r="I192" s="176"/>
      <c r="L192" s="171"/>
      <c r="M192" s="177"/>
      <c r="N192" s="178"/>
      <c r="O192" s="178"/>
      <c r="P192" s="178"/>
      <c r="Q192" s="178"/>
      <c r="R192" s="178"/>
      <c r="S192" s="178"/>
      <c r="T192" s="179"/>
      <c r="AT192" s="173" t="s">
        <v>174</v>
      </c>
      <c r="AU192" s="173" t="s">
        <v>88</v>
      </c>
      <c r="AV192" s="13" t="s">
        <v>88</v>
      </c>
      <c r="AW192" s="13" t="s">
        <v>32</v>
      </c>
      <c r="AX192" s="13" t="s">
        <v>83</v>
      </c>
      <c r="AY192" s="173" t="s">
        <v>166</v>
      </c>
    </row>
    <row r="193" spans="1:65" s="12" customFormat="1" ht="22.9" customHeight="1">
      <c r="B193" s="143"/>
      <c r="D193" s="144" t="s">
        <v>75</v>
      </c>
      <c r="E193" s="154" t="s">
        <v>195</v>
      </c>
      <c r="F193" s="154" t="s">
        <v>343</v>
      </c>
      <c r="I193" s="146"/>
      <c r="J193" s="155">
        <f>BK193</f>
        <v>0</v>
      </c>
      <c r="L193" s="143"/>
      <c r="M193" s="148"/>
      <c r="N193" s="149"/>
      <c r="O193" s="149"/>
      <c r="P193" s="150">
        <f>SUM(P194:P207)</f>
        <v>0</v>
      </c>
      <c r="Q193" s="149"/>
      <c r="R193" s="150">
        <f>SUM(R194:R207)</f>
        <v>2.5749268092000004</v>
      </c>
      <c r="S193" s="149"/>
      <c r="T193" s="151">
        <f>SUM(T194:T207)</f>
        <v>0</v>
      </c>
      <c r="AR193" s="144" t="s">
        <v>83</v>
      </c>
      <c r="AT193" s="152" t="s">
        <v>75</v>
      </c>
      <c r="AU193" s="152" t="s">
        <v>83</v>
      </c>
      <c r="AY193" s="144" t="s">
        <v>166</v>
      </c>
      <c r="BK193" s="153">
        <f>SUM(BK194:BK207)</f>
        <v>0</v>
      </c>
    </row>
    <row r="194" spans="1:65" s="2" customFormat="1" ht="24.2" customHeight="1">
      <c r="A194" s="33"/>
      <c r="B194" s="156"/>
      <c r="C194" s="157" t="s">
        <v>254</v>
      </c>
      <c r="D194" s="157" t="s">
        <v>168</v>
      </c>
      <c r="E194" s="158" t="s">
        <v>344</v>
      </c>
      <c r="F194" s="159" t="s">
        <v>345</v>
      </c>
      <c r="G194" s="160" t="s">
        <v>178</v>
      </c>
      <c r="H194" s="161">
        <v>1.0209999999999999</v>
      </c>
      <c r="I194" s="162"/>
      <c r="J194" s="161">
        <f>ROUND(I194*H194,3)</f>
        <v>0</v>
      </c>
      <c r="K194" s="163"/>
      <c r="L194" s="34"/>
      <c r="M194" s="164" t="s">
        <v>1</v>
      </c>
      <c r="N194" s="165" t="s">
        <v>42</v>
      </c>
      <c r="O194" s="62"/>
      <c r="P194" s="166">
        <f>O194*H194</f>
        <v>0</v>
      </c>
      <c r="Q194" s="166">
        <v>2.415718</v>
      </c>
      <c r="R194" s="166">
        <f>Q194*H194</f>
        <v>2.466448078</v>
      </c>
      <c r="S194" s="166">
        <v>0</v>
      </c>
      <c r="T194" s="167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8" t="s">
        <v>172</v>
      </c>
      <c r="AT194" s="168" t="s">
        <v>168</v>
      </c>
      <c r="AU194" s="168" t="s">
        <v>88</v>
      </c>
      <c r="AY194" s="18" t="s">
        <v>166</v>
      </c>
      <c r="BE194" s="169">
        <f>IF(N194="základná",J194,0)</f>
        <v>0</v>
      </c>
      <c r="BF194" s="169">
        <f>IF(N194="znížená",J194,0)</f>
        <v>0</v>
      </c>
      <c r="BG194" s="169">
        <f>IF(N194="zákl. prenesená",J194,0)</f>
        <v>0</v>
      </c>
      <c r="BH194" s="169">
        <f>IF(N194="zníž. prenesená",J194,0)</f>
        <v>0</v>
      </c>
      <c r="BI194" s="169">
        <f>IF(N194="nulová",J194,0)</f>
        <v>0</v>
      </c>
      <c r="BJ194" s="18" t="s">
        <v>88</v>
      </c>
      <c r="BK194" s="170">
        <f>ROUND(I194*H194,3)</f>
        <v>0</v>
      </c>
      <c r="BL194" s="18" t="s">
        <v>172</v>
      </c>
      <c r="BM194" s="168" t="s">
        <v>346</v>
      </c>
    </row>
    <row r="195" spans="1:65" s="13" customFormat="1">
      <c r="B195" s="171"/>
      <c r="D195" s="172" t="s">
        <v>174</v>
      </c>
      <c r="E195" s="173" t="s">
        <v>1</v>
      </c>
      <c r="F195" s="174" t="s">
        <v>347</v>
      </c>
      <c r="H195" s="175">
        <v>0.53600000000000003</v>
      </c>
      <c r="I195" s="176"/>
      <c r="L195" s="171"/>
      <c r="M195" s="177"/>
      <c r="N195" s="178"/>
      <c r="O195" s="178"/>
      <c r="P195" s="178"/>
      <c r="Q195" s="178"/>
      <c r="R195" s="178"/>
      <c r="S195" s="178"/>
      <c r="T195" s="179"/>
      <c r="AT195" s="173" t="s">
        <v>174</v>
      </c>
      <c r="AU195" s="173" t="s">
        <v>88</v>
      </c>
      <c r="AV195" s="13" t="s">
        <v>88</v>
      </c>
      <c r="AW195" s="13" t="s">
        <v>32</v>
      </c>
      <c r="AX195" s="13" t="s">
        <v>76</v>
      </c>
      <c r="AY195" s="173" t="s">
        <v>166</v>
      </c>
    </row>
    <row r="196" spans="1:65" s="13" customFormat="1">
      <c r="B196" s="171"/>
      <c r="D196" s="172" t="s">
        <v>174</v>
      </c>
      <c r="E196" s="173" t="s">
        <v>1</v>
      </c>
      <c r="F196" s="174" t="s">
        <v>348</v>
      </c>
      <c r="H196" s="175">
        <v>0.48499999999999999</v>
      </c>
      <c r="I196" s="176"/>
      <c r="L196" s="171"/>
      <c r="M196" s="177"/>
      <c r="N196" s="178"/>
      <c r="O196" s="178"/>
      <c r="P196" s="178"/>
      <c r="Q196" s="178"/>
      <c r="R196" s="178"/>
      <c r="S196" s="178"/>
      <c r="T196" s="179"/>
      <c r="AT196" s="173" t="s">
        <v>174</v>
      </c>
      <c r="AU196" s="173" t="s">
        <v>88</v>
      </c>
      <c r="AV196" s="13" t="s">
        <v>88</v>
      </c>
      <c r="AW196" s="13" t="s">
        <v>32</v>
      </c>
      <c r="AX196" s="13" t="s">
        <v>76</v>
      </c>
      <c r="AY196" s="173" t="s">
        <v>166</v>
      </c>
    </row>
    <row r="197" spans="1:65" s="14" customFormat="1">
      <c r="B197" s="190"/>
      <c r="D197" s="172" t="s">
        <v>174</v>
      </c>
      <c r="E197" s="191" t="s">
        <v>1</v>
      </c>
      <c r="F197" s="192" t="s">
        <v>239</v>
      </c>
      <c r="H197" s="193">
        <v>1.0209999999999999</v>
      </c>
      <c r="I197" s="194"/>
      <c r="L197" s="190"/>
      <c r="M197" s="195"/>
      <c r="N197" s="196"/>
      <c r="O197" s="196"/>
      <c r="P197" s="196"/>
      <c r="Q197" s="196"/>
      <c r="R197" s="196"/>
      <c r="S197" s="196"/>
      <c r="T197" s="197"/>
      <c r="AT197" s="191" t="s">
        <v>174</v>
      </c>
      <c r="AU197" s="191" t="s">
        <v>88</v>
      </c>
      <c r="AV197" s="14" t="s">
        <v>172</v>
      </c>
      <c r="AW197" s="14" t="s">
        <v>32</v>
      </c>
      <c r="AX197" s="14" t="s">
        <v>83</v>
      </c>
      <c r="AY197" s="191" t="s">
        <v>166</v>
      </c>
    </row>
    <row r="198" spans="1:65" s="2" customFormat="1" ht="21.75" customHeight="1">
      <c r="A198" s="33"/>
      <c r="B198" s="156"/>
      <c r="C198" s="157" t="s">
        <v>260</v>
      </c>
      <c r="D198" s="157" t="s">
        <v>168</v>
      </c>
      <c r="E198" s="158" t="s">
        <v>349</v>
      </c>
      <c r="F198" s="159" t="s">
        <v>350</v>
      </c>
      <c r="G198" s="160" t="s">
        <v>171</v>
      </c>
      <c r="H198" s="161">
        <v>1.32</v>
      </c>
      <c r="I198" s="162"/>
      <c r="J198" s="161">
        <f>ROUND(I198*H198,3)</f>
        <v>0</v>
      </c>
      <c r="K198" s="163"/>
      <c r="L198" s="34"/>
      <c r="M198" s="164" t="s">
        <v>1</v>
      </c>
      <c r="N198" s="165" t="s">
        <v>42</v>
      </c>
      <c r="O198" s="62"/>
      <c r="P198" s="166">
        <f>O198*H198</f>
        <v>0</v>
      </c>
      <c r="Q198" s="166">
        <v>4.9862259999999999E-2</v>
      </c>
      <c r="R198" s="166">
        <f>Q198*H198</f>
        <v>6.5818183200000005E-2</v>
      </c>
      <c r="S198" s="166">
        <v>0</v>
      </c>
      <c r="T198" s="167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8" t="s">
        <v>172</v>
      </c>
      <c r="AT198" s="168" t="s">
        <v>168</v>
      </c>
      <c r="AU198" s="168" t="s">
        <v>88</v>
      </c>
      <c r="AY198" s="18" t="s">
        <v>166</v>
      </c>
      <c r="BE198" s="169">
        <f>IF(N198="základná",J198,0)</f>
        <v>0</v>
      </c>
      <c r="BF198" s="169">
        <f>IF(N198="znížená",J198,0)</f>
        <v>0</v>
      </c>
      <c r="BG198" s="169">
        <f>IF(N198="zákl. prenesená",J198,0)</f>
        <v>0</v>
      </c>
      <c r="BH198" s="169">
        <f>IF(N198="zníž. prenesená",J198,0)</f>
        <v>0</v>
      </c>
      <c r="BI198" s="169">
        <f>IF(N198="nulová",J198,0)</f>
        <v>0</v>
      </c>
      <c r="BJ198" s="18" t="s">
        <v>88</v>
      </c>
      <c r="BK198" s="170">
        <f>ROUND(I198*H198,3)</f>
        <v>0</v>
      </c>
      <c r="BL198" s="18" t="s">
        <v>172</v>
      </c>
      <c r="BM198" s="168" t="s">
        <v>351</v>
      </c>
    </row>
    <row r="199" spans="1:65" s="13" customFormat="1">
      <c r="B199" s="171"/>
      <c r="D199" s="172" t="s">
        <v>174</v>
      </c>
      <c r="E199" s="173" t="s">
        <v>1</v>
      </c>
      <c r="F199" s="174" t="s">
        <v>352</v>
      </c>
      <c r="H199" s="175">
        <v>0.13500000000000001</v>
      </c>
      <c r="I199" s="176"/>
      <c r="L199" s="171"/>
      <c r="M199" s="177"/>
      <c r="N199" s="178"/>
      <c r="O199" s="178"/>
      <c r="P199" s="178"/>
      <c r="Q199" s="178"/>
      <c r="R199" s="178"/>
      <c r="S199" s="178"/>
      <c r="T199" s="179"/>
      <c r="AT199" s="173" t="s">
        <v>174</v>
      </c>
      <c r="AU199" s="173" t="s">
        <v>88</v>
      </c>
      <c r="AV199" s="13" t="s">
        <v>88</v>
      </c>
      <c r="AW199" s="13" t="s">
        <v>32</v>
      </c>
      <c r="AX199" s="13" t="s">
        <v>76</v>
      </c>
      <c r="AY199" s="173" t="s">
        <v>166</v>
      </c>
    </row>
    <row r="200" spans="1:65" s="13" customFormat="1">
      <c r="B200" s="171"/>
      <c r="D200" s="172" t="s">
        <v>174</v>
      </c>
      <c r="E200" s="173" t="s">
        <v>1</v>
      </c>
      <c r="F200" s="174" t="s">
        <v>353</v>
      </c>
      <c r="H200" s="175">
        <v>0.82499999999999996</v>
      </c>
      <c r="I200" s="176"/>
      <c r="L200" s="171"/>
      <c r="M200" s="177"/>
      <c r="N200" s="178"/>
      <c r="O200" s="178"/>
      <c r="P200" s="178"/>
      <c r="Q200" s="178"/>
      <c r="R200" s="178"/>
      <c r="S200" s="178"/>
      <c r="T200" s="179"/>
      <c r="AT200" s="173" t="s">
        <v>174</v>
      </c>
      <c r="AU200" s="173" t="s">
        <v>88</v>
      </c>
      <c r="AV200" s="13" t="s">
        <v>88</v>
      </c>
      <c r="AW200" s="13" t="s">
        <v>32</v>
      </c>
      <c r="AX200" s="13" t="s">
        <v>76</v>
      </c>
      <c r="AY200" s="173" t="s">
        <v>166</v>
      </c>
    </row>
    <row r="201" spans="1:65" s="13" customFormat="1">
      <c r="B201" s="171"/>
      <c r="D201" s="172" t="s">
        <v>174</v>
      </c>
      <c r="E201" s="173" t="s">
        <v>1</v>
      </c>
      <c r="F201" s="174" t="s">
        <v>354</v>
      </c>
      <c r="H201" s="175">
        <v>0.36</v>
      </c>
      <c r="I201" s="176"/>
      <c r="L201" s="171"/>
      <c r="M201" s="177"/>
      <c r="N201" s="178"/>
      <c r="O201" s="178"/>
      <c r="P201" s="178"/>
      <c r="Q201" s="178"/>
      <c r="R201" s="178"/>
      <c r="S201" s="178"/>
      <c r="T201" s="179"/>
      <c r="AT201" s="173" t="s">
        <v>174</v>
      </c>
      <c r="AU201" s="173" t="s">
        <v>88</v>
      </c>
      <c r="AV201" s="13" t="s">
        <v>88</v>
      </c>
      <c r="AW201" s="13" t="s">
        <v>32</v>
      </c>
      <c r="AX201" s="13" t="s">
        <v>76</v>
      </c>
      <c r="AY201" s="173" t="s">
        <v>166</v>
      </c>
    </row>
    <row r="202" spans="1:65" s="14" customFormat="1">
      <c r="B202" s="190"/>
      <c r="D202" s="172" t="s">
        <v>174</v>
      </c>
      <c r="E202" s="191" t="s">
        <v>1</v>
      </c>
      <c r="F202" s="192" t="s">
        <v>239</v>
      </c>
      <c r="H202" s="193">
        <v>1.32</v>
      </c>
      <c r="I202" s="194"/>
      <c r="L202" s="190"/>
      <c r="M202" s="195"/>
      <c r="N202" s="196"/>
      <c r="O202" s="196"/>
      <c r="P202" s="196"/>
      <c r="Q202" s="196"/>
      <c r="R202" s="196"/>
      <c r="S202" s="196"/>
      <c r="T202" s="197"/>
      <c r="AT202" s="191" t="s">
        <v>174</v>
      </c>
      <c r="AU202" s="191" t="s">
        <v>88</v>
      </c>
      <c r="AV202" s="14" t="s">
        <v>172</v>
      </c>
      <c r="AW202" s="14" t="s">
        <v>32</v>
      </c>
      <c r="AX202" s="14" t="s">
        <v>83</v>
      </c>
      <c r="AY202" s="191" t="s">
        <v>166</v>
      </c>
    </row>
    <row r="203" spans="1:65" s="2" customFormat="1" ht="21.75" customHeight="1">
      <c r="A203" s="33"/>
      <c r="B203" s="156"/>
      <c r="C203" s="157" t="s">
        <v>355</v>
      </c>
      <c r="D203" s="157" t="s">
        <v>168</v>
      </c>
      <c r="E203" s="158" t="s">
        <v>356</v>
      </c>
      <c r="F203" s="159" t="s">
        <v>357</v>
      </c>
      <c r="G203" s="160" t="s">
        <v>171</v>
      </c>
      <c r="H203" s="161">
        <v>1.32</v>
      </c>
      <c r="I203" s="162"/>
      <c r="J203" s="161">
        <f>ROUND(I203*H203,3)</f>
        <v>0</v>
      </c>
      <c r="K203" s="163"/>
      <c r="L203" s="34"/>
      <c r="M203" s="164" t="s">
        <v>1</v>
      </c>
      <c r="N203" s="165" t="s">
        <v>42</v>
      </c>
      <c r="O203" s="62"/>
      <c r="P203" s="166">
        <f>O203*H203</f>
        <v>0</v>
      </c>
      <c r="Q203" s="166">
        <v>0</v>
      </c>
      <c r="R203" s="166">
        <f>Q203*H203</f>
        <v>0</v>
      </c>
      <c r="S203" s="166">
        <v>0</v>
      </c>
      <c r="T203" s="167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8" t="s">
        <v>172</v>
      </c>
      <c r="AT203" s="168" t="s">
        <v>168</v>
      </c>
      <c r="AU203" s="168" t="s">
        <v>88</v>
      </c>
      <c r="AY203" s="18" t="s">
        <v>166</v>
      </c>
      <c r="BE203" s="169">
        <f>IF(N203="základná",J203,0)</f>
        <v>0</v>
      </c>
      <c r="BF203" s="169">
        <f>IF(N203="znížená",J203,0)</f>
        <v>0</v>
      </c>
      <c r="BG203" s="169">
        <f>IF(N203="zákl. prenesená",J203,0)</f>
        <v>0</v>
      </c>
      <c r="BH203" s="169">
        <f>IF(N203="zníž. prenesená",J203,0)</f>
        <v>0</v>
      </c>
      <c r="BI203" s="169">
        <f>IF(N203="nulová",J203,0)</f>
        <v>0</v>
      </c>
      <c r="BJ203" s="18" t="s">
        <v>88</v>
      </c>
      <c r="BK203" s="170">
        <f>ROUND(I203*H203,3)</f>
        <v>0</v>
      </c>
      <c r="BL203" s="18" t="s">
        <v>172</v>
      </c>
      <c r="BM203" s="168" t="s">
        <v>358</v>
      </c>
    </row>
    <row r="204" spans="1:65" s="2" customFormat="1" ht="37.9" customHeight="1">
      <c r="A204" s="33"/>
      <c r="B204" s="156"/>
      <c r="C204" s="157" t="s">
        <v>7</v>
      </c>
      <c r="D204" s="157" t="s">
        <v>168</v>
      </c>
      <c r="E204" s="158" t="s">
        <v>359</v>
      </c>
      <c r="F204" s="159" t="s">
        <v>360</v>
      </c>
      <c r="G204" s="160" t="s">
        <v>171</v>
      </c>
      <c r="H204" s="161">
        <v>6.8</v>
      </c>
      <c r="I204" s="162"/>
      <c r="J204" s="161">
        <f>ROUND(I204*H204,3)</f>
        <v>0</v>
      </c>
      <c r="K204" s="163"/>
      <c r="L204" s="34"/>
      <c r="M204" s="164" t="s">
        <v>1</v>
      </c>
      <c r="N204" s="165" t="s">
        <v>42</v>
      </c>
      <c r="O204" s="62"/>
      <c r="P204" s="166">
        <f>O204*H204</f>
        <v>0</v>
      </c>
      <c r="Q204" s="166">
        <v>6.2736099999999998E-3</v>
      </c>
      <c r="R204" s="166">
        <f>Q204*H204</f>
        <v>4.2660548E-2</v>
      </c>
      <c r="S204" s="166">
        <v>0</v>
      </c>
      <c r="T204" s="167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8" t="s">
        <v>172</v>
      </c>
      <c r="AT204" s="168" t="s">
        <v>168</v>
      </c>
      <c r="AU204" s="168" t="s">
        <v>88</v>
      </c>
      <c r="AY204" s="18" t="s">
        <v>166</v>
      </c>
      <c r="BE204" s="169">
        <f>IF(N204="základná",J204,0)</f>
        <v>0</v>
      </c>
      <c r="BF204" s="169">
        <f>IF(N204="znížená",J204,0)</f>
        <v>0</v>
      </c>
      <c r="BG204" s="169">
        <f>IF(N204="zákl. prenesená",J204,0)</f>
        <v>0</v>
      </c>
      <c r="BH204" s="169">
        <f>IF(N204="zníž. prenesená",J204,0)</f>
        <v>0</v>
      </c>
      <c r="BI204" s="169">
        <f>IF(N204="nulová",J204,0)</f>
        <v>0</v>
      </c>
      <c r="BJ204" s="18" t="s">
        <v>88</v>
      </c>
      <c r="BK204" s="170">
        <f>ROUND(I204*H204,3)</f>
        <v>0</v>
      </c>
      <c r="BL204" s="18" t="s">
        <v>172</v>
      </c>
      <c r="BM204" s="168" t="s">
        <v>361</v>
      </c>
    </row>
    <row r="205" spans="1:65" s="13" customFormat="1">
      <c r="B205" s="171"/>
      <c r="D205" s="172" t="s">
        <v>174</v>
      </c>
      <c r="E205" s="173" t="s">
        <v>1</v>
      </c>
      <c r="F205" s="174" t="s">
        <v>362</v>
      </c>
      <c r="H205" s="175">
        <v>3.57</v>
      </c>
      <c r="I205" s="176"/>
      <c r="L205" s="171"/>
      <c r="M205" s="177"/>
      <c r="N205" s="178"/>
      <c r="O205" s="178"/>
      <c r="P205" s="178"/>
      <c r="Q205" s="178"/>
      <c r="R205" s="178"/>
      <c r="S205" s="178"/>
      <c r="T205" s="179"/>
      <c r="AT205" s="173" t="s">
        <v>174</v>
      </c>
      <c r="AU205" s="173" t="s">
        <v>88</v>
      </c>
      <c r="AV205" s="13" t="s">
        <v>88</v>
      </c>
      <c r="AW205" s="13" t="s">
        <v>32</v>
      </c>
      <c r="AX205" s="13" t="s">
        <v>76</v>
      </c>
      <c r="AY205" s="173" t="s">
        <v>166</v>
      </c>
    </row>
    <row r="206" spans="1:65" s="13" customFormat="1">
      <c r="B206" s="171"/>
      <c r="D206" s="172" t="s">
        <v>174</v>
      </c>
      <c r="E206" s="173" t="s">
        <v>1</v>
      </c>
      <c r="F206" s="174" t="s">
        <v>363</v>
      </c>
      <c r="H206" s="175">
        <v>3.23</v>
      </c>
      <c r="I206" s="176"/>
      <c r="L206" s="171"/>
      <c r="M206" s="177"/>
      <c r="N206" s="178"/>
      <c r="O206" s="178"/>
      <c r="P206" s="178"/>
      <c r="Q206" s="178"/>
      <c r="R206" s="178"/>
      <c r="S206" s="178"/>
      <c r="T206" s="179"/>
      <c r="AT206" s="173" t="s">
        <v>174</v>
      </c>
      <c r="AU206" s="173" t="s">
        <v>88</v>
      </c>
      <c r="AV206" s="13" t="s">
        <v>88</v>
      </c>
      <c r="AW206" s="13" t="s">
        <v>32</v>
      </c>
      <c r="AX206" s="13" t="s">
        <v>76</v>
      </c>
      <c r="AY206" s="173" t="s">
        <v>166</v>
      </c>
    </row>
    <row r="207" spans="1:65" s="14" customFormat="1">
      <c r="B207" s="190"/>
      <c r="D207" s="172" t="s">
        <v>174</v>
      </c>
      <c r="E207" s="191" t="s">
        <v>1</v>
      </c>
      <c r="F207" s="192" t="s">
        <v>239</v>
      </c>
      <c r="H207" s="193">
        <v>6.8</v>
      </c>
      <c r="I207" s="194"/>
      <c r="L207" s="190"/>
      <c r="M207" s="195"/>
      <c r="N207" s="196"/>
      <c r="O207" s="196"/>
      <c r="P207" s="196"/>
      <c r="Q207" s="196"/>
      <c r="R207" s="196"/>
      <c r="S207" s="196"/>
      <c r="T207" s="197"/>
      <c r="AT207" s="191" t="s">
        <v>174</v>
      </c>
      <c r="AU207" s="191" t="s">
        <v>88</v>
      </c>
      <c r="AV207" s="14" t="s">
        <v>172</v>
      </c>
      <c r="AW207" s="14" t="s">
        <v>32</v>
      </c>
      <c r="AX207" s="14" t="s">
        <v>83</v>
      </c>
      <c r="AY207" s="191" t="s">
        <v>166</v>
      </c>
    </row>
    <row r="208" spans="1:65" s="12" customFormat="1" ht="22.9" customHeight="1">
      <c r="B208" s="143"/>
      <c r="D208" s="144" t="s">
        <v>75</v>
      </c>
      <c r="E208" s="154" t="s">
        <v>211</v>
      </c>
      <c r="F208" s="154" t="s">
        <v>212</v>
      </c>
      <c r="I208" s="146"/>
      <c r="J208" s="155">
        <f>BK208</f>
        <v>0</v>
      </c>
      <c r="L208" s="143"/>
      <c r="M208" s="148"/>
      <c r="N208" s="149"/>
      <c r="O208" s="149"/>
      <c r="P208" s="150">
        <f>SUM(P209:P224)</f>
        <v>0</v>
      </c>
      <c r="Q208" s="149"/>
      <c r="R208" s="150">
        <f>SUM(R209:R224)</f>
        <v>14.642394013979999</v>
      </c>
      <c r="S208" s="149"/>
      <c r="T208" s="151">
        <f>SUM(T209:T224)</f>
        <v>0</v>
      </c>
      <c r="AR208" s="144" t="s">
        <v>83</v>
      </c>
      <c r="AT208" s="152" t="s">
        <v>75</v>
      </c>
      <c r="AU208" s="152" t="s">
        <v>83</v>
      </c>
      <c r="AY208" s="144" t="s">
        <v>166</v>
      </c>
      <c r="BK208" s="153">
        <f>SUM(BK209:BK224)</f>
        <v>0</v>
      </c>
    </row>
    <row r="209" spans="1:65" s="2" customFormat="1" ht="33" customHeight="1">
      <c r="A209" s="33"/>
      <c r="B209" s="156"/>
      <c r="C209" s="157" t="s">
        <v>364</v>
      </c>
      <c r="D209" s="157" t="s">
        <v>168</v>
      </c>
      <c r="E209" s="158" t="s">
        <v>365</v>
      </c>
      <c r="F209" s="159" t="s">
        <v>366</v>
      </c>
      <c r="G209" s="160" t="s">
        <v>171</v>
      </c>
      <c r="H209" s="161">
        <v>281.81400000000002</v>
      </c>
      <c r="I209" s="162"/>
      <c r="J209" s="161">
        <f>ROUND(I209*H209,3)</f>
        <v>0</v>
      </c>
      <c r="K209" s="163"/>
      <c r="L209" s="34"/>
      <c r="M209" s="164" t="s">
        <v>1</v>
      </c>
      <c r="N209" s="165" t="s">
        <v>42</v>
      </c>
      <c r="O209" s="62"/>
      <c r="P209" s="166">
        <f>O209*H209</f>
        <v>0</v>
      </c>
      <c r="Q209" s="166">
        <v>2.5710569999999999E-2</v>
      </c>
      <c r="R209" s="166">
        <f>Q209*H209</f>
        <v>7.2455985739799997</v>
      </c>
      <c r="S209" s="166">
        <v>0</v>
      </c>
      <c r="T209" s="167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8" t="s">
        <v>172</v>
      </c>
      <c r="AT209" s="168" t="s">
        <v>168</v>
      </c>
      <c r="AU209" s="168" t="s">
        <v>88</v>
      </c>
      <c r="AY209" s="18" t="s">
        <v>166</v>
      </c>
      <c r="BE209" s="169">
        <f>IF(N209="základná",J209,0)</f>
        <v>0</v>
      </c>
      <c r="BF209" s="169">
        <f>IF(N209="znížená",J209,0)</f>
        <v>0</v>
      </c>
      <c r="BG209" s="169">
        <f>IF(N209="zákl. prenesená",J209,0)</f>
        <v>0</v>
      </c>
      <c r="BH209" s="169">
        <f>IF(N209="zníž. prenesená",J209,0)</f>
        <v>0</v>
      </c>
      <c r="BI209" s="169">
        <f>IF(N209="nulová",J209,0)</f>
        <v>0</v>
      </c>
      <c r="BJ209" s="18" t="s">
        <v>88</v>
      </c>
      <c r="BK209" s="170">
        <f>ROUND(I209*H209,3)</f>
        <v>0</v>
      </c>
      <c r="BL209" s="18" t="s">
        <v>172</v>
      </c>
      <c r="BM209" s="168" t="s">
        <v>367</v>
      </c>
    </row>
    <row r="210" spans="1:65" s="13" customFormat="1">
      <c r="B210" s="171"/>
      <c r="D210" s="172" t="s">
        <v>174</v>
      </c>
      <c r="E210" s="173" t="s">
        <v>1</v>
      </c>
      <c r="F210" s="174" t="s">
        <v>368</v>
      </c>
      <c r="H210" s="175">
        <v>56.561</v>
      </c>
      <c r="I210" s="176"/>
      <c r="L210" s="171"/>
      <c r="M210" s="177"/>
      <c r="N210" s="178"/>
      <c r="O210" s="178"/>
      <c r="P210" s="178"/>
      <c r="Q210" s="178"/>
      <c r="R210" s="178"/>
      <c r="S210" s="178"/>
      <c r="T210" s="179"/>
      <c r="AT210" s="173" t="s">
        <v>174</v>
      </c>
      <c r="AU210" s="173" t="s">
        <v>88</v>
      </c>
      <c r="AV210" s="13" t="s">
        <v>88</v>
      </c>
      <c r="AW210" s="13" t="s">
        <v>32</v>
      </c>
      <c r="AX210" s="13" t="s">
        <v>76</v>
      </c>
      <c r="AY210" s="173" t="s">
        <v>166</v>
      </c>
    </row>
    <row r="211" spans="1:65" s="13" customFormat="1">
      <c r="B211" s="171"/>
      <c r="D211" s="172" t="s">
        <v>174</v>
      </c>
      <c r="E211" s="173" t="s">
        <v>1</v>
      </c>
      <c r="F211" s="174" t="s">
        <v>369</v>
      </c>
      <c r="H211" s="175">
        <v>17.399999999999999</v>
      </c>
      <c r="I211" s="176"/>
      <c r="L211" s="171"/>
      <c r="M211" s="177"/>
      <c r="N211" s="178"/>
      <c r="O211" s="178"/>
      <c r="P211" s="178"/>
      <c r="Q211" s="178"/>
      <c r="R211" s="178"/>
      <c r="S211" s="178"/>
      <c r="T211" s="179"/>
      <c r="AT211" s="173" t="s">
        <v>174</v>
      </c>
      <c r="AU211" s="173" t="s">
        <v>88</v>
      </c>
      <c r="AV211" s="13" t="s">
        <v>88</v>
      </c>
      <c r="AW211" s="13" t="s">
        <v>32</v>
      </c>
      <c r="AX211" s="13" t="s">
        <v>76</v>
      </c>
      <c r="AY211" s="173" t="s">
        <v>166</v>
      </c>
    </row>
    <row r="212" spans="1:65" s="13" customFormat="1">
      <c r="B212" s="171"/>
      <c r="D212" s="172" t="s">
        <v>174</v>
      </c>
      <c r="E212" s="173" t="s">
        <v>1</v>
      </c>
      <c r="F212" s="174" t="s">
        <v>370</v>
      </c>
      <c r="H212" s="175">
        <v>36.26</v>
      </c>
      <c r="I212" s="176"/>
      <c r="L212" s="171"/>
      <c r="M212" s="177"/>
      <c r="N212" s="178"/>
      <c r="O212" s="178"/>
      <c r="P212" s="178"/>
      <c r="Q212" s="178"/>
      <c r="R212" s="178"/>
      <c r="S212" s="178"/>
      <c r="T212" s="179"/>
      <c r="AT212" s="173" t="s">
        <v>174</v>
      </c>
      <c r="AU212" s="173" t="s">
        <v>88</v>
      </c>
      <c r="AV212" s="13" t="s">
        <v>88</v>
      </c>
      <c r="AW212" s="13" t="s">
        <v>32</v>
      </c>
      <c r="AX212" s="13" t="s">
        <v>76</v>
      </c>
      <c r="AY212" s="173" t="s">
        <v>166</v>
      </c>
    </row>
    <row r="213" spans="1:65" s="13" customFormat="1">
      <c r="B213" s="171"/>
      <c r="D213" s="172" t="s">
        <v>174</v>
      </c>
      <c r="E213" s="173" t="s">
        <v>1</v>
      </c>
      <c r="F213" s="174" t="s">
        <v>371</v>
      </c>
      <c r="H213" s="175">
        <v>12.32</v>
      </c>
      <c r="I213" s="176"/>
      <c r="L213" s="171"/>
      <c r="M213" s="177"/>
      <c r="N213" s="178"/>
      <c r="O213" s="178"/>
      <c r="P213" s="178"/>
      <c r="Q213" s="178"/>
      <c r="R213" s="178"/>
      <c r="S213" s="178"/>
      <c r="T213" s="179"/>
      <c r="AT213" s="173" t="s">
        <v>174</v>
      </c>
      <c r="AU213" s="173" t="s">
        <v>88</v>
      </c>
      <c r="AV213" s="13" t="s">
        <v>88</v>
      </c>
      <c r="AW213" s="13" t="s">
        <v>32</v>
      </c>
      <c r="AX213" s="13" t="s">
        <v>76</v>
      </c>
      <c r="AY213" s="173" t="s">
        <v>166</v>
      </c>
    </row>
    <row r="214" spans="1:65" s="13" customFormat="1">
      <c r="B214" s="171"/>
      <c r="D214" s="172" t="s">
        <v>174</v>
      </c>
      <c r="E214" s="173" t="s">
        <v>1</v>
      </c>
      <c r="F214" s="174" t="s">
        <v>372</v>
      </c>
      <c r="H214" s="175">
        <v>6.27</v>
      </c>
      <c r="I214" s="176"/>
      <c r="L214" s="171"/>
      <c r="M214" s="177"/>
      <c r="N214" s="178"/>
      <c r="O214" s="178"/>
      <c r="P214" s="178"/>
      <c r="Q214" s="178"/>
      <c r="R214" s="178"/>
      <c r="S214" s="178"/>
      <c r="T214" s="179"/>
      <c r="AT214" s="173" t="s">
        <v>174</v>
      </c>
      <c r="AU214" s="173" t="s">
        <v>88</v>
      </c>
      <c r="AV214" s="13" t="s">
        <v>88</v>
      </c>
      <c r="AW214" s="13" t="s">
        <v>32</v>
      </c>
      <c r="AX214" s="13" t="s">
        <v>76</v>
      </c>
      <c r="AY214" s="173" t="s">
        <v>166</v>
      </c>
    </row>
    <row r="215" spans="1:65" s="13" customFormat="1">
      <c r="B215" s="171"/>
      <c r="D215" s="172" t="s">
        <v>174</v>
      </c>
      <c r="E215" s="173" t="s">
        <v>1</v>
      </c>
      <c r="F215" s="174" t="s">
        <v>373</v>
      </c>
      <c r="H215" s="175">
        <v>85.522999999999996</v>
      </c>
      <c r="I215" s="176"/>
      <c r="L215" s="171"/>
      <c r="M215" s="177"/>
      <c r="N215" s="178"/>
      <c r="O215" s="178"/>
      <c r="P215" s="178"/>
      <c r="Q215" s="178"/>
      <c r="R215" s="178"/>
      <c r="S215" s="178"/>
      <c r="T215" s="179"/>
      <c r="AT215" s="173" t="s">
        <v>174</v>
      </c>
      <c r="AU215" s="173" t="s">
        <v>88</v>
      </c>
      <c r="AV215" s="13" t="s">
        <v>88</v>
      </c>
      <c r="AW215" s="13" t="s">
        <v>32</v>
      </c>
      <c r="AX215" s="13" t="s">
        <v>76</v>
      </c>
      <c r="AY215" s="173" t="s">
        <v>166</v>
      </c>
    </row>
    <row r="216" spans="1:65" s="13" customFormat="1">
      <c r="B216" s="171"/>
      <c r="D216" s="172" t="s">
        <v>174</v>
      </c>
      <c r="E216" s="173" t="s">
        <v>1</v>
      </c>
      <c r="F216" s="174" t="s">
        <v>374</v>
      </c>
      <c r="H216" s="175">
        <v>67.48</v>
      </c>
      <c r="I216" s="176"/>
      <c r="L216" s="171"/>
      <c r="M216" s="177"/>
      <c r="N216" s="178"/>
      <c r="O216" s="178"/>
      <c r="P216" s="178"/>
      <c r="Q216" s="178"/>
      <c r="R216" s="178"/>
      <c r="S216" s="178"/>
      <c r="T216" s="179"/>
      <c r="AT216" s="173" t="s">
        <v>174</v>
      </c>
      <c r="AU216" s="173" t="s">
        <v>88</v>
      </c>
      <c r="AV216" s="13" t="s">
        <v>88</v>
      </c>
      <c r="AW216" s="13" t="s">
        <v>32</v>
      </c>
      <c r="AX216" s="13" t="s">
        <v>76</v>
      </c>
      <c r="AY216" s="173" t="s">
        <v>166</v>
      </c>
    </row>
    <row r="217" spans="1:65" s="14" customFormat="1">
      <c r="B217" s="190"/>
      <c r="D217" s="172" t="s">
        <v>174</v>
      </c>
      <c r="E217" s="191" t="s">
        <v>1</v>
      </c>
      <c r="F217" s="192" t="s">
        <v>239</v>
      </c>
      <c r="H217" s="193">
        <v>281.81400000000002</v>
      </c>
      <c r="I217" s="194"/>
      <c r="L217" s="190"/>
      <c r="M217" s="195"/>
      <c r="N217" s="196"/>
      <c r="O217" s="196"/>
      <c r="P217" s="196"/>
      <c r="Q217" s="196"/>
      <c r="R217" s="196"/>
      <c r="S217" s="196"/>
      <c r="T217" s="197"/>
      <c r="AT217" s="191" t="s">
        <v>174</v>
      </c>
      <c r="AU217" s="191" t="s">
        <v>88</v>
      </c>
      <c r="AV217" s="14" t="s">
        <v>172</v>
      </c>
      <c r="AW217" s="14" t="s">
        <v>32</v>
      </c>
      <c r="AX217" s="14" t="s">
        <v>83</v>
      </c>
      <c r="AY217" s="191" t="s">
        <v>166</v>
      </c>
    </row>
    <row r="218" spans="1:65" s="2" customFormat="1" ht="44.25" customHeight="1">
      <c r="A218" s="33"/>
      <c r="B218" s="156"/>
      <c r="C218" s="157" t="s">
        <v>375</v>
      </c>
      <c r="D218" s="157" t="s">
        <v>168</v>
      </c>
      <c r="E218" s="158" t="s">
        <v>376</v>
      </c>
      <c r="F218" s="159" t="s">
        <v>377</v>
      </c>
      <c r="G218" s="160" t="s">
        <v>171</v>
      </c>
      <c r="H218" s="161">
        <v>1409.07</v>
      </c>
      <c r="I218" s="162"/>
      <c r="J218" s="161">
        <f>ROUND(I218*H218,3)</f>
        <v>0</v>
      </c>
      <c r="K218" s="163"/>
      <c r="L218" s="34"/>
      <c r="M218" s="164" t="s">
        <v>1</v>
      </c>
      <c r="N218" s="165" t="s">
        <v>42</v>
      </c>
      <c r="O218" s="62"/>
      <c r="P218" s="166">
        <f>O218*H218</f>
        <v>0</v>
      </c>
      <c r="Q218" s="166">
        <v>0</v>
      </c>
      <c r="R218" s="166">
        <f>Q218*H218</f>
        <v>0</v>
      </c>
      <c r="S218" s="166">
        <v>0</v>
      </c>
      <c r="T218" s="167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8" t="s">
        <v>172</v>
      </c>
      <c r="AT218" s="168" t="s">
        <v>168</v>
      </c>
      <c r="AU218" s="168" t="s">
        <v>88</v>
      </c>
      <c r="AY218" s="18" t="s">
        <v>166</v>
      </c>
      <c r="BE218" s="169">
        <f>IF(N218="základná",J218,0)</f>
        <v>0</v>
      </c>
      <c r="BF218" s="169">
        <f>IF(N218="znížená",J218,0)</f>
        <v>0</v>
      </c>
      <c r="BG218" s="169">
        <f>IF(N218="zákl. prenesená",J218,0)</f>
        <v>0</v>
      </c>
      <c r="BH218" s="169">
        <f>IF(N218="zníž. prenesená",J218,0)</f>
        <v>0</v>
      </c>
      <c r="BI218" s="169">
        <f>IF(N218="nulová",J218,0)</f>
        <v>0</v>
      </c>
      <c r="BJ218" s="18" t="s">
        <v>88</v>
      </c>
      <c r="BK218" s="170">
        <f>ROUND(I218*H218,3)</f>
        <v>0</v>
      </c>
      <c r="BL218" s="18" t="s">
        <v>172</v>
      </c>
      <c r="BM218" s="168" t="s">
        <v>378</v>
      </c>
    </row>
    <row r="219" spans="1:65" s="13" customFormat="1">
      <c r="B219" s="171"/>
      <c r="D219" s="172" t="s">
        <v>174</v>
      </c>
      <c r="F219" s="174" t="s">
        <v>379</v>
      </c>
      <c r="H219" s="175">
        <v>1409.07</v>
      </c>
      <c r="I219" s="176"/>
      <c r="L219" s="171"/>
      <c r="M219" s="177"/>
      <c r="N219" s="178"/>
      <c r="O219" s="178"/>
      <c r="P219" s="178"/>
      <c r="Q219" s="178"/>
      <c r="R219" s="178"/>
      <c r="S219" s="178"/>
      <c r="T219" s="179"/>
      <c r="AT219" s="173" t="s">
        <v>174</v>
      </c>
      <c r="AU219" s="173" t="s">
        <v>88</v>
      </c>
      <c r="AV219" s="13" t="s">
        <v>88</v>
      </c>
      <c r="AW219" s="13" t="s">
        <v>3</v>
      </c>
      <c r="AX219" s="13" t="s">
        <v>83</v>
      </c>
      <c r="AY219" s="173" t="s">
        <v>166</v>
      </c>
    </row>
    <row r="220" spans="1:65" s="2" customFormat="1" ht="33" customHeight="1">
      <c r="A220" s="33"/>
      <c r="B220" s="156"/>
      <c r="C220" s="157" t="s">
        <v>380</v>
      </c>
      <c r="D220" s="157" t="s">
        <v>168</v>
      </c>
      <c r="E220" s="158" t="s">
        <v>381</v>
      </c>
      <c r="F220" s="159" t="s">
        <v>382</v>
      </c>
      <c r="G220" s="160" t="s">
        <v>171</v>
      </c>
      <c r="H220" s="161">
        <v>281.81400000000002</v>
      </c>
      <c r="I220" s="162"/>
      <c r="J220" s="161">
        <f>ROUND(I220*H220,3)</f>
        <v>0</v>
      </c>
      <c r="K220" s="163"/>
      <c r="L220" s="34"/>
      <c r="M220" s="164" t="s">
        <v>1</v>
      </c>
      <c r="N220" s="165" t="s">
        <v>42</v>
      </c>
      <c r="O220" s="62"/>
      <c r="P220" s="166">
        <f>O220*H220</f>
        <v>0</v>
      </c>
      <c r="Q220" s="166">
        <v>2.571E-2</v>
      </c>
      <c r="R220" s="166">
        <f>Q220*H220</f>
        <v>7.2454379400000004</v>
      </c>
      <c r="S220" s="166">
        <v>0</v>
      </c>
      <c r="T220" s="167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8" t="s">
        <v>172</v>
      </c>
      <c r="AT220" s="168" t="s">
        <v>168</v>
      </c>
      <c r="AU220" s="168" t="s">
        <v>88</v>
      </c>
      <c r="AY220" s="18" t="s">
        <v>166</v>
      </c>
      <c r="BE220" s="169">
        <f>IF(N220="základná",J220,0)</f>
        <v>0</v>
      </c>
      <c r="BF220" s="169">
        <f>IF(N220="znížená",J220,0)</f>
        <v>0</v>
      </c>
      <c r="BG220" s="169">
        <f>IF(N220="zákl. prenesená",J220,0)</f>
        <v>0</v>
      </c>
      <c r="BH220" s="169">
        <f>IF(N220="zníž. prenesená",J220,0)</f>
        <v>0</v>
      </c>
      <c r="BI220" s="169">
        <f>IF(N220="nulová",J220,0)</f>
        <v>0</v>
      </c>
      <c r="BJ220" s="18" t="s">
        <v>88</v>
      </c>
      <c r="BK220" s="170">
        <f>ROUND(I220*H220,3)</f>
        <v>0</v>
      </c>
      <c r="BL220" s="18" t="s">
        <v>172</v>
      </c>
      <c r="BM220" s="168" t="s">
        <v>383</v>
      </c>
    </row>
    <row r="221" spans="1:65" s="2" customFormat="1" ht="37.9" customHeight="1">
      <c r="A221" s="33"/>
      <c r="B221" s="156"/>
      <c r="C221" s="157" t="s">
        <v>384</v>
      </c>
      <c r="D221" s="157" t="s">
        <v>168</v>
      </c>
      <c r="E221" s="158" t="s">
        <v>385</v>
      </c>
      <c r="F221" s="159" t="s">
        <v>386</v>
      </c>
      <c r="G221" s="160" t="s">
        <v>215</v>
      </c>
      <c r="H221" s="161">
        <v>31.5</v>
      </c>
      <c r="I221" s="162"/>
      <c r="J221" s="161">
        <f>ROUND(I221*H221,3)</f>
        <v>0</v>
      </c>
      <c r="K221" s="163"/>
      <c r="L221" s="34"/>
      <c r="M221" s="164" t="s">
        <v>1</v>
      </c>
      <c r="N221" s="165" t="s">
        <v>42</v>
      </c>
      <c r="O221" s="62"/>
      <c r="P221" s="166">
        <f>O221*H221</f>
        <v>0</v>
      </c>
      <c r="Q221" s="166">
        <v>4.8050000000000002E-3</v>
      </c>
      <c r="R221" s="166">
        <f>Q221*H221</f>
        <v>0.15135750000000001</v>
      </c>
      <c r="S221" s="166">
        <v>0</v>
      </c>
      <c r="T221" s="167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8" t="s">
        <v>172</v>
      </c>
      <c r="AT221" s="168" t="s">
        <v>168</v>
      </c>
      <c r="AU221" s="168" t="s">
        <v>88</v>
      </c>
      <c r="AY221" s="18" t="s">
        <v>166</v>
      </c>
      <c r="BE221" s="169">
        <f>IF(N221="základná",J221,0)</f>
        <v>0</v>
      </c>
      <c r="BF221" s="169">
        <f>IF(N221="znížená",J221,0)</f>
        <v>0</v>
      </c>
      <c r="BG221" s="169">
        <f>IF(N221="zákl. prenesená",J221,0)</f>
        <v>0</v>
      </c>
      <c r="BH221" s="169">
        <f>IF(N221="zníž. prenesená",J221,0)</f>
        <v>0</v>
      </c>
      <c r="BI221" s="169">
        <f>IF(N221="nulová",J221,0)</f>
        <v>0</v>
      </c>
      <c r="BJ221" s="18" t="s">
        <v>88</v>
      </c>
      <c r="BK221" s="170">
        <f>ROUND(I221*H221,3)</f>
        <v>0</v>
      </c>
      <c r="BL221" s="18" t="s">
        <v>172</v>
      </c>
      <c r="BM221" s="168" t="s">
        <v>387</v>
      </c>
    </row>
    <row r="222" spans="1:65" s="13" customFormat="1" ht="22.5">
      <c r="B222" s="171"/>
      <c r="D222" s="172" t="s">
        <v>174</v>
      </c>
      <c r="E222" s="173" t="s">
        <v>1</v>
      </c>
      <c r="F222" s="174" t="s">
        <v>388</v>
      </c>
      <c r="H222" s="175">
        <v>25.94</v>
      </c>
      <c r="I222" s="176"/>
      <c r="L222" s="171"/>
      <c r="M222" s="177"/>
      <c r="N222" s="178"/>
      <c r="O222" s="178"/>
      <c r="P222" s="178"/>
      <c r="Q222" s="178"/>
      <c r="R222" s="178"/>
      <c r="S222" s="178"/>
      <c r="T222" s="179"/>
      <c r="AT222" s="173" t="s">
        <v>174</v>
      </c>
      <c r="AU222" s="173" t="s">
        <v>88</v>
      </c>
      <c r="AV222" s="13" t="s">
        <v>88</v>
      </c>
      <c r="AW222" s="13" t="s">
        <v>32</v>
      </c>
      <c r="AX222" s="13" t="s">
        <v>76</v>
      </c>
      <c r="AY222" s="173" t="s">
        <v>166</v>
      </c>
    </row>
    <row r="223" spans="1:65" s="13" customFormat="1">
      <c r="B223" s="171"/>
      <c r="D223" s="172" t="s">
        <v>174</v>
      </c>
      <c r="E223" s="173" t="s">
        <v>1</v>
      </c>
      <c r="F223" s="174" t="s">
        <v>389</v>
      </c>
      <c r="H223" s="175">
        <v>5.56</v>
      </c>
      <c r="I223" s="176"/>
      <c r="L223" s="171"/>
      <c r="M223" s="177"/>
      <c r="N223" s="178"/>
      <c r="O223" s="178"/>
      <c r="P223" s="178"/>
      <c r="Q223" s="178"/>
      <c r="R223" s="178"/>
      <c r="S223" s="178"/>
      <c r="T223" s="179"/>
      <c r="AT223" s="173" t="s">
        <v>174</v>
      </c>
      <c r="AU223" s="173" t="s">
        <v>88</v>
      </c>
      <c r="AV223" s="13" t="s">
        <v>88</v>
      </c>
      <c r="AW223" s="13" t="s">
        <v>32</v>
      </c>
      <c r="AX223" s="13" t="s">
        <v>76</v>
      </c>
      <c r="AY223" s="173" t="s">
        <v>166</v>
      </c>
    </row>
    <row r="224" spans="1:65" s="14" customFormat="1">
      <c r="B224" s="190"/>
      <c r="D224" s="172" t="s">
        <v>174</v>
      </c>
      <c r="E224" s="191" t="s">
        <v>1</v>
      </c>
      <c r="F224" s="192" t="s">
        <v>239</v>
      </c>
      <c r="H224" s="193">
        <v>31.5</v>
      </c>
      <c r="I224" s="194"/>
      <c r="L224" s="190"/>
      <c r="M224" s="195"/>
      <c r="N224" s="196"/>
      <c r="O224" s="196"/>
      <c r="P224" s="196"/>
      <c r="Q224" s="196"/>
      <c r="R224" s="196"/>
      <c r="S224" s="196"/>
      <c r="T224" s="197"/>
      <c r="AT224" s="191" t="s">
        <v>174</v>
      </c>
      <c r="AU224" s="191" t="s">
        <v>88</v>
      </c>
      <c r="AV224" s="14" t="s">
        <v>172</v>
      </c>
      <c r="AW224" s="14" t="s">
        <v>32</v>
      </c>
      <c r="AX224" s="14" t="s">
        <v>83</v>
      </c>
      <c r="AY224" s="191" t="s">
        <v>166</v>
      </c>
    </row>
    <row r="225" spans="1:65" s="12" customFormat="1" ht="22.9" customHeight="1">
      <c r="B225" s="143"/>
      <c r="D225" s="144" t="s">
        <v>75</v>
      </c>
      <c r="E225" s="154" t="s">
        <v>258</v>
      </c>
      <c r="F225" s="154" t="s">
        <v>259</v>
      </c>
      <c r="I225" s="146"/>
      <c r="J225" s="155">
        <f>BK225</f>
        <v>0</v>
      </c>
      <c r="L225" s="143"/>
      <c r="M225" s="148"/>
      <c r="N225" s="149"/>
      <c r="O225" s="149"/>
      <c r="P225" s="150">
        <f>P226</f>
        <v>0</v>
      </c>
      <c r="Q225" s="149"/>
      <c r="R225" s="150">
        <f>R226</f>
        <v>0</v>
      </c>
      <c r="S225" s="149"/>
      <c r="T225" s="151">
        <f>T226</f>
        <v>0</v>
      </c>
      <c r="AR225" s="144" t="s">
        <v>83</v>
      </c>
      <c r="AT225" s="152" t="s">
        <v>75</v>
      </c>
      <c r="AU225" s="152" t="s">
        <v>83</v>
      </c>
      <c r="AY225" s="144" t="s">
        <v>166</v>
      </c>
      <c r="BK225" s="153">
        <f>BK226</f>
        <v>0</v>
      </c>
    </row>
    <row r="226" spans="1:65" s="2" customFormat="1" ht="24.2" customHeight="1">
      <c r="A226" s="33"/>
      <c r="B226" s="156"/>
      <c r="C226" s="157" t="s">
        <v>390</v>
      </c>
      <c r="D226" s="157" t="s">
        <v>168</v>
      </c>
      <c r="E226" s="158" t="s">
        <v>391</v>
      </c>
      <c r="F226" s="159" t="s">
        <v>392</v>
      </c>
      <c r="G226" s="160" t="s">
        <v>191</v>
      </c>
      <c r="H226" s="161">
        <v>68.906999999999996</v>
      </c>
      <c r="I226" s="162"/>
      <c r="J226" s="161">
        <f>ROUND(I226*H226,3)</f>
        <v>0</v>
      </c>
      <c r="K226" s="163"/>
      <c r="L226" s="34"/>
      <c r="M226" s="164" t="s">
        <v>1</v>
      </c>
      <c r="N226" s="165" t="s">
        <v>42</v>
      </c>
      <c r="O226" s="62"/>
      <c r="P226" s="166">
        <f>O226*H226</f>
        <v>0</v>
      </c>
      <c r="Q226" s="166">
        <v>0</v>
      </c>
      <c r="R226" s="166">
        <f>Q226*H226</f>
        <v>0</v>
      </c>
      <c r="S226" s="166">
        <v>0</v>
      </c>
      <c r="T226" s="167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8" t="s">
        <v>172</v>
      </c>
      <c r="AT226" s="168" t="s">
        <v>168</v>
      </c>
      <c r="AU226" s="168" t="s">
        <v>88</v>
      </c>
      <c r="AY226" s="18" t="s">
        <v>166</v>
      </c>
      <c r="BE226" s="169">
        <f>IF(N226="základná",J226,0)</f>
        <v>0</v>
      </c>
      <c r="BF226" s="169">
        <f>IF(N226="znížená",J226,0)</f>
        <v>0</v>
      </c>
      <c r="BG226" s="169">
        <f>IF(N226="zákl. prenesená",J226,0)</f>
        <v>0</v>
      </c>
      <c r="BH226" s="169">
        <f>IF(N226="zníž. prenesená",J226,0)</f>
        <v>0</v>
      </c>
      <c r="BI226" s="169">
        <f>IF(N226="nulová",J226,0)</f>
        <v>0</v>
      </c>
      <c r="BJ226" s="18" t="s">
        <v>88</v>
      </c>
      <c r="BK226" s="170">
        <f>ROUND(I226*H226,3)</f>
        <v>0</v>
      </c>
      <c r="BL226" s="18" t="s">
        <v>172</v>
      </c>
      <c r="BM226" s="168" t="s">
        <v>393</v>
      </c>
    </row>
    <row r="227" spans="1:65" s="12" customFormat="1" ht="25.9" customHeight="1">
      <c r="B227" s="143"/>
      <c r="D227" s="144" t="s">
        <v>75</v>
      </c>
      <c r="E227" s="145" t="s">
        <v>394</v>
      </c>
      <c r="F227" s="145" t="s">
        <v>395</v>
      </c>
      <c r="I227" s="146"/>
      <c r="J227" s="147">
        <f>BK227</f>
        <v>0</v>
      </c>
      <c r="L227" s="143"/>
      <c r="M227" s="148"/>
      <c r="N227" s="149"/>
      <c r="O227" s="149"/>
      <c r="P227" s="150">
        <f>P228+P250+P252+P259+P267+P362</f>
        <v>0</v>
      </c>
      <c r="Q227" s="149"/>
      <c r="R227" s="150">
        <f>R228+R250+R252+R259+R267+R362</f>
        <v>3.1367726749999996</v>
      </c>
      <c r="S227" s="149"/>
      <c r="T227" s="151">
        <f>T228+T250+T252+T259+T267+T362</f>
        <v>7.8044000000000002E-2</v>
      </c>
      <c r="AR227" s="144" t="s">
        <v>88</v>
      </c>
      <c r="AT227" s="152" t="s">
        <v>75</v>
      </c>
      <c r="AU227" s="152" t="s">
        <v>76</v>
      </c>
      <c r="AY227" s="144" t="s">
        <v>166</v>
      </c>
      <c r="BK227" s="153">
        <f>BK228+BK250+BK252+BK259+BK267+BK362</f>
        <v>0</v>
      </c>
    </row>
    <row r="228" spans="1:65" s="12" customFormat="1" ht="22.9" customHeight="1">
      <c r="B228" s="143"/>
      <c r="D228" s="144" t="s">
        <v>75</v>
      </c>
      <c r="E228" s="154" t="s">
        <v>396</v>
      </c>
      <c r="F228" s="154" t="s">
        <v>397</v>
      </c>
      <c r="I228" s="146"/>
      <c r="J228" s="155">
        <f>BK228</f>
        <v>0</v>
      </c>
      <c r="L228" s="143"/>
      <c r="M228" s="148"/>
      <c r="N228" s="149"/>
      <c r="O228" s="149"/>
      <c r="P228" s="150">
        <f>SUM(P229:P249)</f>
        <v>0</v>
      </c>
      <c r="Q228" s="149"/>
      <c r="R228" s="150">
        <f>SUM(R229:R249)</f>
        <v>0.11693147955000001</v>
      </c>
      <c r="S228" s="149"/>
      <c r="T228" s="151">
        <f>SUM(T229:T249)</f>
        <v>0</v>
      </c>
      <c r="AR228" s="144" t="s">
        <v>88</v>
      </c>
      <c r="AT228" s="152" t="s">
        <v>75</v>
      </c>
      <c r="AU228" s="152" t="s">
        <v>83</v>
      </c>
      <c r="AY228" s="144" t="s">
        <v>166</v>
      </c>
      <c r="BK228" s="153">
        <f>SUM(BK229:BK249)</f>
        <v>0</v>
      </c>
    </row>
    <row r="229" spans="1:65" s="2" customFormat="1" ht="33" customHeight="1">
      <c r="A229" s="33"/>
      <c r="B229" s="156"/>
      <c r="C229" s="157" t="s">
        <v>398</v>
      </c>
      <c r="D229" s="157" t="s">
        <v>168</v>
      </c>
      <c r="E229" s="158" t="s">
        <v>399</v>
      </c>
      <c r="F229" s="159" t="s">
        <v>400</v>
      </c>
      <c r="G229" s="160" t="s">
        <v>171</v>
      </c>
      <c r="H229" s="161">
        <v>36.6</v>
      </c>
      <c r="I229" s="162"/>
      <c r="J229" s="161">
        <f>ROUND(I229*H229,3)</f>
        <v>0</v>
      </c>
      <c r="K229" s="163"/>
      <c r="L229" s="34"/>
      <c r="M229" s="164" t="s">
        <v>1</v>
      </c>
      <c r="N229" s="165" t="s">
        <v>42</v>
      </c>
      <c r="O229" s="62"/>
      <c r="P229" s="166">
        <f>O229*H229</f>
        <v>0</v>
      </c>
      <c r="Q229" s="166">
        <v>0</v>
      </c>
      <c r="R229" s="166">
        <f>Q229*H229</f>
        <v>0</v>
      </c>
      <c r="S229" s="166">
        <v>0</v>
      </c>
      <c r="T229" s="167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8" t="s">
        <v>249</v>
      </c>
      <c r="AT229" s="168" t="s">
        <v>168</v>
      </c>
      <c r="AU229" s="168" t="s">
        <v>88</v>
      </c>
      <c r="AY229" s="18" t="s">
        <v>166</v>
      </c>
      <c r="BE229" s="169">
        <f>IF(N229="základná",J229,0)</f>
        <v>0</v>
      </c>
      <c r="BF229" s="169">
        <f>IF(N229="znížená",J229,0)</f>
        <v>0</v>
      </c>
      <c r="BG229" s="169">
        <f>IF(N229="zákl. prenesená",J229,0)</f>
        <v>0</v>
      </c>
      <c r="BH229" s="169">
        <f>IF(N229="zníž. prenesená",J229,0)</f>
        <v>0</v>
      </c>
      <c r="BI229" s="169">
        <f>IF(N229="nulová",J229,0)</f>
        <v>0</v>
      </c>
      <c r="BJ229" s="18" t="s">
        <v>88</v>
      </c>
      <c r="BK229" s="170">
        <f>ROUND(I229*H229,3)</f>
        <v>0</v>
      </c>
      <c r="BL229" s="18" t="s">
        <v>249</v>
      </c>
      <c r="BM229" s="168" t="s">
        <v>401</v>
      </c>
    </row>
    <row r="230" spans="1:65" s="13" customFormat="1" ht="22.5">
      <c r="B230" s="171"/>
      <c r="D230" s="172" t="s">
        <v>174</v>
      </c>
      <c r="E230" s="173" t="s">
        <v>1</v>
      </c>
      <c r="F230" s="174" t="s">
        <v>402</v>
      </c>
      <c r="H230" s="175">
        <v>21.850999999999999</v>
      </c>
      <c r="I230" s="176"/>
      <c r="L230" s="171"/>
      <c r="M230" s="177"/>
      <c r="N230" s="178"/>
      <c r="O230" s="178"/>
      <c r="P230" s="178"/>
      <c r="Q230" s="178"/>
      <c r="R230" s="178"/>
      <c r="S230" s="178"/>
      <c r="T230" s="179"/>
      <c r="AT230" s="173" t="s">
        <v>174</v>
      </c>
      <c r="AU230" s="173" t="s">
        <v>88</v>
      </c>
      <c r="AV230" s="13" t="s">
        <v>88</v>
      </c>
      <c r="AW230" s="13" t="s">
        <v>32</v>
      </c>
      <c r="AX230" s="13" t="s">
        <v>76</v>
      </c>
      <c r="AY230" s="173" t="s">
        <v>166</v>
      </c>
    </row>
    <row r="231" spans="1:65" s="13" customFormat="1">
      <c r="B231" s="171"/>
      <c r="D231" s="172" t="s">
        <v>174</v>
      </c>
      <c r="E231" s="173" t="s">
        <v>1</v>
      </c>
      <c r="F231" s="174" t="s">
        <v>403</v>
      </c>
      <c r="H231" s="175">
        <v>8.18</v>
      </c>
      <c r="I231" s="176"/>
      <c r="L231" s="171"/>
      <c r="M231" s="177"/>
      <c r="N231" s="178"/>
      <c r="O231" s="178"/>
      <c r="P231" s="178"/>
      <c r="Q231" s="178"/>
      <c r="R231" s="178"/>
      <c r="S231" s="178"/>
      <c r="T231" s="179"/>
      <c r="AT231" s="173" t="s">
        <v>174</v>
      </c>
      <c r="AU231" s="173" t="s">
        <v>88</v>
      </c>
      <c r="AV231" s="13" t="s">
        <v>88</v>
      </c>
      <c r="AW231" s="13" t="s">
        <v>32</v>
      </c>
      <c r="AX231" s="13" t="s">
        <v>76</v>
      </c>
      <c r="AY231" s="173" t="s">
        <v>166</v>
      </c>
    </row>
    <row r="232" spans="1:65" s="13" customFormat="1" ht="22.5">
      <c r="B232" s="171"/>
      <c r="D232" s="172" t="s">
        <v>174</v>
      </c>
      <c r="E232" s="173" t="s">
        <v>1</v>
      </c>
      <c r="F232" s="174" t="s">
        <v>404</v>
      </c>
      <c r="H232" s="175">
        <v>6.569</v>
      </c>
      <c r="I232" s="176"/>
      <c r="L232" s="171"/>
      <c r="M232" s="177"/>
      <c r="N232" s="178"/>
      <c r="O232" s="178"/>
      <c r="P232" s="178"/>
      <c r="Q232" s="178"/>
      <c r="R232" s="178"/>
      <c r="S232" s="178"/>
      <c r="T232" s="179"/>
      <c r="AT232" s="173" t="s">
        <v>174</v>
      </c>
      <c r="AU232" s="173" t="s">
        <v>88</v>
      </c>
      <c r="AV232" s="13" t="s">
        <v>88</v>
      </c>
      <c r="AW232" s="13" t="s">
        <v>32</v>
      </c>
      <c r="AX232" s="13" t="s">
        <v>76</v>
      </c>
      <c r="AY232" s="173" t="s">
        <v>166</v>
      </c>
    </row>
    <row r="233" spans="1:65" s="14" customFormat="1">
      <c r="B233" s="190"/>
      <c r="D233" s="172" t="s">
        <v>174</v>
      </c>
      <c r="E233" s="191" t="s">
        <v>1</v>
      </c>
      <c r="F233" s="192" t="s">
        <v>239</v>
      </c>
      <c r="H233" s="193">
        <v>36.6</v>
      </c>
      <c r="I233" s="194"/>
      <c r="L233" s="190"/>
      <c r="M233" s="195"/>
      <c r="N233" s="196"/>
      <c r="O233" s="196"/>
      <c r="P233" s="196"/>
      <c r="Q233" s="196"/>
      <c r="R233" s="196"/>
      <c r="S233" s="196"/>
      <c r="T233" s="197"/>
      <c r="AT233" s="191" t="s">
        <v>174</v>
      </c>
      <c r="AU233" s="191" t="s">
        <v>88</v>
      </c>
      <c r="AV233" s="14" t="s">
        <v>172</v>
      </c>
      <c r="AW233" s="14" t="s">
        <v>32</v>
      </c>
      <c r="AX233" s="14" t="s">
        <v>83</v>
      </c>
      <c r="AY233" s="191" t="s">
        <v>166</v>
      </c>
    </row>
    <row r="234" spans="1:65" s="2" customFormat="1" ht="24.2" customHeight="1">
      <c r="A234" s="33"/>
      <c r="B234" s="156"/>
      <c r="C234" s="180" t="s">
        <v>405</v>
      </c>
      <c r="D234" s="180" t="s">
        <v>200</v>
      </c>
      <c r="E234" s="181" t="s">
        <v>406</v>
      </c>
      <c r="F234" s="182" t="s">
        <v>407</v>
      </c>
      <c r="G234" s="183" t="s">
        <v>171</v>
      </c>
      <c r="H234" s="184">
        <v>43.92</v>
      </c>
      <c r="I234" s="185"/>
      <c r="J234" s="184">
        <f>ROUND(I234*H234,3)</f>
        <v>0</v>
      </c>
      <c r="K234" s="186"/>
      <c r="L234" s="187"/>
      <c r="M234" s="188" t="s">
        <v>1</v>
      </c>
      <c r="N234" s="189" t="s">
        <v>42</v>
      </c>
      <c r="O234" s="62"/>
      <c r="P234" s="166">
        <f>O234*H234</f>
        <v>0</v>
      </c>
      <c r="Q234" s="166">
        <v>1.9E-3</v>
      </c>
      <c r="R234" s="166">
        <f>Q234*H234</f>
        <v>8.3448000000000008E-2</v>
      </c>
      <c r="S234" s="166">
        <v>0</v>
      </c>
      <c r="T234" s="167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8" t="s">
        <v>408</v>
      </c>
      <c r="AT234" s="168" t="s">
        <v>200</v>
      </c>
      <c r="AU234" s="168" t="s">
        <v>88</v>
      </c>
      <c r="AY234" s="18" t="s">
        <v>166</v>
      </c>
      <c r="BE234" s="169">
        <f>IF(N234="základná",J234,0)</f>
        <v>0</v>
      </c>
      <c r="BF234" s="169">
        <f>IF(N234="znížená",J234,0)</f>
        <v>0</v>
      </c>
      <c r="BG234" s="169">
        <f>IF(N234="zákl. prenesená",J234,0)</f>
        <v>0</v>
      </c>
      <c r="BH234" s="169">
        <f>IF(N234="zníž. prenesená",J234,0)</f>
        <v>0</v>
      </c>
      <c r="BI234" s="169">
        <f>IF(N234="nulová",J234,0)</f>
        <v>0</v>
      </c>
      <c r="BJ234" s="18" t="s">
        <v>88</v>
      </c>
      <c r="BK234" s="170">
        <f>ROUND(I234*H234,3)</f>
        <v>0</v>
      </c>
      <c r="BL234" s="18" t="s">
        <v>249</v>
      </c>
      <c r="BM234" s="168" t="s">
        <v>409</v>
      </c>
    </row>
    <row r="235" spans="1:65" s="13" customFormat="1">
      <c r="B235" s="171"/>
      <c r="D235" s="172" t="s">
        <v>174</v>
      </c>
      <c r="F235" s="174" t="s">
        <v>410</v>
      </c>
      <c r="H235" s="175">
        <v>43.92</v>
      </c>
      <c r="I235" s="176"/>
      <c r="L235" s="171"/>
      <c r="M235" s="177"/>
      <c r="N235" s="178"/>
      <c r="O235" s="178"/>
      <c r="P235" s="178"/>
      <c r="Q235" s="178"/>
      <c r="R235" s="178"/>
      <c r="S235" s="178"/>
      <c r="T235" s="179"/>
      <c r="AT235" s="173" t="s">
        <v>174</v>
      </c>
      <c r="AU235" s="173" t="s">
        <v>88</v>
      </c>
      <c r="AV235" s="13" t="s">
        <v>88</v>
      </c>
      <c r="AW235" s="13" t="s">
        <v>3</v>
      </c>
      <c r="AX235" s="13" t="s">
        <v>83</v>
      </c>
      <c r="AY235" s="173" t="s">
        <v>166</v>
      </c>
    </row>
    <row r="236" spans="1:65" s="2" customFormat="1" ht="24.2" customHeight="1">
      <c r="A236" s="33"/>
      <c r="B236" s="156"/>
      <c r="C236" s="157" t="s">
        <v>411</v>
      </c>
      <c r="D236" s="157" t="s">
        <v>168</v>
      </c>
      <c r="E236" s="158" t="s">
        <v>412</v>
      </c>
      <c r="F236" s="159" t="s">
        <v>413</v>
      </c>
      <c r="G236" s="160" t="s">
        <v>215</v>
      </c>
      <c r="H236" s="161">
        <v>38.029000000000003</v>
      </c>
      <c r="I236" s="162"/>
      <c r="J236" s="161">
        <f>ROUND(I236*H236,3)</f>
        <v>0</v>
      </c>
      <c r="K236" s="163"/>
      <c r="L236" s="34"/>
      <c r="M236" s="164" t="s">
        <v>1</v>
      </c>
      <c r="N236" s="165" t="s">
        <v>42</v>
      </c>
      <c r="O236" s="62"/>
      <c r="P236" s="166">
        <f>O236*H236</f>
        <v>0</v>
      </c>
      <c r="Q236" s="166">
        <v>2.495E-5</v>
      </c>
      <c r="R236" s="166">
        <f>Q236*H236</f>
        <v>9.4882355000000008E-4</v>
      </c>
      <c r="S236" s="166">
        <v>0</v>
      </c>
      <c r="T236" s="167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8" t="s">
        <v>249</v>
      </c>
      <c r="AT236" s="168" t="s">
        <v>168</v>
      </c>
      <c r="AU236" s="168" t="s">
        <v>88</v>
      </c>
      <c r="AY236" s="18" t="s">
        <v>166</v>
      </c>
      <c r="BE236" s="169">
        <f>IF(N236="základná",J236,0)</f>
        <v>0</v>
      </c>
      <c r="BF236" s="169">
        <f>IF(N236="znížená",J236,0)</f>
        <v>0</v>
      </c>
      <c r="BG236" s="169">
        <f>IF(N236="zákl. prenesená",J236,0)</f>
        <v>0</v>
      </c>
      <c r="BH236" s="169">
        <f>IF(N236="zníž. prenesená",J236,0)</f>
        <v>0</v>
      </c>
      <c r="BI236" s="169">
        <f>IF(N236="nulová",J236,0)</f>
        <v>0</v>
      </c>
      <c r="BJ236" s="18" t="s">
        <v>88</v>
      </c>
      <c r="BK236" s="170">
        <f>ROUND(I236*H236,3)</f>
        <v>0</v>
      </c>
      <c r="BL236" s="18" t="s">
        <v>249</v>
      </c>
      <c r="BM236" s="168" t="s">
        <v>414</v>
      </c>
    </row>
    <row r="237" spans="1:65" s="13" customFormat="1">
      <c r="B237" s="171"/>
      <c r="D237" s="172" t="s">
        <v>174</v>
      </c>
      <c r="E237" s="173" t="s">
        <v>1</v>
      </c>
      <c r="F237" s="174" t="s">
        <v>415</v>
      </c>
      <c r="H237" s="175">
        <v>11.91</v>
      </c>
      <c r="I237" s="176"/>
      <c r="L237" s="171"/>
      <c r="M237" s="177"/>
      <c r="N237" s="178"/>
      <c r="O237" s="178"/>
      <c r="P237" s="178"/>
      <c r="Q237" s="178"/>
      <c r="R237" s="178"/>
      <c r="S237" s="178"/>
      <c r="T237" s="179"/>
      <c r="AT237" s="173" t="s">
        <v>174</v>
      </c>
      <c r="AU237" s="173" t="s">
        <v>88</v>
      </c>
      <c r="AV237" s="13" t="s">
        <v>88</v>
      </c>
      <c r="AW237" s="13" t="s">
        <v>32</v>
      </c>
      <c r="AX237" s="13" t="s">
        <v>76</v>
      </c>
      <c r="AY237" s="173" t="s">
        <v>166</v>
      </c>
    </row>
    <row r="238" spans="1:65" s="13" customFormat="1">
      <c r="B238" s="171"/>
      <c r="D238" s="172" t="s">
        <v>174</v>
      </c>
      <c r="E238" s="173" t="s">
        <v>1</v>
      </c>
      <c r="F238" s="174" t="s">
        <v>416</v>
      </c>
      <c r="H238" s="175">
        <v>7.3650000000000002</v>
      </c>
      <c r="I238" s="176"/>
      <c r="L238" s="171"/>
      <c r="M238" s="177"/>
      <c r="N238" s="178"/>
      <c r="O238" s="178"/>
      <c r="P238" s="178"/>
      <c r="Q238" s="178"/>
      <c r="R238" s="178"/>
      <c r="S238" s="178"/>
      <c r="T238" s="179"/>
      <c r="AT238" s="173" t="s">
        <v>174</v>
      </c>
      <c r="AU238" s="173" t="s">
        <v>88</v>
      </c>
      <c r="AV238" s="13" t="s">
        <v>88</v>
      </c>
      <c r="AW238" s="13" t="s">
        <v>32</v>
      </c>
      <c r="AX238" s="13" t="s">
        <v>76</v>
      </c>
      <c r="AY238" s="173" t="s">
        <v>166</v>
      </c>
    </row>
    <row r="239" spans="1:65" s="13" customFormat="1">
      <c r="B239" s="171"/>
      <c r="D239" s="172" t="s">
        <v>174</v>
      </c>
      <c r="E239" s="173" t="s">
        <v>1</v>
      </c>
      <c r="F239" s="174" t="s">
        <v>417</v>
      </c>
      <c r="H239" s="175">
        <v>8.4849999999999994</v>
      </c>
      <c r="I239" s="176"/>
      <c r="L239" s="171"/>
      <c r="M239" s="177"/>
      <c r="N239" s="178"/>
      <c r="O239" s="178"/>
      <c r="P239" s="178"/>
      <c r="Q239" s="178"/>
      <c r="R239" s="178"/>
      <c r="S239" s="178"/>
      <c r="T239" s="179"/>
      <c r="AT239" s="173" t="s">
        <v>174</v>
      </c>
      <c r="AU239" s="173" t="s">
        <v>88</v>
      </c>
      <c r="AV239" s="13" t="s">
        <v>88</v>
      </c>
      <c r="AW239" s="13" t="s">
        <v>32</v>
      </c>
      <c r="AX239" s="13" t="s">
        <v>76</v>
      </c>
      <c r="AY239" s="173" t="s">
        <v>166</v>
      </c>
    </row>
    <row r="240" spans="1:65" s="13" customFormat="1">
      <c r="B240" s="171"/>
      <c r="D240" s="172" t="s">
        <v>174</v>
      </c>
      <c r="E240" s="173" t="s">
        <v>1</v>
      </c>
      <c r="F240" s="174" t="s">
        <v>418</v>
      </c>
      <c r="H240" s="175">
        <v>6.7190000000000003</v>
      </c>
      <c r="I240" s="176"/>
      <c r="L240" s="171"/>
      <c r="M240" s="177"/>
      <c r="N240" s="178"/>
      <c r="O240" s="178"/>
      <c r="P240" s="178"/>
      <c r="Q240" s="178"/>
      <c r="R240" s="178"/>
      <c r="S240" s="178"/>
      <c r="T240" s="179"/>
      <c r="AT240" s="173" t="s">
        <v>174</v>
      </c>
      <c r="AU240" s="173" t="s">
        <v>88</v>
      </c>
      <c r="AV240" s="13" t="s">
        <v>88</v>
      </c>
      <c r="AW240" s="13" t="s">
        <v>32</v>
      </c>
      <c r="AX240" s="13" t="s">
        <v>76</v>
      </c>
      <c r="AY240" s="173" t="s">
        <v>166</v>
      </c>
    </row>
    <row r="241" spans="1:65" s="13" customFormat="1">
      <c r="B241" s="171"/>
      <c r="D241" s="172" t="s">
        <v>174</v>
      </c>
      <c r="E241" s="173" t="s">
        <v>1</v>
      </c>
      <c r="F241" s="174" t="s">
        <v>419</v>
      </c>
      <c r="H241" s="175">
        <v>3.55</v>
      </c>
      <c r="I241" s="176"/>
      <c r="L241" s="171"/>
      <c r="M241" s="177"/>
      <c r="N241" s="178"/>
      <c r="O241" s="178"/>
      <c r="P241" s="178"/>
      <c r="Q241" s="178"/>
      <c r="R241" s="178"/>
      <c r="S241" s="178"/>
      <c r="T241" s="179"/>
      <c r="AT241" s="173" t="s">
        <v>174</v>
      </c>
      <c r="AU241" s="173" t="s">
        <v>88</v>
      </c>
      <c r="AV241" s="13" t="s">
        <v>88</v>
      </c>
      <c r="AW241" s="13" t="s">
        <v>32</v>
      </c>
      <c r="AX241" s="13" t="s">
        <v>76</v>
      </c>
      <c r="AY241" s="173" t="s">
        <v>166</v>
      </c>
    </row>
    <row r="242" spans="1:65" s="14" customFormat="1">
      <c r="B242" s="190"/>
      <c r="D242" s="172" t="s">
        <v>174</v>
      </c>
      <c r="E242" s="191" t="s">
        <v>1</v>
      </c>
      <c r="F242" s="192" t="s">
        <v>239</v>
      </c>
      <c r="H242" s="193">
        <v>38.029000000000003</v>
      </c>
      <c r="I242" s="194"/>
      <c r="L242" s="190"/>
      <c r="M242" s="195"/>
      <c r="N242" s="196"/>
      <c r="O242" s="196"/>
      <c r="P242" s="196"/>
      <c r="Q242" s="196"/>
      <c r="R242" s="196"/>
      <c r="S242" s="196"/>
      <c r="T242" s="197"/>
      <c r="AT242" s="191" t="s">
        <v>174</v>
      </c>
      <c r="AU242" s="191" t="s">
        <v>88</v>
      </c>
      <c r="AV242" s="14" t="s">
        <v>172</v>
      </c>
      <c r="AW242" s="14" t="s">
        <v>32</v>
      </c>
      <c r="AX242" s="14" t="s">
        <v>83</v>
      </c>
      <c r="AY242" s="191" t="s">
        <v>166</v>
      </c>
    </row>
    <row r="243" spans="1:65" s="2" customFormat="1" ht="24.2" customHeight="1">
      <c r="A243" s="33"/>
      <c r="B243" s="156"/>
      <c r="C243" s="180" t="s">
        <v>420</v>
      </c>
      <c r="D243" s="180" t="s">
        <v>200</v>
      </c>
      <c r="E243" s="181" t="s">
        <v>421</v>
      </c>
      <c r="F243" s="182" t="s">
        <v>422</v>
      </c>
      <c r="G243" s="183" t="s">
        <v>215</v>
      </c>
      <c r="H243" s="184">
        <v>42</v>
      </c>
      <c r="I243" s="185"/>
      <c r="J243" s="184">
        <f>ROUND(I243*H243,3)</f>
        <v>0</v>
      </c>
      <c r="K243" s="186"/>
      <c r="L243" s="187"/>
      <c r="M243" s="188" t="s">
        <v>1</v>
      </c>
      <c r="N243" s="189" t="s">
        <v>42</v>
      </c>
      <c r="O243" s="62"/>
      <c r="P243" s="166">
        <f>O243*H243</f>
        <v>0</v>
      </c>
      <c r="Q243" s="166">
        <v>3.3E-4</v>
      </c>
      <c r="R243" s="166">
        <f>Q243*H243</f>
        <v>1.3860000000000001E-2</v>
      </c>
      <c r="S243" s="166">
        <v>0</v>
      </c>
      <c r="T243" s="167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8" t="s">
        <v>408</v>
      </c>
      <c r="AT243" s="168" t="s">
        <v>200</v>
      </c>
      <c r="AU243" s="168" t="s">
        <v>88</v>
      </c>
      <c r="AY243" s="18" t="s">
        <v>166</v>
      </c>
      <c r="BE243" s="169">
        <f>IF(N243="základná",J243,0)</f>
        <v>0</v>
      </c>
      <c r="BF243" s="169">
        <f>IF(N243="znížená",J243,0)</f>
        <v>0</v>
      </c>
      <c r="BG243" s="169">
        <f>IF(N243="zákl. prenesená",J243,0)</f>
        <v>0</v>
      </c>
      <c r="BH243" s="169">
        <f>IF(N243="zníž. prenesená",J243,0)</f>
        <v>0</v>
      </c>
      <c r="BI243" s="169">
        <f>IF(N243="nulová",J243,0)</f>
        <v>0</v>
      </c>
      <c r="BJ243" s="18" t="s">
        <v>88</v>
      </c>
      <c r="BK243" s="170">
        <f>ROUND(I243*H243,3)</f>
        <v>0</v>
      </c>
      <c r="BL243" s="18" t="s">
        <v>249</v>
      </c>
      <c r="BM243" s="168" t="s">
        <v>423</v>
      </c>
    </row>
    <row r="244" spans="1:65" s="13" customFormat="1">
      <c r="B244" s="171"/>
      <c r="D244" s="172" t="s">
        <v>174</v>
      </c>
      <c r="E244" s="173" t="s">
        <v>1</v>
      </c>
      <c r="F244" s="174" t="s">
        <v>424</v>
      </c>
      <c r="H244" s="175">
        <v>40</v>
      </c>
      <c r="I244" s="176"/>
      <c r="L244" s="171"/>
      <c r="M244" s="177"/>
      <c r="N244" s="178"/>
      <c r="O244" s="178"/>
      <c r="P244" s="178"/>
      <c r="Q244" s="178"/>
      <c r="R244" s="178"/>
      <c r="S244" s="178"/>
      <c r="T244" s="179"/>
      <c r="AT244" s="173" t="s">
        <v>174</v>
      </c>
      <c r="AU244" s="173" t="s">
        <v>88</v>
      </c>
      <c r="AV244" s="13" t="s">
        <v>88</v>
      </c>
      <c r="AW244" s="13" t="s">
        <v>32</v>
      </c>
      <c r="AX244" s="13" t="s">
        <v>83</v>
      </c>
      <c r="AY244" s="173" t="s">
        <v>166</v>
      </c>
    </row>
    <row r="245" spans="1:65" s="13" customFormat="1">
      <c r="B245" s="171"/>
      <c r="D245" s="172" t="s">
        <v>174</v>
      </c>
      <c r="F245" s="174" t="s">
        <v>425</v>
      </c>
      <c r="H245" s="175">
        <v>42</v>
      </c>
      <c r="I245" s="176"/>
      <c r="L245" s="171"/>
      <c r="M245" s="177"/>
      <c r="N245" s="178"/>
      <c r="O245" s="178"/>
      <c r="P245" s="178"/>
      <c r="Q245" s="178"/>
      <c r="R245" s="178"/>
      <c r="S245" s="178"/>
      <c r="T245" s="179"/>
      <c r="AT245" s="173" t="s">
        <v>174</v>
      </c>
      <c r="AU245" s="173" t="s">
        <v>88</v>
      </c>
      <c r="AV245" s="13" t="s">
        <v>88</v>
      </c>
      <c r="AW245" s="13" t="s">
        <v>3</v>
      </c>
      <c r="AX245" s="13" t="s">
        <v>83</v>
      </c>
      <c r="AY245" s="173" t="s">
        <v>166</v>
      </c>
    </row>
    <row r="246" spans="1:65" s="2" customFormat="1" ht="33" customHeight="1">
      <c r="A246" s="33"/>
      <c r="B246" s="156"/>
      <c r="C246" s="157" t="s">
        <v>426</v>
      </c>
      <c r="D246" s="157" t="s">
        <v>168</v>
      </c>
      <c r="E246" s="158" t="s">
        <v>427</v>
      </c>
      <c r="F246" s="159" t="s">
        <v>428</v>
      </c>
      <c r="G246" s="160" t="s">
        <v>215</v>
      </c>
      <c r="H246" s="161">
        <v>38.72</v>
      </c>
      <c r="I246" s="162"/>
      <c r="J246" s="161">
        <f>ROUND(I246*H246,3)</f>
        <v>0</v>
      </c>
      <c r="K246" s="163"/>
      <c r="L246" s="34"/>
      <c r="M246" s="164" t="s">
        <v>1</v>
      </c>
      <c r="N246" s="165" t="s">
        <v>42</v>
      </c>
      <c r="O246" s="62"/>
      <c r="P246" s="166">
        <f>O246*H246</f>
        <v>0</v>
      </c>
      <c r="Q246" s="166">
        <v>1.3229999999999999E-4</v>
      </c>
      <c r="R246" s="166">
        <f>Q246*H246</f>
        <v>5.1226559999999997E-3</v>
      </c>
      <c r="S246" s="166">
        <v>0</v>
      </c>
      <c r="T246" s="167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8" t="s">
        <v>249</v>
      </c>
      <c r="AT246" s="168" t="s">
        <v>168</v>
      </c>
      <c r="AU246" s="168" t="s">
        <v>88</v>
      </c>
      <c r="AY246" s="18" t="s">
        <v>166</v>
      </c>
      <c r="BE246" s="169">
        <f>IF(N246="základná",J246,0)</f>
        <v>0</v>
      </c>
      <c r="BF246" s="169">
        <f>IF(N246="znížená",J246,0)</f>
        <v>0</v>
      </c>
      <c r="BG246" s="169">
        <f>IF(N246="zákl. prenesená",J246,0)</f>
        <v>0</v>
      </c>
      <c r="BH246" s="169">
        <f>IF(N246="zníž. prenesená",J246,0)</f>
        <v>0</v>
      </c>
      <c r="BI246" s="169">
        <f>IF(N246="nulová",J246,0)</f>
        <v>0</v>
      </c>
      <c r="BJ246" s="18" t="s">
        <v>88</v>
      </c>
      <c r="BK246" s="170">
        <f>ROUND(I246*H246,3)</f>
        <v>0</v>
      </c>
      <c r="BL246" s="18" t="s">
        <v>249</v>
      </c>
      <c r="BM246" s="168" t="s">
        <v>429</v>
      </c>
    </row>
    <row r="247" spans="1:65" s="13" customFormat="1">
      <c r="B247" s="171"/>
      <c r="D247" s="172" t="s">
        <v>174</v>
      </c>
      <c r="E247" s="173" t="s">
        <v>1</v>
      </c>
      <c r="F247" s="174" t="s">
        <v>430</v>
      </c>
      <c r="H247" s="175">
        <v>38.72</v>
      </c>
      <c r="I247" s="176"/>
      <c r="L247" s="171"/>
      <c r="M247" s="177"/>
      <c r="N247" s="178"/>
      <c r="O247" s="178"/>
      <c r="P247" s="178"/>
      <c r="Q247" s="178"/>
      <c r="R247" s="178"/>
      <c r="S247" s="178"/>
      <c r="T247" s="179"/>
      <c r="AT247" s="173" t="s">
        <v>174</v>
      </c>
      <c r="AU247" s="173" t="s">
        <v>88</v>
      </c>
      <c r="AV247" s="13" t="s">
        <v>88</v>
      </c>
      <c r="AW247" s="13" t="s">
        <v>32</v>
      </c>
      <c r="AX247" s="13" t="s">
        <v>83</v>
      </c>
      <c r="AY247" s="173" t="s">
        <v>166</v>
      </c>
    </row>
    <row r="248" spans="1:65" s="2" customFormat="1" ht="37.9" customHeight="1">
      <c r="A248" s="33"/>
      <c r="B248" s="156"/>
      <c r="C248" s="157" t="s">
        <v>431</v>
      </c>
      <c r="D248" s="157" t="s">
        <v>168</v>
      </c>
      <c r="E248" s="158" t="s">
        <v>432</v>
      </c>
      <c r="F248" s="159" t="s">
        <v>433</v>
      </c>
      <c r="G248" s="160" t="s">
        <v>215</v>
      </c>
      <c r="H248" s="161">
        <v>38.72</v>
      </c>
      <c r="I248" s="162"/>
      <c r="J248" s="161">
        <f>ROUND(I248*H248,3)</f>
        <v>0</v>
      </c>
      <c r="K248" s="163"/>
      <c r="L248" s="34"/>
      <c r="M248" s="164" t="s">
        <v>1</v>
      </c>
      <c r="N248" s="165" t="s">
        <v>42</v>
      </c>
      <c r="O248" s="62"/>
      <c r="P248" s="166">
        <f>O248*H248</f>
        <v>0</v>
      </c>
      <c r="Q248" s="166">
        <v>3.5E-4</v>
      </c>
      <c r="R248" s="166">
        <f>Q248*H248</f>
        <v>1.3552E-2</v>
      </c>
      <c r="S248" s="166">
        <v>0</v>
      </c>
      <c r="T248" s="167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8" t="s">
        <v>249</v>
      </c>
      <c r="AT248" s="168" t="s">
        <v>168</v>
      </c>
      <c r="AU248" s="168" t="s">
        <v>88</v>
      </c>
      <c r="AY248" s="18" t="s">
        <v>166</v>
      </c>
      <c r="BE248" s="169">
        <f>IF(N248="základná",J248,0)</f>
        <v>0</v>
      </c>
      <c r="BF248" s="169">
        <f>IF(N248="znížená",J248,0)</f>
        <v>0</v>
      </c>
      <c r="BG248" s="169">
        <f>IF(N248="zákl. prenesená",J248,0)</f>
        <v>0</v>
      </c>
      <c r="BH248" s="169">
        <f>IF(N248="zníž. prenesená",J248,0)</f>
        <v>0</v>
      </c>
      <c r="BI248" s="169">
        <f>IF(N248="nulová",J248,0)</f>
        <v>0</v>
      </c>
      <c r="BJ248" s="18" t="s">
        <v>88</v>
      </c>
      <c r="BK248" s="170">
        <f>ROUND(I248*H248,3)</f>
        <v>0</v>
      </c>
      <c r="BL248" s="18" t="s">
        <v>249</v>
      </c>
      <c r="BM248" s="168" t="s">
        <v>434</v>
      </c>
    </row>
    <row r="249" spans="1:65" s="13" customFormat="1">
      <c r="B249" s="171"/>
      <c r="D249" s="172" t="s">
        <v>174</v>
      </c>
      <c r="E249" s="173" t="s">
        <v>1</v>
      </c>
      <c r="F249" s="174" t="s">
        <v>435</v>
      </c>
      <c r="H249" s="175">
        <v>38.72</v>
      </c>
      <c r="I249" s="176"/>
      <c r="L249" s="171"/>
      <c r="M249" s="177"/>
      <c r="N249" s="178"/>
      <c r="O249" s="178"/>
      <c r="P249" s="178"/>
      <c r="Q249" s="178"/>
      <c r="R249" s="178"/>
      <c r="S249" s="178"/>
      <c r="T249" s="179"/>
      <c r="AT249" s="173" t="s">
        <v>174</v>
      </c>
      <c r="AU249" s="173" t="s">
        <v>88</v>
      </c>
      <c r="AV249" s="13" t="s">
        <v>88</v>
      </c>
      <c r="AW249" s="13" t="s">
        <v>32</v>
      </c>
      <c r="AX249" s="13" t="s">
        <v>83</v>
      </c>
      <c r="AY249" s="173" t="s">
        <v>166</v>
      </c>
    </row>
    <row r="250" spans="1:65" s="12" customFormat="1" ht="22.9" customHeight="1">
      <c r="B250" s="143"/>
      <c r="D250" s="144" t="s">
        <v>75</v>
      </c>
      <c r="E250" s="154" t="s">
        <v>436</v>
      </c>
      <c r="F250" s="154" t="s">
        <v>437</v>
      </c>
      <c r="I250" s="146"/>
      <c r="J250" s="155">
        <f>BK250</f>
        <v>0</v>
      </c>
      <c r="L250" s="143"/>
      <c r="M250" s="148"/>
      <c r="N250" s="149"/>
      <c r="O250" s="149"/>
      <c r="P250" s="150">
        <f>P251</f>
        <v>0</v>
      </c>
      <c r="Q250" s="149"/>
      <c r="R250" s="150">
        <f>R251</f>
        <v>2.2799999999999999E-3</v>
      </c>
      <c r="S250" s="149"/>
      <c r="T250" s="151">
        <f>T251</f>
        <v>0</v>
      </c>
      <c r="AR250" s="144" t="s">
        <v>88</v>
      </c>
      <c r="AT250" s="152" t="s">
        <v>75</v>
      </c>
      <c r="AU250" s="152" t="s">
        <v>83</v>
      </c>
      <c r="AY250" s="144" t="s">
        <v>166</v>
      </c>
      <c r="BK250" s="153">
        <f>BK251</f>
        <v>0</v>
      </c>
    </row>
    <row r="251" spans="1:65" s="2" customFormat="1" ht="24.2" customHeight="1">
      <c r="A251" s="33"/>
      <c r="B251" s="156"/>
      <c r="C251" s="157" t="s">
        <v>408</v>
      </c>
      <c r="D251" s="157" t="s">
        <v>168</v>
      </c>
      <c r="E251" s="158" t="s">
        <v>438</v>
      </c>
      <c r="F251" s="159" t="s">
        <v>439</v>
      </c>
      <c r="G251" s="160" t="s">
        <v>221</v>
      </c>
      <c r="H251" s="161">
        <v>2</v>
      </c>
      <c r="I251" s="162"/>
      <c r="J251" s="161">
        <f>ROUND(I251*H251,3)</f>
        <v>0</v>
      </c>
      <c r="K251" s="163"/>
      <c r="L251" s="34"/>
      <c r="M251" s="164" t="s">
        <v>1</v>
      </c>
      <c r="N251" s="165" t="s">
        <v>42</v>
      </c>
      <c r="O251" s="62"/>
      <c r="P251" s="166">
        <f>O251*H251</f>
        <v>0</v>
      </c>
      <c r="Q251" s="166">
        <v>1.14E-3</v>
      </c>
      <c r="R251" s="166">
        <f>Q251*H251</f>
        <v>2.2799999999999999E-3</v>
      </c>
      <c r="S251" s="166">
        <v>0</v>
      </c>
      <c r="T251" s="167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8" t="s">
        <v>249</v>
      </c>
      <c r="AT251" s="168" t="s">
        <v>168</v>
      </c>
      <c r="AU251" s="168" t="s">
        <v>88</v>
      </c>
      <c r="AY251" s="18" t="s">
        <v>166</v>
      </c>
      <c r="BE251" s="169">
        <f>IF(N251="základná",J251,0)</f>
        <v>0</v>
      </c>
      <c r="BF251" s="169">
        <f>IF(N251="znížená",J251,0)</f>
        <v>0</v>
      </c>
      <c r="BG251" s="169">
        <f>IF(N251="zákl. prenesená",J251,0)</f>
        <v>0</v>
      </c>
      <c r="BH251" s="169">
        <f>IF(N251="zníž. prenesená",J251,0)</f>
        <v>0</v>
      </c>
      <c r="BI251" s="169">
        <f>IF(N251="nulová",J251,0)</f>
        <v>0</v>
      </c>
      <c r="BJ251" s="18" t="s">
        <v>88</v>
      </c>
      <c r="BK251" s="170">
        <f>ROUND(I251*H251,3)</f>
        <v>0</v>
      </c>
      <c r="BL251" s="18" t="s">
        <v>249</v>
      </c>
      <c r="BM251" s="168" t="s">
        <v>440</v>
      </c>
    </row>
    <row r="252" spans="1:65" s="12" customFormat="1" ht="22.9" customHeight="1">
      <c r="B252" s="143"/>
      <c r="D252" s="144" t="s">
        <v>75</v>
      </c>
      <c r="E252" s="154" t="s">
        <v>441</v>
      </c>
      <c r="F252" s="154" t="s">
        <v>442</v>
      </c>
      <c r="I252" s="146"/>
      <c r="J252" s="155">
        <f>BK252</f>
        <v>0</v>
      </c>
      <c r="L252" s="143"/>
      <c r="M252" s="148"/>
      <c r="N252" s="149"/>
      <c r="O252" s="149"/>
      <c r="P252" s="150">
        <f>SUM(P253:P258)</f>
        <v>0</v>
      </c>
      <c r="Q252" s="149"/>
      <c r="R252" s="150">
        <f>SUM(R253:R258)</f>
        <v>7.5219972450000006E-2</v>
      </c>
      <c r="S252" s="149"/>
      <c r="T252" s="151">
        <f>SUM(T253:T258)</f>
        <v>0</v>
      </c>
      <c r="AR252" s="144" t="s">
        <v>88</v>
      </c>
      <c r="AT252" s="152" t="s">
        <v>75</v>
      </c>
      <c r="AU252" s="152" t="s">
        <v>83</v>
      </c>
      <c r="AY252" s="144" t="s">
        <v>166</v>
      </c>
      <c r="BK252" s="153">
        <f>SUM(BK253:BK258)</f>
        <v>0</v>
      </c>
    </row>
    <row r="253" spans="1:65" s="2" customFormat="1" ht="37.9" customHeight="1">
      <c r="A253" s="33"/>
      <c r="B253" s="156"/>
      <c r="C253" s="157" t="s">
        <v>443</v>
      </c>
      <c r="D253" s="157" t="s">
        <v>168</v>
      </c>
      <c r="E253" s="158" t="s">
        <v>444</v>
      </c>
      <c r="F253" s="159" t="s">
        <v>445</v>
      </c>
      <c r="G253" s="160" t="s">
        <v>215</v>
      </c>
      <c r="H253" s="161">
        <v>4.25</v>
      </c>
      <c r="I253" s="162"/>
      <c r="J253" s="161">
        <f>ROUND(I253*H253,3)</f>
        <v>0</v>
      </c>
      <c r="K253" s="163"/>
      <c r="L253" s="34"/>
      <c r="M253" s="164" t="s">
        <v>1</v>
      </c>
      <c r="N253" s="165" t="s">
        <v>42</v>
      </c>
      <c r="O253" s="62"/>
      <c r="P253" s="166">
        <f>O253*H253</f>
        <v>0</v>
      </c>
      <c r="Q253" s="166">
        <v>2.08595E-3</v>
      </c>
      <c r="R253" s="166">
        <f>Q253*H253</f>
        <v>8.8652875000000009E-3</v>
      </c>
      <c r="S253" s="166">
        <v>0</v>
      </c>
      <c r="T253" s="167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8" t="s">
        <v>249</v>
      </c>
      <c r="AT253" s="168" t="s">
        <v>168</v>
      </c>
      <c r="AU253" s="168" t="s">
        <v>88</v>
      </c>
      <c r="AY253" s="18" t="s">
        <v>166</v>
      </c>
      <c r="BE253" s="169">
        <f>IF(N253="základná",J253,0)</f>
        <v>0</v>
      </c>
      <c r="BF253" s="169">
        <f>IF(N253="znížená",J253,0)</f>
        <v>0</v>
      </c>
      <c r="BG253" s="169">
        <f>IF(N253="zákl. prenesená",J253,0)</f>
        <v>0</v>
      </c>
      <c r="BH253" s="169">
        <f>IF(N253="zníž. prenesená",J253,0)</f>
        <v>0</v>
      </c>
      <c r="BI253" s="169">
        <f>IF(N253="nulová",J253,0)</f>
        <v>0</v>
      </c>
      <c r="BJ253" s="18" t="s">
        <v>88</v>
      </c>
      <c r="BK253" s="170">
        <f>ROUND(I253*H253,3)</f>
        <v>0</v>
      </c>
      <c r="BL253" s="18" t="s">
        <v>249</v>
      </c>
      <c r="BM253" s="168" t="s">
        <v>446</v>
      </c>
    </row>
    <row r="254" spans="1:65" s="13" customFormat="1">
      <c r="B254" s="171"/>
      <c r="D254" s="172" t="s">
        <v>174</v>
      </c>
      <c r="E254" s="173" t="s">
        <v>1</v>
      </c>
      <c r="F254" s="174" t="s">
        <v>447</v>
      </c>
      <c r="H254" s="175">
        <v>4.25</v>
      </c>
      <c r="I254" s="176"/>
      <c r="L254" s="171"/>
      <c r="M254" s="177"/>
      <c r="N254" s="178"/>
      <c r="O254" s="178"/>
      <c r="P254" s="178"/>
      <c r="Q254" s="178"/>
      <c r="R254" s="178"/>
      <c r="S254" s="178"/>
      <c r="T254" s="179"/>
      <c r="AT254" s="173" t="s">
        <v>174</v>
      </c>
      <c r="AU254" s="173" t="s">
        <v>88</v>
      </c>
      <c r="AV254" s="13" t="s">
        <v>88</v>
      </c>
      <c r="AW254" s="13" t="s">
        <v>32</v>
      </c>
      <c r="AX254" s="13" t="s">
        <v>83</v>
      </c>
      <c r="AY254" s="173" t="s">
        <v>166</v>
      </c>
    </row>
    <row r="255" spans="1:65" s="2" customFormat="1" ht="24.2" customHeight="1">
      <c r="A255" s="33"/>
      <c r="B255" s="156"/>
      <c r="C255" s="157" t="s">
        <v>448</v>
      </c>
      <c r="D255" s="157" t="s">
        <v>168</v>
      </c>
      <c r="E255" s="158" t="s">
        <v>449</v>
      </c>
      <c r="F255" s="159" t="s">
        <v>450</v>
      </c>
      <c r="G255" s="160" t="s">
        <v>215</v>
      </c>
      <c r="H255" s="161">
        <v>4.25</v>
      </c>
      <c r="I255" s="162"/>
      <c r="J255" s="161">
        <f>ROUND(I255*H255,3)</f>
        <v>0</v>
      </c>
      <c r="K255" s="163"/>
      <c r="L255" s="34"/>
      <c r="M255" s="164" t="s">
        <v>1</v>
      </c>
      <c r="N255" s="165" t="s">
        <v>42</v>
      </c>
      <c r="O255" s="62"/>
      <c r="P255" s="166">
        <f>O255*H255</f>
        <v>0</v>
      </c>
      <c r="Q255" s="166">
        <v>3.249577E-3</v>
      </c>
      <c r="R255" s="166">
        <f>Q255*H255</f>
        <v>1.3810702250000001E-2</v>
      </c>
      <c r="S255" s="166">
        <v>0</v>
      </c>
      <c r="T255" s="167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8" t="s">
        <v>249</v>
      </c>
      <c r="AT255" s="168" t="s">
        <v>168</v>
      </c>
      <c r="AU255" s="168" t="s">
        <v>88</v>
      </c>
      <c r="AY255" s="18" t="s">
        <v>166</v>
      </c>
      <c r="BE255" s="169">
        <f>IF(N255="základná",J255,0)</f>
        <v>0</v>
      </c>
      <c r="BF255" s="169">
        <f>IF(N255="znížená",J255,0)</f>
        <v>0</v>
      </c>
      <c r="BG255" s="169">
        <f>IF(N255="zákl. prenesená",J255,0)</f>
        <v>0</v>
      </c>
      <c r="BH255" s="169">
        <f>IF(N255="zníž. prenesená",J255,0)</f>
        <v>0</v>
      </c>
      <c r="BI255" s="169">
        <f>IF(N255="nulová",J255,0)</f>
        <v>0</v>
      </c>
      <c r="BJ255" s="18" t="s">
        <v>88</v>
      </c>
      <c r="BK255" s="170">
        <f>ROUND(I255*H255,3)</f>
        <v>0</v>
      </c>
      <c r="BL255" s="18" t="s">
        <v>249</v>
      </c>
      <c r="BM255" s="168" t="s">
        <v>451</v>
      </c>
    </row>
    <row r="256" spans="1:65" s="13" customFormat="1">
      <c r="B256" s="171"/>
      <c r="D256" s="172" t="s">
        <v>174</v>
      </c>
      <c r="E256" s="173" t="s">
        <v>1</v>
      </c>
      <c r="F256" s="174" t="s">
        <v>452</v>
      </c>
      <c r="H256" s="175">
        <v>4.25</v>
      </c>
      <c r="I256" s="176"/>
      <c r="L256" s="171"/>
      <c r="M256" s="177"/>
      <c r="N256" s="178"/>
      <c r="O256" s="178"/>
      <c r="P256" s="178"/>
      <c r="Q256" s="178"/>
      <c r="R256" s="178"/>
      <c r="S256" s="178"/>
      <c r="T256" s="179"/>
      <c r="AT256" s="173" t="s">
        <v>174</v>
      </c>
      <c r="AU256" s="173" t="s">
        <v>88</v>
      </c>
      <c r="AV256" s="13" t="s">
        <v>88</v>
      </c>
      <c r="AW256" s="13" t="s">
        <v>32</v>
      </c>
      <c r="AX256" s="13" t="s">
        <v>83</v>
      </c>
      <c r="AY256" s="173" t="s">
        <v>166</v>
      </c>
    </row>
    <row r="257" spans="1:65" s="2" customFormat="1" ht="24.2" customHeight="1">
      <c r="A257" s="33"/>
      <c r="B257" s="156"/>
      <c r="C257" s="157" t="s">
        <v>453</v>
      </c>
      <c r="D257" s="157" t="s">
        <v>168</v>
      </c>
      <c r="E257" s="158" t="s">
        <v>454</v>
      </c>
      <c r="F257" s="159" t="s">
        <v>455</v>
      </c>
      <c r="G257" s="160" t="s">
        <v>215</v>
      </c>
      <c r="H257" s="161">
        <v>9.9</v>
      </c>
      <c r="I257" s="162"/>
      <c r="J257" s="161">
        <f>ROUND(I257*H257,3)</f>
        <v>0</v>
      </c>
      <c r="K257" s="163"/>
      <c r="L257" s="34"/>
      <c r="M257" s="164" t="s">
        <v>1</v>
      </c>
      <c r="N257" s="165" t="s">
        <v>42</v>
      </c>
      <c r="O257" s="62"/>
      <c r="P257" s="166">
        <f>O257*H257</f>
        <v>0</v>
      </c>
      <c r="Q257" s="166">
        <v>5.3074730000000001E-3</v>
      </c>
      <c r="R257" s="166">
        <f>Q257*H257</f>
        <v>5.2543982700000005E-2</v>
      </c>
      <c r="S257" s="166">
        <v>0</v>
      </c>
      <c r="T257" s="167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8" t="s">
        <v>249</v>
      </c>
      <c r="AT257" s="168" t="s">
        <v>168</v>
      </c>
      <c r="AU257" s="168" t="s">
        <v>88</v>
      </c>
      <c r="AY257" s="18" t="s">
        <v>166</v>
      </c>
      <c r="BE257" s="169">
        <f>IF(N257="základná",J257,0)</f>
        <v>0</v>
      </c>
      <c r="BF257" s="169">
        <f>IF(N257="znížená",J257,0)</f>
        <v>0</v>
      </c>
      <c r="BG257" s="169">
        <f>IF(N257="zákl. prenesená",J257,0)</f>
        <v>0</v>
      </c>
      <c r="BH257" s="169">
        <f>IF(N257="zníž. prenesená",J257,0)</f>
        <v>0</v>
      </c>
      <c r="BI257" s="169">
        <f>IF(N257="nulová",J257,0)</f>
        <v>0</v>
      </c>
      <c r="BJ257" s="18" t="s">
        <v>88</v>
      </c>
      <c r="BK257" s="170">
        <f>ROUND(I257*H257,3)</f>
        <v>0</v>
      </c>
      <c r="BL257" s="18" t="s">
        <v>249</v>
      </c>
      <c r="BM257" s="168" t="s">
        <v>456</v>
      </c>
    </row>
    <row r="258" spans="1:65" s="13" customFormat="1">
      <c r="B258" s="171"/>
      <c r="D258" s="172" t="s">
        <v>174</v>
      </c>
      <c r="E258" s="173" t="s">
        <v>1</v>
      </c>
      <c r="F258" s="174" t="s">
        <v>457</v>
      </c>
      <c r="H258" s="175">
        <v>9.9</v>
      </c>
      <c r="I258" s="176"/>
      <c r="L258" s="171"/>
      <c r="M258" s="177"/>
      <c r="N258" s="178"/>
      <c r="O258" s="178"/>
      <c r="P258" s="178"/>
      <c r="Q258" s="178"/>
      <c r="R258" s="178"/>
      <c r="S258" s="178"/>
      <c r="T258" s="179"/>
      <c r="AT258" s="173" t="s">
        <v>174</v>
      </c>
      <c r="AU258" s="173" t="s">
        <v>88</v>
      </c>
      <c r="AV258" s="13" t="s">
        <v>88</v>
      </c>
      <c r="AW258" s="13" t="s">
        <v>32</v>
      </c>
      <c r="AX258" s="13" t="s">
        <v>83</v>
      </c>
      <c r="AY258" s="173" t="s">
        <v>166</v>
      </c>
    </row>
    <row r="259" spans="1:65" s="12" customFormat="1" ht="22.9" customHeight="1">
      <c r="B259" s="143"/>
      <c r="D259" s="144" t="s">
        <v>75</v>
      </c>
      <c r="E259" s="154" t="s">
        <v>458</v>
      </c>
      <c r="F259" s="154" t="s">
        <v>459</v>
      </c>
      <c r="I259" s="146"/>
      <c r="J259" s="155">
        <f>BK259</f>
        <v>0</v>
      </c>
      <c r="L259" s="143"/>
      <c r="M259" s="148"/>
      <c r="N259" s="149"/>
      <c r="O259" s="149"/>
      <c r="P259" s="150">
        <f>SUM(P260:P266)</f>
        <v>0</v>
      </c>
      <c r="Q259" s="149"/>
      <c r="R259" s="150">
        <f>SUM(R260:R266)</f>
        <v>0.24126875000000003</v>
      </c>
      <c r="S259" s="149"/>
      <c r="T259" s="151">
        <f>SUM(T260:T266)</f>
        <v>0</v>
      </c>
      <c r="AR259" s="144" t="s">
        <v>88</v>
      </c>
      <c r="AT259" s="152" t="s">
        <v>75</v>
      </c>
      <c r="AU259" s="152" t="s">
        <v>83</v>
      </c>
      <c r="AY259" s="144" t="s">
        <v>166</v>
      </c>
      <c r="BK259" s="153">
        <f>SUM(BK260:BK266)</f>
        <v>0</v>
      </c>
    </row>
    <row r="260" spans="1:65" s="2" customFormat="1" ht="21.75" customHeight="1">
      <c r="A260" s="33"/>
      <c r="B260" s="156"/>
      <c r="C260" s="157" t="s">
        <v>460</v>
      </c>
      <c r="D260" s="157" t="s">
        <v>168</v>
      </c>
      <c r="E260" s="158" t="s">
        <v>461</v>
      </c>
      <c r="F260" s="159" t="s">
        <v>462</v>
      </c>
      <c r="G260" s="160" t="s">
        <v>215</v>
      </c>
      <c r="H260" s="161">
        <v>14.75</v>
      </c>
      <c r="I260" s="162"/>
      <c r="J260" s="161">
        <f>ROUND(I260*H260,3)</f>
        <v>0</v>
      </c>
      <c r="K260" s="163"/>
      <c r="L260" s="34"/>
      <c r="M260" s="164" t="s">
        <v>1</v>
      </c>
      <c r="N260" s="165" t="s">
        <v>42</v>
      </c>
      <c r="O260" s="62"/>
      <c r="P260" s="166">
        <f>O260*H260</f>
        <v>0</v>
      </c>
      <c r="Q260" s="166">
        <v>4.2499999999999998E-4</v>
      </c>
      <c r="R260" s="166">
        <f>Q260*H260</f>
        <v>6.26875E-3</v>
      </c>
      <c r="S260" s="166">
        <v>0</v>
      </c>
      <c r="T260" s="167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8" t="s">
        <v>249</v>
      </c>
      <c r="AT260" s="168" t="s">
        <v>168</v>
      </c>
      <c r="AU260" s="168" t="s">
        <v>88</v>
      </c>
      <c r="AY260" s="18" t="s">
        <v>166</v>
      </c>
      <c r="BE260" s="169">
        <f>IF(N260="základná",J260,0)</f>
        <v>0</v>
      </c>
      <c r="BF260" s="169">
        <f>IF(N260="znížená",J260,0)</f>
        <v>0</v>
      </c>
      <c r="BG260" s="169">
        <f>IF(N260="zákl. prenesená",J260,0)</f>
        <v>0</v>
      </c>
      <c r="BH260" s="169">
        <f>IF(N260="zníž. prenesená",J260,0)</f>
        <v>0</v>
      </c>
      <c r="BI260" s="169">
        <f>IF(N260="nulová",J260,0)</f>
        <v>0</v>
      </c>
      <c r="BJ260" s="18" t="s">
        <v>88</v>
      </c>
      <c r="BK260" s="170">
        <f>ROUND(I260*H260,3)</f>
        <v>0</v>
      </c>
      <c r="BL260" s="18" t="s">
        <v>249</v>
      </c>
      <c r="BM260" s="168" t="s">
        <v>463</v>
      </c>
    </row>
    <row r="261" spans="1:65" s="13" customFormat="1">
      <c r="B261" s="171"/>
      <c r="D261" s="172" t="s">
        <v>174</v>
      </c>
      <c r="E261" s="173" t="s">
        <v>1</v>
      </c>
      <c r="F261" s="174" t="s">
        <v>464</v>
      </c>
      <c r="H261" s="175">
        <v>6.45</v>
      </c>
      <c r="I261" s="176"/>
      <c r="L261" s="171"/>
      <c r="M261" s="177"/>
      <c r="N261" s="178"/>
      <c r="O261" s="178"/>
      <c r="P261" s="178"/>
      <c r="Q261" s="178"/>
      <c r="R261" s="178"/>
      <c r="S261" s="178"/>
      <c r="T261" s="179"/>
      <c r="AT261" s="173" t="s">
        <v>174</v>
      </c>
      <c r="AU261" s="173" t="s">
        <v>88</v>
      </c>
      <c r="AV261" s="13" t="s">
        <v>88</v>
      </c>
      <c r="AW261" s="13" t="s">
        <v>32</v>
      </c>
      <c r="AX261" s="13" t="s">
        <v>76</v>
      </c>
      <c r="AY261" s="173" t="s">
        <v>166</v>
      </c>
    </row>
    <row r="262" spans="1:65" s="13" customFormat="1">
      <c r="B262" s="171"/>
      <c r="D262" s="172" t="s">
        <v>174</v>
      </c>
      <c r="E262" s="173" t="s">
        <v>1</v>
      </c>
      <c r="F262" s="174" t="s">
        <v>465</v>
      </c>
      <c r="H262" s="175">
        <v>8.3000000000000007</v>
      </c>
      <c r="I262" s="176"/>
      <c r="L262" s="171"/>
      <c r="M262" s="177"/>
      <c r="N262" s="178"/>
      <c r="O262" s="178"/>
      <c r="P262" s="178"/>
      <c r="Q262" s="178"/>
      <c r="R262" s="178"/>
      <c r="S262" s="178"/>
      <c r="T262" s="179"/>
      <c r="AT262" s="173" t="s">
        <v>174</v>
      </c>
      <c r="AU262" s="173" t="s">
        <v>88</v>
      </c>
      <c r="AV262" s="13" t="s">
        <v>88</v>
      </c>
      <c r="AW262" s="13" t="s">
        <v>32</v>
      </c>
      <c r="AX262" s="13" t="s">
        <v>76</v>
      </c>
      <c r="AY262" s="173" t="s">
        <v>166</v>
      </c>
    </row>
    <row r="263" spans="1:65" s="14" customFormat="1">
      <c r="B263" s="190"/>
      <c r="D263" s="172" t="s">
        <v>174</v>
      </c>
      <c r="E263" s="191" t="s">
        <v>1</v>
      </c>
      <c r="F263" s="192" t="s">
        <v>239</v>
      </c>
      <c r="H263" s="193">
        <v>14.75</v>
      </c>
      <c r="I263" s="194"/>
      <c r="L263" s="190"/>
      <c r="M263" s="195"/>
      <c r="N263" s="196"/>
      <c r="O263" s="196"/>
      <c r="P263" s="196"/>
      <c r="Q263" s="196"/>
      <c r="R263" s="196"/>
      <c r="S263" s="196"/>
      <c r="T263" s="197"/>
      <c r="AT263" s="191" t="s">
        <v>174</v>
      </c>
      <c r="AU263" s="191" t="s">
        <v>88</v>
      </c>
      <c r="AV263" s="14" t="s">
        <v>172</v>
      </c>
      <c r="AW263" s="14" t="s">
        <v>32</v>
      </c>
      <c r="AX263" s="14" t="s">
        <v>83</v>
      </c>
      <c r="AY263" s="191" t="s">
        <v>166</v>
      </c>
    </row>
    <row r="264" spans="1:65" s="2" customFormat="1" ht="37.9" customHeight="1">
      <c r="A264" s="33"/>
      <c r="B264" s="156"/>
      <c r="C264" s="180" t="s">
        <v>466</v>
      </c>
      <c r="D264" s="180" t="s">
        <v>200</v>
      </c>
      <c r="E264" s="181" t="s">
        <v>467</v>
      </c>
      <c r="F264" s="182" t="s">
        <v>468</v>
      </c>
      <c r="G264" s="183" t="s">
        <v>221</v>
      </c>
      <c r="H264" s="184">
        <v>1</v>
      </c>
      <c r="I264" s="185"/>
      <c r="J264" s="184">
        <f>ROUND(I264*H264,3)</f>
        <v>0</v>
      </c>
      <c r="K264" s="186"/>
      <c r="L264" s="187"/>
      <c r="M264" s="188" t="s">
        <v>1</v>
      </c>
      <c r="N264" s="189" t="s">
        <v>42</v>
      </c>
      <c r="O264" s="62"/>
      <c r="P264" s="166">
        <f>O264*H264</f>
        <v>0</v>
      </c>
      <c r="Q264" s="166">
        <v>9.5000000000000001E-2</v>
      </c>
      <c r="R264" s="166">
        <f>Q264*H264</f>
        <v>9.5000000000000001E-2</v>
      </c>
      <c r="S264" s="166">
        <v>0</v>
      </c>
      <c r="T264" s="167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8" t="s">
        <v>408</v>
      </c>
      <c r="AT264" s="168" t="s">
        <v>200</v>
      </c>
      <c r="AU264" s="168" t="s">
        <v>88</v>
      </c>
      <c r="AY264" s="18" t="s">
        <v>166</v>
      </c>
      <c r="BE264" s="169">
        <f>IF(N264="základná",J264,0)</f>
        <v>0</v>
      </c>
      <c r="BF264" s="169">
        <f>IF(N264="znížená",J264,0)</f>
        <v>0</v>
      </c>
      <c r="BG264" s="169">
        <f>IF(N264="zákl. prenesená",J264,0)</f>
        <v>0</v>
      </c>
      <c r="BH264" s="169">
        <f>IF(N264="zníž. prenesená",J264,0)</f>
        <v>0</v>
      </c>
      <c r="BI264" s="169">
        <f>IF(N264="nulová",J264,0)</f>
        <v>0</v>
      </c>
      <c r="BJ264" s="18" t="s">
        <v>88</v>
      </c>
      <c r="BK264" s="170">
        <f>ROUND(I264*H264,3)</f>
        <v>0</v>
      </c>
      <c r="BL264" s="18" t="s">
        <v>249</v>
      </c>
      <c r="BM264" s="168" t="s">
        <v>469</v>
      </c>
    </row>
    <row r="265" spans="1:65" s="2" customFormat="1" ht="44.25" customHeight="1">
      <c r="A265" s="33"/>
      <c r="B265" s="156"/>
      <c r="C265" s="180" t="s">
        <v>470</v>
      </c>
      <c r="D265" s="180" t="s">
        <v>200</v>
      </c>
      <c r="E265" s="181" t="s">
        <v>471</v>
      </c>
      <c r="F265" s="182" t="s">
        <v>472</v>
      </c>
      <c r="G265" s="183" t="s">
        <v>221</v>
      </c>
      <c r="H265" s="184">
        <v>1</v>
      </c>
      <c r="I265" s="185"/>
      <c r="J265" s="184">
        <f>ROUND(I265*H265,3)</f>
        <v>0</v>
      </c>
      <c r="K265" s="186"/>
      <c r="L265" s="187"/>
      <c r="M265" s="188" t="s">
        <v>1</v>
      </c>
      <c r="N265" s="189" t="s">
        <v>42</v>
      </c>
      <c r="O265" s="62"/>
      <c r="P265" s="166">
        <f>O265*H265</f>
        <v>0</v>
      </c>
      <c r="Q265" s="166">
        <v>0.14000000000000001</v>
      </c>
      <c r="R265" s="166">
        <f>Q265*H265</f>
        <v>0.14000000000000001</v>
      </c>
      <c r="S265" s="166">
        <v>0</v>
      </c>
      <c r="T265" s="167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8" t="s">
        <v>408</v>
      </c>
      <c r="AT265" s="168" t="s">
        <v>200</v>
      </c>
      <c r="AU265" s="168" t="s">
        <v>88</v>
      </c>
      <c r="AY265" s="18" t="s">
        <v>166</v>
      </c>
      <c r="BE265" s="169">
        <f>IF(N265="základná",J265,0)</f>
        <v>0</v>
      </c>
      <c r="BF265" s="169">
        <f>IF(N265="znížená",J265,0)</f>
        <v>0</v>
      </c>
      <c r="BG265" s="169">
        <f>IF(N265="zákl. prenesená",J265,0)</f>
        <v>0</v>
      </c>
      <c r="BH265" s="169">
        <f>IF(N265="zníž. prenesená",J265,0)</f>
        <v>0</v>
      </c>
      <c r="BI265" s="169">
        <f>IF(N265="nulová",J265,0)</f>
        <v>0</v>
      </c>
      <c r="BJ265" s="18" t="s">
        <v>88</v>
      </c>
      <c r="BK265" s="170">
        <f>ROUND(I265*H265,3)</f>
        <v>0</v>
      </c>
      <c r="BL265" s="18" t="s">
        <v>249</v>
      </c>
      <c r="BM265" s="168" t="s">
        <v>473</v>
      </c>
    </row>
    <row r="266" spans="1:65" s="2" customFormat="1" ht="24.2" customHeight="1">
      <c r="A266" s="33"/>
      <c r="B266" s="156"/>
      <c r="C266" s="157" t="s">
        <v>474</v>
      </c>
      <c r="D266" s="157" t="s">
        <v>168</v>
      </c>
      <c r="E266" s="158" t="s">
        <v>475</v>
      </c>
      <c r="F266" s="159" t="s">
        <v>476</v>
      </c>
      <c r="G266" s="160" t="s">
        <v>477</v>
      </c>
      <c r="H266" s="162"/>
      <c r="I266" s="162"/>
      <c r="J266" s="161">
        <f>ROUND(I266*H266,3)</f>
        <v>0</v>
      </c>
      <c r="K266" s="163"/>
      <c r="L266" s="34"/>
      <c r="M266" s="164" t="s">
        <v>1</v>
      </c>
      <c r="N266" s="165" t="s">
        <v>42</v>
      </c>
      <c r="O266" s="62"/>
      <c r="P266" s="166">
        <f>O266*H266</f>
        <v>0</v>
      </c>
      <c r="Q266" s="166">
        <v>0</v>
      </c>
      <c r="R266" s="166">
        <f>Q266*H266</f>
        <v>0</v>
      </c>
      <c r="S266" s="166">
        <v>0</v>
      </c>
      <c r="T266" s="167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8" t="s">
        <v>249</v>
      </c>
      <c r="AT266" s="168" t="s">
        <v>168</v>
      </c>
      <c r="AU266" s="168" t="s">
        <v>88</v>
      </c>
      <c r="AY266" s="18" t="s">
        <v>166</v>
      </c>
      <c r="BE266" s="169">
        <f>IF(N266="základná",J266,0)</f>
        <v>0</v>
      </c>
      <c r="BF266" s="169">
        <f>IF(N266="znížená",J266,0)</f>
        <v>0</v>
      </c>
      <c r="BG266" s="169">
        <f>IF(N266="zákl. prenesená",J266,0)</f>
        <v>0</v>
      </c>
      <c r="BH266" s="169">
        <f>IF(N266="zníž. prenesená",J266,0)</f>
        <v>0</v>
      </c>
      <c r="BI266" s="169">
        <f>IF(N266="nulová",J266,0)</f>
        <v>0</v>
      </c>
      <c r="BJ266" s="18" t="s">
        <v>88</v>
      </c>
      <c r="BK266" s="170">
        <f>ROUND(I266*H266,3)</f>
        <v>0</v>
      </c>
      <c r="BL266" s="18" t="s">
        <v>249</v>
      </c>
      <c r="BM266" s="168" t="s">
        <v>478</v>
      </c>
    </row>
    <row r="267" spans="1:65" s="12" customFormat="1" ht="22.9" customHeight="1">
      <c r="B267" s="143"/>
      <c r="D267" s="144" t="s">
        <v>75</v>
      </c>
      <c r="E267" s="154" t="s">
        <v>479</v>
      </c>
      <c r="F267" s="154" t="s">
        <v>480</v>
      </c>
      <c r="I267" s="146"/>
      <c r="J267" s="155">
        <f>BK267</f>
        <v>0</v>
      </c>
      <c r="L267" s="143"/>
      <c r="M267" s="148"/>
      <c r="N267" s="149"/>
      <c r="O267" s="149"/>
      <c r="P267" s="150">
        <f>SUM(P268:P361)</f>
        <v>0</v>
      </c>
      <c r="Q267" s="149"/>
      <c r="R267" s="150">
        <f>SUM(R268:R361)</f>
        <v>2.5534504729999994</v>
      </c>
      <c r="S267" s="149"/>
      <c r="T267" s="151">
        <f>SUM(T268:T361)</f>
        <v>7.8044000000000002E-2</v>
      </c>
      <c r="AR267" s="144" t="s">
        <v>88</v>
      </c>
      <c r="AT267" s="152" t="s">
        <v>75</v>
      </c>
      <c r="AU267" s="152" t="s">
        <v>83</v>
      </c>
      <c r="AY267" s="144" t="s">
        <v>166</v>
      </c>
      <c r="BK267" s="153">
        <f>SUM(BK268:BK361)</f>
        <v>0</v>
      </c>
    </row>
    <row r="268" spans="1:65" s="2" customFormat="1" ht="33" customHeight="1">
      <c r="A268" s="33"/>
      <c r="B268" s="156"/>
      <c r="C268" s="157" t="s">
        <v>481</v>
      </c>
      <c r="D268" s="157" t="s">
        <v>168</v>
      </c>
      <c r="E268" s="158" t="s">
        <v>482</v>
      </c>
      <c r="F268" s="159" t="s">
        <v>483</v>
      </c>
      <c r="G268" s="160" t="s">
        <v>215</v>
      </c>
      <c r="H268" s="161">
        <v>1.1000000000000001</v>
      </c>
      <c r="I268" s="162"/>
      <c r="J268" s="161">
        <f>ROUND(I268*H268,3)</f>
        <v>0</v>
      </c>
      <c r="K268" s="163"/>
      <c r="L268" s="34"/>
      <c r="M268" s="164" t="s">
        <v>1</v>
      </c>
      <c r="N268" s="165" t="s">
        <v>42</v>
      </c>
      <c r="O268" s="62"/>
      <c r="P268" s="166">
        <f>O268*H268</f>
        <v>0</v>
      </c>
      <c r="Q268" s="166">
        <v>4.5899999999999998E-5</v>
      </c>
      <c r="R268" s="166">
        <f>Q268*H268</f>
        <v>5.0489999999999999E-5</v>
      </c>
      <c r="S268" s="166">
        <v>0</v>
      </c>
      <c r="T268" s="167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8" t="s">
        <v>249</v>
      </c>
      <c r="AT268" s="168" t="s">
        <v>168</v>
      </c>
      <c r="AU268" s="168" t="s">
        <v>88</v>
      </c>
      <c r="AY268" s="18" t="s">
        <v>166</v>
      </c>
      <c r="BE268" s="169">
        <f>IF(N268="základná",J268,0)</f>
        <v>0</v>
      </c>
      <c r="BF268" s="169">
        <f>IF(N268="znížená",J268,0)</f>
        <v>0</v>
      </c>
      <c r="BG268" s="169">
        <f>IF(N268="zákl. prenesená",J268,0)</f>
        <v>0</v>
      </c>
      <c r="BH268" s="169">
        <f>IF(N268="zníž. prenesená",J268,0)</f>
        <v>0</v>
      </c>
      <c r="BI268" s="169">
        <f>IF(N268="nulová",J268,0)</f>
        <v>0</v>
      </c>
      <c r="BJ268" s="18" t="s">
        <v>88</v>
      </c>
      <c r="BK268" s="170">
        <f>ROUND(I268*H268,3)</f>
        <v>0</v>
      </c>
      <c r="BL268" s="18" t="s">
        <v>249</v>
      </c>
      <c r="BM268" s="168" t="s">
        <v>484</v>
      </c>
    </row>
    <row r="269" spans="1:65" s="2" customFormat="1" ht="24.2" customHeight="1">
      <c r="A269" s="33"/>
      <c r="B269" s="156"/>
      <c r="C269" s="180" t="s">
        <v>485</v>
      </c>
      <c r="D269" s="180" t="s">
        <v>200</v>
      </c>
      <c r="E269" s="181" t="s">
        <v>486</v>
      </c>
      <c r="F269" s="182" t="s">
        <v>487</v>
      </c>
      <c r="G269" s="183" t="s">
        <v>215</v>
      </c>
      <c r="H269" s="184">
        <v>1.1000000000000001</v>
      </c>
      <c r="I269" s="185"/>
      <c r="J269" s="184">
        <f>ROUND(I269*H269,3)</f>
        <v>0</v>
      </c>
      <c r="K269" s="186"/>
      <c r="L269" s="187"/>
      <c r="M269" s="188" t="s">
        <v>1</v>
      </c>
      <c r="N269" s="189" t="s">
        <v>42</v>
      </c>
      <c r="O269" s="62"/>
      <c r="P269" s="166">
        <f>O269*H269</f>
        <v>0</v>
      </c>
      <c r="Q269" s="166">
        <v>5.0000000000000001E-3</v>
      </c>
      <c r="R269" s="166">
        <f>Q269*H269</f>
        <v>5.5000000000000005E-3</v>
      </c>
      <c r="S269" s="166">
        <v>0</v>
      </c>
      <c r="T269" s="167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8" t="s">
        <v>408</v>
      </c>
      <c r="AT269" s="168" t="s">
        <v>200</v>
      </c>
      <c r="AU269" s="168" t="s">
        <v>88</v>
      </c>
      <c r="AY269" s="18" t="s">
        <v>166</v>
      </c>
      <c r="BE269" s="169">
        <f>IF(N269="základná",J269,0)</f>
        <v>0</v>
      </c>
      <c r="BF269" s="169">
        <f>IF(N269="znížená",J269,0)</f>
        <v>0</v>
      </c>
      <c r="BG269" s="169">
        <f>IF(N269="zákl. prenesená",J269,0)</f>
        <v>0</v>
      </c>
      <c r="BH269" s="169">
        <f>IF(N269="zníž. prenesená",J269,0)</f>
        <v>0</v>
      </c>
      <c r="BI269" s="169">
        <f>IF(N269="nulová",J269,0)</f>
        <v>0</v>
      </c>
      <c r="BJ269" s="18" t="s">
        <v>88</v>
      </c>
      <c r="BK269" s="170">
        <f>ROUND(I269*H269,3)</f>
        <v>0</v>
      </c>
      <c r="BL269" s="18" t="s">
        <v>249</v>
      </c>
      <c r="BM269" s="168" t="s">
        <v>488</v>
      </c>
    </row>
    <row r="270" spans="1:65" s="2" customFormat="1" ht="16.5" customHeight="1">
      <c r="A270" s="33"/>
      <c r="B270" s="156"/>
      <c r="C270" s="157" t="s">
        <v>489</v>
      </c>
      <c r="D270" s="157" t="s">
        <v>168</v>
      </c>
      <c r="E270" s="158" t="s">
        <v>490</v>
      </c>
      <c r="F270" s="159" t="s">
        <v>491</v>
      </c>
      <c r="G270" s="160" t="s">
        <v>215</v>
      </c>
      <c r="H270" s="161">
        <v>8.9</v>
      </c>
      <c r="I270" s="162"/>
      <c r="J270" s="161">
        <f>ROUND(I270*H270,3)</f>
        <v>0</v>
      </c>
      <c r="K270" s="163"/>
      <c r="L270" s="34"/>
      <c r="M270" s="164" t="s">
        <v>1</v>
      </c>
      <c r="N270" s="165" t="s">
        <v>42</v>
      </c>
      <c r="O270" s="62"/>
      <c r="P270" s="166">
        <f>O270*H270</f>
        <v>0</v>
      </c>
      <c r="Q270" s="166">
        <v>1.72E-3</v>
      </c>
      <c r="R270" s="166">
        <f>Q270*H270</f>
        <v>1.5308E-2</v>
      </c>
      <c r="S270" s="166">
        <v>0</v>
      </c>
      <c r="T270" s="167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8" t="s">
        <v>249</v>
      </c>
      <c r="AT270" s="168" t="s">
        <v>168</v>
      </c>
      <c r="AU270" s="168" t="s">
        <v>88</v>
      </c>
      <c r="AY270" s="18" t="s">
        <v>166</v>
      </c>
      <c r="BE270" s="169">
        <f>IF(N270="základná",J270,0)</f>
        <v>0</v>
      </c>
      <c r="BF270" s="169">
        <f>IF(N270="znížená",J270,0)</f>
        <v>0</v>
      </c>
      <c r="BG270" s="169">
        <f>IF(N270="zákl. prenesená",J270,0)</f>
        <v>0</v>
      </c>
      <c r="BH270" s="169">
        <f>IF(N270="zníž. prenesená",J270,0)</f>
        <v>0</v>
      </c>
      <c r="BI270" s="169">
        <f>IF(N270="nulová",J270,0)</f>
        <v>0</v>
      </c>
      <c r="BJ270" s="18" t="s">
        <v>88</v>
      </c>
      <c r="BK270" s="170">
        <f>ROUND(I270*H270,3)</f>
        <v>0</v>
      </c>
      <c r="BL270" s="18" t="s">
        <v>249</v>
      </c>
      <c r="BM270" s="168" t="s">
        <v>492</v>
      </c>
    </row>
    <row r="271" spans="1:65" s="13" customFormat="1">
      <c r="B271" s="171"/>
      <c r="D271" s="172" t="s">
        <v>174</v>
      </c>
      <c r="E271" s="173" t="s">
        <v>1</v>
      </c>
      <c r="F271" s="174" t="s">
        <v>493</v>
      </c>
      <c r="H271" s="175">
        <v>8.9</v>
      </c>
      <c r="I271" s="176"/>
      <c r="L271" s="171"/>
      <c r="M271" s="177"/>
      <c r="N271" s="178"/>
      <c r="O271" s="178"/>
      <c r="P271" s="178"/>
      <c r="Q271" s="178"/>
      <c r="R271" s="178"/>
      <c r="S271" s="178"/>
      <c r="T271" s="179"/>
      <c r="AT271" s="173" t="s">
        <v>174</v>
      </c>
      <c r="AU271" s="173" t="s">
        <v>88</v>
      </c>
      <c r="AV271" s="13" t="s">
        <v>88</v>
      </c>
      <c r="AW271" s="13" t="s">
        <v>32</v>
      </c>
      <c r="AX271" s="13" t="s">
        <v>83</v>
      </c>
      <c r="AY271" s="173" t="s">
        <v>166</v>
      </c>
    </row>
    <row r="272" spans="1:65" s="2" customFormat="1" ht="24.2" customHeight="1">
      <c r="A272" s="33"/>
      <c r="B272" s="156"/>
      <c r="C272" s="180" t="s">
        <v>494</v>
      </c>
      <c r="D272" s="180" t="s">
        <v>200</v>
      </c>
      <c r="E272" s="181" t="s">
        <v>495</v>
      </c>
      <c r="F272" s="182" t="s">
        <v>496</v>
      </c>
      <c r="G272" s="183" t="s">
        <v>215</v>
      </c>
      <c r="H272" s="184">
        <v>8.9</v>
      </c>
      <c r="I272" s="185"/>
      <c r="J272" s="184">
        <f>ROUND(I272*H272,3)</f>
        <v>0</v>
      </c>
      <c r="K272" s="186"/>
      <c r="L272" s="187"/>
      <c r="M272" s="188" t="s">
        <v>1</v>
      </c>
      <c r="N272" s="189" t="s">
        <v>42</v>
      </c>
      <c r="O272" s="62"/>
      <c r="P272" s="166">
        <f>O272*H272</f>
        <v>0</v>
      </c>
      <c r="Q272" s="166">
        <v>4.5100000000000001E-3</v>
      </c>
      <c r="R272" s="166">
        <f>Q272*H272</f>
        <v>4.0139000000000001E-2</v>
      </c>
      <c r="S272" s="166">
        <v>0</v>
      </c>
      <c r="T272" s="167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8" t="s">
        <v>408</v>
      </c>
      <c r="AT272" s="168" t="s">
        <v>200</v>
      </c>
      <c r="AU272" s="168" t="s">
        <v>88</v>
      </c>
      <c r="AY272" s="18" t="s">
        <v>166</v>
      </c>
      <c r="BE272" s="169">
        <f>IF(N272="základná",J272,0)</f>
        <v>0</v>
      </c>
      <c r="BF272" s="169">
        <f>IF(N272="znížená",J272,0)</f>
        <v>0</v>
      </c>
      <c r="BG272" s="169">
        <f>IF(N272="zákl. prenesená",J272,0)</f>
        <v>0</v>
      </c>
      <c r="BH272" s="169">
        <f>IF(N272="zníž. prenesená",J272,0)</f>
        <v>0</v>
      </c>
      <c r="BI272" s="169">
        <f>IF(N272="nulová",J272,0)</f>
        <v>0</v>
      </c>
      <c r="BJ272" s="18" t="s">
        <v>88</v>
      </c>
      <c r="BK272" s="170">
        <f>ROUND(I272*H272,3)</f>
        <v>0</v>
      </c>
      <c r="BL272" s="18" t="s">
        <v>249</v>
      </c>
      <c r="BM272" s="168" t="s">
        <v>497</v>
      </c>
    </row>
    <row r="273" spans="1:65" s="2" customFormat="1" ht="24.2" customHeight="1">
      <c r="A273" s="33"/>
      <c r="B273" s="156"/>
      <c r="C273" s="157" t="s">
        <v>498</v>
      </c>
      <c r="D273" s="157" t="s">
        <v>168</v>
      </c>
      <c r="E273" s="158" t="s">
        <v>499</v>
      </c>
      <c r="F273" s="159" t="s">
        <v>500</v>
      </c>
      <c r="G273" s="160" t="s">
        <v>171</v>
      </c>
      <c r="H273" s="161">
        <v>57.26</v>
      </c>
      <c r="I273" s="162"/>
      <c r="J273" s="161">
        <f>ROUND(I273*H273,3)</f>
        <v>0</v>
      </c>
      <c r="K273" s="163"/>
      <c r="L273" s="34"/>
      <c r="M273" s="164" t="s">
        <v>1</v>
      </c>
      <c r="N273" s="165" t="s">
        <v>42</v>
      </c>
      <c r="O273" s="62"/>
      <c r="P273" s="166">
        <f>O273*H273</f>
        <v>0</v>
      </c>
      <c r="Q273" s="166">
        <v>4.4299999999999998E-4</v>
      </c>
      <c r="R273" s="166">
        <f>Q273*H273</f>
        <v>2.5366179999999999E-2</v>
      </c>
      <c r="S273" s="166">
        <v>0</v>
      </c>
      <c r="T273" s="167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8" t="s">
        <v>249</v>
      </c>
      <c r="AT273" s="168" t="s">
        <v>168</v>
      </c>
      <c r="AU273" s="168" t="s">
        <v>88</v>
      </c>
      <c r="AY273" s="18" t="s">
        <v>166</v>
      </c>
      <c r="BE273" s="169">
        <f>IF(N273="základná",J273,0)</f>
        <v>0</v>
      </c>
      <c r="BF273" s="169">
        <f>IF(N273="znížená",J273,0)</f>
        <v>0</v>
      </c>
      <c r="BG273" s="169">
        <f>IF(N273="zákl. prenesená",J273,0)</f>
        <v>0</v>
      </c>
      <c r="BH273" s="169">
        <f>IF(N273="zníž. prenesená",J273,0)</f>
        <v>0</v>
      </c>
      <c r="BI273" s="169">
        <f>IF(N273="nulová",J273,0)</f>
        <v>0</v>
      </c>
      <c r="BJ273" s="18" t="s">
        <v>88</v>
      </c>
      <c r="BK273" s="170">
        <f>ROUND(I273*H273,3)</f>
        <v>0</v>
      </c>
      <c r="BL273" s="18" t="s">
        <v>249</v>
      </c>
      <c r="BM273" s="168" t="s">
        <v>501</v>
      </c>
    </row>
    <row r="274" spans="1:65" s="13" customFormat="1">
      <c r="B274" s="171"/>
      <c r="D274" s="172" t="s">
        <v>174</v>
      </c>
      <c r="E274" s="173" t="s">
        <v>1</v>
      </c>
      <c r="F274" s="174" t="s">
        <v>502</v>
      </c>
      <c r="H274" s="175">
        <v>18.521000000000001</v>
      </c>
      <c r="I274" s="176"/>
      <c r="L274" s="171"/>
      <c r="M274" s="177"/>
      <c r="N274" s="178"/>
      <c r="O274" s="178"/>
      <c r="P274" s="178"/>
      <c r="Q274" s="178"/>
      <c r="R274" s="178"/>
      <c r="S274" s="178"/>
      <c r="T274" s="179"/>
      <c r="AT274" s="173" t="s">
        <v>174</v>
      </c>
      <c r="AU274" s="173" t="s">
        <v>88</v>
      </c>
      <c r="AV274" s="13" t="s">
        <v>88</v>
      </c>
      <c r="AW274" s="13" t="s">
        <v>32</v>
      </c>
      <c r="AX274" s="13" t="s">
        <v>76</v>
      </c>
      <c r="AY274" s="173" t="s">
        <v>166</v>
      </c>
    </row>
    <row r="275" spans="1:65" s="13" customFormat="1">
      <c r="B275" s="171"/>
      <c r="D275" s="172" t="s">
        <v>174</v>
      </c>
      <c r="E275" s="173" t="s">
        <v>1</v>
      </c>
      <c r="F275" s="174" t="s">
        <v>503</v>
      </c>
      <c r="H275" s="175">
        <v>6.9329999999999998</v>
      </c>
      <c r="I275" s="176"/>
      <c r="L275" s="171"/>
      <c r="M275" s="177"/>
      <c r="N275" s="178"/>
      <c r="O275" s="178"/>
      <c r="P275" s="178"/>
      <c r="Q275" s="178"/>
      <c r="R275" s="178"/>
      <c r="S275" s="178"/>
      <c r="T275" s="179"/>
      <c r="AT275" s="173" t="s">
        <v>174</v>
      </c>
      <c r="AU275" s="173" t="s">
        <v>88</v>
      </c>
      <c r="AV275" s="13" t="s">
        <v>88</v>
      </c>
      <c r="AW275" s="13" t="s">
        <v>32</v>
      </c>
      <c r="AX275" s="13" t="s">
        <v>76</v>
      </c>
      <c r="AY275" s="173" t="s">
        <v>166</v>
      </c>
    </row>
    <row r="276" spans="1:65" s="13" customFormat="1">
      <c r="B276" s="171"/>
      <c r="D276" s="172" t="s">
        <v>174</v>
      </c>
      <c r="E276" s="173" t="s">
        <v>1</v>
      </c>
      <c r="F276" s="174" t="s">
        <v>504</v>
      </c>
      <c r="H276" s="175">
        <v>5.2679999999999998</v>
      </c>
      <c r="I276" s="176"/>
      <c r="L276" s="171"/>
      <c r="M276" s="177"/>
      <c r="N276" s="178"/>
      <c r="O276" s="178"/>
      <c r="P276" s="178"/>
      <c r="Q276" s="178"/>
      <c r="R276" s="178"/>
      <c r="S276" s="178"/>
      <c r="T276" s="179"/>
      <c r="AT276" s="173" t="s">
        <v>174</v>
      </c>
      <c r="AU276" s="173" t="s">
        <v>88</v>
      </c>
      <c r="AV276" s="13" t="s">
        <v>88</v>
      </c>
      <c r="AW276" s="13" t="s">
        <v>32</v>
      </c>
      <c r="AX276" s="13" t="s">
        <v>76</v>
      </c>
      <c r="AY276" s="173" t="s">
        <v>166</v>
      </c>
    </row>
    <row r="277" spans="1:65" s="15" customFormat="1">
      <c r="B277" s="203"/>
      <c r="D277" s="172" t="s">
        <v>174</v>
      </c>
      <c r="E277" s="204" t="s">
        <v>1</v>
      </c>
      <c r="F277" s="205" t="s">
        <v>505</v>
      </c>
      <c r="H277" s="206">
        <v>30.722000000000001</v>
      </c>
      <c r="I277" s="207"/>
      <c r="L277" s="203"/>
      <c r="M277" s="208"/>
      <c r="N277" s="209"/>
      <c r="O277" s="209"/>
      <c r="P277" s="209"/>
      <c r="Q277" s="209"/>
      <c r="R277" s="209"/>
      <c r="S277" s="209"/>
      <c r="T277" s="210"/>
      <c r="AT277" s="204" t="s">
        <v>174</v>
      </c>
      <c r="AU277" s="204" t="s">
        <v>88</v>
      </c>
      <c r="AV277" s="15" t="s">
        <v>93</v>
      </c>
      <c r="AW277" s="15" t="s">
        <v>32</v>
      </c>
      <c r="AX277" s="15" t="s">
        <v>76</v>
      </c>
      <c r="AY277" s="204" t="s">
        <v>166</v>
      </c>
    </row>
    <row r="278" spans="1:65" s="13" customFormat="1">
      <c r="B278" s="171"/>
      <c r="D278" s="172" t="s">
        <v>174</v>
      </c>
      <c r="E278" s="173" t="s">
        <v>1</v>
      </c>
      <c r="F278" s="174" t="s">
        <v>506</v>
      </c>
      <c r="H278" s="175">
        <v>7.87</v>
      </c>
      <c r="I278" s="176"/>
      <c r="L278" s="171"/>
      <c r="M278" s="177"/>
      <c r="N278" s="178"/>
      <c r="O278" s="178"/>
      <c r="P278" s="178"/>
      <c r="Q278" s="178"/>
      <c r="R278" s="178"/>
      <c r="S278" s="178"/>
      <c r="T278" s="179"/>
      <c r="AT278" s="173" t="s">
        <v>174</v>
      </c>
      <c r="AU278" s="173" t="s">
        <v>88</v>
      </c>
      <c r="AV278" s="13" t="s">
        <v>88</v>
      </c>
      <c r="AW278" s="13" t="s">
        <v>32</v>
      </c>
      <c r="AX278" s="13" t="s">
        <v>76</v>
      </c>
      <c r="AY278" s="173" t="s">
        <v>166</v>
      </c>
    </row>
    <row r="279" spans="1:65" s="13" customFormat="1">
      <c r="B279" s="171"/>
      <c r="D279" s="172" t="s">
        <v>174</v>
      </c>
      <c r="E279" s="173" t="s">
        <v>1</v>
      </c>
      <c r="F279" s="174" t="s">
        <v>507</v>
      </c>
      <c r="H279" s="175">
        <v>7.157</v>
      </c>
      <c r="I279" s="176"/>
      <c r="L279" s="171"/>
      <c r="M279" s="177"/>
      <c r="N279" s="178"/>
      <c r="O279" s="178"/>
      <c r="P279" s="178"/>
      <c r="Q279" s="178"/>
      <c r="R279" s="178"/>
      <c r="S279" s="178"/>
      <c r="T279" s="179"/>
      <c r="AT279" s="173" t="s">
        <v>174</v>
      </c>
      <c r="AU279" s="173" t="s">
        <v>88</v>
      </c>
      <c r="AV279" s="13" t="s">
        <v>88</v>
      </c>
      <c r="AW279" s="13" t="s">
        <v>32</v>
      </c>
      <c r="AX279" s="13" t="s">
        <v>76</v>
      </c>
      <c r="AY279" s="173" t="s">
        <v>166</v>
      </c>
    </row>
    <row r="280" spans="1:65" s="13" customFormat="1">
      <c r="B280" s="171"/>
      <c r="D280" s="172" t="s">
        <v>174</v>
      </c>
      <c r="E280" s="173" t="s">
        <v>1</v>
      </c>
      <c r="F280" s="174" t="s">
        <v>508</v>
      </c>
      <c r="H280" s="175">
        <v>6.1559999999999997</v>
      </c>
      <c r="I280" s="176"/>
      <c r="L280" s="171"/>
      <c r="M280" s="177"/>
      <c r="N280" s="178"/>
      <c r="O280" s="178"/>
      <c r="P280" s="178"/>
      <c r="Q280" s="178"/>
      <c r="R280" s="178"/>
      <c r="S280" s="178"/>
      <c r="T280" s="179"/>
      <c r="AT280" s="173" t="s">
        <v>174</v>
      </c>
      <c r="AU280" s="173" t="s">
        <v>88</v>
      </c>
      <c r="AV280" s="13" t="s">
        <v>88</v>
      </c>
      <c r="AW280" s="13" t="s">
        <v>32</v>
      </c>
      <c r="AX280" s="13" t="s">
        <v>76</v>
      </c>
      <c r="AY280" s="173" t="s">
        <v>166</v>
      </c>
    </row>
    <row r="281" spans="1:65" s="13" customFormat="1">
      <c r="B281" s="171"/>
      <c r="D281" s="172" t="s">
        <v>174</v>
      </c>
      <c r="E281" s="173" t="s">
        <v>1</v>
      </c>
      <c r="F281" s="174" t="s">
        <v>509</v>
      </c>
      <c r="H281" s="175">
        <v>5.3550000000000004</v>
      </c>
      <c r="I281" s="176"/>
      <c r="L281" s="171"/>
      <c r="M281" s="177"/>
      <c r="N281" s="178"/>
      <c r="O281" s="178"/>
      <c r="P281" s="178"/>
      <c r="Q281" s="178"/>
      <c r="R281" s="178"/>
      <c r="S281" s="178"/>
      <c r="T281" s="179"/>
      <c r="AT281" s="173" t="s">
        <v>174</v>
      </c>
      <c r="AU281" s="173" t="s">
        <v>88</v>
      </c>
      <c r="AV281" s="13" t="s">
        <v>88</v>
      </c>
      <c r="AW281" s="13" t="s">
        <v>32</v>
      </c>
      <c r="AX281" s="13" t="s">
        <v>76</v>
      </c>
      <c r="AY281" s="173" t="s">
        <v>166</v>
      </c>
    </row>
    <row r="282" spans="1:65" s="15" customFormat="1">
      <c r="B282" s="203"/>
      <c r="D282" s="172" t="s">
        <v>174</v>
      </c>
      <c r="E282" s="204" t="s">
        <v>1</v>
      </c>
      <c r="F282" s="205" t="s">
        <v>314</v>
      </c>
      <c r="H282" s="206">
        <v>26.538</v>
      </c>
      <c r="I282" s="207"/>
      <c r="L282" s="203"/>
      <c r="M282" s="208"/>
      <c r="N282" s="209"/>
      <c r="O282" s="209"/>
      <c r="P282" s="209"/>
      <c r="Q282" s="209"/>
      <c r="R282" s="209"/>
      <c r="S282" s="209"/>
      <c r="T282" s="210"/>
      <c r="AT282" s="204" t="s">
        <v>174</v>
      </c>
      <c r="AU282" s="204" t="s">
        <v>88</v>
      </c>
      <c r="AV282" s="15" t="s">
        <v>93</v>
      </c>
      <c r="AW282" s="15" t="s">
        <v>32</v>
      </c>
      <c r="AX282" s="15" t="s">
        <v>76</v>
      </c>
      <c r="AY282" s="204" t="s">
        <v>166</v>
      </c>
    </row>
    <row r="283" spans="1:65" s="14" customFormat="1">
      <c r="B283" s="190"/>
      <c r="D283" s="172" t="s">
        <v>174</v>
      </c>
      <c r="E283" s="191" t="s">
        <v>1</v>
      </c>
      <c r="F283" s="192" t="s">
        <v>510</v>
      </c>
      <c r="H283" s="193">
        <v>57.26</v>
      </c>
      <c r="I283" s="194"/>
      <c r="L283" s="190"/>
      <c r="M283" s="195"/>
      <c r="N283" s="196"/>
      <c r="O283" s="196"/>
      <c r="P283" s="196"/>
      <c r="Q283" s="196"/>
      <c r="R283" s="196"/>
      <c r="S283" s="196"/>
      <c r="T283" s="197"/>
      <c r="AT283" s="191" t="s">
        <v>174</v>
      </c>
      <c r="AU283" s="191" t="s">
        <v>88</v>
      </c>
      <c r="AV283" s="14" t="s">
        <v>172</v>
      </c>
      <c r="AW283" s="14" t="s">
        <v>32</v>
      </c>
      <c r="AX283" s="14" t="s">
        <v>83</v>
      </c>
      <c r="AY283" s="191" t="s">
        <v>166</v>
      </c>
    </row>
    <row r="284" spans="1:65" s="2" customFormat="1" ht="24.2" customHeight="1">
      <c r="A284" s="33"/>
      <c r="B284" s="156"/>
      <c r="C284" s="180" t="s">
        <v>511</v>
      </c>
      <c r="D284" s="180" t="s">
        <v>200</v>
      </c>
      <c r="E284" s="181" t="s">
        <v>512</v>
      </c>
      <c r="F284" s="182" t="s">
        <v>513</v>
      </c>
      <c r="G284" s="183" t="s">
        <v>171</v>
      </c>
      <c r="H284" s="184">
        <v>57.26</v>
      </c>
      <c r="I284" s="185"/>
      <c r="J284" s="184">
        <f>ROUND(I284*H284,3)</f>
        <v>0</v>
      </c>
      <c r="K284" s="186"/>
      <c r="L284" s="187"/>
      <c r="M284" s="188" t="s">
        <v>1</v>
      </c>
      <c r="N284" s="189" t="s">
        <v>42</v>
      </c>
      <c r="O284" s="62"/>
      <c r="P284" s="166">
        <f>O284*H284</f>
        <v>0</v>
      </c>
      <c r="Q284" s="166">
        <v>2.0299999999999999E-2</v>
      </c>
      <c r="R284" s="166">
        <f>Q284*H284</f>
        <v>1.1623779999999999</v>
      </c>
      <c r="S284" s="166">
        <v>0</v>
      </c>
      <c r="T284" s="167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8" t="s">
        <v>408</v>
      </c>
      <c r="AT284" s="168" t="s">
        <v>200</v>
      </c>
      <c r="AU284" s="168" t="s">
        <v>88</v>
      </c>
      <c r="AY284" s="18" t="s">
        <v>166</v>
      </c>
      <c r="BE284" s="169">
        <f>IF(N284="základná",J284,0)</f>
        <v>0</v>
      </c>
      <c r="BF284" s="169">
        <f>IF(N284="znížená",J284,0)</f>
        <v>0</v>
      </c>
      <c r="BG284" s="169">
        <f>IF(N284="zákl. prenesená",J284,0)</f>
        <v>0</v>
      </c>
      <c r="BH284" s="169">
        <f>IF(N284="zníž. prenesená",J284,0)</f>
        <v>0</v>
      </c>
      <c r="BI284" s="169">
        <f>IF(N284="nulová",J284,0)</f>
        <v>0</v>
      </c>
      <c r="BJ284" s="18" t="s">
        <v>88</v>
      </c>
      <c r="BK284" s="170">
        <f>ROUND(I284*H284,3)</f>
        <v>0</v>
      </c>
      <c r="BL284" s="18" t="s">
        <v>249</v>
      </c>
      <c r="BM284" s="168" t="s">
        <v>514</v>
      </c>
    </row>
    <row r="285" spans="1:65" s="13" customFormat="1">
      <c r="B285" s="171"/>
      <c r="D285" s="172" t="s">
        <v>174</v>
      </c>
      <c r="E285" s="173" t="s">
        <v>1</v>
      </c>
      <c r="F285" s="174" t="s">
        <v>502</v>
      </c>
      <c r="H285" s="175">
        <v>18.521000000000001</v>
      </c>
      <c r="I285" s="176"/>
      <c r="L285" s="171"/>
      <c r="M285" s="177"/>
      <c r="N285" s="178"/>
      <c r="O285" s="178"/>
      <c r="P285" s="178"/>
      <c r="Q285" s="178"/>
      <c r="R285" s="178"/>
      <c r="S285" s="178"/>
      <c r="T285" s="179"/>
      <c r="AT285" s="173" t="s">
        <v>174</v>
      </c>
      <c r="AU285" s="173" t="s">
        <v>88</v>
      </c>
      <c r="AV285" s="13" t="s">
        <v>88</v>
      </c>
      <c r="AW285" s="13" t="s">
        <v>32</v>
      </c>
      <c r="AX285" s="13" t="s">
        <v>76</v>
      </c>
      <c r="AY285" s="173" t="s">
        <v>166</v>
      </c>
    </row>
    <row r="286" spans="1:65" s="13" customFormat="1">
      <c r="B286" s="171"/>
      <c r="D286" s="172" t="s">
        <v>174</v>
      </c>
      <c r="E286" s="173" t="s">
        <v>1</v>
      </c>
      <c r="F286" s="174" t="s">
        <v>503</v>
      </c>
      <c r="H286" s="175">
        <v>6.9329999999999998</v>
      </c>
      <c r="I286" s="176"/>
      <c r="L286" s="171"/>
      <c r="M286" s="177"/>
      <c r="N286" s="178"/>
      <c r="O286" s="178"/>
      <c r="P286" s="178"/>
      <c r="Q286" s="178"/>
      <c r="R286" s="178"/>
      <c r="S286" s="178"/>
      <c r="T286" s="179"/>
      <c r="AT286" s="173" t="s">
        <v>174</v>
      </c>
      <c r="AU286" s="173" t="s">
        <v>88</v>
      </c>
      <c r="AV286" s="13" t="s">
        <v>88</v>
      </c>
      <c r="AW286" s="13" t="s">
        <v>32</v>
      </c>
      <c r="AX286" s="13" t="s">
        <v>76</v>
      </c>
      <c r="AY286" s="173" t="s">
        <v>166</v>
      </c>
    </row>
    <row r="287" spans="1:65" s="13" customFormat="1">
      <c r="B287" s="171"/>
      <c r="D287" s="172" t="s">
        <v>174</v>
      </c>
      <c r="E287" s="173" t="s">
        <v>1</v>
      </c>
      <c r="F287" s="174" t="s">
        <v>504</v>
      </c>
      <c r="H287" s="175">
        <v>5.2679999999999998</v>
      </c>
      <c r="I287" s="176"/>
      <c r="L287" s="171"/>
      <c r="M287" s="177"/>
      <c r="N287" s="178"/>
      <c r="O287" s="178"/>
      <c r="P287" s="178"/>
      <c r="Q287" s="178"/>
      <c r="R287" s="178"/>
      <c r="S287" s="178"/>
      <c r="T287" s="179"/>
      <c r="AT287" s="173" t="s">
        <v>174</v>
      </c>
      <c r="AU287" s="173" t="s">
        <v>88</v>
      </c>
      <c r="AV287" s="13" t="s">
        <v>88</v>
      </c>
      <c r="AW287" s="13" t="s">
        <v>32</v>
      </c>
      <c r="AX287" s="13" t="s">
        <v>76</v>
      </c>
      <c r="AY287" s="173" t="s">
        <v>166</v>
      </c>
    </row>
    <row r="288" spans="1:65" s="15" customFormat="1">
      <c r="B288" s="203"/>
      <c r="D288" s="172" t="s">
        <v>174</v>
      </c>
      <c r="E288" s="204" t="s">
        <v>1</v>
      </c>
      <c r="F288" s="205" t="s">
        <v>505</v>
      </c>
      <c r="H288" s="206">
        <v>30.722000000000001</v>
      </c>
      <c r="I288" s="207"/>
      <c r="L288" s="203"/>
      <c r="M288" s="208"/>
      <c r="N288" s="209"/>
      <c r="O288" s="209"/>
      <c r="P288" s="209"/>
      <c r="Q288" s="209"/>
      <c r="R288" s="209"/>
      <c r="S288" s="209"/>
      <c r="T288" s="210"/>
      <c r="AT288" s="204" t="s">
        <v>174</v>
      </c>
      <c r="AU288" s="204" t="s">
        <v>88</v>
      </c>
      <c r="AV288" s="15" t="s">
        <v>93</v>
      </c>
      <c r="AW288" s="15" t="s">
        <v>32</v>
      </c>
      <c r="AX288" s="15" t="s">
        <v>76</v>
      </c>
      <c r="AY288" s="204" t="s">
        <v>166</v>
      </c>
    </row>
    <row r="289" spans="1:65" s="13" customFormat="1">
      <c r="B289" s="171"/>
      <c r="D289" s="172" t="s">
        <v>174</v>
      </c>
      <c r="E289" s="173" t="s">
        <v>1</v>
      </c>
      <c r="F289" s="174" t="s">
        <v>506</v>
      </c>
      <c r="H289" s="175">
        <v>7.87</v>
      </c>
      <c r="I289" s="176"/>
      <c r="L289" s="171"/>
      <c r="M289" s="177"/>
      <c r="N289" s="178"/>
      <c r="O289" s="178"/>
      <c r="P289" s="178"/>
      <c r="Q289" s="178"/>
      <c r="R289" s="178"/>
      <c r="S289" s="178"/>
      <c r="T289" s="179"/>
      <c r="AT289" s="173" t="s">
        <v>174</v>
      </c>
      <c r="AU289" s="173" t="s">
        <v>88</v>
      </c>
      <c r="AV289" s="13" t="s">
        <v>88</v>
      </c>
      <c r="AW289" s="13" t="s">
        <v>32</v>
      </c>
      <c r="AX289" s="13" t="s">
        <v>76</v>
      </c>
      <c r="AY289" s="173" t="s">
        <v>166</v>
      </c>
    </row>
    <row r="290" spans="1:65" s="13" customFormat="1">
      <c r="B290" s="171"/>
      <c r="D290" s="172" t="s">
        <v>174</v>
      </c>
      <c r="E290" s="173" t="s">
        <v>1</v>
      </c>
      <c r="F290" s="174" t="s">
        <v>507</v>
      </c>
      <c r="H290" s="175">
        <v>7.157</v>
      </c>
      <c r="I290" s="176"/>
      <c r="L290" s="171"/>
      <c r="M290" s="177"/>
      <c r="N290" s="178"/>
      <c r="O290" s="178"/>
      <c r="P290" s="178"/>
      <c r="Q290" s="178"/>
      <c r="R290" s="178"/>
      <c r="S290" s="178"/>
      <c r="T290" s="179"/>
      <c r="AT290" s="173" t="s">
        <v>174</v>
      </c>
      <c r="AU290" s="173" t="s">
        <v>88</v>
      </c>
      <c r="AV290" s="13" t="s">
        <v>88</v>
      </c>
      <c r="AW290" s="13" t="s">
        <v>32</v>
      </c>
      <c r="AX290" s="13" t="s">
        <v>76</v>
      </c>
      <c r="AY290" s="173" t="s">
        <v>166</v>
      </c>
    </row>
    <row r="291" spans="1:65" s="13" customFormat="1">
      <c r="B291" s="171"/>
      <c r="D291" s="172" t="s">
        <v>174</v>
      </c>
      <c r="E291" s="173" t="s">
        <v>1</v>
      </c>
      <c r="F291" s="174" t="s">
        <v>508</v>
      </c>
      <c r="H291" s="175">
        <v>6.1559999999999997</v>
      </c>
      <c r="I291" s="176"/>
      <c r="L291" s="171"/>
      <c r="M291" s="177"/>
      <c r="N291" s="178"/>
      <c r="O291" s="178"/>
      <c r="P291" s="178"/>
      <c r="Q291" s="178"/>
      <c r="R291" s="178"/>
      <c r="S291" s="178"/>
      <c r="T291" s="179"/>
      <c r="AT291" s="173" t="s">
        <v>174</v>
      </c>
      <c r="AU291" s="173" t="s">
        <v>88</v>
      </c>
      <c r="AV291" s="13" t="s">
        <v>88</v>
      </c>
      <c r="AW291" s="13" t="s">
        <v>32</v>
      </c>
      <c r="AX291" s="13" t="s">
        <v>76</v>
      </c>
      <c r="AY291" s="173" t="s">
        <v>166</v>
      </c>
    </row>
    <row r="292" spans="1:65" s="13" customFormat="1">
      <c r="B292" s="171"/>
      <c r="D292" s="172" t="s">
        <v>174</v>
      </c>
      <c r="E292" s="173" t="s">
        <v>1</v>
      </c>
      <c r="F292" s="174" t="s">
        <v>509</v>
      </c>
      <c r="H292" s="175">
        <v>5.3550000000000004</v>
      </c>
      <c r="I292" s="176"/>
      <c r="L292" s="171"/>
      <c r="M292" s="177"/>
      <c r="N292" s="178"/>
      <c r="O292" s="178"/>
      <c r="P292" s="178"/>
      <c r="Q292" s="178"/>
      <c r="R292" s="178"/>
      <c r="S292" s="178"/>
      <c r="T292" s="179"/>
      <c r="AT292" s="173" t="s">
        <v>174</v>
      </c>
      <c r="AU292" s="173" t="s">
        <v>88</v>
      </c>
      <c r="AV292" s="13" t="s">
        <v>88</v>
      </c>
      <c r="AW292" s="13" t="s">
        <v>32</v>
      </c>
      <c r="AX292" s="13" t="s">
        <v>76</v>
      </c>
      <c r="AY292" s="173" t="s">
        <v>166</v>
      </c>
    </row>
    <row r="293" spans="1:65" s="15" customFormat="1">
      <c r="B293" s="203"/>
      <c r="D293" s="172" t="s">
        <v>174</v>
      </c>
      <c r="E293" s="204" t="s">
        <v>1</v>
      </c>
      <c r="F293" s="205" t="s">
        <v>314</v>
      </c>
      <c r="H293" s="206">
        <v>26.538</v>
      </c>
      <c r="I293" s="207"/>
      <c r="L293" s="203"/>
      <c r="M293" s="208"/>
      <c r="N293" s="209"/>
      <c r="O293" s="209"/>
      <c r="P293" s="209"/>
      <c r="Q293" s="209"/>
      <c r="R293" s="209"/>
      <c r="S293" s="209"/>
      <c r="T293" s="210"/>
      <c r="AT293" s="204" t="s">
        <v>174</v>
      </c>
      <c r="AU293" s="204" t="s">
        <v>88</v>
      </c>
      <c r="AV293" s="15" t="s">
        <v>93</v>
      </c>
      <c r="AW293" s="15" t="s">
        <v>32</v>
      </c>
      <c r="AX293" s="15" t="s">
        <v>76</v>
      </c>
      <c r="AY293" s="204" t="s">
        <v>166</v>
      </c>
    </row>
    <row r="294" spans="1:65" s="14" customFormat="1">
      <c r="B294" s="190"/>
      <c r="D294" s="172" t="s">
        <v>174</v>
      </c>
      <c r="E294" s="191" t="s">
        <v>1</v>
      </c>
      <c r="F294" s="192" t="s">
        <v>510</v>
      </c>
      <c r="H294" s="193">
        <v>57.26</v>
      </c>
      <c r="I294" s="194"/>
      <c r="L294" s="190"/>
      <c r="M294" s="195"/>
      <c r="N294" s="196"/>
      <c r="O294" s="196"/>
      <c r="P294" s="196"/>
      <c r="Q294" s="196"/>
      <c r="R294" s="196"/>
      <c r="S294" s="196"/>
      <c r="T294" s="197"/>
      <c r="AT294" s="191" t="s">
        <v>174</v>
      </c>
      <c r="AU294" s="191" t="s">
        <v>88</v>
      </c>
      <c r="AV294" s="14" t="s">
        <v>172</v>
      </c>
      <c r="AW294" s="14" t="s">
        <v>32</v>
      </c>
      <c r="AX294" s="14" t="s">
        <v>83</v>
      </c>
      <c r="AY294" s="191" t="s">
        <v>166</v>
      </c>
    </row>
    <row r="295" spans="1:65" s="2" customFormat="1" ht="33" customHeight="1">
      <c r="A295" s="33"/>
      <c r="B295" s="156"/>
      <c r="C295" s="157" t="s">
        <v>515</v>
      </c>
      <c r="D295" s="157" t="s">
        <v>168</v>
      </c>
      <c r="E295" s="158" t="s">
        <v>516</v>
      </c>
      <c r="F295" s="159" t="s">
        <v>517</v>
      </c>
      <c r="G295" s="160" t="s">
        <v>171</v>
      </c>
      <c r="H295" s="161">
        <v>102.625</v>
      </c>
      <c r="I295" s="162"/>
      <c r="J295" s="161">
        <f>ROUND(I295*H295,3)</f>
        <v>0</v>
      </c>
      <c r="K295" s="163"/>
      <c r="L295" s="34"/>
      <c r="M295" s="164" t="s">
        <v>1</v>
      </c>
      <c r="N295" s="165" t="s">
        <v>42</v>
      </c>
      <c r="O295" s="62"/>
      <c r="P295" s="166">
        <f>O295*H295</f>
        <v>0</v>
      </c>
      <c r="Q295" s="166">
        <v>3.9740000000000001E-4</v>
      </c>
      <c r="R295" s="166">
        <f>Q295*H295</f>
        <v>4.0783174999999998E-2</v>
      </c>
      <c r="S295" s="166">
        <v>0</v>
      </c>
      <c r="T295" s="167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8" t="s">
        <v>249</v>
      </c>
      <c r="AT295" s="168" t="s">
        <v>168</v>
      </c>
      <c r="AU295" s="168" t="s">
        <v>88</v>
      </c>
      <c r="AY295" s="18" t="s">
        <v>166</v>
      </c>
      <c r="BE295" s="169">
        <f>IF(N295="základná",J295,0)</f>
        <v>0</v>
      </c>
      <c r="BF295" s="169">
        <f>IF(N295="znížená",J295,0)</f>
        <v>0</v>
      </c>
      <c r="BG295" s="169">
        <f>IF(N295="zákl. prenesená",J295,0)</f>
        <v>0</v>
      </c>
      <c r="BH295" s="169">
        <f>IF(N295="zníž. prenesená",J295,0)</f>
        <v>0</v>
      </c>
      <c r="BI295" s="169">
        <f>IF(N295="nulová",J295,0)</f>
        <v>0</v>
      </c>
      <c r="BJ295" s="18" t="s">
        <v>88</v>
      </c>
      <c r="BK295" s="170">
        <f>ROUND(I295*H295,3)</f>
        <v>0</v>
      </c>
      <c r="BL295" s="18" t="s">
        <v>249</v>
      </c>
      <c r="BM295" s="168" t="s">
        <v>518</v>
      </c>
    </row>
    <row r="296" spans="1:65" s="13" customFormat="1">
      <c r="B296" s="171"/>
      <c r="D296" s="172" t="s">
        <v>174</v>
      </c>
      <c r="E296" s="173" t="s">
        <v>1</v>
      </c>
      <c r="F296" s="174" t="s">
        <v>519</v>
      </c>
      <c r="H296" s="175">
        <v>6.04</v>
      </c>
      <c r="I296" s="176"/>
      <c r="L296" s="171"/>
      <c r="M296" s="177"/>
      <c r="N296" s="178"/>
      <c r="O296" s="178"/>
      <c r="P296" s="178"/>
      <c r="Q296" s="178"/>
      <c r="R296" s="178"/>
      <c r="S296" s="178"/>
      <c r="T296" s="179"/>
      <c r="AT296" s="173" t="s">
        <v>174</v>
      </c>
      <c r="AU296" s="173" t="s">
        <v>88</v>
      </c>
      <c r="AV296" s="13" t="s">
        <v>88</v>
      </c>
      <c r="AW296" s="13" t="s">
        <v>32</v>
      </c>
      <c r="AX296" s="13" t="s">
        <v>76</v>
      </c>
      <c r="AY296" s="173" t="s">
        <v>166</v>
      </c>
    </row>
    <row r="297" spans="1:65" s="13" customFormat="1" ht="22.5">
      <c r="B297" s="171"/>
      <c r="D297" s="172" t="s">
        <v>174</v>
      </c>
      <c r="E297" s="173" t="s">
        <v>1</v>
      </c>
      <c r="F297" s="174" t="s">
        <v>520</v>
      </c>
      <c r="H297" s="175">
        <v>6.5039999999999996</v>
      </c>
      <c r="I297" s="176"/>
      <c r="L297" s="171"/>
      <c r="M297" s="177"/>
      <c r="N297" s="178"/>
      <c r="O297" s="178"/>
      <c r="P297" s="178"/>
      <c r="Q297" s="178"/>
      <c r="R297" s="178"/>
      <c r="S297" s="178"/>
      <c r="T297" s="179"/>
      <c r="AT297" s="173" t="s">
        <v>174</v>
      </c>
      <c r="AU297" s="173" t="s">
        <v>88</v>
      </c>
      <c r="AV297" s="13" t="s">
        <v>88</v>
      </c>
      <c r="AW297" s="13" t="s">
        <v>32</v>
      </c>
      <c r="AX297" s="13" t="s">
        <v>76</v>
      </c>
      <c r="AY297" s="173" t="s">
        <v>166</v>
      </c>
    </row>
    <row r="298" spans="1:65" s="13" customFormat="1" ht="22.5">
      <c r="B298" s="171"/>
      <c r="D298" s="172" t="s">
        <v>174</v>
      </c>
      <c r="E298" s="173" t="s">
        <v>1</v>
      </c>
      <c r="F298" s="174" t="s">
        <v>521</v>
      </c>
      <c r="H298" s="175">
        <v>6.9539999999999997</v>
      </c>
      <c r="I298" s="176"/>
      <c r="L298" s="171"/>
      <c r="M298" s="177"/>
      <c r="N298" s="178"/>
      <c r="O298" s="178"/>
      <c r="P298" s="178"/>
      <c r="Q298" s="178"/>
      <c r="R298" s="178"/>
      <c r="S298" s="178"/>
      <c r="T298" s="179"/>
      <c r="AT298" s="173" t="s">
        <v>174</v>
      </c>
      <c r="AU298" s="173" t="s">
        <v>88</v>
      </c>
      <c r="AV298" s="13" t="s">
        <v>88</v>
      </c>
      <c r="AW298" s="13" t="s">
        <v>32</v>
      </c>
      <c r="AX298" s="13" t="s">
        <v>76</v>
      </c>
      <c r="AY298" s="173" t="s">
        <v>166</v>
      </c>
    </row>
    <row r="299" spans="1:65" s="13" customFormat="1" ht="22.5">
      <c r="B299" s="171"/>
      <c r="D299" s="172" t="s">
        <v>174</v>
      </c>
      <c r="E299" s="173" t="s">
        <v>1</v>
      </c>
      <c r="F299" s="174" t="s">
        <v>522</v>
      </c>
      <c r="H299" s="175">
        <v>6.97</v>
      </c>
      <c r="I299" s="176"/>
      <c r="L299" s="171"/>
      <c r="M299" s="177"/>
      <c r="N299" s="178"/>
      <c r="O299" s="178"/>
      <c r="P299" s="178"/>
      <c r="Q299" s="178"/>
      <c r="R299" s="178"/>
      <c r="S299" s="178"/>
      <c r="T299" s="179"/>
      <c r="AT299" s="173" t="s">
        <v>174</v>
      </c>
      <c r="AU299" s="173" t="s">
        <v>88</v>
      </c>
      <c r="AV299" s="13" t="s">
        <v>88</v>
      </c>
      <c r="AW299" s="13" t="s">
        <v>32</v>
      </c>
      <c r="AX299" s="13" t="s">
        <v>76</v>
      </c>
      <c r="AY299" s="173" t="s">
        <v>166</v>
      </c>
    </row>
    <row r="300" spans="1:65" s="13" customFormat="1" ht="22.5">
      <c r="B300" s="171"/>
      <c r="D300" s="172" t="s">
        <v>174</v>
      </c>
      <c r="E300" s="173" t="s">
        <v>1</v>
      </c>
      <c r="F300" s="174" t="s">
        <v>523</v>
      </c>
      <c r="H300" s="175">
        <v>6.8579999999999997</v>
      </c>
      <c r="I300" s="176"/>
      <c r="L300" s="171"/>
      <c r="M300" s="177"/>
      <c r="N300" s="178"/>
      <c r="O300" s="178"/>
      <c r="P300" s="178"/>
      <c r="Q300" s="178"/>
      <c r="R300" s="178"/>
      <c r="S300" s="178"/>
      <c r="T300" s="179"/>
      <c r="AT300" s="173" t="s">
        <v>174</v>
      </c>
      <c r="AU300" s="173" t="s">
        <v>88</v>
      </c>
      <c r="AV300" s="13" t="s">
        <v>88</v>
      </c>
      <c r="AW300" s="13" t="s">
        <v>32</v>
      </c>
      <c r="AX300" s="13" t="s">
        <v>76</v>
      </c>
      <c r="AY300" s="173" t="s">
        <v>166</v>
      </c>
    </row>
    <row r="301" spans="1:65" s="13" customFormat="1">
      <c r="B301" s="171"/>
      <c r="D301" s="172" t="s">
        <v>174</v>
      </c>
      <c r="E301" s="173" t="s">
        <v>1</v>
      </c>
      <c r="F301" s="174" t="s">
        <v>524</v>
      </c>
      <c r="H301" s="175">
        <v>4.8739999999999997</v>
      </c>
      <c r="I301" s="176"/>
      <c r="L301" s="171"/>
      <c r="M301" s="177"/>
      <c r="N301" s="178"/>
      <c r="O301" s="178"/>
      <c r="P301" s="178"/>
      <c r="Q301" s="178"/>
      <c r="R301" s="178"/>
      <c r="S301" s="178"/>
      <c r="T301" s="179"/>
      <c r="AT301" s="173" t="s">
        <v>174</v>
      </c>
      <c r="AU301" s="173" t="s">
        <v>88</v>
      </c>
      <c r="AV301" s="13" t="s">
        <v>88</v>
      </c>
      <c r="AW301" s="13" t="s">
        <v>32</v>
      </c>
      <c r="AX301" s="13" t="s">
        <v>76</v>
      </c>
      <c r="AY301" s="173" t="s">
        <v>166</v>
      </c>
    </row>
    <row r="302" spans="1:65" s="13" customFormat="1" ht="22.5">
      <c r="B302" s="171"/>
      <c r="D302" s="172" t="s">
        <v>174</v>
      </c>
      <c r="E302" s="173" t="s">
        <v>1</v>
      </c>
      <c r="F302" s="174" t="s">
        <v>525</v>
      </c>
      <c r="H302" s="175">
        <v>6.9539999999999997</v>
      </c>
      <c r="I302" s="176"/>
      <c r="L302" s="171"/>
      <c r="M302" s="177"/>
      <c r="N302" s="178"/>
      <c r="O302" s="178"/>
      <c r="P302" s="178"/>
      <c r="Q302" s="178"/>
      <c r="R302" s="178"/>
      <c r="S302" s="178"/>
      <c r="T302" s="179"/>
      <c r="AT302" s="173" t="s">
        <v>174</v>
      </c>
      <c r="AU302" s="173" t="s">
        <v>88</v>
      </c>
      <c r="AV302" s="13" t="s">
        <v>88</v>
      </c>
      <c r="AW302" s="13" t="s">
        <v>32</v>
      </c>
      <c r="AX302" s="13" t="s">
        <v>76</v>
      </c>
      <c r="AY302" s="173" t="s">
        <v>166</v>
      </c>
    </row>
    <row r="303" spans="1:65" s="13" customFormat="1" ht="22.5">
      <c r="B303" s="171"/>
      <c r="D303" s="172" t="s">
        <v>174</v>
      </c>
      <c r="E303" s="173" t="s">
        <v>1</v>
      </c>
      <c r="F303" s="174" t="s">
        <v>526</v>
      </c>
      <c r="H303" s="175">
        <v>2.3519999999999999</v>
      </c>
      <c r="I303" s="176"/>
      <c r="L303" s="171"/>
      <c r="M303" s="177"/>
      <c r="N303" s="178"/>
      <c r="O303" s="178"/>
      <c r="P303" s="178"/>
      <c r="Q303" s="178"/>
      <c r="R303" s="178"/>
      <c r="S303" s="178"/>
      <c r="T303" s="179"/>
      <c r="AT303" s="173" t="s">
        <v>174</v>
      </c>
      <c r="AU303" s="173" t="s">
        <v>88</v>
      </c>
      <c r="AV303" s="13" t="s">
        <v>88</v>
      </c>
      <c r="AW303" s="13" t="s">
        <v>32</v>
      </c>
      <c r="AX303" s="13" t="s">
        <v>76</v>
      </c>
      <c r="AY303" s="173" t="s">
        <v>166</v>
      </c>
    </row>
    <row r="304" spans="1:65" s="15" customFormat="1">
      <c r="B304" s="203"/>
      <c r="D304" s="172" t="s">
        <v>174</v>
      </c>
      <c r="E304" s="204" t="s">
        <v>1</v>
      </c>
      <c r="F304" s="205" t="s">
        <v>527</v>
      </c>
      <c r="H304" s="206">
        <v>47.506</v>
      </c>
      <c r="I304" s="207"/>
      <c r="L304" s="203"/>
      <c r="M304" s="208"/>
      <c r="N304" s="209"/>
      <c r="O304" s="209"/>
      <c r="P304" s="209"/>
      <c r="Q304" s="209"/>
      <c r="R304" s="209"/>
      <c r="S304" s="209"/>
      <c r="T304" s="210"/>
      <c r="AT304" s="204" t="s">
        <v>174</v>
      </c>
      <c r="AU304" s="204" t="s">
        <v>88</v>
      </c>
      <c r="AV304" s="15" t="s">
        <v>93</v>
      </c>
      <c r="AW304" s="15" t="s">
        <v>32</v>
      </c>
      <c r="AX304" s="15" t="s">
        <v>76</v>
      </c>
      <c r="AY304" s="204" t="s">
        <v>166</v>
      </c>
    </row>
    <row r="305" spans="1:65" s="13" customFormat="1">
      <c r="B305" s="171"/>
      <c r="D305" s="172" t="s">
        <v>174</v>
      </c>
      <c r="E305" s="173" t="s">
        <v>1</v>
      </c>
      <c r="F305" s="174" t="s">
        <v>528</v>
      </c>
      <c r="H305" s="175">
        <v>3.34</v>
      </c>
      <c r="I305" s="176"/>
      <c r="L305" s="171"/>
      <c r="M305" s="177"/>
      <c r="N305" s="178"/>
      <c r="O305" s="178"/>
      <c r="P305" s="178"/>
      <c r="Q305" s="178"/>
      <c r="R305" s="178"/>
      <c r="S305" s="178"/>
      <c r="T305" s="179"/>
      <c r="AT305" s="173" t="s">
        <v>174</v>
      </c>
      <c r="AU305" s="173" t="s">
        <v>88</v>
      </c>
      <c r="AV305" s="13" t="s">
        <v>88</v>
      </c>
      <c r="AW305" s="13" t="s">
        <v>32</v>
      </c>
      <c r="AX305" s="13" t="s">
        <v>76</v>
      </c>
      <c r="AY305" s="173" t="s">
        <v>166</v>
      </c>
    </row>
    <row r="306" spans="1:65" s="13" customFormat="1">
      <c r="B306" s="171"/>
      <c r="D306" s="172" t="s">
        <v>174</v>
      </c>
      <c r="E306" s="173" t="s">
        <v>1</v>
      </c>
      <c r="F306" s="174" t="s">
        <v>529</v>
      </c>
      <c r="H306" s="175">
        <v>3.4119999999999999</v>
      </c>
      <c r="I306" s="176"/>
      <c r="L306" s="171"/>
      <c r="M306" s="177"/>
      <c r="N306" s="178"/>
      <c r="O306" s="178"/>
      <c r="P306" s="178"/>
      <c r="Q306" s="178"/>
      <c r="R306" s="178"/>
      <c r="S306" s="178"/>
      <c r="T306" s="179"/>
      <c r="AT306" s="173" t="s">
        <v>174</v>
      </c>
      <c r="AU306" s="173" t="s">
        <v>88</v>
      </c>
      <c r="AV306" s="13" t="s">
        <v>88</v>
      </c>
      <c r="AW306" s="13" t="s">
        <v>32</v>
      </c>
      <c r="AX306" s="13" t="s">
        <v>76</v>
      </c>
      <c r="AY306" s="173" t="s">
        <v>166</v>
      </c>
    </row>
    <row r="307" spans="1:65" s="13" customFormat="1">
      <c r="B307" s="171"/>
      <c r="D307" s="172" t="s">
        <v>174</v>
      </c>
      <c r="E307" s="173" t="s">
        <v>1</v>
      </c>
      <c r="F307" s="174" t="s">
        <v>530</v>
      </c>
      <c r="H307" s="175">
        <v>10.236000000000001</v>
      </c>
      <c r="I307" s="176"/>
      <c r="L307" s="171"/>
      <c r="M307" s="177"/>
      <c r="N307" s="178"/>
      <c r="O307" s="178"/>
      <c r="P307" s="178"/>
      <c r="Q307" s="178"/>
      <c r="R307" s="178"/>
      <c r="S307" s="178"/>
      <c r="T307" s="179"/>
      <c r="AT307" s="173" t="s">
        <v>174</v>
      </c>
      <c r="AU307" s="173" t="s">
        <v>88</v>
      </c>
      <c r="AV307" s="13" t="s">
        <v>88</v>
      </c>
      <c r="AW307" s="13" t="s">
        <v>32</v>
      </c>
      <c r="AX307" s="13" t="s">
        <v>76</v>
      </c>
      <c r="AY307" s="173" t="s">
        <v>166</v>
      </c>
    </row>
    <row r="308" spans="1:65" s="13" customFormat="1">
      <c r="B308" s="171"/>
      <c r="D308" s="172" t="s">
        <v>174</v>
      </c>
      <c r="E308" s="173" t="s">
        <v>1</v>
      </c>
      <c r="F308" s="174" t="s">
        <v>531</v>
      </c>
      <c r="H308" s="175">
        <v>0.81899999999999995</v>
      </c>
      <c r="I308" s="176"/>
      <c r="L308" s="171"/>
      <c r="M308" s="177"/>
      <c r="N308" s="178"/>
      <c r="O308" s="178"/>
      <c r="P308" s="178"/>
      <c r="Q308" s="178"/>
      <c r="R308" s="178"/>
      <c r="S308" s="178"/>
      <c r="T308" s="179"/>
      <c r="AT308" s="173" t="s">
        <v>174</v>
      </c>
      <c r="AU308" s="173" t="s">
        <v>88</v>
      </c>
      <c r="AV308" s="13" t="s">
        <v>88</v>
      </c>
      <c r="AW308" s="13" t="s">
        <v>32</v>
      </c>
      <c r="AX308" s="13" t="s">
        <v>76</v>
      </c>
      <c r="AY308" s="173" t="s">
        <v>166</v>
      </c>
    </row>
    <row r="309" spans="1:65" s="13" customFormat="1">
      <c r="B309" s="171"/>
      <c r="D309" s="172" t="s">
        <v>174</v>
      </c>
      <c r="E309" s="173" t="s">
        <v>1</v>
      </c>
      <c r="F309" s="174" t="s">
        <v>532</v>
      </c>
      <c r="H309" s="175">
        <v>5.2039999999999997</v>
      </c>
      <c r="I309" s="176"/>
      <c r="L309" s="171"/>
      <c r="M309" s="177"/>
      <c r="N309" s="178"/>
      <c r="O309" s="178"/>
      <c r="P309" s="178"/>
      <c r="Q309" s="178"/>
      <c r="R309" s="178"/>
      <c r="S309" s="178"/>
      <c r="T309" s="179"/>
      <c r="AT309" s="173" t="s">
        <v>174</v>
      </c>
      <c r="AU309" s="173" t="s">
        <v>88</v>
      </c>
      <c r="AV309" s="13" t="s">
        <v>88</v>
      </c>
      <c r="AW309" s="13" t="s">
        <v>32</v>
      </c>
      <c r="AX309" s="13" t="s">
        <v>76</v>
      </c>
      <c r="AY309" s="173" t="s">
        <v>166</v>
      </c>
    </row>
    <row r="310" spans="1:65" s="15" customFormat="1">
      <c r="B310" s="203"/>
      <c r="D310" s="172" t="s">
        <v>174</v>
      </c>
      <c r="E310" s="204" t="s">
        <v>1</v>
      </c>
      <c r="F310" s="205" t="s">
        <v>527</v>
      </c>
      <c r="H310" s="206">
        <v>23.010999999999999</v>
      </c>
      <c r="I310" s="207"/>
      <c r="L310" s="203"/>
      <c r="M310" s="208"/>
      <c r="N310" s="209"/>
      <c r="O310" s="209"/>
      <c r="P310" s="209"/>
      <c r="Q310" s="209"/>
      <c r="R310" s="209"/>
      <c r="S310" s="209"/>
      <c r="T310" s="210"/>
      <c r="AT310" s="204" t="s">
        <v>174</v>
      </c>
      <c r="AU310" s="204" t="s">
        <v>88</v>
      </c>
      <c r="AV310" s="15" t="s">
        <v>93</v>
      </c>
      <c r="AW310" s="15" t="s">
        <v>32</v>
      </c>
      <c r="AX310" s="15" t="s">
        <v>76</v>
      </c>
      <c r="AY310" s="204" t="s">
        <v>166</v>
      </c>
    </row>
    <row r="311" spans="1:65" s="13" customFormat="1">
      <c r="B311" s="171"/>
      <c r="D311" s="172" t="s">
        <v>174</v>
      </c>
      <c r="E311" s="173" t="s">
        <v>1</v>
      </c>
      <c r="F311" s="174" t="s">
        <v>533</v>
      </c>
      <c r="H311" s="175">
        <v>10.236000000000001</v>
      </c>
      <c r="I311" s="176"/>
      <c r="L311" s="171"/>
      <c r="M311" s="177"/>
      <c r="N311" s="178"/>
      <c r="O311" s="178"/>
      <c r="P311" s="178"/>
      <c r="Q311" s="178"/>
      <c r="R311" s="178"/>
      <c r="S311" s="178"/>
      <c r="T311" s="179"/>
      <c r="AT311" s="173" t="s">
        <v>174</v>
      </c>
      <c r="AU311" s="173" t="s">
        <v>88</v>
      </c>
      <c r="AV311" s="13" t="s">
        <v>88</v>
      </c>
      <c r="AW311" s="13" t="s">
        <v>32</v>
      </c>
      <c r="AX311" s="13" t="s">
        <v>76</v>
      </c>
      <c r="AY311" s="173" t="s">
        <v>166</v>
      </c>
    </row>
    <row r="312" spans="1:65" s="13" customFormat="1">
      <c r="B312" s="171"/>
      <c r="D312" s="172" t="s">
        <v>174</v>
      </c>
      <c r="E312" s="173" t="s">
        <v>1</v>
      </c>
      <c r="F312" s="174" t="s">
        <v>534</v>
      </c>
      <c r="H312" s="175">
        <v>3.4119999999999999</v>
      </c>
      <c r="I312" s="176"/>
      <c r="L312" s="171"/>
      <c r="M312" s="177"/>
      <c r="N312" s="178"/>
      <c r="O312" s="178"/>
      <c r="P312" s="178"/>
      <c r="Q312" s="178"/>
      <c r="R312" s="178"/>
      <c r="S312" s="178"/>
      <c r="T312" s="179"/>
      <c r="AT312" s="173" t="s">
        <v>174</v>
      </c>
      <c r="AU312" s="173" t="s">
        <v>88</v>
      </c>
      <c r="AV312" s="13" t="s">
        <v>88</v>
      </c>
      <c r="AW312" s="13" t="s">
        <v>32</v>
      </c>
      <c r="AX312" s="13" t="s">
        <v>76</v>
      </c>
      <c r="AY312" s="173" t="s">
        <v>166</v>
      </c>
    </row>
    <row r="313" spans="1:65" s="13" customFormat="1">
      <c r="B313" s="171"/>
      <c r="D313" s="172" t="s">
        <v>174</v>
      </c>
      <c r="E313" s="173" t="s">
        <v>1</v>
      </c>
      <c r="F313" s="174" t="s">
        <v>535</v>
      </c>
      <c r="H313" s="175">
        <v>2.7709999999999999</v>
      </c>
      <c r="I313" s="176"/>
      <c r="L313" s="171"/>
      <c r="M313" s="177"/>
      <c r="N313" s="178"/>
      <c r="O313" s="178"/>
      <c r="P313" s="178"/>
      <c r="Q313" s="178"/>
      <c r="R313" s="178"/>
      <c r="S313" s="178"/>
      <c r="T313" s="179"/>
      <c r="AT313" s="173" t="s">
        <v>174</v>
      </c>
      <c r="AU313" s="173" t="s">
        <v>88</v>
      </c>
      <c r="AV313" s="13" t="s">
        <v>88</v>
      </c>
      <c r="AW313" s="13" t="s">
        <v>32</v>
      </c>
      <c r="AX313" s="13" t="s">
        <v>76</v>
      </c>
      <c r="AY313" s="173" t="s">
        <v>166</v>
      </c>
    </row>
    <row r="314" spans="1:65" s="13" customFormat="1">
      <c r="B314" s="171"/>
      <c r="D314" s="172" t="s">
        <v>174</v>
      </c>
      <c r="E314" s="173" t="s">
        <v>1</v>
      </c>
      <c r="F314" s="174" t="s">
        <v>536</v>
      </c>
      <c r="H314" s="175">
        <v>2.097</v>
      </c>
      <c r="I314" s="176"/>
      <c r="L314" s="171"/>
      <c r="M314" s="177"/>
      <c r="N314" s="178"/>
      <c r="O314" s="178"/>
      <c r="P314" s="178"/>
      <c r="Q314" s="178"/>
      <c r="R314" s="178"/>
      <c r="S314" s="178"/>
      <c r="T314" s="179"/>
      <c r="AT314" s="173" t="s">
        <v>174</v>
      </c>
      <c r="AU314" s="173" t="s">
        <v>88</v>
      </c>
      <c r="AV314" s="13" t="s">
        <v>88</v>
      </c>
      <c r="AW314" s="13" t="s">
        <v>32</v>
      </c>
      <c r="AX314" s="13" t="s">
        <v>76</v>
      </c>
      <c r="AY314" s="173" t="s">
        <v>166</v>
      </c>
    </row>
    <row r="315" spans="1:65" s="15" customFormat="1">
      <c r="B315" s="203"/>
      <c r="D315" s="172" t="s">
        <v>174</v>
      </c>
      <c r="E315" s="204" t="s">
        <v>1</v>
      </c>
      <c r="F315" s="205" t="s">
        <v>527</v>
      </c>
      <c r="H315" s="206">
        <v>18.515999999999998</v>
      </c>
      <c r="I315" s="207"/>
      <c r="L315" s="203"/>
      <c r="M315" s="208"/>
      <c r="N315" s="209"/>
      <c r="O315" s="209"/>
      <c r="P315" s="209"/>
      <c r="Q315" s="209"/>
      <c r="R315" s="209"/>
      <c r="S315" s="209"/>
      <c r="T315" s="210"/>
      <c r="AT315" s="204" t="s">
        <v>174</v>
      </c>
      <c r="AU315" s="204" t="s">
        <v>88</v>
      </c>
      <c r="AV315" s="15" t="s">
        <v>93</v>
      </c>
      <c r="AW315" s="15" t="s">
        <v>32</v>
      </c>
      <c r="AX315" s="15" t="s">
        <v>76</v>
      </c>
      <c r="AY315" s="204" t="s">
        <v>166</v>
      </c>
    </row>
    <row r="316" spans="1:65" s="13" customFormat="1">
      <c r="B316" s="171"/>
      <c r="D316" s="172" t="s">
        <v>174</v>
      </c>
      <c r="E316" s="173" t="s">
        <v>1</v>
      </c>
      <c r="F316" s="174" t="s">
        <v>537</v>
      </c>
      <c r="H316" s="175">
        <v>6.8339999999999996</v>
      </c>
      <c r="I316" s="176"/>
      <c r="L316" s="171"/>
      <c r="M316" s="177"/>
      <c r="N316" s="178"/>
      <c r="O316" s="178"/>
      <c r="P316" s="178"/>
      <c r="Q316" s="178"/>
      <c r="R316" s="178"/>
      <c r="S316" s="178"/>
      <c r="T316" s="179"/>
      <c r="AT316" s="173" t="s">
        <v>174</v>
      </c>
      <c r="AU316" s="173" t="s">
        <v>88</v>
      </c>
      <c r="AV316" s="13" t="s">
        <v>88</v>
      </c>
      <c r="AW316" s="13" t="s">
        <v>32</v>
      </c>
      <c r="AX316" s="13" t="s">
        <v>76</v>
      </c>
      <c r="AY316" s="173" t="s">
        <v>166</v>
      </c>
    </row>
    <row r="317" spans="1:65" s="13" customFormat="1">
      <c r="B317" s="171"/>
      <c r="D317" s="172" t="s">
        <v>174</v>
      </c>
      <c r="E317" s="173" t="s">
        <v>1</v>
      </c>
      <c r="F317" s="174" t="s">
        <v>538</v>
      </c>
      <c r="H317" s="175">
        <v>6.758</v>
      </c>
      <c r="I317" s="176"/>
      <c r="L317" s="171"/>
      <c r="M317" s="177"/>
      <c r="N317" s="178"/>
      <c r="O317" s="178"/>
      <c r="P317" s="178"/>
      <c r="Q317" s="178"/>
      <c r="R317" s="178"/>
      <c r="S317" s="178"/>
      <c r="T317" s="179"/>
      <c r="AT317" s="173" t="s">
        <v>174</v>
      </c>
      <c r="AU317" s="173" t="s">
        <v>88</v>
      </c>
      <c r="AV317" s="13" t="s">
        <v>88</v>
      </c>
      <c r="AW317" s="13" t="s">
        <v>32</v>
      </c>
      <c r="AX317" s="13" t="s">
        <v>76</v>
      </c>
      <c r="AY317" s="173" t="s">
        <v>166</v>
      </c>
    </row>
    <row r="318" spans="1:65" s="15" customFormat="1">
      <c r="B318" s="203"/>
      <c r="D318" s="172" t="s">
        <v>174</v>
      </c>
      <c r="E318" s="204" t="s">
        <v>1</v>
      </c>
      <c r="F318" s="205" t="s">
        <v>539</v>
      </c>
      <c r="H318" s="206">
        <v>13.592000000000001</v>
      </c>
      <c r="I318" s="207"/>
      <c r="L318" s="203"/>
      <c r="M318" s="208"/>
      <c r="N318" s="209"/>
      <c r="O318" s="209"/>
      <c r="P318" s="209"/>
      <c r="Q318" s="209"/>
      <c r="R318" s="209"/>
      <c r="S318" s="209"/>
      <c r="T318" s="210"/>
      <c r="AT318" s="204" t="s">
        <v>174</v>
      </c>
      <c r="AU318" s="204" t="s">
        <v>88</v>
      </c>
      <c r="AV318" s="15" t="s">
        <v>93</v>
      </c>
      <c r="AW318" s="15" t="s">
        <v>32</v>
      </c>
      <c r="AX318" s="15" t="s">
        <v>76</v>
      </c>
      <c r="AY318" s="204" t="s">
        <v>166</v>
      </c>
    </row>
    <row r="319" spans="1:65" s="14" customFormat="1">
      <c r="B319" s="190"/>
      <c r="D319" s="172" t="s">
        <v>174</v>
      </c>
      <c r="E319" s="191" t="s">
        <v>1</v>
      </c>
      <c r="F319" s="192" t="s">
        <v>510</v>
      </c>
      <c r="H319" s="193">
        <v>102.625</v>
      </c>
      <c r="I319" s="194"/>
      <c r="L319" s="190"/>
      <c r="M319" s="195"/>
      <c r="N319" s="196"/>
      <c r="O319" s="196"/>
      <c r="P319" s="196"/>
      <c r="Q319" s="196"/>
      <c r="R319" s="196"/>
      <c r="S319" s="196"/>
      <c r="T319" s="197"/>
      <c r="AT319" s="191" t="s">
        <v>174</v>
      </c>
      <c r="AU319" s="191" t="s">
        <v>88</v>
      </c>
      <c r="AV319" s="14" t="s">
        <v>172</v>
      </c>
      <c r="AW319" s="14" t="s">
        <v>32</v>
      </c>
      <c r="AX319" s="14" t="s">
        <v>83</v>
      </c>
      <c r="AY319" s="191" t="s">
        <v>166</v>
      </c>
    </row>
    <row r="320" spans="1:65" s="2" customFormat="1" ht="37.9" customHeight="1">
      <c r="A320" s="33"/>
      <c r="B320" s="156"/>
      <c r="C320" s="180" t="s">
        <v>540</v>
      </c>
      <c r="D320" s="180" t="s">
        <v>200</v>
      </c>
      <c r="E320" s="181" t="s">
        <v>541</v>
      </c>
      <c r="F320" s="182" t="s">
        <v>542</v>
      </c>
      <c r="G320" s="183" t="s">
        <v>171</v>
      </c>
      <c r="H320" s="184">
        <v>89.033000000000001</v>
      </c>
      <c r="I320" s="185"/>
      <c r="J320" s="184">
        <f>ROUND(I320*H320,3)</f>
        <v>0</v>
      </c>
      <c r="K320" s="186"/>
      <c r="L320" s="187"/>
      <c r="M320" s="188" t="s">
        <v>1</v>
      </c>
      <c r="N320" s="189" t="s">
        <v>42</v>
      </c>
      <c r="O320" s="62"/>
      <c r="P320" s="166">
        <f>O320*H320</f>
        <v>0</v>
      </c>
      <c r="Q320" s="166">
        <v>1.37E-2</v>
      </c>
      <c r="R320" s="166">
        <f>Q320*H320</f>
        <v>1.2197521</v>
      </c>
      <c r="S320" s="166">
        <v>0</v>
      </c>
      <c r="T320" s="167">
        <f>S320*H320</f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68" t="s">
        <v>408</v>
      </c>
      <c r="AT320" s="168" t="s">
        <v>200</v>
      </c>
      <c r="AU320" s="168" t="s">
        <v>88</v>
      </c>
      <c r="AY320" s="18" t="s">
        <v>166</v>
      </c>
      <c r="BE320" s="169">
        <f>IF(N320="základná",J320,0)</f>
        <v>0</v>
      </c>
      <c r="BF320" s="169">
        <f>IF(N320="znížená",J320,0)</f>
        <v>0</v>
      </c>
      <c r="BG320" s="169">
        <f>IF(N320="zákl. prenesená",J320,0)</f>
        <v>0</v>
      </c>
      <c r="BH320" s="169">
        <f>IF(N320="zníž. prenesená",J320,0)</f>
        <v>0</v>
      </c>
      <c r="BI320" s="169">
        <f>IF(N320="nulová",J320,0)</f>
        <v>0</v>
      </c>
      <c r="BJ320" s="18" t="s">
        <v>88</v>
      </c>
      <c r="BK320" s="170">
        <f>ROUND(I320*H320,3)</f>
        <v>0</v>
      </c>
      <c r="BL320" s="18" t="s">
        <v>249</v>
      </c>
      <c r="BM320" s="168" t="s">
        <v>543</v>
      </c>
    </row>
    <row r="321" spans="2:51" s="13" customFormat="1">
      <c r="B321" s="171"/>
      <c r="D321" s="172" t="s">
        <v>174</v>
      </c>
      <c r="E321" s="173" t="s">
        <v>1</v>
      </c>
      <c r="F321" s="174" t="s">
        <v>519</v>
      </c>
      <c r="H321" s="175">
        <v>6.04</v>
      </c>
      <c r="I321" s="176"/>
      <c r="L321" s="171"/>
      <c r="M321" s="177"/>
      <c r="N321" s="178"/>
      <c r="O321" s="178"/>
      <c r="P321" s="178"/>
      <c r="Q321" s="178"/>
      <c r="R321" s="178"/>
      <c r="S321" s="178"/>
      <c r="T321" s="179"/>
      <c r="AT321" s="173" t="s">
        <v>174</v>
      </c>
      <c r="AU321" s="173" t="s">
        <v>88</v>
      </c>
      <c r="AV321" s="13" t="s">
        <v>88</v>
      </c>
      <c r="AW321" s="13" t="s">
        <v>32</v>
      </c>
      <c r="AX321" s="13" t="s">
        <v>76</v>
      </c>
      <c r="AY321" s="173" t="s">
        <v>166</v>
      </c>
    </row>
    <row r="322" spans="2:51" s="13" customFormat="1" ht="22.5">
      <c r="B322" s="171"/>
      <c r="D322" s="172" t="s">
        <v>174</v>
      </c>
      <c r="E322" s="173" t="s">
        <v>1</v>
      </c>
      <c r="F322" s="174" t="s">
        <v>520</v>
      </c>
      <c r="H322" s="175">
        <v>6.5039999999999996</v>
      </c>
      <c r="I322" s="176"/>
      <c r="L322" s="171"/>
      <c r="M322" s="177"/>
      <c r="N322" s="178"/>
      <c r="O322" s="178"/>
      <c r="P322" s="178"/>
      <c r="Q322" s="178"/>
      <c r="R322" s="178"/>
      <c r="S322" s="178"/>
      <c r="T322" s="179"/>
      <c r="AT322" s="173" t="s">
        <v>174</v>
      </c>
      <c r="AU322" s="173" t="s">
        <v>88</v>
      </c>
      <c r="AV322" s="13" t="s">
        <v>88</v>
      </c>
      <c r="AW322" s="13" t="s">
        <v>32</v>
      </c>
      <c r="AX322" s="13" t="s">
        <v>76</v>
      </c>
      <c r="AY322" s="173" t="s">
        <v>166</v>
      </c>
    </row>
    <row r="323" spans="2:51" s="13" customFormat="1" ht="22.5">
      <c r="B323" s="171"/>
      <c r="D323" s="172" t="s">
        <v>174</v>
      </c>
      <c r="E323" s="173" t="s">
        <v>1</v>
      </c>
      <c r="F323" s="174" t="s">
        <v>521</v>
      </c>
      <c r="H323" s="175">
        <v>6.9539999999999997</v>
      </c>
      <c r="I323" s="176"/>
      <c r="L323" s="171"/>
      <c r="M323" s="177"/>
      <c r="N323" s="178"/>
      <c r="O323" s="178"/>
      <c r="P323" s="178"/>
      <c r="Q323" s="178"/>
      <c r="R323" s="178"/>
      <c r="S323" s="178"/>
      <c r="T323" s="179"/>
      <c r="AT323" s="173" t="s">
        <v>174</v>
      </c>
      <c r="AU323" s="173" t="s">
        <v>88</v>
      </c>
      <c r="AV323" s="13" t="s">
        <v>88</v>
      </c>
      <c r="AW323" s="13" t="s">
        <v>32</v>
      </c>
      <c r="AX323" s="13" t="s">
        <v>76</v>
      </c>
      <c r="AY323" s="173" t="s">
        <v>166</v>
      </c>
    </row>
    <row r="324" spans="2:51" s="13" customFormat="1" ht="22.5">
      <c r="B324" s="171"/>
      <c r="D324" s="172" t="s">
        <v>174</v>
      </c>
      <c r="E324" s="173" t="s">
        <v>1</v>
      </c>
      <c r="F324" s="174" t="s">
        <v>522</v>
      </c>
      <c r="H324" s="175">
        <v>6.97</v>
      </c>
      <c r="I324" s="176"/>
      <c r="L324" s="171"/>
      <c r="M324" s="177"/>
      <c r="N324" s="178"/>
      <c r="O324" s="178"/>
      <c r="P324" s="178"/>
      <c r="Q324" s="178"/>
      <c r="R324" s="178"/>
      <c r="S324" s="178"/>
      <c r="T324" s="179"/>
      <c r="AT324" s="173" t="s">
        <v>174</v>
      </c>
      <c r="AU324" s="173" t="s">
        <v>88</v>
      </c>
      <c r="AV324" s="13" t="s">
        <v>88</v>
      </c>
      <c r="AW324" s="13" t="s">
        <v>32</v>
      </c>
      <c r="AX324" s="13" t="s">
        <v>76</v>
      </c>
      <c r="AY324" s="173" t="s">
        <v>166</v>
      </c>
    </row>
    <row r="325" spans="2:51" s="13" customFormat="1" ht="22.5">
      <c r="B325" s="171"/>
      <c r="D325" s="172" t="s">
        <v>174</v>
      </c>
      <c r="E325" s="173" t="s">
        <v>1</v>
      </c>
      <c r="F325" s="174" t="s">
        <v>523</v>
      </c>
      <c r="H325" s="175">
        <v>6.8579999999999997</v>
      </c>
      <c r="I325" s="176"/>
      <c r="L325" s="171"/>
      <c r="M325" s="177"/>
      <c r="N325" s="178"/>
      <c r="O325" s="178"/>
      <c r="P325" s="178"/>
      <c r="Q325" s="178"/>
      <c r="R325" s="178"/>
      <c r="S325" s="178"/>
      <c r="T325" s="179"/>
      <c r="AT325" s="173" t="s">
        <v>174</v>
      </c>
      <c r="AU325" s="173" t="s">
        <v>88</v>
      </c>
      <c r="AV325" s="13" t="s">
        <v>88</v>
      </c>
      <c r="AW325" s="13" t="s">
        <v>32</v>
      </c>
      <c r="AX325" s="13" t="s">
        <v>76</v>
      </c>
      <c r="AY325" s="173" t="s">
        <v>166</v>
      </c>
    </row>
    <row r="326" spans="2:51" s="13" customFormat="1">
      <c r="B326" s="171"/>
      <c r="D326" s="172" t="s">
        <v>174</v>
      </c>
      <c r="E326" s="173" t="s">
        <v>1</v>
      </c>
      <c r="F326" s="174" t="s">
        <v>524</v>
      </c>
      <c r="H326" s="175">
        <v>4.8739999999999997</v>
      </c>
      <c r="I326" s="176"/>
      <c r="L326" s="171"/>
      <c r="M326" s="177"/>
      <c r="N326" s="178"/>
      <c r="O326" s="178"/>
      <c r="P326" s="178"/>
      <c r="Q326" s="178"/>
      <c r="R326" s="178"/>
      <c r="S326" s="178"/>
      <c r="T326" s="179"/>
      <c r="AT326" s="173" t="s">
        <v>174</v>
      </c>
      <c r="AU326" s="173" t="s">
        <v>88</v>
      </c>
      <c r="AV326" s="13" t="s">
        <v>88</v>
      </c>
      <c r="AW326" s="13" t="s">
        <v>32</v>
      </c>
      <c r="AX326" s="13" t="s">
        <v>76</v>
      </c>
      <c r="AY326" s="173" t="s">
        <v>166</v>
      </c>
    </row>
    <row r="327" spans="2:51" s="13" customFormat="1" ht="22.5">
      <c r="B327" s="171"/>
      <c r="D327" s="172" t="s">
        <v>174</v>
      </c>
      <c r="E327" s="173" t="s">
        <v>1</v>
      </c>
      <c r="F327" s="174" t="s">
        <v>525</v>
      </c>
      <c r="H327" s="175">
        <v>6.9539999999999997</v>
      </c>
      <c r="I327" s="176"/>
      <c r="L327" s="171"/>
      <c r="M327" s="177"/>
      <c r="N327" s="178"/>
      <c r="O327" s="178"/>
      <c r="P327" s="178"/>
      <c r="Q327" s="178"/>
      <c r="R327" s="178"/>
      <c r="S327" s="178"/>
      <c r="T327" s="179"/>
      <c r="AT327" s="173" t="s">
        <v>174</v>
      </c>
      <c r="AU327" s="173" t="s">
        <v>88</v>
      </c>
      <c r="AV327" s="13" t="s">
        <v>88</v>
      </c>
      <c r="AW327" s="13" t="s">
        <v>32</v>
      </c>
      <c r="AX327" s="13" t="s">
        <v>76</v>
      </c>
      <c r="AY327" s="173" t="s">
        <v>166</v>
      </c>
    </row>
    <row r="328" spans="2:51" s="13" customFormat="1" ht="22.5">
      <c r="B328" s="171"/>
      <c r="D328" s="172" t="s">
        <v>174</v>
      </c>
      <c r="E328" s="173" t="s">
        <v>1</v>
      </c>
      <c r="F328" s="174" t="s">
        <v>526</v>
      </c>
      <c r="H328" s="175">
        <v>2.3519999999999999</v>
      </c>
      <c r="I328" s="176"/>
      <c r="L328" s="171"/>
      <c r="M328" s="177"/>
      <c r="N328" s="178"/>
      <c r="O328" s="178"/>
      <c r="P328" s="178"/>
      <c r="Q328" s="178"/>
      <c r="R328" s="178"/>
      <c r="S328" s="178"/>
      <c r="T328" s="179"/>
      <c r="AT328" s="173" t="s">
        <v>174</v>
      </c>
      <c r="AU328" s="173" t="s">
        <v>88</v>
      </c>
      <c r="AV328" s="13" t="s">
        <v>88</v>
      </c>
      <c r="AW328" s="13" t="s">
        <v>32</v>
      </c>
      <c r="AX328" s="13" t="s">
        <v>76</v>
      </c>
      <c r="AY328" s="173" t="s">
        <v>166</v>
      </c>
    </row>
    <row r="329" spans="2:51" s="15" customFormat="1">
      <c r="B329" s="203"/>
      <c r="D329" s="172" t="s">
        <v>174</v>
      </c>
      <c r="E329" s="204" t="s">
        <v>1</v>
      </c>
      <c r="F329" s="205" t="s">
        <v>314</v>
      </c>
      <c r="H329" s="206">
        <v>47.506</v>
      </c>
      <c r="I329" s="207"/>
      <c r="L329" s="203"/>
      <c r="M329" s="208"/>
      <c r="N329" s="209"/>
      <c r="O329" s="209"/>
      <c r="P329" s="209"/>
      <c r="Q329" s="209"/>
      <c r="R329" s="209"/>
      <c r="S329" s="209"/>
      <c r="T329" s="210"/>
      <c r="AT329" s="204" t="s">
        <v>174</v>
      </c>
      <c r="AU329" s="204" t="s">
        <v>88</v>
      </c>
      <c r="AV329" s="15" t="s">
        <v>93</v>
      </c>
      <c r="AW329" s="15" t="s">
        <v>32</v>
      </c>
      <c r="AX329" s="15" t="s">
        <v>76</v>
      </c>
      <c r="AY329" s="204" t="s">
        <v>166</v>
      </c>
    </row>
    <row r="330" spans="2:51" s="13" customFormat="1">
      <c r="B330" s="171"/>
      <c r="D330" s="172" t="s">
        <v>174</v>
      </c>
      <c r="E330" s="173" t="s">
        <v>1</v>
      </c>
      <c r="F330" s="174" t="s">
        <v>528</v>
      </c>
      <c r="H330" s="175">
        <v>3.34</v>
      </c>
      <c r="I330" s="176"/>
      <c r="L330" s="171"/>
      <c r="M330" s="177"/>
      <c r="N330" s="178"/>
      <c r="O330" s="178"/>
      <c r="P330" s="178"/>
      <c r="Q330" s="178"/>
      <c r="R330" s="178"/>
      <c r="S330" s="178"/>
      <c r="T330" s="179"/>
      <c r="AT330" s="173" t="s">
        <v>174</v>
      </c>
      <c r="AU330" s="173" t="s">
        <v>88</v>
      </c>
      <c r="AV330" s="13" t="s">
        <v>88</v>
      </c>
      <c r="AW330" s="13" t="s">
        <v>32</v>
      </c>
      <c r="AX330" s="13" t="s">
        <v>76</v>
      </c>
      <c r="AY330" s="173" t="s">
        <v>166</v>
      </c>
    </row>
    <row r="331" spans="2:51" s="13" customFormat="1">
      <c r="B331" s="171"/>
      <c r="D331" s="172" t="s">
        <v>174</v>
      </c>
      <c r="E331" s="173" t="s">
        <v>1</v>
      </c>
      <c r="F331" s="174" t="s">
        <v>529</v>
      </c>
      <c r="H331" s="175">
        <v>3.4119999999999999</v>
      </c>
      <c r="I331" s="176"/>
      <c r="L331" s="171"/>
      <c r="M331" s="177"/>
      <c r="N331" s="178"/>
      <c r="O331" s="178"/>
      <c r="P331" s="178"/>
      <c r="Q331" s="178"/>
      <c r="R331" s="178"/>
      <c r="S331" s="178"/>
      <c r="T331" s="179"/>
      <c r="AT331" s="173" t="s">
        <v>174</v>
      </c>
      <c r="AU331" s="173" t="s">
        <v>88</v>
      </c>
      <c r="AV331" s="13" t="s">
        <v>88</v>
      </c>
      <c r="AW331" s="13" t="s">
        <v>32</v>
      </c>
      <c r="AX331" s="13" t="s">
        <v>76</v>
      </c>
      <c r="AY331" s="173" t="s">
        <v>166</v>
      </c>
    </row>
    <row r="332" spans="2:51" s="13" customFormat="1">
      <c r="B332" s="171"/>
      <c r="D332" s="172" t="s">
        <v>174</v>
      </c>
      <c r="E332" s="173" t="s">
        <v>1</v>
      </c>
      <c r="F332" s="174" t="s">
        <v>530</v>
      </c>
      <c r="H332" s="175">
        <v>10.236000000000001</v>
      </c>
      <c r="I332" s="176"/>
      <c r="L332" s="171"/>
      <c r="M332" s="177"/>
      <c r="N332" s="178"/>
      <c r="O332" s="178"/>
      <c r="P332" s="178"/>
      <c r="Q332" s="178"/>
      <c r="R332" s="178"/>
      <c r="S332" s="178"/>
      <c r="T332" s="179"/>
      <c r="AT332" s="173" t="s">
        <v>174</v>
      </c>
      <c r="AU332" s="173" t="s">
        <v>88</v>
      </c>
      <c r="AV332" s="13" t="s">
        <v>88</v>
      </c>
      <c r="AW332" s="13" t="s">
        <v>32</v>
      </c>
      <c r="AX332" s="13" t="s">
        <v>76</v>
      </c>
      <c r="AY332" s="173" t="s">
        <v>166</v>
      </c>
    </row>
    <row r="333" spans="2:51" s="13" customFormat="1">
      <c r="B333" s="171"/>
      <c r="D333" s="172" t="s">
        <v>174</v>
      </c>
      <c r="E333" s="173" t="s">
        <v>1</v>
      </c>
      <c r="F333" s="174" t="s">
        <v>531</v>
      </c>
      <c r="H333" s="175">
        <v>0.81899999999999995</v>
      </c>
      <c r="I333" s="176"/>
      <c r="L333" s="171"/>
      <c r="M333" s="177"/>
      <c r="N333" s="178"/>
      <c r="O333" s="178"/>
      <c r="P333" s="178"/>
      <c r="Q333" s="178"/>
      <c r="R333" s="178"/>
      <c r="S333" s="178"/>
      <c r="T333" s="179"/>
      <c r="AT333" s="173" t="s">
        <v>174</v>
      </c>
      <c r="AU333" s="173" t="s">
        <v>88</v>
      </c>
      <c r="AV333" s="13" t="s">
        <v>88</v>
      </c>
      <c r="AW333" s="13" t="s">
        <v>32</v>
      </c>
      <c r="AX333" s="13" t="s">
        <v>76</v>
      </c>
      <c r="AY333" s="173" t="s">
        <v>166</v>
      </c>
    </row>
    <row r="334" spans="2:51" s="13" customFormat="1">
      <c r="B334" s="171"/>
      <c r="D334" s="172" t="s">
        <v>174</v>
      </c>
      <c r="E334" s="173" t="s">
        <v>1</v>
      </c>
      <c r="F334" s="174" t="s">
        <v>532</v>
      </c>
      <c r="H334" s="175">
        <v>5.2039999999999997</v>
      </c>
      <c r="I334" s="176"/>
      <c r="L334" s="171"/>
      <c r="M334" s="177"/>
      <c r="N334" s="178"/>
      <c r="O334" s="178"/>
      <c r="P334" s="178"/>
      <c r="Q334" s="178"/>
      <c r="R334" s="178"/>
      <c r="S334" s="178"/>
      <c r="T334" s="179"/>
      <c r="AT334" s="173" t="s">
        <v>174</v>
      </c>
      <c r="AU334" s="173" t="s">
        <v>88</v>
      </c>
      <c r="AV334" s="13" t="s">
        <v>88</v>
      </c>
      <c r="AW334" s="13" t="s">
        <v>32</v>
      </c>
      <c r="AX334" s="13" t="s">
        <v>76</v>
      </c>
      <c r="AY334" s="173" t="s">
        <v>166</v>
      </c>
    </row>
    <row r="335" spans="2:51" s="15" customFormat="1">
      <c r="B335" s="203"/>
      <c r="D335" s="172" t="s">
        <v>174</v>
      </c>
      <c r="E335" s="204" t="s">
        <v>1</v>
      </c>
      <c r="F335" s="205" t="s">
        <v>314</v>
      </c>
      <c r="H335" s="206">
        <v>23.010999999999999</v>
      </c>
      <c r="I335" s="207"/>
      <c r="L335" s="203"/>
      <c r="M335" s="208"/>
      <c r="N335" s="209"/>
      <c r="O335" s="209"/>
      <c r="P335" s="209"/>
      <c r="Q335" s="209"/>
      <c r="R335" s="209"/>
      <c r="S335" s="209"/>
      <c r="T335" s="210"/>
      <c r="AT335" s="204" t="s">
        <v>174</v>
      </c>
      <c r="AU335" s="204" t="s">
        <v>88</v>
      </c>
      <c r="AV335" s="15" t="s">
        <v>93</v>
      </c>
      <c r="AW335" s="15" t="s">
        <v>32</v>
      </c>
      <c r="AX335" s="15" t="s">
        <v>76</v>
      </c>
      <c r="AY335" s="204" t="s">
        <v>166</v>
      </c>
    </row>
    <row r="336" spans="2:51" s="13" customFormat="1">
      <c r="B336" s="171"/>
      <c r="D336" s="172" t="s">
        <v>174</v>
      </c>
      <c r="E336" s="173" t="s">
        <v>1</v>
      </c>
      <c r="F336" s="174" t="s">
        <v>533</v>
      </c>
      <c r="H336" s="175">
        <v>10.236000000000001</v>
      </c>
      <c r="I336" s="176"/>
      <c r="L336" s="171"/>
      <c r="M336" s="177"/>
      <c r="N336" s="178"/>
      <c r="O336" s="178"/>
      <c r="P336" s="178"/>
      <c r="Q336" s="178"/>
      <c r="R336" s="178"/>
      <c r="S336" s="178"/>
      <c r="T336" s="179"/>
      <c r="AT336" s="173" t="s">
        <v>174</v>
      </c>
      <c r="AU336" s="173" t="s">
        <v>88</v>
      </c>
      <c r="AV336" s="13" t="s">
        <v>88</v>
      </c>
      <c r="AW336" s="13" t="s">
        <v>32</v>
      </c>
      <c r="AX336" s="13" t="s">
        <v>76</v>
      </c>
      <c r="AY336" s="173" t="s">
        <v>166</v>
      </c>
    </row>
    <row r="337" spans="1:65" s="13" customFormat="1">
      <c r="B337" s="171"/>
      <c r="D337" s="172" t="s">
        <v>174</v>
      </c>
      <c r="E337" s="173" t="s">
        <v>1</v>
      </c>
      <c r="F337" s="174" t="s">
        <v>534</v>
      </c>
      <c r="H337" s="175">
        <v>3.4119999999999999</v>
      </c>
      <c r="I337" s="176"/>
      <c r="L337" s="171"/>
      <c r="M337" s="177"/>
      <c r="N337" s="178"/>
      <c r="O337" s="178"/>
      <c r="P337" s="178"/>
      <c r="Q337" s="178"/>
      <c r="R337" s="178"/>
      <c r="S337" s="178"/>
      <c r="T337" s="179"/>
      <c r="AT337" s="173" t="s">
        <v>174</v>
      </c>
      <c r="AU337" s="173" t="s">
        <v>88</v>
      </c>
      <c r="AV337" s="13" t="s">
        <v>88</v>
      </c>
      <c r="AW337" s="13" t="s">
        <v>32</v>
      </c>
      <c r="AX337" s="13" t="s">
        <v>76</v>
      </c>
      <c r="AY337" s="173" t="s">
        <v>166</v>
      </c>
    </row>
    <row r="338" spans="1:65" s="13" customFormat="1">
      <c r="B338" s="171"/>
      <c r="D338" s="172" t="s">
        <v>174</v>
      </c>
      <c r="E338" s="173" t="s">
        <v>1</v>
      </c>
      <c r="F338" s="174" t="s">
        <v>535</v>
      </c>
      <c r="H338" s="175">
        <v>2.7709999999999999</v>
      </c>
      <c r="I338" s="176"/>
      <c r="L338" s="171"/>
      <c r="M338" s="177"/>
      <c r="N338" s="178"/>
      <c r="O338" s="178"/>
      <c r="P338" s="178"/>
      <c r="Q338" s="178"/>
      <c r="R338" s="178"/>
      <c r="S338" s="178"/>
      <c r="T338" s="179"/>
      <c r="AT338" s="173" t="s">
        <v>174</v>
      </c>
      <c r="AU338" s="173" t="s">
        <v>88</v>
      </c>
      <c r="AV338" s="13" t="s">
        <v>88</v>
      </c>
      <c r="AW338" s="13" t="s">
        <v>32</v>
      </c>
      <c r="AX338" s="13" t="s">
        <v>76</v>
      </c>
      <c r="AY338" s="173" t="s">
        <v>166</v>
      </c>
    </row>
    <row r="339" spans="1:65" s="13" customFormat="1">
      <c r="B339" s="171"/>
      <c r="D339" s="172" t="s">
        <v>174</v>
      </c>
      <c r="E339" s="173" t="s">
        <v>1</v>
      </c>
      <c r="F339" s="174" t="s">
        <v>536</v>
      </c>
      <c r="H339" s="175">
        <v>2.097</v>
      </c>
      <c r="I339" s="176"/>
      <c r="L339" s="171"/>
      <c r="M339" s="177"/>
      <c r="N339" s="178"/>
      <c r="O339" s="178"/>
      <c r="P339" s="178"/>
      <c r="Q339" s="178"/>
      <c r="R339" s="178"/>
      <c r="S339" s="178"/>
      <c r="T339" s="179"/>
      <c r="AT339" s="173" t="s">
        <v>174</v>
      </c>
      <c r="AU339" s="173" t="s">
        <v>88</v>
      </c>
      <c r="AV339" s="13" t="s">
        <v>88</v>
      </c>
      <c r="AW339" s="13" t="s">
        <v>32</v>
      </c>
      <c r="AX339" s="13" t="s">
        <v>76</v>
      </c>
      <c r="AY339" s="173" t="s">
        <v>166</v>
      </c>
    </row>
    <row r="340" spans="1:65" s="15" customFormat="1">
      <c r="B340" s="203"/>
      <c r="D340" s="172" t="s">
        <v>174</v>
      </c>
      <c r="E340" s="204" t="s">
        <v>1</v>
      </c>
      <c r="F340" s="205" t="s">
        <v>314</v>
      </c>
      <c r="H340" s="206">
        <v>18.515999999999998</v>
      </c>
      <c r="I340" s="207"/>
      <c r="L340" s="203"/>
      <c r="M340" s="208"/>
      <c r="N340" s="209"/>
      <c r="O340" s="209"/>
      <c r="P340" s="209"/>
      <c r="Q340" s="209"/>
      <c r="R340" s="209"/>
      <c r="S340" s="209"/>
      <c r="T340" s="210"/>
      <c r="AT340" s="204" t="s">
        <v>174</v>
      </c>
      <c r="AU340" s="204" t="s">
        <v>88</v>
      </c>
      <c r="AV340" s="15" t="s">
        <v>93</v>
      </c>
      <c r="AW340" s="15" t="s">
        <v>32</v>
      </c>
      <c r="AX340" s="15" t="s">
        <v>76</v>
      </c>
      <c r="AY340" s="204" t="s">
        <v>166</v>
      </c>
    </row>
    <row r="341" spans="1:65" s="14" customFormat="1">
      <c r="B341" s="190"/>
      <c r="D341" s="172" t="s">
        <v>174</v>
      </c>
      <c r="E341" s="191" t="s">
        <v>1</v>
      </c>
      <c r="F341" s="192" t="s">
        <v>510</v>
      </c>
      <c r="H341" s="193">
        <v>89.033000000000001</v>
      </c>
      <c r="I341" s="194"/>
      <c r="L341" s="190"/>
      <c r="M341" s="195"/>
      <c r="N341" s="196"/>
      <c r="O341" s="196"/>
      <c r="P341" s="196"/>
      <c r="Q341" s="196"/>
      <c r="R341" s="196"/>
      <c r="S341" s="196"/>
      <c r="T341" s="197"/>
      <c r="AT341" s="191" t="s">
        <v>174</v>
      </c>
      <c r="AU341" s="191" t="s">
        <v>88</v>
      </c>
      <c r="AV341" s="14" t="s">
        <v>172</v>
      </c>
      <c r="AW341" s="14" t="s">
        <v>32</v>
      </c>
      <c r="AX341" s="14" t="s">
        <v>83</v>
      </c>
      <c r="AY341" s="191" t="s">
        <v>166</v>
      </c>
    </row>
    <row r="342" spans="1:65" s="2" customFormat="1" ht="16.5" customHeight="1">
      <c r="A342" s="33"/>
      <c r="B342" s="156"/>
      <c r="C342" s="180" t="s">
        <v>544</v>
      </c>
      <c r="D342" s="180" t="s">
        <v>200</v>
      </c>
      <c r="E342" s="181" t="s">
        <v>545</v>
      </c>
      <c r="F342" s="182" t="s">
        <v>546</v>
      </c>
      <c r="G342" s="183" t="s">
        <v>171</v>
      </c>
      <c r="H342" s="184">
        <v>13.592000000000001</v>
      </c>
      <c r="I342" s="185"/>
      <c r="J342" s="184">
        <f>ROUND(I342*H342,3)</f>
        <v>0</v>
      </c>
      <c r="K342" s="186"/>
      <c r="L342" s="187"/>
      <c r="M342" s="188" t="s">
        <v>1</v>
      </c>
      <c r="N342" s="189" t="s">
        <v>42</v>
      </c>
      <c r="O342" s="62"/>
      <c r="P342" s="166">
        <f>O342*H342</f>
        <v>0</v>
      </c>
      <c r="Q342" s="166">
        <v>0</v>
      </c>
      <c r="R342" s="166">
        <f>Q342*H342</f>
        <v>0</v>
      </c>
      <c r="S342" s="166">
        <v>0</v>
      </c>
      <c r="T342" s="167">
        <f>S342*H342</f>
        <v>0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68" t="s">
        <v>408</v>
      </c>
      <c r="AT342" s="168" t="s">
        <v>200</v>
      </c>
      <c r="AU342" s="168" t="s">
        <v>88</v>
      </c>
      <c r="AY342" s="18" t="s">
        <v>166</v>
      </c>
      <c r="BE342" s="169">
        <f>IF(N342="základná",J342,0)</f>
        <v>0</v>
      </c>
      <c r="BF342" s="169">
        <f>IF(N342="znížená",J342,0)</f>
        <v>0</v>
      </c>
      <c r="BG342" s="169">
        <f>IF(N342="zákl. prenesená",J342,0)</f>
        <v>0</v>
      </c>
      <c r="BH342" s="169">
        <f>IF(N342="zníž. prenesená",J342,0)</f>
        <v>0</v>
      </c>
      <c r="BI342" s="169">
        <f>IF(N342="nulová",J342,0)</f>
        <v>0</v>
      </c>
      <c r="BJ342" s="18" t="s">
        <v>88</v>
      </c>
      <c r="BK342" s="170">
        <f>ROUND(I342*H342,3)</f>
        <v>0</v>
      </c>
      <c r="BL342" s="18" t="s">
        <v>249</v>
      </c>
      <c r="BM342" s="168" t="s">
        <v>547</v>
      </c>
    </row>
    <row r="343" spans="1:65" s="13" customFormat="1">
      <c r="B343" s="171"/>
      <c r="D343" s="172" t="s">
        <v>174</v>
      </c>
      <c r="E343" s="173" t="s">
        <v>1</v>
      </c>
      <c r="F343" s="174" t="s">
        <v>537</v>
      </c>
      <c r="H343" s="175">
        <v>6.8339999999999996</v>
      </c>
      <c r="I343" s="176"/>
      <c r="L343" s="171"/>
      <c r="M343" s="177"/>
      <c r="N343" s="178"/>
      <c r="O343" s="178"/>
      <c r="P343" s="178"/>
      <c r="Q343" s="178"/>
      <c r="R343" s="178"/>
      <c r="S343" s="178"/>
      <c r="T343" s="179"/>
      <c r="AT343" s="173" t="s">
        <v>174</v>
      </c>
      <c r="AU343" s="173" t="s">
        <v>88</v>
      </c>
      <c r="AV343" s="13" t="s">
        <v>88</v>
      </c>
      <c r="AW343" s="13" t="s">
        <v>32</v>
      </c>
      <c r="AX343" s="13" t="s">
        <v>76</v>
      </c>
      <c r="AY343" s="173" t="s">
        <v>166</v>
      </c>
    </row>
    <row r="344" spans="1:65" s="13" customFormat="1">
      <c r="B344" s="171"/>
      <c r="D344" s="172" t="s">
        <v>174</v>
      </c>
      <c r="E344" s="173" t="s">
        <v>1</v>
      </c>
      <c r="F344" s="174" t="s">
        <v>538</v>
      </c>
      <c r="H344" s="175">
        <v>6.758</v>
      </c>
      <c r="I344" s="176"/>
      <c r="L344" s="171"/>
      <c r="M344" s="177"/>
      <c r="N344" s="178"/>
      <c r="O344" s="178"/>
      <c r="P344" s="178"/>
      <c r="Q344" s="178"/>
      <c r="R344" s="178"/>
      <c r="S344" s="178"/>
      <c r="T344" s="179"/>
      <c r="AT344" s="173" t="s">
        <v>174</v>
      </c>
      <c r="AU344" s="173" t="s">
        <v>88</v>
      </c>
      <c r="AV344" s="13" t="s">
        <v>88</v>
      </c>
      <c r="AW344" s="13" t="s">
        <v>32</v>
      </c>
      <c r="AX344" s="13" t="s">
        <v>76</v>
      </c>
      <c r="AY344" s="173" t="s">
        <v>166</v>
      </c>
    </row>
    <row r="345" spans="1:65" s="14" customFormat="1">
      <c r="B345" s="190"/>
      <c r="D345" s="172" t="s">
        <v>174</v>
      </c>
      <c r="E345" s="191" t="s">
        <v>1</v>
      </c>
      <c r="F345" s="192" t="s">
        <v>510</v>
      </c>
      <c r="H345" s="193">
        <v>13.592000000000001</v>
      </c>
      <c r="I345" s="194"/>
      <c r="L345" s="190"/>
      <c r="M345" s="195"/>
      <c r="N345" s="196"/>
      <c r="O345" s="196"/>
      <c r="P345" s="196"/>
      <c r="Q345" s="196"/>
      <c r="R345" s="196"/>
      <c r="S345" s="196"/>
      <c r="T345" s="197"/>
      <c r="AT345" s="191" t="s">
        <v>174</v>
      </c>
      <c r="AU345" s="191" t="s">
        <v>88</v>
      </c>
      <c r="AV345" s="14" t="s">
        <v>172</v>
      </c>
      <c r="AW345" s="14" t="s">
        <v>32</v>
      </c>
      <c r="AX345" s="14" t="s">
        <v>83</v>
      </c>
      <c r="AY345" s="191" t="s">
        <v>166</v>
      </c>
    </row>
    <row r="346" spans="1:65" s="2" customFormat="1" ht="24.2" customHeight="1">
      <c r="A346" s="33"/>
      <c r="B346" s="156"/>
      <c r="C346" s="157" t="s">
        <v>548</v>
      </c>
      <c r="D346" s="157" t="s">
        <v>168</v>
      </c>
      <c r="E346" s="158" t="s">
        <v>549</v>
      </c>
      <c r="F346" s="159" t="s">
        <v>550</v>
      </c>
      <c r="G346" s="160" t="s">
        <v>215</v>
      </c>
      <c r="H346" s="161">
        <v>47.1</v>
      </c>
      <c r="I346" s="162"/>
      <c r="J346" s="161">
        <f>ROUND(I346*H346,3)</f>
        <v>0</v>
      </c>
      <c r="K346" s="163"/>
      <c r="L346" s="34"/>
      <c r="M346" s="164" t="s">
        <v>1</v>
      </c>
      <c r="N346" s="165" t="s">
        <v>42</v>
      </c>
      <c r="O346" s="62"/>
      <c r="P346" s="166">
        <f>O346*H346</f>
        <v>0</v>
      </c>
      <c r="Q346" s="166">
        <v>4.2000000000000002E-4</v>
      </c>
      <c r="R346" s="166">
        <f>Q346*H346</f>
        <v>1.9782000000000001E-2</v>
      </c>
      <c r="S346" s="166">
        <v>0</v>
      </c>
      <c r="T346" s="167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68" t="s">
        <v>249</v>
      </c>
      <c r="AT346" s="168" t="s">
        <v>168</v>
      </c>
      <c r="AU346" s="168" t="s">
        <v>88</v>
      </c>
      <c r="AY346" s="18" t="s">
        <v>166</v>
      </c>
      <c r="BE346" s="169">
        <f>IF(N346="základná",J346,0)</f>
        <v>0</v>
      </c>
      <c r="BF346" s="169">
        <f>IF(N346="znížená",J346,0)</f>
        <v>0</v>
      </c>
      <c r="BG346" s="169">
        <f>IF(N346="zákl. prenesená",J346,0)</f>
        <v>0</v>
      </c>
      <c r="BH346" s="169">
        <f>IF(N346="zníž. prenesená",J346,0)</f>
        <v>0</v>
      </c>
      <c r="BI346" s="169">
        <f>IF(N346="nulová",J346,0)</f>
        <v>0</v>
      </c>
      <c r="BJ346" s="18" t="s">
        <v>88</v>
      </c>
      <c r="BK346" s="170">
        <f>ROUND(I346*H346,3)</f>
        <v>0</v>
      </c>
      <c r="BL346" s="18" t="s">
        <v>249</v>
      </c>
      <c r="BM346" s="168" t="s">
        <v>551</v>
      </c>
    </row>
    <row r="347" spans="1:65" s="13" customFormat="1" ht="22.5">
      <c r="B347" s="171"/>
      <c r="D347" s="172" t="s">
        <v>174</v>
      </c>
      <c r="E347" s="173" t="s">
        <v>1</v>
      </c>
      <c r="F347" s="174" t="s">
        <v>552</v>
      </c>
      <c r="H347" s="175">
        <v>35</v>
      </c>
      <c r="I347" s="176"/>
      <c r="L347" s="171"/>
      <c r="M347" s="177"/>
      <c r="N347" s="178"/>
      <c r="O347" s="178"/>
      <c r="P347" s="178"/>
      <c r="Q347" s="178"/>
      <c r="R347" s="178"/>
      <c r="S347" s="178"/>
      <c r="T347" s="179"/>
      <c r="AT347" s="173" t="s">
        <v>174</v>
      </c>
      <c r="AU347" s="173" t="s">
        <v>88</v>
      </c>
      <c r="AV347" s="13" t="s">
        <v>88</v>
      </c>
      <c r="AW347" s="13" t="s">
        <v>32</v>
      </c>
      <c r="AX347" s="13" t="s">
        <v>76</v>
      </c>
      <c r="AY347" s="173" t="s">
        <v>166</v>
      </c>
    </row>
    <row r="348" spans="1:65" s="13" customFormat="1" ht="22.5">
      <c r="B348" s="171"/>
      <c r="D348" s="172" t="s">
        <v>174</v>
      </c>
      <c r="E348" s="173" t="s">
        <v>1</v>
      </c>
      <c r="F348" s="174" t="s">
        <v>553</v>
      </c>
      <c r="H348" s="175">
        <v>12.1</v>
      </c>
      <c r="I348" s="176"/>
      <c r="L348" s="171"/>
      <c r="M348" s="177"/>
      <c r="N348" s="178"/>
      <c r="O348" s="178"/>
      <c r="P348" s="178"/>
      <c r="Q348" s="178"/>
      <c r="R348" s="178"/>
      <c r="S348" s="178"/>
      <c r="T348" s="179"/>
      <c r="AT348" s="173" t="s">
        <v>174</v>
      </c>
      <c r="AU348" s="173" t="s">
        <v>88</v>
      </c>
      <c r="AV348" s="13" t="s">
        <v>88</v>
      </c>
      <c r="AW348" s="13" t="s">
        <v>32</v>
      </c>
      <c r="AX348" s="13" t="s">
        <v>76</v>
      </c>
      <c r="AY348" s="173" t="s">
        <v>166</v>
      </c>
    </row>
    <row r="349" spans="1:65" s="14" customFormat="1">
      <c r="B349" s="190"/>
      <c r="D349" s="172" t="s">
        <v>174</v>
      </c>
      <c r="E349" s="191" t="s">
        <v>1</v>
      </c>
      <c r="F349" s="192" t="s">
        <v>239</v>
      </c>
      <c r="H349" s="193">
        <v>47.1</v>
      </c>
      <c r="I349" s="194"/>
      <c r="L349" s="190"/>
      <c r="M349" s="195"/>
      <c r="N349" s="196"/>
      <c r="O349" s="196"/>
      <c r="P349" s="196"/>
      <c r="Q349" s="196"/>
      <c r="R349" s="196"/>
      <c r="S349" s="196"/>
      <c r="T349" s="197"/>
      <c r="AT349" s="191" t="s">
        <v>174</v>
      </c>
      <c r="AU349" s="191" t="s">
        <v>88</v>
      </c>
      <c r="AV349" s="14" t="s">
        <v>172</v>
      </c>
      <c r="AW349" s="14" t="s">
        <v>32</v>
      </c>
      <c r="AX349" s="14" t="s">
        <v>83</v>
      </c>
      <c r="AY349" s="191" t="s">
        <v>166</v>
      </c>
    </row>
    <row r="350" spans="1:65" s="2" customFormat="1" ht="24.2" customHeight="1">
      <c r="A350" s="33"/>
      <c r="B350" s="156"/>
      <c r="C350" s="157" t="s">
        <v>554</v>
      </c>
      <c r="D350" s="157" t="s">
        <v>168</v>
      </c>
      <c r="E350" s="158" t="s">
        <v>555</v>
      </c>
      <c r="F350" s="159" t="s">
        <v>556</v>
      </c>
      <c r="G350" s="160" t="s">
        <v>171</v>
      </c>
      <c r="H350" s="161">
        <v>2.2839999999999998</v>
      </c>
      <c r="I350" s="162"/>
      <c r="J350" s="161">
        <f>ROUND(I350*H350,3)</f>
        <v>0</v>
      </c>
      <c r="K350" s="163"/>
      <c r="L350" s="34"/>
      <c r="M350" s="164" t="s">
        <v>1</v>
      </c>
      <c r="N350" s="165" t="s">
        <v>42</v>
      </c>
      <c r="O350" s="62"/>
      <c r="P350" s="166">
        <f>O350*H350</f>
        <v>0</v>
      </c>
      <c r="Q350" s="166">
        <v>0</v>
      </c>
      <c r="R350" s="166">
        <f>Q350*H350</f>
        <v>0</v>
      </c>
      <c r="S350" s="166">
        <v>1.0999999999999999E-2</v>
      </c>
      <c r="T350" s="167">
        <f>S350*H350</f>
        <v>2.5123999999999997E-2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68" t="s">
        <v>172</v>
      </c>
      <c r="AT350" s="168" t="s">
        <v>168</v>
      </c>
      <c r="AU350" s="168" t="s">
        <v>88</v>
      </c>
      <c r="AY350" s="18" t="s">
        <v>166</v>
      </c>
      <c r="BE350" s="169">
        <f>IF(N350="základná",J350,0)</f>
        <v>0</v>
      </c>
      <c r="BF350" s="169">
        <f>IF(N350="znížená",J350,0)</f>
        <v>0</v>
      </c>
      <c r="BG350" s="169">
        <f>IF(N350="zákl. prenesená",J350,0)</f>
        <v>0</v>
      </c>
      <c r="BH350" s="169">
        <f>IF(N350="zníž. prenesená",J350,0)</f>
        <v>0</v>
      </c>
      <c r="BI350" s="169">
        <f>IF(N350="nulová",J350,0)</f>
        <v>0</v>
      </c>
      <c r="BJ350" s="18" t="s">
        <v>88</v>
      </c>
      <c r="BK350" s="170">
        <f>ROUND(I350*H350,3)</f>
        <v>0</v>
      </c>
      <c r="BL350" s="18" t="s">
        <v>172</v>
      </c>
      <c r="BM350" s="168" t="s">
        <v>557</v>
      </c>
    </row>
    <row r="351" spans="1:65" s="13" customFormat="1">
      <c r="B351" s="171"/>
      <c r="D351" s="172" t="s">
        <v>174</v>
      </c>
      <c r="E351" s="173" t="s">
        <v>1</v>
      </c>
      <c r="F351" s="174" t="s">
        <v>558</v>
      </c>
      <c r="H351" s="175">
        <v>2.2839999999999998</v>
      </c>
      <c r="I351" s="176"/>
      <c r="L351" s="171"/>
      <c r="M351" s="177"/>
      <c r="N351" s="178"/>
      <c r="O351" s="178"/>
      <c r="P351" s="178"/>
      <c r="Q351" s="178"/>
      <c r="R351" s="178"/>
      <c r="S351" s="178"/>
      <c r="T351" s="179"/>
      <c r="AT351" s="173" t="s">
        <v>174</v>
      </c>
      <c r="AU351" s="173" t="s">
        <v>88</v>
      </c>
      <c r="AV351" s="13" t="s">
        <v>88</v>
      </c>
      <c r="AW351" s="13" t="s">
        <v>32</v>
      </c>
      <c r="AX351" s="13" t="s">
        <v>83</v>
      </c>
      <c r="AY351" s="173" t="s">
        <v>166</v>
      </c>
    </row>
    <row r="352" spans="1:65" s="2" customFormat="1" ht="21.75" customHeight="1">
      <c r="A352" s="33"/>
      <c r="B352" s="156"/>
      <c r="C352" s="157" t="s">
        <v>559</v>
      </c>
      <c r="D352" s="157" t="s">
        <v>168</v>
      </c>
      <c r="E352" s="158" t="s">
        <v>560</v>
      </c>
      <c r="F352" s="159" t="s">
        <v>561</v>
      </c>
      <c r="G352" s="160" t="s">
        <v>171</v>
      </c>
      <c r="H352" s="161">
        <v>2.25</v>
      </c>
      <c r="I352" s="162"/>
      <c r="J352" s="161">
        <f>ROUND(I352*H352,3)</f>
        <v>0</v>
      </c>
      <c r="K352" s="163"/>
      <c r="L352" s="34"/>
      <c r="M352" s="164" t="s">
        <v>1</v>
      </c>
      <c r="N352" s="165" t="s">
        <v>42</v>
      </c>
      <c r="O352" s="62"/>
      <c r="P352" s="166">
        <f>O352*H352</f>
        <v>0</v>
      </c>
      <c r="Q352" s="166">
        <v>0</v>
      </c>
      <c r="R352" s="166">
        <f>Q352*H352</f>
        <v>0</v>
      </c>
      <c r="S352" s="166">
        <v>0</v>
      </c>
      <c r="T352" s="167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68" t="s">
        <v>172</v>
      </c>
      <c r="AT352" s="168" t="s">
        <v>168</v>
      </c>
      <c r="AU352" s="168" t="s">
        <v>88</v>
      </c>
      <c r="AY352" s="18" t="s">
        <v>166</v>
      </c>
      <c r="BE352" s="169">
        <f>IF(N352="základná",J352,0)</f>
        <v>0</v>
      </c>
      <c r="BF352" s="169">
        <f>IF(N352="znížená",J352,0)</f>
        <v>0</v>
      </c>
      <c r="BG352" s="169">
        <f>IF(N352="zákl. prenesená",J352,0)</f>
        <v>0</v>
      </c>
      <c r="BH352" s="169">
        <f>IF(N352="zníž. prenesená",J352,0)</f>
        <v>0</v>
      </c>
      <c r="BI352" s="169">
        <f>IF(N352="nulová",J352,0)</f>
        <v>0</v>
      </c>
      <c r="BJ352" s="18" t="s">
        <v>88</v>
      </c>
      <c r="BK352" s="170">
        <f>ROUND(I352*H352,3)</f>
        <v>0</v>
      </c>
      <c r="BL352" s="18" t="s">
        <v>172</v>
      </c>
      <c r="BM352" s="168" t="s">
        <v>562</v>
      </c>
    </row>
    <row r="353" spans="1:65" s="13" customFormat="1">
      <c r="B353" s="171"/>
      <c r="D353" s="172" t="s">
        <v>174</v>
      </c>
      <c r="E353" s="173" t="s">
        <v>1</v>
      </c>
      <c r="F353" s="174" t="s">
        <v>563</v>
      </c>
      <c r="H353" s="175">
        <v>2.25</v>
      </c>
      <c r="I353" s="176"/>
      <c r="L353" s="171"/>
      <c r="M353" s="177"/>
      <c r="N353" s="178"/>
      <c r="O353" s="178"/>
      <c r="P353" s="178"/>
      <c r="Q353" s="178"/>
      <c r="R353" s="178"/>
      <c r="S353" s="178"/>
      <c r="T353" s="179"/>
      <c r="AT353" s="173" t="s">
        <v>174</v>
      </c>
      <c r="AU353" s="173" t="s">
        <v>88</v>
      </c>
      <c r="AV353" s="13" t="s">
        <v>88</v>
      </c>
      <c r="AW353" s="13" t="s">
        <v>32</v>
      </c>
      <c r="AX353" s="13" t="s">
        <v>83</v>
      </c>
      <c r="AY353" s="173" t="s">
        <v>166</v>
      </c>
    </row>
    <row r="354" spans="1:65" s="2" customFormat="1" ht="24.2" customHeight="1">
      <c r="A354" s="33"/>
      <c r="B354" s="156"/>
      <c r="C354" s="180" t="s">
        <v>564</v>
      </c>
      <c r="D354" s="180" t="s">
        <v>200</v>
      </c>
      <c r="E354" s="181" t="s">
        <v>565</v>
      </c>
      <c r="F354" s="182" t="s">
        <v>566</v>
      </c>
      <c r="G354" s="183" t="s">
        <v>221</v>
      </c>
      <c r="H354" s="184">
        <v>1</v>
      </c>
      <c r="I354" s="185"/>
      <c r="J354" s="184">
        <f>ROUND(I354*H354,3)</f>
        <v>0</v>
      </c>
      <c r="K354" s="186"/>
      <c r="L354" s="187"/>
      <c r="M354" s="188" t="s">
        <v>1</v>
      </c>
      <c r="N354" s="189" t="s">
        <v>42</v>
      </c>
      <c r="O354" s="62"/>
      <c r="P354" s="166">
        <f>O354*H354</f>
        <v>0</v>
      </c>
      <c r="Q354" s="166">
        <v>3.7000000000000002E-3</v>
      </c>
      <c r="R354" s="166">
        <f>Q354*H354</f>
        <v>3.7000000000000002E-3</v>
      </c>
      <c r="S354" s="166">
        <v>0</v>
      </c>
      <c r="T354" s="167">
        <f>S354*H354</f>
        <v>0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68" t="s">
        <v>203</v>
      </c>
      <c r="AT354" s="168" t="s">
        <v>200</v>
      </c>
      <c r="AU354" s="168" t="s">
        <v>88</v>
      </c>
      <c r="AY354" s="18" t="s">
        <v>166</v>
      </c>
      <c r="BE354" s="169">
        <f>IF(N354="základná",J354,0)</f>
        <v>0</v>
      </c>
      <c r="BF354" s="169">
        <f>IF(N354="znížená",J354,0)</f>
        <v>0</v>
      </c>
      <c r="BG354" s="169">
        <f>IF(N354="zákl. prenesená",J354,0)</f>
        <v>0</v>
      </c>
      <c r="BH354" s="169">
        <f>IF(N354="zníž. prenesená",J354,0)</f>
        <v>0</v>
      </c>
      <c r="BI354" s="169">
        <f>IF(N354="nulová",J354,0)</f>
        <v>0</v>
      </c>
      <c r="BJ354" s="18" t="s">
        <v>88</v>
      </c>
      <c r="BK354" s="170">
        <f>ROUND(I354*H354,3)</f>
        <v>0</v>
      </c>
      <c r="BL354" s="18" t="s">
        <v>172</v>
      </c>
      <c r="BM354" s="168" t="s">
        <v>567</v>
      </c>
    </row>
    <row r="355" spans="1:65" s="2" customFormat="1" ht="24.2" customHeight="1">
      <c r="A355" s="33"/>
      <c r="B355" s="156"/>
      <c r="C355" s="180" t="s">
        <v>568</v>
      </c>
      <c r="D355" s="180" t="s">
        <v>200</v>
      </c>
      <c r="E355" s="181" t="s">
        <v>569</v>
      </c>
      <c r="F355" s="182" t="s">
        <v>570</v>
      </c>
      <c r="G355" s="183" t="s">
        <v>221</v>
      </c>
      <c r="H355" s="184">
        <v>1</v>
      </c>
      <c r="I355" s="185"/>
      <c r="J355" s="184">
        <f>ROUND(I355*H355,3)</f>
        <v>0</v>
      </c>
      <c r="K355" s="186"/>
      <c r="L355" s="187"/>
      <c r="M355" s="188" t="s">
        <v>1</v>
      </c>
      <c r="N355" s="189" t="s">
        <v>42</v>
      </c>
      <c r="O355" s="62"/>
      <c r="P355" s="166">
        <f>O355*H355</f>
        <v>0</v>
      </c>
      <c r="Q355" s="166">
        <v>3.7000000000000002E-3</v>
      </c>
      <c r="R355" s="166">
        <f>Q355*H355</f>
        <v>3.7000000000000002E-3</v>
      </c>
      <c r="S355" s="166">
        <v>0</v>
      </c>
      <c r="T355" s="167">
        <f>S355*H355</f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68" t="s">
        <v>203</v>
      </c>
      <c r="AT355" s="168" t="s">
        <v>200</v>
      </c>
      <c r="AU355" s="168" t="s">
        <v>88</v>
      </c>
      <c r="AY355" s="18" t="s">
        <v>166</v>
      </c>
      <c r="BE355" s="169">
        <f>IF(N355="základná",J355,0)</f>
        <v>0</v>
      </c>
      <c r="BF355" s="169">
        <f>IF(N355="znížená",J355,0)</f>
        <v>0</v>
      </c>
      <c r="BG355" s="169">
        <f>IF(N355="zákl. prenesená",J355,0)</f>
        <v>0</v>
      </c>
      <c r="BH355" s="169">
        <f>IF(N355="zníž. prenesená",J355,0)</f>
        <v>0</v>
      </c>
      <c r="BI355" s="169">
        <f>IF(N355="nulová",J355,0)</f>
        <v>0</v>
      </c>
      <c r="BJ355" s="18" t="s">
        <v>88</v>
      </c>
      <c r="BK355" s="170">
        <f>ROUND(I355*H355,3)</f>
        <v>0</v>
      </c>
      <c r="BL355" s="18" t="s">
        <v>172</v>
      </c>
      <c r="BM355" s="168" t="s">
        <v>571</v>
      </c>
    </row>
    <row r="356" spans="1:65" s="2" customFormat="1" ht="16.5" customHeight="1">
      <c r="A356" s="33"/>
      <c r="B356" s="156"/>
      <c r="C356" s="157" t="s">
        <v>572</v>
      </c>
      <c r="D356" s="157" t="s">
        <v>168</v>
      </c>
      <c r="E356" s="158" t="s">
        <v>573</v>
      </c>
      <c r="F356" s="159" t="s">
        <v>574</v>
      </c>
      <c r="G356" s="160" t="s">
        <v>215</v>
      </c>
      <c r="H356" s="161">
        <v>6.25</v>
      </c>
      <c r="I356" s="162"/>
      <c r="J356" s="161">
        <f>ROUND(I356*H356,3)</f>
        <v>0</v>
      </c>
      <c r="K356" s="163"/>
      <c r="L356" s="34"/>
      <c r="M356" s="164" t="s">
        <v>1</v>
      </c>
      <c r="N356" s="165" t="s">
        <v>42</v>
      </c>
      <c r="O356" s="62"/>
      <c r="P356" s="166">
        <f>O356*H356</f>
        <v>0</v>
      </c>
      <c r="Q356" s="166">
        <v>4.0999999999999999E-4</v>
      </c>
      <c r="R356" s="166">
        <f>Q356*H356</f>
        <v>2.5625000000000001E-3</v>
      </c>
      <c r="S356" s="166">
        <v>0</v>
      </c>
      <c r="T356" s="167">
        <f>S356*H356</f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68" t="s">
        <v>172</v>
      </c>
      <c r="AT356" s="168" t="s">
        <v>168</v>
      </c>
      <c r="AU356" s="168" t="s">
        <v>88</v>
      </c>
      <c r="AY356" s="18" t="s">
        <v>166</v>
      </c>
      <c r="BE356" s="169">
        <f>IF(N356="základná",J356,0)</f>
        <v>0</v>
      </c>
      <c r="BF356" s="169">
        <f>IF(N356="znížená",J356,0)</f>
        <v>0</v>
      </c>
      <c r="BG356" s="169">
        <f>IF(N356="zákl. prenesená",J356,0)</f>
        <v>0</v>
      </c>
      <c r="BH356" s="169">
        <f>IF(N356="zníž. prenesená",J356,0)</f>
        <v>0</v>
      </c>
      <c r="BI356" s="169">
        <f>IF(N356="nulová",J356,0)</f>
        <v>0</v>
      </c>
      <c r="BJ356" s="18" t="s">
        <v>88</v>
      </c>
      <c r="BK356" s="170">
        <f>ROUND(I356*H356,3)</f>
        <v>0</v>
      </c>
      <c r="BL356" s="18" t="s">
        <v>172</v>
      </c>
      <c r="BM356" s="168" t="s">
        <v>575</v>
      </c>
    </row>
    <row r="357" spans="1:65" s="13" customFormat="1">
      <c r="B357" s="171"/>
      <c r="D357" s="172" t="s">
        <v>174</v>
      </c>
      <c r="E357" s="173" t="s">
        <v>1</v>
      </c>
      <c r="F357" s="174" t="s">
        <v>576</v>
      </c>
      <c r="H357" s="175">
        <v>6.25</v>
      </c>
      <c r="I357" s="176"/>
      <c r="L357" s="171"/>
      <c r="M357" s="177"/>
      <c r="N357" s="178"/>
      <c r="O357" s="178"/>
      <c r="P357" s="178"/>
      <c r="Q357" s="178"/>
      <c r="R357" s="178"/>
      <c r="S357" s="178"/>
      <c r="T357" s="179"/>
      <c r="AT357" s="173" t="s">
        <v>174</v>
      </c>
      <c r="AU357" s="173" t="s">
        <v>88</v>
      </c>
      <c r="AV357" s="13" t="s">
        <v>88</v>
      </c>
      <c r="AW357" s="13" t="s">
        <v>32</v>
      </c>
      <c r="AX357" s="13" t="s">
        <v>83</v>
      </c>
      <c r="AY357" s="173" t="s">
        <v>166</v>
      </c>
    </row>
    <row r="358" spans="1:65" s="2" customFormat="1" ht="33" customHeight="1">
      <c r="A358" s="33"/>
      <c r="B358" s="156"/>
      <c r="C358" s="180" t="s">
        <v>577</v>
      </c>
      <c r="D358" s="180" t="s">
        <v>200</v>
      </c>
      <c r="E358" s="181" t="s">
        <v>578</v>
      </c>
      <c r="F358" s="182" t="s">
        <v>579</v>
      </c>
      <c r="G358" s="183" t="s">
        <v>221</v>
      </c>
      <c r="H358" s="184">
        <v>1</v>
      </c>
      <c r="I358" s="185"/>
      <c r="J358" s="184">
        <f>ROUND(I358*H358,3)</f>
        <v>0</v>
      </c>
      <c r="K358" s="186"/>
      <c r="L358" s="187"/>
      <c r="M358" s="188" t="s">
        <v>1</v>
      </c>
      <c r="N358" s="189" t="s">
        <v>42</v>
      </c>
      <c r="O358" s="62"/>
      <c r="P358" s="166">
        <f>O358*H358</f>
        <v>0</v>
      </c>
      <c r="Q358" s="166">
        <v>1.2E-2</v>
      </c>
      <c r="R358" s="166">
        <f>Q358*H358</f>
        <v>1.2E-2</v>
      </c>
      <c r="S358" s="166">
        <v>0</v>
      </c>
      <c r="T358" s="167">
        <f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68" t="s">
        <v>203</v>
      </c>
      <c r="AT358" s="168" t="s">
        <v>200</v>
      </c>
      <c r="AU358" s="168" t="s">
        <v>88</v>
      </c>
      <c r="AY358" s="18" t="s">
        <v>166</v>
      </c>
      <c r="BE358" s="169">
        <f>IF(N358="základná",J358,0)</f>
        <v>0</v>
      </c>
      <c r="BF358" s="169">
        <f>IF(N358="znížená",J358,0)</f>
        <v>0</v>
      </c>
      <c r="BG358" s="169">
        <f>IF(N358="zákl. prenesená",J358,0)</f>
        <v>0</v>
      </c>
      <c r="BH358" s="169">
        <f>IF(N358="zníž. prenesená",J358,0)</f>
        <v>0</v>
      </c>
      <c r="BI358" s="169">
        <f>IF(N358="nulová",J358,0)</f>
        <v>0</v>
      </c>
      <c r="BJ358" s="18" t="s">
        <v>88</v>
      </c>
      <c r="BK358" s="170">
        <f>ROUND(I358*H358,3)</f>
        <v>0</v>
      </c>
      <c r="BL358" s="18" t="s">
        <v>172</v>
      </c>
      <c r="BM358" s="168" t="s">
        <v>580</v>
      </c>
    </row>
    <row r="359" spans="1:65" s="2" customFormat="1" ht="33" customHeight="1">
      <c r="A359" s="33"/>
      <c r="B359" s="156"/>
      <c r="C359" s="157" t="s">
        <v>581</v>
      </c>
      <c r="D359" s="157" t="s">
        <v>168</v>
      </c>
      <c r="E359" s="158" t="s">
        <v>582</v>
      </c>
      <c r="F359" s="159" t="s">
        <v>583</v>
      </c>
      <c r="G359" s="160" t="s">
        <v>584</v>
      </c>
      <c r="H359" s="161">
        <v>52.92</v>
      </c>
      <c r="I359" s="162"/>
      <c r="J359" s="161">
        <f>ROUND(I359*H359,3)</f>
        <v>0</v>
      </c>
      <c r="K359" s="163"/>
      <c r="L359" s="34"/>
      <c r="M359" s="164" t="s">
        <v>1</v>
      </c>
      <c r="N359" s="165" t="s">
        <v>42</v>
      </c>
      <c r="O359" s="62"/>
      <c r="P359" s="166">
        <f>O359*H359</f>
        <v>0</v>
      </c>
      <c r="Q359" s="166">
        <v>4.5899999999999998E-5</v>
      </c>
      <c r="R359" s="166">
        <f>Q359*H359</f>
        <v>2.4290279999999997E-3</v>
      </c>
      <c r="S359" s="166">
        <v>1E-3</v>
      </c>
      <c r="T359" s="167">
        <f>S359*H359</f>
        <v>5.2920000000000002E-2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8" t="s">
        <v>249</v>
      </c>
      <c r="AT359" s="168" t="s">
        <v>168</v>
      </c>
      <c r="AU359" s="168" t="s">
        <v>88</v>
      </c>
      <c r="AY359" s="18" t="s">
        <v>166</v>
      </c>
      <c r="BE359" s="169">
        <f>IF(N359="základná",J359,0)</f>
        <v>0</v>
      </c>
      <c r="BF359" s="169">
        <f>IF(N359="znížená",J359,0)</f>
        <v>0</v>
      </c>
      <c r="BG359" s="169">
        <f>IF(N359="zákl. prenesená",J359,0)</f>
        <v>0</v>
      </c>
      <c r="BH359" s="169">
        <f>IF(N359="zníž. prenesená",J359,0)</f>
        <v>0</v>
      </c>
      <c r="BI359" s="169">
        <f>IF(N359="nulová",J359,0)</f>
        <v>0</v>
      </c>
      <c r="BJ359" s="18" t="s">
        <v>88</v>
      </c>
      <c r="BK359" s="170">
        <f>ROUND(I359*H359,3)</f>
        <v>0</v>
      </c>
      <c r="BL359" s="18" t="s">
        <v>249</v>
      </c>
      <c r="BM359" s="168" t="s">
        <v>585</v>
      </c>
    </row>
    <row r="360" spans="1:65" s="13" customFormat="1" ht="22.5">
      <c r="B360" s="171"/>
      <c r="D360" s="172" t="s">
        <v>174</v>
      </c>
      <c r="E360" s="173" t="s">
        <v>1</v>
      </c>
      <c r="F360" s="174" t="s">
        <v>586</v>
      </c>
      <c r="H360" s="175">
        <v>52.92</v>
      </c>
      <c r="I360" s="176"/>
      <c r="L360" s="171"/>
      <c r="M360" s="177"/>
      <c r="N360" s="178"/>
      <c r="O360" s="178"/>
      <c r="P360" s="178"/>
      <c r="Q360" s="178"/>
      <c r="R360" s="178"/>
      <c r="S360" s="178"/>
      <c r="T360" s="179"/>
      <c r="AT360" s="173" t="s">
        <v>174</v>
      </c>
      <c r="AU360" s="173" t="s">
        <v>88</v>
      </c>
      <c r="AV360" s="13" t="s">
        <v>88</v>
      </c>
      <c r="AW360" s="13" t="s">
        <v>32</v>
      </c>
      <c r="AX360" s="13" t="s">
        <v>83</v>
      </c>
      <c r="AY360" s="173" t="s">
        <v>166</v>
      </c>
    </row>
    <row r="361" spans="1:65" s="2" customFormat="1" ht="24.2" customHeight="1">
      <c r="A361" s="33"/>
      <c r="B361" s="156"/>
      <c r="C361" s="157" t="s">
        <v>587</v>
      </c>
      <c r="D361" s="157" t="s">
        <v>168</v>
      </c>
      <c r="E361" s="158" t="s">
        <v>588</v>
      </c>
      <c r="F361" s="159" t="s">
        <v>589</v>
      </c>
      <c r="G361" s="160" t="s">
        <v>191</v>
      </c>
      <c r="H361" s="161">
        <v>2.5310000000000001</v>
      </c>
      <c r="I361" s="162"/>
      <c r="J361" s="161">
        <f>ROUND(I361*H361,3)</f>
        <v>0</v>
      </c>
      <c r="K361" s="163"/>
      <c r="L361" s="34"/>
      <c r="M361" s="164" t="s">
        <v>1</v>
      </c>
      <c r="N361" s="165" t="s">
        <v>42</v>
      </c>
      <c r="O361" s="62"/>
      <c r="P361" s="166">
        <f>O361*H361</f>
        <v>0</v>
      </c>
      <c r="Q361" s="166">
        <v>0</v>
      </c>
      <c r="R361" s="166">
        <f>Q361*H361</f>
        <v>0</v>
      </c>
      <c r="S361" s="166">
        <v>0</v>
      </c>
      <c r="T361" s="167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68" t="s">
        <v>249</v>
      </c>
      <c r="AT361" s="168" t="s">
        <v>168</v>
      </c>
      <c r="AU361" s="168" t="s">
        <v>88</v>
      </c>
      <c r="AY361" s="18" t="s">
        <v>166</v>
      </c>
      <c r="BE361" s="169">
        <f>IF(N361="základná",J361,0)</f>
        <v>0</v>
      </c>
      <c r="BF361" s="169">
        <f>IF(N361="znížená",J361,0)</f>
        <v>0</v>
      </c>
      <c r="BG361" s="169">
        <f>IF(N361="zákl. prenesená",J361,0)</f>
        <v>0</v>
      </c>
      <c r="BH361" s="169">
        <f>IF(N361="zníž. prenesená",J361,0)</f>
        <v>0</v>
      </c>
      <c r="BI361" s="169">
        <f>IF(N361="nulová",J361,0)</f>
        <v>0</v>
      </c>
      <c r="BJ361" s="18" t="s">
        <v>88</v>
      </c>
      <c r="BK361" s="170">
        <f>ROUND(I361*H361,3)</f>
        <v>0</v>
      </c>
      <c r="BL361" s="18" t="s">
        <v>249</v>
      </c>
      <c r="BM361" s="168" t="s">
        <v>590</v>
      </c>
    </row>
    <row r="362" spans="1:65" s="12" customFormat="1" ht="22.9" customHeight="1">
      <c r="B362" s="143"/>
      <c r="D362" s="144" t="s">
        <v>75</v>
      </c>
      <c r="E362" s="154" t="s">
        <v>591</v>
      </c>
      <c r="F362" s="154" t="s">
        <v>592</v>
      </c>
      <c r="I362" s="146"/>
      <c r="J362" s="155">
        <f>BK362</f>
        <v>0</v>
      </c>
      <c r="L362" s="143"/>
      <c r="M362" s="148"/>
      <c r="N362" s="149"/>
      <c r="O362" s="149"/>
      <c r="P362" s="150">
        <f>SUM(P363:P381)</f>
        <v>0</v>
      </c>
      <c r="Q362" s="149"/>
      <c r="R362" s="150">
        <f>SUM(R363:R381)</f>
        <v>0.147622</v>
      </c>
      <c r="S362" s="149"/>
      <c r="T362" s="151">
        <f>SUM(T363:T381)</f>
        <v>0</v>
      </c>
      <c r="AR362" s="144" t="s">
        <v>88</v>
      </c>
      <c r="AT362" s="152" t="s">
        <v>75</v>
      </c>
      <c r="AU362" s="152" t="s">
        <v>83</v>
      </c>
      <c r="AY362" s="144" t="s">
        <v>166</v>
      </c>
      <c r="BK362" s="153">
        <f>SUM(BK363:BK381)</f>
        <v>0</v>
      </c>
    </row>
    <row r="363" spans="1:65" s="2" customFormat="1" ht="24.2" customHeight="1">
      <c r="A363" s="33"/>
      <c r="B363" s="156"/>
      <c r="C363" s="157" t="s">
        <v>593</v>
      </c>
      <c r="D363" s="157" t="s">
        <v>168</v>
      </c>
      <c r="E363" s="158" t="s">
        <v>594</v>
      </c>
      <c r="F363" s="159" t="s">
        <v>595</v>
      </c>
      <c r="G363" s="160" t="s">
        <v>171</v>
      </c>
      <c r="H363" s="161">
        <v>31.663</v>
      </c>
      <c r="I363" s="162"/>
      <c r="J363" s="161">
        <f>ROUND(I363*H363,3)</f>
        <v>0</v>
      </c>
      <c r="K363" s="163"/>
      <c r="L363" s="34"/>
      <c r="M363" s="164" t="s">
        <v>1</v>
      </c>
      <c r="N363" s="165" t="s">
        <v>42</v>
      </c>
      <c r="O363" s="62"/>
      <c r="P363" s="166">
        <f>O363*H363</f>
        <v>0</v>
      </c>
      <c r="Q363" s="166">
        <v>4.0000000000000001E-3</v>
      </c>
      <c r="R363" s="166">
        <f>Q363*H363</f>
        <v>0.12665200000000001</v>
      </c>
      <c r="S363" s="166">
        <v>0</v>
      </c>
      <c r="T363" s="167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68" t="s">
        <v>249</v>
      </c>
      <c r="AT363" s="168" t="s">
        <v>168</v>
      </c>
      <c r="AU363" s="168" t="s">
        <v>88</v>
      </c>
      <c r="AY363" s="18" t="s">
        <v>166</v>
      </c>
      <c r="BE363" s="169">
        <f>IF(N363="základná",J363,0)</f>
        <v>0</v>
      </c>
      <c r="BF363" s="169">
        <f>IF(N363="znížená",J363,0)</f>
        <v>0</v>
      </c>
      <c r="BG363" s="169">
        <f>IF(N363="zákl. prenesená",J363,0)</f>
        <v>0</v>
      </c>
      <c r="BH363" s="169">
        <f>IF(N363="zníž. prenesená",J363,0)</f>
        <v>0</v>
      </c>
      <c r="BI363" s="169">
        <f>IF(N363="nulová",J363,0)</f>
        <v>0</v>
      </c>
      <c r="BJ363" s="18" t="s">
        <v>88</v>
      </c>
      <c r="BK363" s="170">
        <f>ROUND(I363*H363,3)</f>
        <v>0</v>
      </c>
      <c r="BL363" s="18" t="s">
        <v>249</v>
      </c>
      <c r="BM363" s="168" t="s">
        <v>596</v>
      </c>
    </row>
    <row r="364" spans="1:65" s="13" customFormat="1">
      <c r="B364" s="171"/>
      <c r="D364" s="172" t="s">
        <v>174</v>
      </c>
      <c r="E364" s="173" t="s">
        <v>1</v>
      </c>
      <c r="F364" s="174" t="s">
        <v>597</v>
      </c>
      <c r="H364" s="175">
        <v>9.7200000000000006</v>
      </c>
      <c r="I364" s="176"/>
      <c r="L364" s="171"/>
      <c r="M364" s="177"/>
      <c r="N364" s="178"/>
      <c r="O364" s="178"/>
      <c r="P364" s="178"/>
      <c r="Q364" s="178"/>
      <c r="R364" s="178"/>
      <c r="S364" s="178"/>
      <c r="T364" s="179"/>
      <c r="AT364" s="173" t="s">
        <v>174</v>
      </c>
      <c r="AU364" s="173" t="s">
        <v>88</v>
      </c>
      <c r="AV364" s="13" t="s">
        <v>88</v>
      </c>
      <c r="AW364" s="13" t="s">
        <v>32</v>
      </c>
      <c r="AX364" s="13" t="s">
        <v>76</v>
      </c>
      <c r="AY364" s="173" t="s">
        <v>166</v>
      </c>
    </row>
    <row r="365" spans="1:65" s="13" customFormat="1">
      <c r="B365" s="171"/>
      <c r="D365" s="172" t="s">
        <v>174</v>
      </c>
      <c r="E365" s="173" t="s">
        <v>1</v>
      </c>
      <c r="F365" s="174" t="s">
        <v>598</v>
      </c>
      <c r="H365" s="175">
        <v>5.9610000000000003</v>
      </c>
      <c r="I365" s="176"/>
      <c r="L365" s="171"/>
      <c r="M365" s="177"/>
      <c r="N365" s="178"/>
      <c r="O365" s="178"/>
      <c r="P365" s="178"/>
      <c r="Q365" s="178"/>
      <c r="R365" s="178"/>
      <c r="S365" s="178"/>
      <c r="T365" s="179"/>
      <c r="AT365" s="173" t="s">
        <v>174</v>
      </c>
      <c r="AU365" s="173" t="s">
        <v>88</v>
      </c>
      <c r="AV365" s="13" t="s">
        <v>88</v>
      </c>
      <c r="AW365" s="13" t="s">
        <v>32</v>
      </c>
      <c r="AX365" s="13" t="s">
        <v>76</v>
      </c>
      <c r="AY365" s="173" t="s">
        <v>166</v>
      </c>
    </row>
    <row r="366" spans="1:65" s="13" customFormat="1">
      <c r="B366" s="171"/>
      <c r="D366" s="172" t="s">
        <v>174</v>
      </c>
      <c r="E366" s="173" t="s">
        <v>1</v>
      </c>
      <c r="F366" s="174" t="s">
        <v>599</v>
      </c>
      <c r="H366" s="175">
        <v>7.6950000000000003</v>
      </c>
      <c r="I366" s="176"/>
      <c r="L366" s="171"/>
      <c r="M366" s="177"/>
      <c r="N366" s="178"/>
      <c r="O366" s="178"/>
      <c r="P366" s="178"/>
      <c r="Q366" s="178"/>
      <c r="R366" s="178"/>
      <c r="S366" s="178"/>
      <c r="T366" s="179"/>
      <c r="AT366" s="173" t="s">
        <v>174</v>
      </c>
      <c r="AU366" s="173" t="s">
        <v>88</v>
      </c>
      <c r="AV366" s="13" t="s">
        <v>88</v>
      </c>
      <c r="AW366" s="13" t="s">
        <v>32</v>
      </c>
      <c r="AX366" s="13" t="s">
        <v>76</v>
      </c>
      <c r="AY366" s="173" t="s">
        <v>166</v>
      </c>
    </row>
    <row r="367" spans="1:65" s="13" customFormat="1">
      <c r="B367" s="171"/>
      <c r="D367" s="172" t="s">
        <v>174</v>
      </c>
      <c r="E367" s="173" t="s">
        <v>1</v>
      </c>
      <c r="F367" s="174" t="s">
        <v>600</v>
      </c>
      <c r="H367" s="175">
        <v>4.157</v>
      </c>
      <c r="I367" s="176"/>
      <c r="L367" s="171"/>
      <c r="M367" s="177"/>
      <c r="N367" s="178"/>
      <c r="O367" s="178"/>
      <c r="P367" s="178"/>
      <c r="Q367" s="178"/>
      <c r="R367" s="178"/>
      <c r="S367" s="178"/>
      <c r="T367" s="179"/>
      <c r="AT367" s="173" t="s">
        <v>174</v>
      </c>
      <c r="AU367" s="173" t="s">
        <v>88</v>
      </c>
      <c r="AV367" s="13" t="s">
        <v>88</v>
      </c>
      <c r="AW367" s="13" t="s">
        <v>32</v>
      </c>
      <c r="AX367" s="13" t="s">
        <v>76</v>
      </c>
      <c r="AY367" s="173" t="s">
        <v>166</v>
      </c>
    </row>
    <row r="368" spans="1:65" s="15" customFormat="1">
      <c r="B368" s="203"/>
      <c r="D368" s="172" t="s">
        <v>174</v>
      </c>
      <c r="E368" s="204" t="s">
        <v>1</v>
      </c>
      <c r="F368" s="205" t="s">
        <v>314</v>
      </c>
      <c r="H368" s="206">
        <v>27.533000000000001</v>
      </c>
      <c r="I368" s="207"/>
      <c r="L368" s="203"/>
      <c r="M368" s="208"/>
      <c r="N368" s="209"/>
      <c r="O368" s="209"/>
      <c r="P368" s="209"/>
      <c r="Q368" s="209"/>
      <c r="R368" s="209"/>
      <c r="S368" s="209"/>
      <c r="T368" s="210"/>
      <c r="AT368" s="204" t="s">
        <v>174</v>
      </c>
      <c r="AU368" s="204" t="s">
        <v>88</v>
      </c>
      <c r="AV368" s="15" t="s">
        <v>93</v>
      </c>
      <c r="AW368" s="15" t="s">
        <v>32</v>
      </c>
      <c r="AX368" s="15" t="s">
        <v>76</v>
      </c>
      <c r="AY368" s="204" t="s">
        <v>166</v>
      </c>
    </row>
    <row r="369" spans="1:65" s="13" customFormat="1">
      <c r="B369" s="171"/>
      <c r="D369" s="172" t="s">
        <v>174</v>
      </c>
      <c r="E369" s="173" t="s">
        <v>1</v>
      </c>
      <c r="F369" s="174" t="s">
        <v>601</v>
      </c>
      <c r="H369" s="175">
        <v>4.13</v>
      </c>
      <c r="I369" s="176"/>
      <c r="L369" s="171"/>
      <c r="M369" s="177"/>
      <c r="N369" s="178"/>
      <c r="O369" s="178"/>
      <c r="P369" s="178"/>
      <c r="Q369" s="178"/>
      <c r="R369" s="178"/>
      <c r="S369" s="178"/>
      <c r="T369" s="179"/>
      <c r="AT369" s="173" t="s">
        <v>174</v>
      </c>
      <c r="AU369" s="173" t="s">
        <v>88</v>
      </c>
      <c r="AV369" s="13" t="s">
        <v>88</v>
      </c>
      <c r="AW369" s="13" t="s">
        <v>32</v>
      </c>
      <c r="AX369" s="13" t="s">
        <v>76</v>
      </c>
      <c r="AY369" s="173" t="s">
        <v>166</v>
      </c>
    </row>
    <row r="370" spans="1:65" s="14" customFormat="1">
      <c r="B370" s="190"/>
      <c r="D370" s="172" t="s">
        <v>174</v>
      </c>
      <c r="E370" s="191" t="s">
        <v>1</v>
      </c>
      <c r="F370" s="192" t="s">
        <v>239</v>
      </c>
      <c r="H370" s="193">
        <v>31.663</v>
      </c>
      <c r="I370" s="194"/>
      <c r="L370" s="190"/>
      <c r="M370" s="195"/>
      <c r="N370" s="196"/>
      <c r="O370" s="196"/>
      <c r="P370" s="196"/>
      <c r="Q370" s="196"/>
      <c r="R370" s="196"/>
      <c r="S370" s="196"/>
      <c r="T370" s="197"/>
      <c r="AT370" s="191" t="s">
        <v>174</v>
      </c>
      <c r="AU370" s="191" t="s">
        <v>88</v>
      </c>
      <c r="AV370" s="14" t="s">
        <v>172</v>
      </c>
      <c r="AW370" s="14" t="s">
        <v>32</v>
      </c>
      <c r="AX370" s="14" t="s">
        <v>83</v>
      </c>
      <c r="AY370" s="191" t="s">
        <v>166</v>
      </c>
    </row>
    <row r="371" spans="1:65" s="16" customFormat="1" ht="22.5">
      <c r="B371" s="211"/>
      <c r="D371" s="172" t="s">
        <v>174</v>
      </c>
      <c r="E371" s="212" t="s">
        <v>1</v>
      </c>
      <c r="F371" s="213" t="s">
        <v>602</v>
      </c>
      <c r="H371" s="212" t="s">
        <v>1</v>
      </c>
      <c r="I371" s="214"/>
      <c r="L371" s="211"/>
      <c r="M371" s="215"/>
      <c r="N371" s="216"/>
      <c r="O371" s="216"/>
      <c r="P371" s="216"/>
      <c r="Q371" s="216"/>
      <c r="R371" s="216"/>
      <c r="S371" s="216"/>
      <c r="T371" s="217"/>
      <c r="AT371" s="212" t="s">
        <v>174</v>
      </c>
      <c r="AU371" s="212" t="s">
        <v>88</v>
      </c>
      <c r="AV371" s="16" t="s">
        <v>83</v>
      </c>
      <c r="AW371" s="16" t="s">
        <v>32</v>
      </c>
      <c r="AX371" s="16" t="s">
        <v>76</v>
      </c>
      <c r="AY371" s="212" t="s">
        <v>166</v>
      </c>
    </row>
    <row r="372" spans="1:65" s="16" customFormat="1" ht="22.5">
      <c r="B372" s="211"/>
      <c r="D372" s="172" t="s">
        <v>174</v>
      </c>
      <c r="E372" s="212" t="s">
        <v>1</v>
      </c>
      <c r="F372" s="213" t="s">
        <v>602</v>
      </c>
      <c r="H372" s="212" t="s">
        <v>1</v>
      </c>
      <c r="I372" s="214"/>
      <c r="L372" s="211"/>
      <c r="M372" s="215"/>
      <c r="N372" s="216"/>
      <c r="O372" s="216"/>
      <c r="P372" s="216"/>
      <c r="Q372" s="216"/>
      <c r="R372" s="216"/>
      <c r="S372" s="216"/>
      <c r="T372" s="217"/>
      <c r="AT372" s="212" t="s">
        <v>174</v>
      </c>
      <c r="AU372" s="212" t="s">
        <v>88</v>
      </c>
      <c r="AV372" s="16" t="s">
        <v>83</v>
      </c>
      <c r="AW372" s="16" t="s">
        <v>32</v>
      </c>
      <c r="AX372" s="16" t="s">
        <v>76</v>
      </c>
      <c r="AY372" s="212" t="s">
        <v>166</v>
      </c>
    </row>
    <row r="373" spans="1:65" s="16" customFormat="1">
      <c r="B373" s="211"/>
      <c r="D373" s="172" t="s">
        <v>174</v>
      </c>
      <c r="E373" s="212" t="s">
        <v>1</v>
      </c>
      <c r="F373" s="213" t="s">
        <v>603</v>
      </c>
      <c r="H373" s="212" t="s">
        <v>1</v>
      </c>
      <c r="I373" s="214"/>
      <c r="L373" s="211"/>
      <c r="M373" s="215"/>
      <c r="N373" s="216"/>
      <c r="O373" s="216"/>
      <c r="P373" s="216"/>
      <c r="Q373" s="216"/>
      <c r="R373" s="216"/>
      <c r="S373" s="216"/>
      <c r="T373" s="217"/>
      <c r="AT373" s="212" t="s">
        <v>174</v>
      </c>
      <c r="AU373" s="212" t="s">
        <v>88</v>
      </c>
      <c r="AV373" s="16" t="s">
        <v>83</v>
      </c>
      <c r="AW373" s="16" t="s">
        <v>32</v>
      </c>
      <c r="AX373" s="16" t="s">
        <v>76</v>
      </c>
      <c r="AY373" s="212" t="s">
        <v>166</v>
      </c>
    </row>
    <row r="374" spans="1:65" s="16" customFormat="1" ht="22.5">
      <c r="B374" s="211"/>
      <c r="D374" s="172" t="s">
        <v>174</v>
      </c>
      <c r="E374" s="212" t="s">
        <v>1</v>
      </c>
      <c r="F374" s="213" t="s">
        <v>604</v>
      </c>
      <c r="H374" s="212" t="s">
        <v>1</v>
      </c>
      <c r="I374" s="214"/>
      <c r="L374" s="211"/>
      <c r="M374" s="215"/>
      <c r="N374" s="216"/>
      <c r="O374" s="216"/>
      <c r="P374" s="216"/>
      <c r="Q374" s="216"/>
      <c r="R374" s="216"/>
      <c r="S374" s="216"/>
      <c r="T374" s="217"/>
      <c r="AT374" s="212" t="s">
        <v>174</v>
      </c>
      <c r="AU374" s="212" t="s">
        <v>88</v>
      </c>
      <c r="AV374" s="16" t="s">
        <v>83</v>
      </c>
      <c r="AW374" s="16" t="s">
        <v>32</v>
      </c>
      <c r="AX374" s="16" t="s">
        <v>76</v>
      </c>
      <c r="AY374" s="212" t="s">
        <v>166</v>
      </c>
    </row>
    <row r="375" spans="1:65" s="14" customFormat="1">
      <c r="B375" s="190"/>
      <c r="D375" s="172" t="s">
        <v>174</v>
      </c>
      <c r="E375" s="191" t="s">
        <v>1</v>
      </c>
      <c r="F375" s="192" t="s">
        <v>605</v>
      </c>
      <c r="H375" s="193">
        <v>0</v>
      </c>
      <c r="I375" s="194"/>
      <c r="L375" s="190"/>
      <c r="M375" s="195"/>
      <c r="N375" s="196"/>
      <c r="O375" s="196"/>
      <c r="P375" s="196"/>
      <c r="Q375" s="196"/>
      <c r="R375" s="196"/>
      <c r="S375" s="196"/>
      <c r="T375" s="197"/>
      <c r="AT375" s="191" t="s">
        <v>174</v>
      </c>
      <c r="AU375" s="191" t="s">
        <v>88</v>
      </c>
      <c r="AV375" s="14" t="s">
        <v>172</v>
      </c>
      <c r="AW375" s="14" t="s">
        <v>32</v>
      </c>
      <c r="AX375" s="14" t="s">
        <v>76</v>
      </c>
      <c r="AY375" s="191" t="s">
        <v>166</v>
      </c>
    </row>
    <row r="376" spans="1:65" s="2" customFormat="1" ht="24.2" customHeight="1">
      <c r="A376" s="33"/>
      <c r="B376" s="156"/>
      <c r="C376" s="157" t="s">
        <v>606</v>
      </c>
      <c r="D376" s="157" t="s">
        <v>168</v>
      </c>
      <c r="E376" s="158" t="s">
        <v>607</v>
      </c>
      <c r="F376" s="159" t="s">
        <v>608</v>
      </c>
      <c r="G376" s="160" t="s">
        <v>171</v>
      </c>
      <c r="H376" s="161">
        <v>3.0150000000000001</v>
      </c>
      <c r="I376" s="162"/>
      <c r="J376" s="161">
        <f>ROUND(I376*H376,3)</f>
        <v>0</v>
      </c>
      <c r="K376" s="163"/>
      <c r="L376" s="34"/>
      <c r="M376" s="164" t="s">
        <v>1</v>
      </c>
      <c r="N376" s="165" t="s">
        <v>42</v>
      </c>
      <c r="O376" s="62"/>
      <c r="P376" s="166">
        <f>O376*H376</f>
        <v>0</v>
      </c>
      <c r="Q376" s="166">
        <v>4.0000000000000001E-3</v>
      </c>
      <c r="R376" s="166">
        <f>Q376*H376</f>
        <v>1.2060000000000001E-2</v>
      </c>
      <c r="S376" s="166">
        <v>0</v>
      </c>
      <c r="T376" s="167">
        <f>S376*H376</f>
        <v>0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68" t="s">
        <v>249</v>
      </c>
      <c r="AT376" s="168" t="s">
        <v>168</v>
      </c>
      <c r="AU376" s="168" t="s">
        <v>88</v>
      </c>
      <c r="AY376" s="18" t="s">
        <v>166</v>
      </c>
      <c r="BE376" s="169">
        <f>IF(N376="základná",J376,0)</f>
        <v>0</v>
      </c>
      <c r="BF376" s="169">
        <f>IF(N376="znížená",J376,0)</f>
        <v>0</v>
      </c>
      <c r="BG376" s="169">
        <f>IF(N376="zákl. prenesená",J376,0)</f>
        <v>0</v>
      </c>
      <c r="BH376" s="169">
        <f>IF(N376="zníž. prenesená",J376,0)</f>
        <v>0</v>
      </c>
      <c r="BI376" s="169">
        <f>IF(N376="nulová",J376,0)</f>
        <v>0</v>
      </c>
      <c r="BJ376" s="18" t="s">
        <v>88</v>
      </c>
      <c r="BK376" s="170">
        <f>ROUND(I376*H376,3)</f>
        <v>0</v>
      </c>
      <c r="BL376" s="18" t="s">
        <v>249</v>
      </c>
      <c r="BM376" s="168" t="s">
        <v>609</v>
      </c>
    </row>
    <row r="377" spans="1:65" s="13" customFormat="1">
      <c r="B377" s="171"/>
      <c r="D377" s="172" t="s">
        <v>174</v>
      </c>
      <c r="E377" s="173" t="s">
        <v>1</v>
      </c>
      <c r="F377" s="174" t="s">
        <v>610</v>
      </c>
      <c r="H377" s="175">
        <v>3.0150000000000001</v>
      </c>
      <c r="I377" s="176"/>
      <c r="L377" s="171"/>
      <c r="M377" s="177"/>
      <c r="N377" s="178"/>
      <c r="O377" s="178"/>
      <c r="P377" s="178"/>
      <c r="Q377" s="178"/>
      <c r="R377" s="178"/>
      <c r="S377" s="178"/>
      <c r="T377" s="179"/>
      <c r="AT377" s="173" t="s">
        <v>174</v>
      </c>
      <c r="AU377" s="173" t="s">
        <v>88</v>
      </c>
      <c r="AV377" s="13" t="s">
        <v>88</v>
      </c>
      <c r="AW377" s="13" t="s">
        <v>32</v>
      </c>
      <c r="AX377" s="13" t="s">
        <v>83</v>
      </c>
      <c r="AY377" s="173" t="s">
        <v>166</v>
      </c>
    </row>
    <row r="378" spans="1:65" s="2" customFormat="1" ht="16.5" customHeight="1">
      <c r="A378" s="33"/>
      <c r="B378" s="156"/>
      <c r="C378" s="157" t="s">
        <v>611</v>
      </c>
      <c r="D378" s="157" t="s">
        <v>168</v>
      </c>
      <c r="E378" s="158" t="s">
        <v>612</v>
      </c>
      <c r="F378" s="159" t="s">
        <v>613</v>
      </c>
      <c r="G378" s="160" t="s">
        <v>215</v>
      </c>
      <c r="H378" s="161">
        <v>40.5</v>
      </c>
      <c r="I378" s="162"/>
      <c r="J378" s="161">
        <f>ROUND(I378*H378,3)</f>
        <v>0</v>
      </c>
      <c r="K378" s="163"/>
      <c r="L378" s="34"/>
      <c r="M378" s="164" t="s">
        <v>1</v>
      </c>
      <c r="N378" s="165" t="s">
        <v>42</v>
      </c>
      <c r="O378" s="62"/>
      <c r="P378" s="166">
        <f>O378*H378</f>
        <v>0</v>
      </c>
      <c r="Q378" s="166">
        <v>2.2000000000000001E-4</v>
      </c>
      <c r="R378" s="166">
        <f>Q378*H378</f>
        <v>8.9099999999999995E-3</v>
      </c>
      <c r="S378" s="166">
        <v>0</v>
      </c>
      <c r="T378" s="167">
        <f>S378*H378</f>
        <v>0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68" t="s">
        <v>249</v>
      </c>
      <c r="AT378" s="168" t="s">
        <v>168</v>
      </c>
      <c r="AU378" s="168" t="s">
        <v>88</v>
      </c>
      <c r="AY378" s="18" t="s">
        <v>166</v>
      </c>
      <c r="BE378" s="169">
        <f>IF(N378="základná",J378,0)</f>
        <v>0</v>
      </c>
      <c r="BF378" s="169">
        <f>IF(N378="znížená",J378,0)</f>
        <v>0</v>
      </c>
      <c r="BG378" s="169">
        <f>IF(N378="zákl. prenesená",J378,0)</f>
        <v>0</v>
      </c>
      <c r="BH378" s="169">
        <f>IF(N378="zníž. prenesená",J378,0)</f>
        <v>0</v>
      </c>
      <c r="BI378" s="169">
        <f>IF(N378="nulová",J378,0)</f>
        <v>0</v>
      </c>
      <c r="BJ378" s="18" t="s">
        <v>88</v>
      </c>
      <c r="BK378" s="170">
        <f>ROUND(I378*H378,3)</f>
        <v>0</v>
      </c>
      <c r="BL378" s="18" t="s">
        <v>249</v>
      </c>
      <c r="BM378" s="168" t="s">
        <v>614</v>
      </c>
    </row>
    <row r="379" spans="1:65" s="13" customFormat="1">
      <c r="B379" s="171"/>
      <c r="D379" s="172" t="s">
        <v>174</v>
      </c>
      <c r="E379" s="173" t="s">
        <v>1</v>
      </c>
      <c r="F379" s="174" t="s">
        <v>615</v>
      </c>
      <c r="H379" s="175">
        <v>40.5</v>
      </c>
      <c r="I379" s="176"/>
      <c r="L379" s="171"/>
      <c r="M379" s="177"/>
      <c r="N379" s="178"/>
      <c r="O379" s="178"/>
      <c r="P379" s="178"/>
      <c r="Q379" s="178"/>
      <c r="R379" s="178"/>
      <c r="S379" s="178"/>
      <c r="T379" s="179"/>
      <c r="AT379" s="173" t="s">
        <v>174</v>
      </c>
      <c r="AU379" s="173" t="s">
        <v>88</v>
      </c>
      <c r="AV379" s="13" t="s">
        <v>88</v>
      </c>
      <c r="AW379" s="13" t="s">
        <v>32</v>
      </c>
      <c r="AX379" s="13" t="s">
        <v>83</v>
      </c>
      <c r="AY379" s="173" t="s">
        <v>166</v>
      </c>
    </row>
    <row r="380" spans="1:65" s="2" customFormat="1" ht="16.5" customHeight="1">
      <c r="A380" s="33"/>
      <c r="B380" s="156"/>
      <c r="C380" s="180" t="s">
        <v>616</v>
      </c>
      <c r="D380" s="180" t="s">
        <v>200</v>
      </c>
      <c r="E380" s="181" t="s">
        <v>617</v>
      </c>
      <c r="F380" s="182" t="s">
        <v>618</v>
      </c>
      <c r="G380" s="183" t="s">
        <v>215</v>
      </c>
      <c r="H380" s="184">
        <v>40.5</v>
      </c>
      <c r="I380" s="185"/>
      <c r="J380" s="184">
        <f>ROUND(I380*H380,3)</f>
        <v>0</v>
      </c>
      <c r="K380" s="186"/>
      <c r="L380" s="187"/>
      <c r="M380" s="188" t="s">
        <v>1</v>
      </c>
      <c r="N380" s="189" t="s">
        <v>42</v>
      </c>
      <c r="O380" s="62"/>
      <c r="P380" s="166">
        <f>O380*H380</f>
        <v>0</v>
      </c>
      <c r="Q380" s="166">
        <v>0</v>
      </c>
      <c r="R380" s="166">
        <f>Q380*H380</f>
        <v>0</v>
      </c>
      <c r="S380" s="166">
        <v>0</v>
      </c>
      <c r="T380" s="167">
        <f>S380*H380</f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68" t="s">
        <v>408</v>
      </c>
      <c r="AT380" s="168" t="s">
        <v>200</v>
      </c>
      <c r="AU380" s="168" t="s">
        <v>88</v>
      </c>
      <c r="AY380" s="18" t="s">
        <v>166</v>
      </c>
      <c r="BE380" s="169">
        <f>IF(N380="základná",J380,0)</f>
        <v>0</v>
      </c>
      <c r="BF380" s="169">
        <f>IF(N380="znížená",J380,0)</f>
        <v>0</v>
      </c>
      <c r="BG380" s="169">
        <f>IF(N380="zákl. prenesená",J380,0)</f>
        <v>0</v>
      </c>
      <c r="BH380" s="169">
        <f>IF(N380="zníž. prenesená",J380,0)</f>
        <v>0</v>
      </c>
      <c r="BI380" s="169">
        <f>IF(N380="nulová",J380,0)</f>
        <v>0</v>
      </c>
      <c r="BJ380" s="18" t="s">
        <v>88</v>
      </c>
      <c r="BK380" s="170">
        <f>ROUND(I380*H380,3)</f>
        <v>0</v>
      </c>
      <c r="BL380" s="18" t="s">
        <v>249</v>
      </c>
      <c r="BM380" s="168" t="s">
        <v>619</v>
      </c>
    </row>
    <row r="381" spans="1:65" s="2" customFormat="1" ht="24.2" customHeight="1">
      <c r="A381" s="33"/>
      <c r="B381" s="156"/>
      <c r="C381" s="157" t="s">
        <v>620</v>
      </c>
      <c r="D381" s="157" t="s">
        <v>168</v>
      </c>
      <c r="E381" s="158" t="s">
        <v>621</v>
      </c>
      <c r="F381" s="159" t="s">
        <v>622</v>
      </c>
      <c r="G381" s="160" t="s">
        <v>191</v>
      </c>
      <c r="H381" s="161">
        <v>0.14799999999999999</v>
      </c>
      <c r="I381" s="162"/>
      <c r="J381" s="161">
        <f>ROUND(I381*H381,3)</f>
        <v>0</v>
      </c>
      <c r="K381" s="163"/>
      <c r="L381" s="34"/>
      <c r="M381" s="164" t="s">
        <v>1</v>
      </c>
      <c r="N381" s="165" t="s">
        <v>42</v>
      </c>
      <c r="O381" s="62"/>
      <c r="P381" s="166">
        <f>O381*H381</f>
        <v>0</v>
      </c>
      <c r="Q381" s="166">
        <v>0</v>
      </c>
      <c r="R381" s="166">
        <f>Q381*H381</f>
        <v>0</v>
      </c>
      <c r="S381" s="166">
        <v>0</v>
      </c>
      <c r="T381" s="167">
        <f>S381*H381</f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68" t="s">
        <v>249</v>
      </c>
      <c r="AT381" s="168" t="s">
        <v>168</v>
      </c>
      <c r="AU381" s="168" t="s">
        <v>88</v>
      </c>
      <c r="AY381" s="18" t="s">
        <v>166</v>
      </c>
      <c r="BE381" s="169">
        <f>IF(N381="základná",J381,0)</f>
        <v>0</v>
      </c>
      <c r="BF381" s="169">
        <f>IF(N381="znížená",J381,0)</f>
        <v>0</v>
      </c>
      <c r="BG381" s="169">
        <f>IF(N381="zákl. prenesená",J381,0)</f>
        <v>0</v>
      </c>
      <c r="BH381" s="169">
        <f>IF(N381="zníž. prenesená",J381,0)</f>
        <v>0</v>
      </c>
      <c r="BI381" s="169">
        <f>IF(N381="nulová",J381,0)</f>
        <v>0</v>
      </c>
      <c r="BJ381" s="18" t="s">
        <v>88</v>
      </c>
      <c r="BK381" s="170">
        <f>ROUND(I381*H381,3)</f>
        <v>0</v>
      </c>
      <c r="BL381" s="18" t="s">
        <v>249</v>
      </c>
      <c r="BM381" s="168" t="s">
        <v>623</v>
      </c>
    </row>
    <row r="382" spans="1:65" s="12" customFormat="1" ht="25.9" customHeight="1">
      <c r="B382" s="143"/>
      <c r="D382" s="144" t="s">
        <v>75</v>
      </c>
      <c r="E382" s="145" t="s">
        <v>200</v>
      </c>
      <c r="F382" s="145" t="s">
        <v>624</v>
      </c>
      <c r="I382" s="146"/>
      <c r="J382" s="147">
        <f>BK382</f>
        <v>0</v>
      </c>
      <c r="L382" s="143"/>
      <c r="M382" s="148"/>
      <c r="N382" s="149"/>
      <c r="O382" s="149"/>
      <c r="P382" s="150">
        <f>P383</f>
        <v>0</v>
      </c>
      <c r="Q382" s="149"/>
      <c r="R382" s="150">
        <f>R383</f>
        <v>6.1140000000000008</v>
      </c>
      <c r="S382" s="149"/>
      <c r="T382" s="151">
        <f>T383</f>
        <v>0</v>
      </c>
      <c r="AR382" s="144" t="s">
        <v>93</v>
      </c>
      <c r="AT382" s="152" t="s">
        <v>75</v>
      </c>
      <c r="AU382" s="152" t="s">
        <v>76</v>
      </c>
      <c r="AY382" s="144" t="s">
        <v>166</v>
      </c>
      <c r="BK382" s="153">
        <f>BK383</f>
        <v>0</v>
      </c>
    </row>
    <row r="383" spans="1:65" s="12" customFormat="1" ht="22.9" customHeight="1">
      <c r="B383" s="143"/>
      <c r="D383" s="144" t="s">
        <v>75</v>
      </c>
      <c r="E383" s="154" t="s">
        <v>625</v>
      </c>
      <c r="F383" s="154" t="s">
        <v>626</v>
      </c>
      <c r="I383" s="146"/>
      <c r="J383" s="155">
        <f>BK383</f>
        <v>0</v>
      </c>
      <c r="L383" s="143"/>
      <c r="M383" s="148"/>
      <c r="N383" s="149"/>
      <c r="O383" s="149"/>
      <c r="P383" s="150">
        <f>SUM(P384:P392)</f>
        <v>0</v>
      </c>
      <c r="Q383" s="149"/>
      <c r="R383" s="150">
        <f>SUM(R384:R392)</f>
        <v>6.1140000000000008</v>
      </c>
      <c r="S383" s="149"/>
      <c r="T383" s="151">
        <f>SUM(T384:T392)</f>
        <v>0</v>
      </c>
      <c r="AR383" s="144" t="s">
        <v>93</v>
      </c>
      <c r="AT383" s="152" t="s">
        <v>75</v>
      </c>
      <c r="AU383" s="152" t="s">
        <v>83</v>
      </c>
      <c r="AY383" s="144" t="s">
        <v>166</v>
      </c>
      <c r="BK383" s="153">
        <f>SUM(BK384:BK392)</f>
        <v>0</v>
      </c>
    </row>
    <row r="384" spans="1:65" s="2" customFormat="1" ht="24.2" customHeight="1">
      <c r="A384" s="33"/>
      <c r="B384" s="156"/>
      <c r="C384" s="157" t="s">
        <v>627</v>
      </c>
      <c r="D384" s="157" t="s">
        <v>168</v>
      </c>
      <c r="E384" s="158" t="s">
        <v>628</v>
      </c>
      <c r="F384" s="159" t="s">
        <v>629</v>
      </c>
      <c r="G384" s="160" t="s">
        <v>584</v>
      </c>
      <c r="H384" s="161">
        <v>6114.08</v>
      </c>
      <c r="I384" s="162"/>
      <c r="J384" s="161">
        <f>ROUND(I384*H384,3)</f>
        <v>0</v>
      </c>
      <c r="K384" s="163"/>
      <c r="L384" s="34"/>
      <c r="M384" s="164" t="s">
        <v>1</v>
      </c>
      <c r="N384" s="165" t="s">
        <v>42</v>
      </c>
      <c r="O384" s="62"/>
      <c r="P384" s="166">
        <f>O384*H384</f>
        <v>0</v>
      </c>
      <c r="Q384" s="166">
        <v>0</v>
      </c>
      <c r="R384" s="166">
        <f>Q384*H384</f>
        <v>0</v>
      </c>
      <c r="S384" s="166">
        <v>0</v>
      </c>
      <c r="T384" s="167">
        <f>S384*H384</f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68" t="s">
        <v>630</v>
      </c>
      <c r="AT384" s="168" t="s">
        <v>168</v>
      </c>
      <c r="AU384" s="168" t="s">
        <v>88</v>
      </c>
      <c r="AY384" s="18" t="s">
        <v>166</v>
      </c>
      <c r="BE384" s="169">
        <f>IF(N384="základná",J384,0)</f>
        <v>0</v>
      </c>
      <c r="BF384" s="169">
        <f>IF(N384="znížená",J384,0)</f>
        <v>0</v>
      </c>
      <c r="BG384" s="169">
        <f>IF(N384="zákl. prenesená",J384,0)</f>
        <v>0</v>
      </c>
      <c r="BH384" s="169">
        <f>IF(N384="zníž. prenesená",J384,0)</f>
        <v>0</v>
      </c>
      <c r="BI384" s="169">
        <f>IF(N384="nulová",J384,0)</f>
        <v>0</v>
      </c>
      <c r="BJ384" s="18" t="s">
        <v>88</v>
      </c>
      <c r="BK384" s="170">
        <f>ROUND(I384*H384,3)</f>
        <v>0</v>
      </c>
      <c r="BL384" s="18" t="s">
        <v>630</v>
      </c>
      <c r="BM384" s="168" t="s">
        <v>631</v>
      </c>
    </row>
    <row r="385" spans="1:65" s="13" customFormat="1">
      <c r="B385" s="171"/>
      <c r="D385" s="172" t="s">
        <v>174</v>
      </c>
      <c r="E385" s="173" t="s">
        <v>1</v>
      </c>
      <c r="F385" s="174" t="s">
        <v>632</v>
      </c>
      <c r="H385" s="175">
        <v>4360.16</v>
      </c>
      <c r="I385" s="176"/>
      <c r="L385" s="171"/>
      <c r="M385" s="177"/>
      <c r="N385" s="178"/>
      <c r="O385" s="178"/>
      <c r="P385" s="178"/>
      <c r="Q385" s="178"/>
      <c r="R385" s="178"/>
      <c r="S385" s="178"/>
      <c r="T385" s="179"/>
      <c r="AT385" s="173" t="s">
        <v>174</v>
      </c>
      <c r="AU385" s="173" t="s">
        <v>88</v>
      </c>
      <c r="AV385" s="13" t="s">
        <v>88</v>
      </c>
      <c r="AW385" s="13" t="s">
        <v>32</v>
      </c>
      <c r="AX385" s="13" t="s">
        <v>76</v>
      </c>
      <c r="AY385" s="173" t="s">
        <v>166</v>
      </c>
    </row>
    <row r="386" spans="1:65" s="13" customFormat="1">
      <c r="B386" s="171"/>
      <c r="D386" s="172" t="s">
        <v>174</v>
      </c>
      <c r="E386" s="173" t="s">
        <v>1</v>
      </c>
      <c r="F386" s="174" t="s">
        <v>633</v>
      </c>
      <c r="H386" s="175">
        <v>1753.92</v>
      </c>
      <c r="I386" s="176"/>
      <c r="L386" s="171"/>
      <c r="M386" s="177"/>
      <c r="N386" s="178"/>
      <c r="O386" s="178"/>
      <c r="P386" s="178"/>
      <c r="Q386" s="178"/>
      <c r="R386" s="178"/>
      <c r="S386" s="178"/>
      <c r="T386" s="179"/>
      <c r="AT386" s="173" t="s">
        <v>174</v>
      </c>
      <c r="AU386" s="173" t="s">
        <v>88</v>
      </c>
      <c r="AV386" s="13" t="s">
        <v>88</v>
      </c>
      <c r="AW386" s="13" t="s">
        <v>32</v>
      </c>
      <c r="AX386" s="13" t="s">
        <v>76</v>
      </c>
      <c r="AY386" s="173" t="s">
        <v>166</v>
      </c>
    </row>
    <row r="387" spans="1:65" s="14" customFormat="1">
      <c r="B387" s="190"/>
      <c r="D387" s="172" t="s">
        <v>174</v>
      </c>
      <c r="E387" s="191" t="s">
        <v>1</v>
      </c>
      <c r="F387" s="192" t="s">
        <v>239</v>
      </c>
      <c r="H387" s="193">
        <v>6114.08</v>
      </c>
      <c r="I387" s="194"/>
      <c r="L387" s="190"/>
      <c r="M387" s="195"/>
      <c r="N387" s="196"/>
      <c r="O387" s="196"/>
      <c r="P387" s="196"/>
      <c r="Q387" s="196"/>
      <c r="R387" s="196"/>
      <c r="S387" s="196"/>
      <c r="T387" s="197"/>
      <c r="AT387" s="191" t="s">
        <v>174</v>
      </c>
      <c r="AU387" s="191" t="s">
        <v>88</v>
      </c>
      <c r="AV387" s="14" t="s">
        <v>172</v>
      </c>
      <c r="AW387" s="14" t="s">
        <v>32</v>
      </c>
      <c r="AX387" s="14" t="s">
        <v>83</v>
      </c>
      <c r="AY387" s="191" t="s">
        <v>166</v>
      </c>
    </row>
    <row r="388" spans="1:65" s="2" customFormat="1" ht="24.2" customHeight="1">
      <c r="A388" s="33"/>
      <c r="B388" s="156"/>
      <c r="C388" s="180" t="s">
        <v>634</v>
      </c>
      <c r="D388" s="180" t="s">
        <v>200</v>
      </c>
      <c r="E388" s="181" t="s">
        <v>635</v>
      </c>
      <c r="F388" s="182" t="s">
        <v>636</v>
      </c>
      <c r="G388" s="183" t="s">
        <v>191</v>
      </c>
      <c r="H388" s="184">
        <v>4.3600000000000003</v>
      </c>
      <c r="I388" s="185"/>
      <c r="J388" s="184">
        <f>ROUND(I388*H388,3)</f>
        <v>0</v>
      </c>
      <c r="K388" s="186"/>
      <c r="L388" s="187"/>
      <c r="M388" s="188" t="s">
        <v>1</v>
      </c>
      <c r="N388" s="189" t="s">
        <v>42</v>
      </c>
      <c r="O388" s="62"/>
      <c r="P388" s="166">
        <f>O388*H388</f>
        <v>0</v>
      </c>
      <c r="Q388" s="166">
        <v>1</v>
      </c>
      <c r="R388" s="166">
        <f>Q388*H388</f>
        <v>4.3600000000000003</v>
      </c>
      <c r="S388" s="166">
        <v>0</v>
      </c>
      <c r="T388" s="167">
        <f>S388*H388</f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68" t="s">
        <v>637</v>
      </c>
      <c r="AT388" s="168" t="s">
        <v>200</v>
      </c>
      <c r="AU388" s="168" t="s">
        <v>88</v>
      </c>
      <c r="AY388" s="18" t="s">
        <v>166</v>
      </c>
      <c r="BE388" s="169">
        <f>IF(N388="základná",J388,0)</f>
        <v>0</v>
      </c>
      <c r="BF388" s="169">
        <f>IF(N388="znížená",J388,0)</f>
        <v>0</v>
      </c>
      <c r="BG388" s="169">
        <f>IF(N388="zákl. prenesená",J388,0)</f>
        <v>0</v>
      </c>
      <c r="BH388" s="169">
        <f>IF(N388="zníž. prenesená",J388,0)</f>
        <v>0</v>
      </c>
      <c r="BI388" s="169">
        <f>IF(N388="nulová",J388,0)</f>
        <v>0</v>
      </c>
      <c r="BJ388" s="18" t="s">
        <v>88</v>
      </c>
      <c r="BK388" s="170">
        <f>ROUND(I388*H388,3)</f>
        <v>0</v>
      </c>
      <c r="BL388" s="18" t="s">
        <v>637</v>
      </c>
      <c r="BM388" s="168" t="s">
        <v>638</v>
      </c>
    </row>
    <row r="389" spans="1:65" s="13" customFormat="1">
      <c r="B389" s="171"/>
      <c r="D389" s="172" t="s">
        <v>174</v>
      </c>
      <c r="E389" s="173" t="s">
        <v>1</v>
      </c>
      <c r="F389" s="174" t="s">
        <v>632</v>
      </c>
      <c r="H389" s="175">
        <v>4360.16</v>
      </c>
      <c r="I389" s="176"/>
      <c r="L389" s="171"/>
      <c r="M389" s="177"/>
      <c r="N389" s="178"/>
      <c r="O389" s="178"/>
      <c r="P389" s="178"/>
      <c r="Q389" s="178"/>
      <c r="R389" s="178"/>
      <c r="S389" s="178"/>
      <c r="T389" s="179"/>
      <c r="AT389" s="173" t="s">
        <v>174</v>
      </c>
      <c r="AU389" s="173" t="s">
        <v>88</v>
      </c>
      <c r="AV389" s="13" t="s">
        <v>88</v>
      </c>
      <c r="AW389" s="13" t="s">
        <v>32</v>
      </c>
      <c r="AX389" s="13" t="s">
        <v>83</v>
      </c>
      <c r="AY389" s="173" t="s">
        <v>166</v>
      </c>
    </row>
    <row r="390" spans="1:65" s="13" customFormat="1">
      <c r="B390" s="171"/>
      <c r="D390" s="172" t="s">
        <v>174</v>
      </c>
      <c r="F390" s="174" t="s">
        <v>639</v>
      </c>
      <c r="H390" s="175">
        <v>4.3600000000000003</v>
      </c>
      <c r="I390" s="176"/>
      <c r="L390" s="171"/>
      <c r="M390" s="177"/>
      <c r="N390" s="178"/>
      <c r="O390" s="178"/>
      <c r="P390" s="178"/>
      <c r="Q390" s="178"/>
      <c r="R390" s="178"/>
      <c r="S390" s="178"/>
      <c r="T390" s="179"/>
      <c r="AT390" s="173" t="s">
        <v>174</v>
      </c>
      <c r="AU390" s="173" t="s">
        <v>88</v>
      </c>
      <c r="AV390" s="13" t="s">
        <v>88</v>
      </c>
      <c r="AW390" s="13" t="s">
        <v>3</v>
      </c>
      <c r="AX390" s="13" t="s">
        <v>83</v>
      </c>
      <c r="AY390" s="173" t="s">
        <v>166</v>
      </c>
    </row>
    <row r="391" spans="1:65" s="2" customFormat="1" ht="24.2" customHeight="1">
      <c r="A391" s="33"/>
      <c r="B391" s="156"/>
      <c r="C391" s="180" t="s">
        <v>630</v>
      </c>
      <c r="D391" s="180" t="s">
        <v>200</v>
      </c>
      <c r="E391" s="181" t="s">
        <v>640</v>
      </c>
      <c r="F391" s="182" t="s">
        <v>641</v>
      </c>
      <c r="G391" s="183" t="s">
        <v>191</v>
      </c>
      <c r="H391" s="184">
        <v>1.754</v>
      </c>
      <c r="I391" s="185"/>
      <c r="J391" s="184">
        <f>ROUND(I391*H391,3)</f>
        <v>0</v>
      </c>
      <c r="K391" s="186"/>
      <c r="L391" s="187"/>
      <c r="M391" s="188" t="s">
        <v>1</v>
      </c>
      <c r="N391" s="189" t="s">
        <v>42</v>
      </c>
      <c r="O391" s="62"/>
      <c r="P391" s="166">
        <f>O391*H391</f>
        <v>0</v>
      </c>
      <c r="Q391" s="166">
        <v>1</v>
      </c>
      <c r="R391" s="166">
        <f>Q391*H391</f>
        <v>1.754</v>
      </c>
      <c r="S391" s="166">
        <v>0</v>
      </c>
      <c r="T391" s="167">
        <f>S391*H391</f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68" t="s">
        <v>637</v>
      </c>
      <c r="AT391" s="168" t="s">
        <v>200</v>
      </c>
      <c r="AU391" s="168" t="s">
        <v>88</v>
      </c>
      <c r="AY391" s="18" t="s">
        <v>166</v>
      </c>
      <c r="BE391" s="169">
        <f>IF(N391="základná",J391,0)</f>
        <v>0</v>
      </c>
      <c r="BF391" s="169">
        <f>IF(N391="znížená",J391,0)</f>
        <v>0</v>
      </c>
      <c r="BG391" s="169">
        <f>IF(N391="zákl. prenesená",J391,0)</f>
        <v>0</v>
      </c>
      <c r="BH391" s="169">
        <f>IF(N391="zníž. prenesená",J391,0)</f>
        <v>0</v>
      </c>
      <c r="BI391" s="169">
        <f>IF(N391="nulová",J391,0)</f>
        <v>0</v>
      </c>
      <c r="BJ391" s="18" t="s">
        <v>88</v>
      </c>
      <c r="BK391" s="170">
        <f>ROUND(I391*H391,3)</f>
        <v>0</v>
      </c>
      <c r="BL391" s="18" t="s">
        <v>637</v>
      </c>
      <c r="BM391" s="168" t="s">
        <v>642</v>
      </c>
    </row>
    <row r="392" spans="1:65" s="13" customFormat="1">
      <c r="B392" s="171"/>
      <c r="D392" s="172" t="s">
        <v>174</v>
      </c>
      <c r="E392" s="173" t="s">
        <v>1</v>
      </c>
      <c r="F392" s="174" t="s">
        <v>643</v>
      </c>
      <c r="H392" s="175">
        <v>1.754</v>
      </c>
      <c r="I392" s="176"/>
      <c r="L392" s="171"/>
      <c r="M392" s="218"/>
      <c r="N392" s="219"/>
      <c r="O392" s="219"/>
      <c r="P392" s="219"/>
      <c r="Q392" s="219"/>
      <c r="R392" s="219"/>
      <c r="S392" s="219"/>
      <c r="T392" s="220"/>
      <c r="AT392" s="173" t="s">
        <v>174</v>
      </c>
      <c r="AU392" s="173" t="s">
        <v>88</v>
      </c>
      <c r="AV392" s="13" t="s">
        <v>88</v>
      </c>
      <c r="AW392" s="13" t="s">
        <v>32</v>
      </c>
      <c r="AX392" s="13" t="s">
        <v>83</v>
      </c>
      <c r="AY392" s="173" t="s">
        <v>166</v>
      </c>
    </row>
    <row r="393" spans="1:65" s="2" customFormat="1" ht="6.95" customHeight="1">
      <c r="A393" s="33"/>
      <c r="B393" s="51"/>
      <c r="C393" s="52"/>
      <c r="D393" s="52"/>
      <c r="E393" s="52"/>
      <c r="F393" s="52"/>
      <c r="G393" s="52"/>
      <c r="H393" s="52"/>
      <c r="I393" s="52"/>
      <c r="J393" s="52"/>
      <c r="K393" s="52"/>
      <c r="L393" s="34"/>
      <c r="M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</row>
  </sheetData>
  <autoFilter ref="C139:K392" xr:uid="{00000000-0009-0000-0000-000002000000}"/>
  <mergeCells count="15">
    <mergeCell ref="E126:H126"/>
    <mergeCell ref="E130:H130"/>
    <mergeCell ref="E128:H128"/>
    <mergeCell ref="E132:H13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71"/>
  <sheetViews>
    <sheetView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100</v>
      </c>
    </row>
    <row r="3" spans="1:46" s="1" customFormat="1" ht="6.95" hidden="1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hidden="1" customHeight="1">
      <c r="B4" s="21"/>
      <c r="D4" s="22" t="s">
        <v>134</v>
      </c>
      <c r="L4" s="21"/>
      <c r="M4" s="102" t="s">
        <v>9</v>
      </c>
      <c r="AT4" s="18" t="s">
        <v>3</v>
      </c>
    </row>
    <row r="5" spans="1:46" s="1" customFormat="1" ht="6.95" hidden="1" customHeight="1">
      <c r="B5" s="21"/>
      <c r="L5" s="21"/>
    </row>
    <row r="6" spans="1:46" s="1" customFormat="1" ht="12" hidden="1" customHeight="1">
      <c r="B6" s="21"/>
      <c r="D6" s="28" t="s">
        <v>14</v>
      </c>
      <c r="L6" s="21"/>
    </row>
    <row r="7" spans="1:46" s="1" customFormat="1" ht="16.5" hidden="1" customHeight="1">
      <c r="B7" s="21"/>
      <c r="E7" s="281" t="str">
        <f>Rekapitulácia!K6</f>
        <v>Syráreň - sociálne zázemie 2. NP</v>
      </c>
      <c r="F7" s="282"/>
      <c r="G7" s="282"/>
      <c r="H7" s="282"/>
      <c r="L7" s="21"/>
    </row>
    <row r="8" spans="1:46" s="1" customFormat="1" ht="12" hidden="1" customHeight="1">
      <c r="B8" s="21"/>
      <c r="D8" s="28" t="s">
        <v>135</v>
      </c>
      <c r="L8" s="21"/>
    </row>
    <row r="9" spans="1:46" s="2" customFormat="1" ht="16.5" hidden="1" customHeight="1">
      <c r="A9" s="33"/>
      <c r="B9" s="34"/>
      <c r="C9" s="33"/>
      <c r="D9" s="33"/>
      <c r="E9" s="281" t="s">
        <v>136</v>
      </c>
      <c r="F9" s="284"/>
      <c r="G9" s="284"/>
      <c r="H9" s="284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hidden="1" customHeight="1">
      <c r="A10" s="33"/>
      <c r="B10" s="34"/>
      <c r="C10" s="33"/>
      <c r="D10" s="28" t="s">
        <v>137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30" hidden="1" customHeight="1">
      <c r="A11" s="33"/>
      <c r="B11" s="34"/>
      <c r="C11" s="33"/>
      <c r="D11" s="33"/>
      <c r="E11" s="272" t="s">
        <v>644</v>
      </c>
      <c r="F11" s="284"/>
      <c r="G11" s="284"/>
      <c r="H11" s="284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idden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hidden="1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hidden="1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>
        <f>Rekapitulácia!AN8</f>
        <v>44612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hidden="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hidden="1" customHeight="1">
      <c r="A16" s="33"/>
      <c r="B16" s="34"/>
      <c r="C16" s="33"/>
      <c r="D16" s="28" t="s">
        <v>21</v>
      </c>
      <c r="E16" s="33"/>
      <c r="F16" s="33"/>
      <c r="G16" s="33"/>
      <c r="H16" s="33"/>
      <c r="I16" s="28" t="s">
        <v>22</v>
      </c>
      <c r="J16" s="26" t="s">
        <v>23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hidden="1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26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hidden="1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hidden="1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22</v>
      </c>
      <c r="J19" s="29" t="str">
        <f>Rekapitulácia!AN13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hidden="1" customHeight="1">
      <c r="A20" s="33"/>
      <c r="B20" s="34"/>
      <c r="C20" s="33"/>
      <c r="D20" s="33"/>
      <c r="E20" s="285" t="str">
        <f>Rekapitulácia!E14</f>
        <v>Vyplň údaj</v>
      </c>
      <c r="F20" s="263"/>
      <c r="G20" s="263"/>
      <c r="H20" s="263"/>
      <c r="I20" s="28" t="s">
        <v>25</v>
      </c>
      <c r="J20" s="29" t="str">
        <f>Rekapitulácia!AN14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hidden="1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hidden="1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22</v>
      </c>
      <c r="J22" s="26" t="s">
        <v>30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hidden="1" customHeight="1">
      <c r="A23" s="33"/>
      <c r="B23" s="34"/>
      <c r="C23" s="33"/>
      <c r="D23" s="33"/>
      <c r="E23" s="26" t="s">
        <v>31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hidden="1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hidden="1" customHeight="1">
      <c r="A25" s="33"/>
      <c r="B25" s="34"/>
      <c r="C25" s="33"/>
      <c r="D25" s="28" t="s">
        <v>34</v>
      </c>
      <c r="E25" s="33"/>
      <c r="F25" s="33"/>
      <c r="G25" s="33"/>
      <c r="H25" s="33"/>
      <c r="I25" s="28" t="s">
        <v>22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hidden="1" customHeight="1">
      <c r="A26" s="33"/>
      <c r="B26" s="34"/>
      <c r="C26" s="33"/>
      <c r="D26" s="33"/>
      <c r="E26" s="26" t="s">
        <v>31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hidden="1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hidden="1" customHeight="1">
      <c r="A28" s="33"/>
      <c r="B28" s="34"/>
      <c r="C28" s="33"/>
      <c r="D28" s="28" t="s">
        <v>35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hidden="1" customHeight="1">
      <c r="A29" s="104"/>
      <c r="B29" s="105"/>
      <c r="C29" s="104"/>
      <c r="D29" s="104"/>
      <c r="E29" s="267" t="s">
        <v>1</v>
      </c>
      <c r="F29" s="267"/>
      <c r="G29" s="267"/>
      <c r="H29" s="267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hidden="1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hidden="1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hidden="1" customHeight="1">
      <c r="A32" s="33"/>
      <c r="B32" s="34"/>
      <c r="C32" s="33"/>
      <c r="D32" s="107" t="s">
        <v>36</v>
      </c>
      <c r="E32" s="33"/>
      <c r="F32" s="33"/>
      <c r="G32" s="33"/>
      <c r="H32" s="33"/>
      <c r="I32" s="33"/>
      <c r="J32" s="75">
        <f>ROUND(J126,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hidden="1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4"/>
      <c r="C34" s="33"/>
      <c r="D34" s="33"/>
      <c r="E34" s="33"/>
      <c r="F34" s="37" t="s">
        <v>38</v>
      </c>
      <c r="G34" s="33"/>
      <c r="H34" s="33"/>
      <c r="I34" s="37" t="s">
        <v>37</v>
      </c>
      <c r="J34" s="37" t="s">
        <v>39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103" t="s">
        <v>40</v>
      </c>
      <c r="E35" s="39" t="s">
        <v>41</v>
      </c>
      <c r="F35" s="108">
        <f>ROUND((SUM(BE126:BE170)),  2)</f>
        <v>0</v>
      </c>
      <c r="G35" s="109"/>
      <c r="H35" s="109"/>
      <c r="I35" s="110">
        <v>0.2</v>
      </c>
      <c r="J35" s="108">
        <f>ROUND(((SUM(BE126:BE170))*I35),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39" t="s">
        <v>42</v>
      </c>
      <c r="F36" s="108">
        <f>ROUND((SUM(BF126:BF170)),  2)</f>
        <v>0</v>
      </c>
      <c r="G36" s="109"/>
      <c r="H36" s="109"/>
      <c r="I36" s="110">
        <v>0.2</v>
      </c>
      <c r="J36" s="108">
        <f>ROUND(((SUM(BF126:BF170))*I36),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43</v>
      </c>
      <c r="F37" s="111">
        <f>ROUND((SUM(BG126:BG170)),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44</v>
      </c>
      <c r="F38" s="111">
        <f>ROUND((SUM(BH126:BH170)),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45</v>
      </c>
      <c r="F39" s="108">
        <f>ROUND((SUM(BI126:BI170)),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hidden="1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hidden="1" customHeight="1">
      <c r="A41" s="33"/>
      <c r="B41" s="34"/>
      <c r="C41" s="113"/>
      <c r="D41" s="114" t="s">
        <v>46</v>
      </c>
      <c r="E41" s="64"/>
      <c r="F41" s="64"/>
      <c r="G41" s="115" t="s">
        <v>47</v>
      </c>
      <c r="H41" s="116" t="s">
        <v>48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hidden="1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hidden="1" customHeight="1">
      <c r="B43" s="21"/>
      <c r="L43" s="21"/>
    </row>
    <row r="44" spans="1:31" s="1" customFormat="1" ht="14.45" hidden="1" customHeight="1">
      <c r="B44" s="21"/>
      <c r="L44" s="21"/>
    </row>
    <row r="45" spans="1:31" s="1" customFormat="1" ht="14.45" hidden="1" customHeight="1">
      <c r="B45" s="21"/>
      <c r="L45" s="21"/>
    </row>
    <row r="46" spans="1:31" s="1" customFormat="1" ht="14.45" hidden="1" customHeight="1">
      <c r="B46" s="21"/>
      <c r="L46" s="21"/>
    </row>
    <row r="47" spans="1:31" s="1" customFormat="1" ht="14.45" hidden="1" customHeight="1">
      <c r="B47" s="21"/>
      <c r="L47" s="21"/>
    </row>
    <row r="48" spans="1:31" s="1" customFormat="1" ht="14.45" hidden="1" customHeight="1">
      <c r="B48" s="21"/>
      <c r="L48" s="21"/>
    </row>
    <row r="49" spans="1:31" s="1" customFormat="1" ht="14.45" hidden="1" customHeight="1">
      <c r="B49" s="21"/>
      <c r="L49" s="21"/>
    </row>
    <row r="50" spans="1:31" s="2" customFormat="1" ht="14.45" hidden="1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idden="1">
      <c r="B51" s="21"/>
      <c r="L51" s="21"/>
    </row>
    <row r="52" spans="1:31" hidden="1">
      <c r="B52" s="21"/>
      <c r="L52" s="21"/>
    </row>
    <row r="53" spans="1:31" hidden="1">
      <c r="B53" s="21"/>
      <c r="L53" s="21"/>
    </row>
    <row r="54" spans="1:31" hidden="1">
      <c r="B54" s="21"/>
      <c r="L54" s="21"/>
    </row>
    <row r="55" spans="1:31" hidden="1">
      <c r="B55" s="21"/>
      <c r="L55" s="21"/>
    </row>
    <row r="56" spans="1:31" hidden="1">
      <c r="B56" s="21"/>
      <c r="L56" s="21"/>
    </row>
    <row r="57" spans="1:31" hidden="1">
      <c r="B57" s="21"/>
      <c r="L57" s="21"/>
    </row>
    <row r="58" spans="1:31" hidden="1">
      <c r="B58" s="21"/>
      <c r="L58" s="21"/>
    </row>
    <row r="59" spans="1:31" hidden="1">
      <c r="B59" s="21"/>
      <c r="L59" s="21"/>
    </row>
    <row r="60" spans="1:31" hidden="1">
      <c r="B60" s="21"/>
      <c r="L60" s="21"/>
    </row>
    <row r="61" spans="1:31" s="2" customFormat="1" ht="12.75" hidden="1">
      <c r="A61" s="33"/>
      <c r="B61" s="34"/>
      <c r="C61" s="33"/>
      <c r="D61" s="49" t="s">
        <v>51</v>
      </c>
      <c r="E61" s="36"/>
      <c r="F61" s="119" t="s">
        <v>52</v>
      </c>
      <c r="G61" s="49" t="s">
        <v>51</v>
      </c>
      <c r="H61" s="36"/>
      <c r="I61" s="36"/>
      <c r="J61" s="120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idden="1">
      <c r="B62" s="21"/>
      <c r="L62" s="21"/>
    </row>
    <row r="63" spans="1:31" hidden="1">
      <c r="B63" s="21"/>
      <c r="L63" s="21"/>
    </row>
    <row r="64" spans="1:31" hidden="1">
      <c r="B64" s="21"/>
      <c r="L64" s="21"/>
    </row>
    <row r="65" spans="1:31" s="2" customFormat="1" ht="12.75" hidden="1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idden="1">
      <c r="B66" s="21"/>
      <c r="L66" s="21"/>
    </row>
    <row r="67" spans="1:31" hidden="1">
      <c r="B67" s="21"/>
      <c r="L67" s="21"/>
    </row>
    <row r="68" spans="1:31" hidden="1">
      <c r="B68" s="21"/>
      <c r="L68" s="21"/>
    </row>
    <row r="69" spans="1:31" hidden="1">
      <c r="B69" s="21"/>
      <c r="L69" s="21"/>
    </row>
    <row r="70" spans="1:31" hidden="1">
      <c r="B70" s="21"/>
      <c r="L70" s="21"/>
    </row>
    <row r="71" spans="1:31" hidden="1">
      <c r="B71" s="21"/>
      <c r="L71" s="21"/>
    </row>
    <row r="72" spans="1:31" hidden="1">
      <c r="B72" s="21"/>
      <c r="L72" s="21"/>
    </row>
    <row r="73" spans="1:31" hidden="1">
      <c r="B73" s="21"/>
      <c r="L73" s="21"/>
    </row>
    <row r="74" spans="1:31" hidden="1">
      <c r="B74" s="21"/>
      <c r="L74" s="21"/>
    </row>
    <row r="75" spans="1:31" hidden="1">
      <c r="B75" s="21"/>
      <c r="L75" s="21"/>
    </row>
    <row r="76" spans="1:31" s="2" customFormat="1" ht="12.75" hidden="1">
      <c r="A76" s="33"/>
      <c r="B76" s="34"/>
      <c r="C76" s="33"/>
      <c r="D76" s="49" t="s">
        <v>51</v>
      </c>
      <c r="E76" s="36"/>
      <c r="F76" s="119" t="s">
        <v>52</v>
      </c>
      <c r="G76" s="49" t="s">
        <v>51</v>
      </c>
      <c r="H76" s="36"/>
      <c r="I76" s="36"/>
      <c r="J76" s="120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hidden="1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idden="1"/>
    <row r="79" spans="1:31" hidden="1"/>
    <row r="80" spans="1:31" hidden="1"/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141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81" t="str">
        <f>E7</f>
        <v>Syráreň - sociálne zázemie 2. NP</v>
      </c>
      <c r="F85" s="282"/>
      <c r="G85" s="282"/>
      <c r="H85" s="282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135</v>
      </c>
      <c r="L86" s="21"/>
    </row>
    <row r="87" spans="1:31" s="2" customFormat="1" ht="16.5" customHeight="1">
      <c r="A87" s="33"/>
      <c r="B87" s="34"/>
      <c r="C87" s="33"/>
      <c r="D87" s="33"/>
      <c r="E87" s="281" t="s">
        <v>136</v>
      </c>
      <c r="F87" s="284"/>
      <c r="G87" s="284"/>
      <c r="H87" s="284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137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30" customHeight="1">
      <c r="A89" s="33"/>
      <c r="B89" s="34"/>
      <c r="C89" s="33"/>
      <c r="D89" s="33"/>
      <c r="E89" s="272" t="str">
        <f>E11</f>
        <v>2022-0313 - 1.3 Odvodnenie strechy schodiska, prekládka kanalizácie D 350 mm</v>
      </c>
      <c r="F89" s="284"/>
      <c r="G89" s="284"/>
      <c r="H89" s="284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Bánovce na Bebravou</v>
      </c>
      <c r="G91" s="33"/>
      <c r="H91" s="33"/>
      <c r="I91" s="28" t="s">
        <v>20</v>
      </c>
      <c r="J91" s="59">
        <f>IF(J14="","",J14)</f>
        <v>44612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21</v>
      </c>
      <c r="D93" s="33"/>
      <c r="E93" s="33"/>
      <c r="F93" s="26" t="str">
        <f>E17</f>
        <v>MILSY a.s.</v>
      </c>
      <c r="G93" s="33"/>
      <c r="H93" s="33"/>
      <c r="I93" s="28" t="s">
        <v>29</v>
      </c>
      <c r="J93" s="31" t="str">
        <f>E23</f>
        <v>Ing. Ivan Leitmann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34</v>
      </c>
      <c r="J94" s="31" t="str">
        <f>E26</f>
        <v>Ing. Ivan Leitmann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142</v>
      </c>
      <c r="D96" s="113"/>
      <c r="E96" s="113"/>
      <c r="F96" s="113"/>
      <c r="G96" s="113"/>
      <c r="H96" s="113"/>
      <c r="I96" s="113"/>
      <c r="J96" s="122" t="s">
        <v>143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144</v>
      </c>
      <c r="D98" s="33"/>
      <c r="E98" s="33"/>
      <c r="F98" s="33"/>
      <c r="G98" s="33"/>
      <c r="H98" s="33"/>
      <c r="I98" s="33"/>
      <c r="J98" s="75">
        <f>J126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145</v>
      </c>
    </row>
    <row r="99" spans="1:47" s="9" customFormat="1" ht="24.95" customHeight="1">
      <c r="B99" s="124"/>
      <c r="D99" s="125" t="s">
        <v>146</v>
      </c>
      <c r="E99" s="126"/>
      <c r="F99" s="126"/>
      <c r="G99" s="126"/>
      <c r="H99" s="126"/>
      <c r="I99" s="126"/>
      <c r="J99" s="127">
        <f>J127</f>
        <v>0</v>
      </c>
      <c r="L99" s="124"/>
    </row>
    <row r="100" spans="1:47" s="10" customFormat="1" ht="19.899999999999999" customHeight="1">
      <c r="B100" s="128"/>
      <c r="D100" s="129" t="s">
        <v>147</v>
      </c>
      <c r="E100" s="130"/>
      <c r="F100" s="130"/>
      <c r="G100" s="130"/>
      <c r="H100" s="130"/>
      <c r="I100" s="130"/>
      <c r="J100" s="131">
        <f>J128</f>
        <v>0</v>
      </c>
      <c r="L100" s="128"/>
    </row>
    <row r="101" spans="1:47" s="10" customFormat="1" ht="19.899999999999999" customHeight="1">
      <c r="B101" s="128"/>
      <c r="D101" s="129" t="s">
        <v>645</v>
      </c>
      <c r="E101" s="130"/>
      <c r="F101" s="130"/>
      <c r="G101" s="130"/>
      <c r="H101" s="130"/>
      <c r="I101" s="130"/>
      <c r="J101" s="131">
        <f>J139</f>
        <v>0</v>
      </c>
      <c r="L101" s="128"/>
    </row>
    <row r="102" spans="1:47" s="10" customFormat="1" ht="19.899999999999999" customHeight="1">
      <c r="B102" s="128"/>
      <c r="D102" s="129" t="s">
        <v>646</v>
      </c>
      <c r="E102" s="130"/>
      <c r="F102" s="130"/>
      <c r="G102" s="130"/>
      <c r="H102" s="130"/>
      <c r="I102" s="130"/>
      <c r="J102" s="131">
        <f>J141</f>
        <v>0</v>
      </c>
      <c r="L102" s="128"/>
    </row>
    <row r="103" spans="1:47" s="10" customFormat="1" ht="19.899999999999999" customHeight="1">
      <c r="B103" s="128"/>
      <c r="D103" s="129" t="s">
        <v>151</v>
      </c>
      <c r="E103" s="130"/>
      <c r="F103" s="130"/>
      <c r="G103" s="130"/>
      <c r="H103" s="130"/>
      <c r="I103" s="130"/>
      <c r="J103" s="131">
        <f>J167</f>
        <v>0</v>
      </c>
      <c r="L103" s="128"/>
    </row>
    <row r="104" spans="1:47" s="9" customFormat="1" ht="24.95" customHeight="1">
      <c r="B104" s="124"/>
      <c r="D104" s="125" t="s">
        <v>647</v>
      </c>
      <c r="E104" s="126"/>
      <c r="F104" s="126"/>
      <c r="G104" s="126"/>
      <c r="H104" s="126"/>
      <c r="I104" s="126"/>
      <c r="J104" s="127">
        <f>J169</f>
        <v>0</v>
      </c>
      <c r="L104" s="124"/>
    </row>
    <row r="105" spans="1:47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47" s="2" customFormat="1" ht="6.95" customHeight="1">
      <c r="A106" s="33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47" s="2" customFormat="1" ht="6.95" customHeight="1">
      <c r="A110" s="3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4.95" customHeight="1">
      <c r="A111" s="33"/>
      <c r="B111" s="34"/>
      <c r="C111" s="22" t="s">
        <v>152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12" customHeight="1">
      <c r="A113" s="33"/>
      <c r="B113" s="34"/>
      <c r="C113" s="28" t="s">
        <v>14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6.5" customHeight="1">
      <c r="A114" s="33"/>
      <c r="B114" s="34"/>
      <c r="C114" s="33"/>
      <c r="D114" s="33"/>
      <c r="E114" s="281" t="str">
        <f>E7</f>
        <v>Syráreň - sociálne zázemie 2. NP</v>
      </c>
      <c r="F114" s="282"/>
      <c r="G114" s="282"/>
      <c r="H114" s="282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1" customFormat="1" ht="12" customHeight="1">
      <c r="B115" s="21"/>
      <c r="C115" s="28" t="s">
        <v>135</v>
      </c>
      <c r="L115" s="21"/>
    </row>
    <row r="116" spans="1:63" s="2" customFormat="1" ht="16.5" customHeight="1">
      <c r="A116" s="33"/>
      <c r="B116" s="34"/>
      <c r="C116" s="33"/>
      <c r="D116" s="33"/>
      <c r="E116" s="281" t="s">
        <v>136</v>
      </c>
      <c r="F116" s="284"/>
      <c r="G116" s="284"/>
      <c r="H116" s="284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137</v>
      </c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30" customHeight="1">
      <c r="A118" s="33"/>
      <c r="B118" s="34"/>
      <c r="C118" s="33"/>
      <c r="D118" s="33"/>
      <c r="E118" s="272" t="str">
        <f>E11</f>
        <v>2022-0313 - 1.3 Odvodnenie strechy schodiska, prekládka kanalizácie D 350 mm</v>
      </c>
      <c r="F118" s="284"/>
      <c r="G118" s="284"/>
      <c r="H118" s="284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18</v>
      </c>
      <c r="D120" s="33"/>
      <c r="E120" s="33"/>
      <c r="F120" s="26" t="str">
        <f>F14</f>
        <v>Bánovce na Bebravou</v>
      </c>
      <c r="G120" s="33"/>
      <c r="H120" s="33"/>
      <c r="I120" s="28" t="s">
        <v>20</v>
      </c>
      <c r="J120" s="59">
        <f>IF(J14="","",J14)</f>
        <v>44612</v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5.2" customHeight="1">
      <c r="A122" s="33"/>
      <c r="B122" s="34"/>
      <c r="C122" s="28" t="s">
        <v>21</v>
      </c>
      <c r="D122" s="33"/>
      <c r="E122" s="33"/>
      <c r="F122" s="26" t="str">
        <f>E17</f>
        <v>MILSY a.s.</v>
      </c>
      <c r="G122" s="33"/>
      <c r="H122" s="33"/>
      <c r="I122" s="28" t="s">
        <v>29</v>
      </c>
      <c r="J122" s="31" t="str">
        <f>E23</f>
        <v>Ing. Ivan Leitmann</v>
      </c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" customHeight="1">
      <c r="A123" s="33"/>
      <c r="B123" s="34"/>
      <c r="C123" s="28" t="s">
        <v>27</v>
      </c>
      <c r="D123" s="33"/>
      <c r="E123" s="33"/>
      <c r="F123" s="26" t="str">
        <f>IF(E20="","",E20)</f>
        <v>Vyplň údaj</v>
      </c>
      <c r="G123" s="33"/>
      <c r="H123" s="33"/>
      <c r="I123" s="28" t="s">
        <v>34</v>
      </c>
      <c r="J123" s="31" t="str">
        <f>E26</f>
        <v>Ing. Ivan Leitmann</v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3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32"/>
      <c r="B125" s="133"/>
      <c r="C125" s="134" t="s">
        <v>153</v>
      </c>
      <c r="D125" s="135" t="s">
        <v>61</v>
      </c>
      <c r="E125" s="135" t="s">
        <v>57</v>
      </c>
      <c r="F125" s="135" t="s">
        <v>58</v>
      </c>
      <c r="G125" s="135" t="s">
        <v>154</v>
      </c>
      <c r="H125" s="135" t="s">
        <v>155</v>
      </c>
      <c r="I125" s="135" t="s">
        <v>156</v>
      </c>
      <c r="J125" s="136" t="s">
        <v>143</v>
      </c>
      <c r="K125" s="137" t="s">
        <v>157</v>
      </c>
      <c r="L125" s="138"/>
      <c r="M125" s="66" t="s">
        <v>1</v>
      </c>
      <c r="N125" s="67" t="s">
        <v>40</v>
      </c>
      <c r="O125" s="67" t="s">
        <v>158</v>
      </c>
      <c r="P125" s="67" t="s">
        <v>159</v>
      </c>
      <c r="Q125" s="67" t="s">
        <v>160</v>
      </c>
      <c r="R125" s="67" t="s">
        <v>161</v>
      </c>
      <c r="S125" s="67" t="s">
        <v>162</v>
      </c>
      <c r="T125" s="68" t="s">
        <v>163</v>
      </c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</row>
    <row r="126" spans="1:63" s="2" customFormat="1" ht="22.9" customHeight="1">
      <c r="A126" s="33"/>
      <c r="B126" s="34"/>
      <c r="C126" s="73" t="s">
        <v>144</v>
      </c>
      <c r="D126" s="33"/>
      <c r="E126" s="33"/>
      <c r="F126" s="33"/>
      <c r="G126" s="33"/>
      <c r="H126" s="33"/>
      <c r="I126" s="33"/>
      <c r="J126" s="139">
        <f>BK126</f>
        <v>0</v>
      </c>
      <c r="K126" s="33"/>
      <c r="L126" s="34"/>
      <c r="M126" s="69"/>
      <c r="N126" s="60"/>
      <c r="O126" s="70"/>
      <c r="P126" s="140">
        <f>P127+P169</f>
        <v>0</v>
      </c>
      <c r="Q126" s="70"/>
      <c r="R126" s="140">
        <f>R127+R169</f>
        <v>0</v>
      </c>
      <c r="S126" s="70"/>
      <c r="T126" s="141">
        <f>T127+T169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75</v>
      </c>
      <c r="AU126" s="18" t="s">
        <v>145</v>
      </c>
      <c r="BK126" s="142">
        <f>BK127+BK169</f>
        <v>0</v>
      </c>
    </row>
    <row r="127" spans="1:63" s="12" customFormat="1" ht="25.9" customHeight="1">
      <c r="B127" s="143"/>
      <c r="D127" s="144" t="s">
        <v>75</v>
      </c>
      <c r="E127" s="145" t="s">
        <v>164</v>
      </c>
      <c r="F127" s="145" t="s">
        <v>165</v>
      </c>
      <c r="I127" s="146"/>
      <c r="J127" s="147">
        <f>BK127</f>
        <v>0</v>
      </c>
      <c r="L127" s="143"/>
      <c r="M127" s="148"/>
      <c r="N127" s="149"/>
      <c r="O127" s="149"/>
      <c r="P127" s="150">
        <f>P128+P139+P141+P167</f>
        <v>0</v>
      </c>
      <c r="Q127" s="149"/>
      <c r="R127" s="150">
        <f>R128+R139+R141+R167</f>
        <v>0</v>
      </c>
      <c r="S127" s="149"/>
      <c r="T127" s="151">
        <f>T128+T139+T141+T167</f>
        <v>0</v>
      </c>
      <c r="AR127" s="144" t="s">
        <v>83</v>
      </c>
      <c r="AT127" s="152" t="s">
        <v>75</v>
      </c>
      <c r="AU127" s="152" t="s">
        <v>76</v>
      </c>
      <c r="AY127" s="144" t="s">
        <v>166</v>
      </c>
      <c r="BK127" s="153">
        <f>BK128+BK139+BK141+BK167</f>
        <v>0</v>
      </c>
    </row>
    <row r="128" spans="1:63" s="12" customFormat="1" ht="22.9" customHeight="1">
      <c r="B128" s="143"/>
      <c r="D128" s="144" t="s">
        <v>75</v>
      </c>
      <c r="E128" s="154" t="s">
        <v>83</v>
      </c>
      <c r="F128" s="154" t="s">
        <v>167</v>
      </c>
      <c r="I128" s="146"/>
      <c r="J128" s="155">
        <f>BK128</f>
        <v>0</v>
      </c>
      <c r="L128" s="143"/>
      <c r="M128" s="148"/>
      <c r="N128" s="149"/>
      <c r="O128" s="149"/>
      <c r="P128" s="150">
        <f>SUM(P129:P138)</f>
        <v>0</v>
      </c>
      <c r="Q128" s="149"/>
      <c r="R128" s="150">
        <f>SUM(R129:R138)</f>
        <v>0</v>
      </c>
      <c r="S128" s="149"/>
      <c r="T128" s="151">
        <f>SUM(T129:T138)</f>
        <v>0</v>
      </c>
      <c r="AR128" s="144" t="s">
        <v>83</v>
      </c>
      <c r="AT128" s="152" t="s">
        <v>75</v>
      </c>
      <c r="AU128" s="152" t="s">
        <v>83</v>
      </c>
      <c r="AY128" s="144" t="s">
        <v>166</v>
      </c>
      <c r="BK128" s="153">
        <f>SUM(BK129:BK138)</f>
        <v>0</v>
      </c>
    </row>
    <row r="129" spans="1:65" s="2" customFormat="1" ht="24.2" customHeight="1">
      <c r="A129" s="33"/>
      <c r="B129" s="156"/>
      <c r="C129" s="157" t="s">
        <v>83</v>
      </c>
      <c r="D129" s="157" t="s">
        <v>168</v>
      </c>
      <c r="E129" s="158" t="s">
        <v>648</v>
      </c>
      <c r="F129" s="159" t="s">
        <v>649</v>
      </c>
      <c r="G129" s="160" t="s">
        <v>178</v>
      </c>
      <c r="H129" s="161">
        <v>12.227</v>
      </c>
      <c r="I129" s="162"/>
      <c r="J129" s="161">
        <f t="shared" ref="J129:J138" si="0">ROUND(I129*H129,3)</f>
        <v>0</v>
      </c>
      <c r="K129" s="163"/>
      <c r="L129" s="34"/>
      <c r="M129" s="164" t="s">
        <v>1</v>
      </c>
      <c r="N129" s="165" t="s">
        <v>42</v>
      </c>
      <c r="O129" s="62"/>
      <c r="P129" s="166">
        <f t="shared" ref="P129:P138" si="1">O129*H129</f>
        <v>0</v>
      </c>
      <c r="Q129" s="166">
        <v>0</v>
      </c>
      <c r="R129" s="166">
        <f t="shared" ref="R129:R138" si="2">Q129*H129</f>
        <v>0</v>
      </c>
      <c r="S129" s="166">
        <v>0</v>
      </c>
      <c r="T129" s="167">
        <f t="shared" ref="T129:T138" si="3"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8" t="s">
        <v>172</v>
      </c>
      <c r="AT129" s="168" t="s">
        <v>168</v>
      </c>
      <c r="AU129" s="168" t="s">
        <v>88</v>
      </c>
      <c r="AY129" s="18" t="s">
        <v>166</v>
      </c>
      <c r="BE129" s="169">
        <f t="shared" ref="BE129:BE138" si="4">IF(N129="základná",J129,0)</f>
        <v>0</v>
      </c>
      <c r="BF129" s="169">
        <f t="shared" ref="BF129:BF138" si="5">IF(N129="znížená",J129,0)</f>
        <v>0</v>
      </c>
      <c r="BG129" s="169">
        <f t="shared" ref="BG129:BG138" si="6">IF(N129="zákl. prenesená",J129,0)</f>
        <v>0</v>
      </c>
      <c r="BH129" s="169">
        <f t="shared" ref="BH129:BH138" si="7">IF(N129="zníž. prenesená",J129,0)</f>
        <v>0</v>
      </c>
      <c r="BI129" s="169">
        <f t="shared" ref="BI129:BI138" si="8">IF(N129="nulová",J129,0)</f>
        <v>0</v>
      </c>
      <c r="BJ129" s="18" t="s">
        <v>88</v>
      </c>
      <c r="BK129" s="170">
        <f t="shared" ref="BK129:BK138" si="9">ROUND(I129*H129,3)</f>
        <v>0</v>
      </c>
      <c r="BL129" s="18" t="s">
        <v>172</v>
      </c>
      <c r="BM129" s="168" t="s">
        <v>650</v>
      </c>
    </row>
    <row r="130" spans="1:65" s="2" customFormat="1" ht="24.2" customHeight="1">
      <c r="A130" s="33"/>
      <c r="B130" s="156"/>
      <c r="C130" s="157" t="s">
        <v>88</v>
      </c>
      <c r="D130" s="157" t="s">
        <v>168</v>
      </c>
      <c r="E130" s="158" t="s">
        <v>651</v>
      </c>
      <c r="F130" s="159" t="s">
        <v>652</v>
      </c>
      <c r="G130" s="160" t="s">
        <v>178</v>
      </c>
      <c r="H130" s="161">
        <v>12.227</v>
      </c>
      <c r="I130" s="162"/>
      <c r="J130" s="161">
        <f t="shared" si="0"/>
        <v>0</v>
      </c>
      <c r="K130" s="163"/>
      <c r="L130" s="34"/>
      <c r="M130" s="164" t="s">
        <v>1</v>
      </c>
      <c r="N130" s="165" t="s">
        <v>42</v>
      </c>
      <c r="O130" s="62"/>
      <c r="P130" s="166">
        <f t="shared" si="1"/>
        <v>0</v>
      </c>
      <c r="Q130" s="166">
        <v>0</v>
      </c>
      <c r="R130" s="166">
        <f t="shared" si="2"/>
        <v>0</v>
      </c>
      <c r="S130" s="166">
        <v>0</v>
      </c>
      <c r="T130" s="167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172</v>
      </c>
      <c r="AT130" s="168" t="s">
        <v>168</v>
      </c>
      <c r="AU130" s="168" t="s">
        <v>88</v>
      </c>
      <c r="AY130" s="18" t="s">
        <v>166</v>
      </c>
      <c r="BE130" s="169">
        <f t="shared" si="4"/>
        <v>0</v>
      </c>
      <c r="BF130" s="169">
        <f t="shared" si="5"/>
        <v>0</v>
      </c>
      <c r="BG130" s="169">
        <f t="shared" si="6"/>
        <v>0</v>
      </c>
      <c r="BH130" s="169">
        <f t="shared" si="7"/>
        <v>0</v>
      </c>
      <c r="BI130" s="169">
        <f t="shared" si="8"/>
        <v>0</v>
      </c>
      <c r="BJ130" s="18" t="s">
        <v>88</v>
      </c>
      <c r="BK130" s="170">
        <f t="shared" si="9"/>
        <v>0</v>
      </c>
      <c r="BL130" s="18" t="s">
        <v>172</v>
      </c>
      <c r="BM130" s="168" t="s">
        <v>653</v>
      </c>
    </row>
    <row r="131" spans="1:65" s="2" customFormat="1" ht="33" customHeight="1">
      <c r="A131" s="33"/>
      <c r="B131" s="156"/>
      <c r="C131" s="157" t="s">
        <v>93</v>
      </c>
      <c r="D131" s="157" t="s">
        <v>168</v>
      </c>
      <c r="E131" s="158" t="s">
        <v>181</v>
      </c>
      <c r="F131" s="159" t="s">
        <v>182</v>
      </c>
      <c r="G131" s="160" t="s">
        <v>178</v>
      </c>
      <c r="H131" s="161">
        <v>6.5910000000000002</v>
      </c>
      <c r="I131" s="162"/>
      <c r="J131" s="161">
        <f t="shared" si="0"/>
        <v>0</v>
      </c>
      <c r="K131" s="163"/>
      <c r="L131" s="34"/>
      <c r="M131" s="164" t="s">
        <v>1</v>
      </c>
      <c r="N131" s="165" t="s">
        <v>42</v>
      </c>
      <c r="O131" s="62"/>
      <c r="P131" s="166">
        <f t="shared" si="1"/>
        <v>0</v>
      </c>
      <c r="Q131" s="166">
        <v>0</v>
      </c>
      <c r="R131" s="166">
        <f t="shared" si="2"/>
        <v>0</v>
      </c>
      <c r="S131" s="166">
        <v>0</v>
      </c>
      <c r="T131" s="167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172</v>
      </c>
      <c r="AT131" s="168" t="s">
        <v>168</v>
      </c>
      <c r="AU131" s="168" t="s">
        <v>88</v>
      </c>
      <c r="AY131" s="18" t="s">
        <v>166</v>
      </c>
      <c r="BE131" s="169">
        <f t="shared" si="4"/>
        <v>0</v>
      </c>
      <c r="BF131" s="169">
        <f t="shared" si="5"/>
        <v>0</v>
      </c>
      <c r="BG131" s="169">
        <f t="shared" si="6"/>
        <v>0</v>
      </c>
      <c r="BH131" s="169">
        <f t="shared" si="7"/>
        <v>0</v>
      </c>
      <c r="BI131" s="169">
        <f t="shared" si="8"/>
        <v>0</v>
      </c>
      <c r="BJ131" s="18" t="s">
        <v>88</v>
      </c>
      <c r="BK131" s="170">
        <f t="shared" si="9"/>
        <v>0</v>
      </c>
      <c r="BL131" s="18" t="s">
        <v>172</v>
      </c>
      <c r="BM131" s="168" t="s">
        <v>654</v>
      </c>
    </row>
    <row r="132" spans="1:65" s="2" customFormat="1" ht="37.9" customHeight="1">
      <c r="A132" s="33"/>
      <c r="B132" s="156"/>
      <c r="C132" s="157" t="s">
        <v>172</v>
      </c>
      <c r="D132" s="157" t="s">
        <v>168</v>
      </c>
      <c r="E132" s="158" t="s">
        <v>184</v>
      </c>
      <c r="F132" s="159" t="s">
        <v>185</v>
      </c>
      <c r="G132" s="160" t="s">
        <v>178</v>
      </c>
      <c r="H132" s="161">
        <v>112.047</v>
      </c>
      <c r="I132" s="162"/>
      <c r="J132" s="161">
        <f t="shared" si="0"/>
        <v>0</v>
      </c>
      <c r="K132" s="163"/>
      <c r="L132" s="34"/>
      <c r="M132" s="164" t="s">
        <v>1</v>
      </c>
      <c r="N132" s="165" t="s">
        <v>42</v>
      </c>
      <c r="O132" s="62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172</v>
      </c>
      <c r="AT132" s="168" t="s">
        <v>168</v>
      </c>
      <c r="AU132" s="168" t="s">
        <v>88</v>
      </c>
      <c r="AY132" s="18" t="s">
        <v>166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8" t="s">
        <v>88</v>
      </c>
      <c r="BK132" s="170">
        <f t="shared" si="9"/>
        <v>0</v>
      </c>
      <c r="BL132" s="18" t="s">
        <v>172</v>
      </c>
      <c r="BM132" s="168" t="s">
        <v>655</v>
      </c>
    </row>
    <row r="133" spans="1:65" s="2" customFormat="1" ht="16.5" customHeight="1">
      <c r="A133" s="33"/>
      <c r="B133" s="156"/>
      <c r="C133" s="157" t="s">
        <v>188</v>
      </c>
      <c r="D133" s="157" t="s">
        <v>168</v>
      </c>
      <c r="E133" s="158" t="s">
        <v>656</v>
      </c>
      <c r="F133" s="159" t="s">
        <v>657</v>
      </c>
      <c r="G133" s="160" t="s">
        <v>178</v>
      </c>
      <c r="H133" s="161">
        <v>6.5910000000000002</v>
      </c>
      <c r="I133" s="162"/>
      <c r="J133" s="161">
        <f t="shared" si="0"/>
        <v>0</v>
      </c>
      <c r="K133" s="163"/>
      <c r="L133" s="34"/>
      <c r="M133" s="164" t="s">
        <v>1</v>
      </c>
      <c r="N133" s="165" t="s">
        <v>42</v>
      </c>
      <c r="O133" s="62"/>
      <c r="P133" s="166">
        <f t="shared" si="1"/>
        <v>0</v>
      </c>
      <c r="Q133" s="166">
        <v>0</v>
      </c>
      <c r="R133" s="166">
        <f t="shared" si="2"/>
        <v>0</v>
      </c>
      <c r="S133" s="166">
        <v>0</v>
      </c>
      <c r="T133" s="167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172</v>
      </c>
      <c r="AT133" s="168" t="s">
        <v>168</v>
      </c>
      <c r="AU133" s="168" t="s">
        <v>88</v>
      </c>
      <c r="AY133" s="18" t="s">
        <v>166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8" t="s">
        <v>88</v>
      </c>
      <c r="BK133" s="170">
        <f t="shared" si="9"/>
        <v>0</v>
      </c>
      <c r="BL133" s="18" t="s">
        <v>172</v>
      </c>
      <c r="BM133" s="168" t="s">
        <v>658</v>
      </c>
    </row>
    <row r="134" spans="1:65" s="2" customFormat="1" ht="16.5" customHeight="1">
      <c r="A134" s="33"/>
      <c r="B134" s="156"/>
      <c r="C134" s="157" t="s">
        <v>195</v>
      </c>
      <c r="D134" s="157" t="s">
        <v>168</v>
      </c>
      <c r="E134" s="158" t="s">
        <v>289</v>
      </c>
      <c r="F134" s="159" t="s">
        <v>290</v>
      </c>
      <c r="G134" s="160" t="s">
        <v>178</v>
      </c>
      <c r="H134" s="161">
        <v>6.5910000000000002</v>
      </c>
      <c r="I134" s="162"/>
      <c r="J134" s="161">
        <f t="shared" si="0"/>
        <v>0</v>
      </c>
      <c r="K134" s="163"/>
      <c r="L134" s="34"/>
      <c r="M134" s="164" t="s">
        <v>1</v>
      </c>
      <c r="N134" s="165" t="s">
        <v>42</v>
      </c>
      <c r="O134" s="62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172</v>
      </c>
      <c r="AT134" s="168" t="s">
        <v>168</v>
      </c>
      <c r="AU134" s="168" t="s">
        <v>88</v>
      </c>
      <c r="AY134" s="18" t="s">
        <v>166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8" t="s">
        <v>88</v>
      </c>
      <c r="BK134" s="170">
        <f t="shared" si="9"/>
        <v>0</v>
      </c>
      <c r="BL134" s="18" t="s">
        <v>172</v>
      </c>
      <c r="BM134" s="168" t="s">
        <v>659</v>
      </c>
    </row>
    <row r="135" spans="1:65" s="2" customFormat="1" ht="24.2" customHeight="1">
      <c r="A135" s="33"/>
      <c r="B135" s="156"/>
      <c r="C135" s="157" t="s">
        <v>199</v>
      </c>
      <c r="D135" s="157" t="s">
        <v>168</v>
      </c>
      <c r="E135" s="158" t="s">
        <v>189</v>
      </c>
      <c r="F135" s="159" t="s">
        <v>190</v>
      </c>
      <c r="G135" s="160" t="s">
        <v>191</v>
      </c>
      <c r="H135" s="161">
        <v>10.545999999999999</v>
      </c>
      <c r="I135" s="162"/>
      <c r="J135" s="161">
        <f t="shared" si="0"/>
        <v>0</v>
      </c>
      <c r="K135" s="163"/>
      <c r="L135" s="34"/>
      <c r="M135" s="164" t="s">
        <v>1</v>
      </c>
      <c r="N135" s="165" t="s">
        <v>42</v>
      </c>
      <c r="O135" s="62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172</v>
      </c>
      <c r="AT135" s="168" t="s">
        <v>168</v>
      </c>
      <c r="AU135" s="168" t="s">
        <v>88</v>
      </c>
      <c r="AY135" s="18" t="s">
        <v>166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8" t="s">
        <v>88</v>
      </c>
      <c r="BK135" s="170">
        <f t="shared" si="9"/>
        <v>0</v>
      </c>
      <c r="BL135" s="18" t="s">
        <v>172</v>
      </c>
      <c r="BM135" s="168" t="s">
        <v>660</v>
      </c>
    </row>
    <row r="136" spans="1:65" s="2" customFormat="1" ht="24.2" customHeight="1">
      <c r="A136" s="33"/>
      <c r="B136" s="156"/>
      <c r="C136" s="157" t="s">
        <v>203</v>
      </c>
      <c r="D136" s="157" t="s">
        <v>168</v>
      </c>
      <c r="E136" s="158" t="s">
        <v>661</v>
      </c>
      <c r="F136" s="159" t="s">
        <v>662</v>
      </c>
      <c r="G136" s="160" t="s">
        <v>178</v>
      </c>
      <c r="H136" s="161">
        <v>5.6360000000000001</v>
      </c>
      <c r="I136" s="162"/>
      <c r="J136" s="161">
        <f t="shared" si="0"/>
        <v>0</v>
      </c>
      <c r="K136" s="163"/>
      <c r="L136" s="34"/>
      <c r="M136" s="164" t="s">
        <v>1</v>
      </c>
      <c r="N136" s="165" t="s">
        <v>42</v>
      </c>
      <c r="O136" s="62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172</v>
      </c>
      <c r="AT136" s="168" t="s">
        <v>168</v>
      </c>
      <c r="AU136" s="168" t="s">
        <v>88</v>
      </c>
      <c r="AY136" s="18" t="s">
        <v>166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8" t="s">
        <v>88</v>
      </c>
      <c r="BK136" s="170">
        <f t="shared" si="9"/>
        <v>0</v>
      </c>
      <c r="BL136" s="18" t="s">
        <v>172</v>
      </c>
      <c r="BM136" s="168" t="s">
        <v>663</v>
      </c>
    </row>
    <row r="137" spans="1:65" s="2" customFormat="1" ht="24.2" customHeight="1">
      <c r="A137" s="33"/>
      <c r="B137" s="156"/>
      <c r="C137" s="157" t="s">
        <v>211</v>
      </c>
      <c r="D137" s="157" t="s">
        <v>168</v>
      </c>
      <c r="E137" s="158" t="s">
        <v>664</v>
      </c>
      <c r="F137" s="159" t="s">
        <v>665</v>
      </c>
      <c r="G137" s="160" t="s">
        <v>178</v>
      </c>
      <c r="H137" s="161">
        <v>3.0609999999999999</v>
      </c>
      <c r="I137" s="162"/>
      <c r="J137" s="161">
        <f t="shared" si="0"/>
        <v>0</v>
      </c>
      <c r="K137" s="163"/>
      <c r="L137" s="34"/>
      <c r="M137" s="164" t="s">
        <v>1</v>
      </c>
      <c r="N137" s="165" t="s">
        <v>42</v>
      </c>
      <c r="O137" s="62"/>
      <c r="P137" s="166">
        <f t="shared" si="1"/>
        <v>0</v>
      </c>
      <c r="Q137" s="166">
        <v>0</v>
      </c>
      <c r="R137" s="166">
        <f t="shared" si="2"/>
        <v>0</v>
      </c>
      <c r="S137" s="166">
        <v>0</v>
      </c>
      <c r="T137" s="167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172</v>
      </c>
      <c r="AT137" s="168" t="s">
        <v>168</v>
      </c>
      <c r="AU137" s="168" t="s">
        <v>88</v>
      </c>
      <c r="AY137" s="18" t="s">
        <v>166</v>
      </c>
      <c r="BE137" s="169">
        <f t="shared" si="4"/>
        <v>0</v>
      </c>
      <c r="BF137" s="169">
        <f t="shared" si="5"/>
        <v>0</v>
      </c>
      <c r="BG137" s="169">
        <f t="shared" si="6"/>
        <v>0</v>
      </c>
      <c r="BH137" s="169">
        <f t="shared" si="7"/>
        <v>0</v>
      </c>
      <c r="BI137" s="169">
        <f t="shared" si="8"/>
        <v>0</v>
      </c>
      <c r="BJ137" s="18" t="s">
        <v>88</v>
      </c>
      <c r="BK137" s="170">
        <f t="shared" si="9"/>
        <v>0</v>
      </c>
      <c r="BL137" s="18" t="s">
        <v>172</v>
      </c>
      <c r="BM137" s="168" t="s">
        <v>666</v>
      </c>
    </row>
    <row r="138" spans="1:65" s="2" customFormat="1" ht="16.5" customHeight="1">
      <c r="A138" s="33"/>
      <c r="B138" s="156"/>
      <c r="C138" s="180" t="s">
        <v>218</v>
      </c>
      <c r="D138" s="180" t="s">
        <v>200</v>
      </c>
      <c r="E138" s="181" t="s">
        <v>667</v>
      </c>
      <c r="F138" s="182" t="s">
        <v>668</v>
      </c>
      <c r="G138" s="183" t="s">
        <v>191</v>
      </c>
      <c r="H138" s="184">
        <v>5.7850000000000001</v>
      </c>
      <c r="I138" s="185"/>
      <c r="J138" s="184">
        <f t="shared" si="0"/>
        <v>0</v>
      </c>
      <c r="K138" s="186"/>
      <c r="L138" s="187"/>
      <c r="M138" s="188" t="s">
        <v>1</v>
      </c>
      <c r="N138" s="189" t="s">
        <v>42</v>
      </c>
      <c r="O138" s="62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203</v>
      </c>
      <c r="AT138" s="168" t="s">
        <v>200</v>
      </c>
      <c r="AU138" s="168" t="s">
        <v>88</v>
      </c>
      <c r="AY138" s="18" t="s">
        <v>166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8" t="s">
        <v>88</v>
      </c>
      <c r="BK138" s="170">
        <f t="shared" si="9"/>
        <v>0</v>
      </c>
      <c r="BL138" s="18" t="s">
        <v>172</v>
      </c>
      <c r="BM138" s="168" t="s">
        <v>669</v>
      </c>
    </row>
    <row r="139" spans="1:65" s="12" customFormat="1" ht="22.9" customHeight="1">
      <c r="B139" s="143"/>
      <c r="D139" s="144" t="s">
        <v>75</v>
      </c>
      <c r="E139" s="154" t="s">
        <v>172</v>
      </c>
      <c r="F139" s="154" t="s">
        <v>670</v>
      </c>
      <c r="I139" s="146"/>
      <c r="J139" s="155">
        <f>BK139</f>
        <v>0</v>
      </c>
      <c r="L139" s="143"/>
      <c r="M139" s="148"/>
      <c r="N139" s="149"/>
      <c r="O139" s="149"/>
      <c r="P139" s="150">
        <f>P140</f>
        <v>0</v>
      </c>
      <c r="Q139" s="149"/>
      <c r="R139" s="150">
        <f>R140</f>
        <v>0</v>
      </c>
      <c r="S139" s="149"/>
      <c r="T139" s="151">
        <f>T140</f>
        <v>0</v>
      </c>
      <c r="AR139" s="144" t="s">
        <v>83</v>
      </c>
      <c r="AT139" s="152" t="s">
        <v>75</v>
      </c>
      <c r="AU139" s="152" t="s">
        <v>83</v>
      </c>
      <c r="AY139" s="144" t="s">
        <v>166</v>
      </c>
      <c r="BK139" s="153">
        <f>BK140</f>
        <v>0</v>
      </c>
    </row>
    <row r="140" spans="1:65" s="2" customFormat="1" ht="37.9" customHeight="1">
      <c r="A140" s="33"/>
      <c r="B140" s="156"/>
      <c r="C140" s="157" t="s">
        <v>224</v>
      </c>
      <c r="D140" s="157" t="s">
        <v>168</v>
      </c>
      <c r="E140" s="158" t="s">
        <v>671</v>
      </c>
      <c r="F140" s="159" t="s">
        <v>672</v>
      </c>
      <c r="G140" s="160" t="s">
        <v>178</v>
      </c>
      <c r="H140" s="161">
        <v>1.53</v>
      </c>
      <c r="I140" s="162"/>
      <c r="J140" s="161">
        <f>ROUND(I140*H140,3)</f>
        <v>0</v>
      </c>
      <c r="K140" s="163"/>
      <c r="L140" s="34"/>
      <c r="M140" s="164" t="s">
        <v>1</v>
      </c>
      <c r="N140" s="165" t="s">
        <v>42</v>
      </c>
      <c r="O140" s="62"/>
      <c r="P140" s="166">
        <f>O140*H140</f>
        <v>0</v>
      </c>
      <c r="Q140" s="166">
        <v>0</v>
      </c>
      <c r="R140" s="166">
        <f>Q140*H140</f>
        <v>0</v>
      </c>
      <c r="S140" s="166">
        <v>0</v>
      </c>
      <c r="T140" s="167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172</v>
      </c>
      <c r="AT140" s="168" t="s">
        <v>168</v>
      </c>
      <c r="AU140" s="168" t="s">
        <v>88</v>
      </c>
      <c r="AY140" s="18" t="s">
        <v>166</v>
      </c>
      <c r="BE140" s="169">
        <f>IF(N140="základná",J140,0)</f>
        <v>0</v>
      </c>
      <c r="BF140" s="169">
        <f>IF(N140="znížená",J140,0)</f>
        <v>0</v>
      </c>
      <c r="BG140" s="169">
        <f>IF(N140="zákl. prenesená",J140,0)</f>
        <v>0</v>
      </c>
      <c r="BH140" s="169">
        <f>IF(N140="zníž. prenesená",J140,0)</f>
        <v>0</v>
      </c>
      <c r="BI140" s="169">
        <f>IF(N140="nulová",J140,0)</f>
        <v>0</v>
      </c>
      <c r="BJ140" s="18" t="s">
        <v>88</v>
      </c>
      <c r="BK140" s="170">
        <f>ROUND(I140*H140,3)</f>
        <v>0</v>
      </c>
      <c r="BL140" s="18" t="s">
        <v>172</v>
      </c>
      <c r="BM140" s="168" t="s">
        <v>673</v>
      </c>
    </row>
    <row r="141" spans="1:65" s="12" customFormat="1" ht="22.9" customHeight="1">
      <c r="B141" s="143"/>
      <c r="D141" s="144" t="s">
        <v>75</v>
      </c>
      <c r="E141" s="154" t="s">
        <v>203</v>
      </c>
      <c r="F141" s="154" t="s">
        <v>674</v>
      </c>
      <c r="I141" s="146"/>
      <c r="J141" s="155">
        <f>BK141</f>
        <v>0</v>
      </c>
      <c r="L141" s="143"/>
      <c r="M141" s="148"/>
      <c r="N141" s="149"/>
      <c r="O141" s="149"/>
      <c r="P141" s="150">
        <f>SUM(P142:P166)</f>
        <v>0</v>
      </c>
      <c r="Q141" s="149"/>
      <c r="R141" s="150">
        <f>SUM(R142:R166)</f>
        <v>0</v>
      </c>
      <c r="S141" s="149"/>
      <c r="T141" s="151">
        <f>SUM(T142:T166)</f>
        <v>0</v>
      </c>
      <c r="AR141" s="144" t="s">
        <v>83</v>
      </c>
      <c r="AT141" s="152" t="s">
        <v>75</v>
      </c>
      <c r="AU141" s="152" t="s">
        <v>83</v>
      </c>
      <c r="AY141" s="144" t="s">
        <v>166</v>
      </c>
      <c r="BK141" s="153">
        <f>SUM(BK142:BK166)</f>
        <v>0</v>
      </c>
    </row>
    <row r="142" spans="1:65" s="2" customFormat="1" ht="24.2" customHeight="1">
      <c r="A142" s="33"/>
      <c r="B142" s="156"/>
      <c r="C142" s="157" t="s">
        <v>228</v>
      </c>
      <c r="D142" s="157" t="s">
        <v>168</v>
      </c>
      <c r="E142" s="158" t="s">
        <v>675</v>
      </c>
      <c r="F142" s="159" t="s">
        <v>676</v>
      </c>
      <c r="G142" s="160" t="s">
        <v>215</v>
      </c>
      <c r="H142" s="161">
        <v>6.9039999999999999</v>
      </c>
      <c r="I142" s="162"/>
      <c r="J142" s="161">
        <f t="shared" ref="J142:J166" si="10">ROUND(I142*H142,3)</f>
        <v>0</v>
      </c>
      <c r="K142" s="163"/>
      <c r="L142" s="34"/>
      <c r="M142" s="164" t="s">
        <v>1</v>
      </c>
      <c r="N142" s="165" t="s">
        <v>42</v>
      </c>
      <c r="O142" s="62"/>
      <c r="P142" s="166">
        <f t="shared" ref="P142:P166" si="11">O142*H142</f>
        <v>0</v>
      </c>
      <c r="Q142" s="166">
        <v>0</v>
      </c>
      <c r="R142" s="166">
        <f t="shared" ref="R142:R166" si="12">Q142*H142</f>
        <v>0</v>
      </c>
      <c r="S142" s="166">
        <v>0</v>
      </c>
      <c r="T142" s="167">
        <f t="shared" ref="T142:T166" si="13"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172</v>
      </c>
      <c r="AT142" s="168" t="s">
        <v>168</v>
      </c>
      <c r="AU142" s="168" t="s">
        <v>88</v>
      </c>
      <c r="AY142" s="18" t="s">
        <v>166</v>
      </c>
      <c r="BE142" s="169">
        <f t="shared" ref="BE142:BE166" si="14">IF(N142="základná",J142,0)</f>
        <v>0</v>
      </c>
      <c r="BF142" s="169">
        <f t="shared" ref="BF142:BF166" si="15">IF(N142="znížená",J142,0)</f>
        <v>0</v>
      </c>
      <c r="BG142" s="169">
        <f t="shared" ref="BG142:BG166" si="16">IF(N142="zákl. prenesená",J142,0)</f>
        <v>0</v>
      </c>
      <c r="BH142" s="169">
        <f t="shared" ref="BH142:BH166" si="17">IF(N142="zníž. prenesená",J142,0)</f>
        <v>0</v>
      </c>
      <c r="BI142" s="169">
        <f t="shared" ref="BI142:BI166" si="18">IF(N142="nulová",J142,0)</f>
        <v>0</v>
      </c>
      <c r="BJ142" s="18" t="s">
        <v>88</v>
      </c>
      <c r="BK142" s="170">
        <f t="shared" ref="BK142:BK166" si="19">ROUND(I142*H142,3)</f>
        <v>0</v>
      </c>
      <c r="BL142" s="18" t="s">
        <v>172</v>
      </c>
      <c r="BM142" s="168" t="s">
        <v>677</v>
      </c>
    </row>
    <row r="143" spans="1:65" s="2" customFormat="1" ht="33" customHeight="1">
      <c r="A143" s="33"/>
      <c r="B143" s="156"/>
      <c r="C143" s="180" t="s">
        <v>233</v>
      </c>
      <c r="D143" s="180" t="s">
        <v>200</v>
      </c>
      <c r="E143" s="181" t="s">
        <v>678</v>
      </c>
      <c r="F143" s="182" t="s">
        <v>679</v>
      </c>
      <c r="G143" s="183" t="s">
        <v>221</v>
      </c>
      <c r="H143" s="184">
        <v>1.381</v>
      </c>
      <c r="I143" s="185"/>
      <c r="J143" s="184">
        <f t="shared" si="10"/>
        <v>0</v>
      </c>
      <c r="K143" s="186"/>
      <c r="L143" s="187"/>
      <c r="M143" s="188" t="s">
        <v>1</v>
      </c>
      <c r="N143" s="189" t="s">
        <v>42</v>
      </c>
      <c r="O143" s="62"/>
      <c r="P143" s="166">
        <f t="shared" si="11"/>
        <v>0</v>
      </c>
      <c r="Q143" s="166">
        <v>0</v>
      </c>
      <c r="R143" s="166">
        <f t="shared" si="12"/>
        <v>0</v>
      </c>
      <c r="S143" s="166">
        <v>0</v>
      </c>
      <c r="T143" s="167">
        <f t="shared" si="1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203</v>
      </c>
      <c r="AT143" s="168" t="s">
        <v>200</v>
      </c>
      <c r="AU143" s="168" t="s">
        <v>88</v>
      </c>
      <c r="AY143" s="18" t="s">
        <v>166</v>
      </c>
      <c r="BE143" s="169">
        <f t="shared" si="14"/>
        <v>0</v>
      </c>
      <c r="BF143" s="169">
        <f t="shared" si="15"/>
        <v>0</v>
      </c>
      <c r="BG143" s="169">
        <f t="shared" si="16"/>
        <v>0</v>
      </c>
      <c r="BH143" s="169">
        <f t="shared" si="17"/>
        <v>0</v>
      </c>
      <c r="BI143" s="169">
        <f t="shared" si="18"/>
        <v>0</v>
      </c>
      <c r="BJ143" s="18" t="s">
        <v>88</v>
      </c>
      <c r="BK143" s="170">
        <f t="shared" si="19"/>
        <v>0</v>
      </c>
      <c r="BL143" s="18" t="s">
        <v>172</v>
      </c>
      <c r="BM143" s="168" t="s">
        <v>680</v>
      </c>
    </row>
    <row r="144" spans="1:65" s="2" customFormat="1" ht="24.2" customHeight="1">
      <c r="A144" s="33"/>
      <c r="B144" s="156"/>
      <c r="C144" s="157" t="s">
        <v>240</v>
      </c>
      <c r="D144" s="157" t="s">
        <v>168</v>
      </c>
      <c r="E144" s="158" t="s">
        <v>681</v>
      </c>
      <c r="F144" s="159" t="s">
        <v>682</v>
      </c>
      <c r="G144" s="160" t="s">
        <v>215</v>
      </c>
      <c r="H144" s="161">
        <v>4.2919999999999998</v>
      </c>
      <c r="I144" s="162"/>
      <c r="J144" s="161">
        <f t="shared" si="10"/>
        <v>0</v>
      </c>
      <c r="K144" s="163"/>
      <c r="L144" s="34"/>
      <c r="M144" s="164" t="s">
        <v>1</v>
      </c>
      <c r="N144" s="165" t="s">
        <v>42</v>
      </c>
      <c r="O144" s="62"/>
      <c r="P144" s="166">
        <f t="shared" si="11"/>
        <v>0</v>
      </c>
      <c r="Q144" s="166">
        <v>0</v>
      </c>
      <c r="R144" s="166">
        <f t="shared" si="12"/>
        <v>0</v>
      </c>
      <c r="S144" s="166">
        <v>0</v>
      </c>
      <c r="T144" s="167">
        <f t="shared" si="1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172</v>
      </c>
      <c r="AT144" s="168" t="s">
        <v>168</v>
      </c>
      <c r="AU144" s="168" t="s">
        <v>88</v>
      </c>
      <c r="AY144" s="18" t="s">
        <v>166</v>
      </c>
      <c r="BE144" s="169">
        <f t="shared" si="14"/>
        <v>0</v>
      </c>
      <c r="BF144" s="169">
        <f t="shared" si="15"/>
        <v>0</v>
      </c>
      <c r="BG144" s="169">
        <f t="shared" si="16"/>
        <v>0</v>
      </c>
      <c r="BH144" s="169">
        <f t="shared" si="17"/>
        <v>0</v>
      </c>
      <c r="BI144" s="169">
        <f t="shared" si="18"/>
        <v>0</v>
      </c>
      <c r="BJ144" s="18" t="s">
        <v>88</v>
      </c>
      <c r="BK144" s="170">
        <f t="shared" si="19"/>
        <v>0</v>
      </c>
      <c r="BL144" s="18" t="s">
        <v>172</v>
      </c>
      <c r="BM144" s="168" t="s">
        <v>683</v>
      </c>
    </row>
    <row r="145" spans="1:65" s="2" customFormat="1" ht="33" customHeight="1">
      <c r="A145" s="33"/>
      <c r="B145" s="156"/>
      <c r="C145" s="180" t="s">
        <v>245</v>
      </c>
      <c r="D145" s="180" t="s">
        <v>200</v>
      </c>
      <c r="E145" s="181" t="s">
        <v>684</v>
      </c>
      <c r="F145" s="182" t="s">
        <v>685</v>
      </c>
      <c r="G145" s="183" t="s">
        <v>221</v>
      </c>
      <c r="H145" s="184">
        <v>0.85799999999999998</v>
      </c>
      <c r="I145" s="185"/>
      <c r="J145" s="184">
        <f t="shared" si="10"/>
        <v>0</v>
      </c>
      <c r="K145" s="186"/>
      <c r="L145" s="187"/>
      <c r="M145" s="188" t="s">
        <v>1</v>
      </c>
      <c r="N145" s="189" t="s">
        <v>42</v>
      </c>
      <c r="O145" s="62"/>
      <c r="P145" s="166">
        <f t="shared" si="11"/>
        <v>0</v>
      </c>
      <c r="Q145" s="166">
        <v>0</v>
      </c>
      <c r="R145" s="166">
        <f t="shared" si="12"/>
        <v>0</v>
      </c>
      <c r="S145" s="166">
        <v>0</v>
      </c>
      <c r="T145" s="167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203</v>
      </c>
      <c r="AT145" s="168" t="s">
        <v>200</v>
      </c>
      <c r="AU145" s="168" t="s">
        <v>88</v>
      </c>
      <c r="AY145" s="18" t="s">
        <v>166</v>
      </c>
      <c r="BE145" s="169">
        <f t="shared" si="14"/>
        <v>0</v>
      </c>
      <c r="BF145" s="169">
        <f t="shared" si="15"/>
        <v>0</v>
      </c>
      <c r="BG145" s="169">
        <f t="shared" si="16"/>
        <v>0</v>
      </c>
      <c r="BH145" s="169">
        <f t="shared" si="17"/>
        <v>0</v>
      </c>
      <c r="BI145" s="169">
        <f t="shared" si="18"/>
        <v>0</v>
      </c>
      <c r="BJ145" s="18" t="s">
        <v>88</v>
      </c>
      <c r="BK145" s="170">
        <f t="shared" si="19"/>
        <v>0</v>
      </c>
      <c r="BL145" s="18" t="s">
        <v>172</v>
      </c>
      <c r="BM145" s="168" t="s">
        <v>686</v>
      </c>
    </row>
    <row r="146" spans="1:65" s="2" customFormat="1" ht="24.2" customHeight="1">
      <c r="A146" s="33"/>
      <c r="B146" s="156"/>
      <c r="C146" s="157" t="s">
        <v>249</v>
      </c>
      <c r="D146" s="157" t="s">
        <v>168</v>
      </c>
      <c r="E146" s="158" t="s">
        <v>687</v>
      </c>
      <c r="F146" s="159" t="s">
        <v>688</v>
      </c>
      <c r="G146" s="160" t="s">
        <v>215</v>
      </c>
      <c r="H146" s="161">
        <v>1.5880000000000001</v>
      </c>
      <c r="I146" s="162"/>
      <c r="J146" s="161">
        <f t="shared" si="10"/>
        <v>0</v>
      </c>
      <c r="K146" s="163"/>
      <c r="L146" s="34"/>
      <c r="M146" s="164" t="s">
        <v>1</v>
      </c>
      <c r="N146" s="165" t="s">
        <v>42</v>
      </c>
      <c r="O146" s="62"/>
      <c r="P146" s="166">
        <f t="shared" si="11"/>
        <v>0</v>
      </c>
      <c r="Q146" s="166">
        <v>0</v>
      </c>
      <c r="R146" s="166">
        <f t="shared" si="12"/>
        <v>0</v>
      </c>
      <c r="S146" s="166">
        <v>0</v>
      </c>
      <c r="T146" s="167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172</v>
      </c>
      <c r="AT146" s="168" t="s">
        <v>168</v>
      </c>
      <c r="AU146" s="168" t="s">
        <v>88</v>
      </c>
      <c r="AY146" s="18" t="s">
        <v>166</v>
      </c>
      <c r="BE146" s="169">
        <f t="shared" si="14"/>
        <v>0</v>
      </c>
      <c r="BF146" s="169">
        <f t="shared" si="15"/>
        <v>0</v>
      </c>
      <c r="BG146" s="169">
        <f t="shared" si="16"/>
        <v>0</v>
      </c>
      <c r="BH146" s="169">
        <f t="shared" si="17"/>
        <v>0</v>
      </c>
      <c r="BI146" s="169">
        <f t="shared" si="18"/>
        <v>0</v>
      </c>
      <c r="BJ146" s="18" t="s">
        <v>88</v>
      </c>
      <c r="BK146" s="170">
        <f t="shared" si="19"/>
        <v>0</v>
      </c>
      <c r="BL146" s="18" t="s">
        <v>172</v>
      </c>
      <c r="BM146" s="168" t="s">
        <v>689</v>
      </c>
    </row>
    <row r="147" spans="1:65" s="2" customFormat="1" ht="33" customHeight="1">
      <c r="A147" s="33"/>
      <c r="B147" s="156"/>
      <c r="C147" s="180" t="s">
        <v>254</v>
      </c>
      <c r="D147" s="180" t="s">
        <v>200</v>
      </c>
      <c r="E147" s="181" t="s">
        <v>690</v>
      </c>
      <c r="F147" s="182" t="s">
        <v>691</v>
      </c>
      <c r="G147" s="183" t="s">
        <v>221</v>
      </c>
      <c r="H147" s="184">
        <v>0.318</v>
      </c>
      <c r="I147" s="185"/>
      <c r="J147" s="184">
        <f t="shared" si="10"/>
        <v>0</v>
      </c>
      <c r="K147" s="186"/>
      <c r="L147" s="187"/>
      <c r="M147" s="188" t="s">
        <v>1</v>
      </c>
      <c r="N147" s="189" t="s">
        <v>42</v>
      </c>
      <c r="O147" s="62"/>
      <c r="P147" s="166">
        <f t="shared" si="11"/>
        <v>0</v>
      </c>
      <c r="Q147" s="166">
        <v>0</v>
      </c>
      <c r="R147" s="166">
        <f t="shared" si="12"/>
        <v>0</v>
      </c>
      <c r="S147" s="166">
        <v>0</v>
      </c>
      <c r="T147" s="167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203</v>
      </c>
      <c r="AT147" s="168" t="s">
        <v>200</v>
      </c>
      <c r="AU147" s="168" t="s">
        <v>88</v>
      </c>
      <c r="AY147" s="18" t="s">
        <v>166</v>
      </c>
      <c r="BE147" s="169">
        <f t="shared" si="14"/>
        <v>0</v>
      </c>
      <c r="BF147" s="169">
        <f t="shared" si="15"/>
        <v>0</v>
      </c>
      <c r="BG147" s="169">
        <f t="shared" si="16"/>
        <v>0</v>
      </c>
      <c r="BH147" s="169">
        <f t="shared" si="17"/>
        <v>0</v>
      </c>
      <c r="BI147" s="169">
        <f t="shared" si="18"/>
        <v>0</v>
      </c>
      <c r="BJ147" s="18" t="s">
        <v>88</v>
      </c>
      <c r="BK147" s="170">
        <f t="shared" si="19"/>
        <v>0</v>
      </c>
      <c r="BL147" s="18" t="s">
        <v>172</v>
      </c>
      <c r="BM147" s="168" t="s">
        <v>692</v>
      </c>
    </row>
    <row r="148" spans="1:65" s="2" customFormat="1" ht="16.5" customHeight="1">
      <c r="A148" s="33"/>
      <c r="B148" s="156"/>
      <c r="C148" s="157" t="s">
        <v>260</v>
      </c>
      <c r="D148" s="157" t="s">
        <v>168</v>
      </c>
      <c r="E148" s="158" t="s">
        <v>693</v>
      </c>
      <c r="F148" s="159" t="s">
        <v>694</v>
      </c>
      <c r="G148" s="160" t="s">
        <v>221</v>
      </c>
      <c r="H148" s="161">
        <v>5</v>
      </c>
      <c r="I148" s="162"/>
      <c r="J148" s="161">
        <f t="shared" si="10"/>
        <v>0</v>
      </c>
      <c r="K148" s="163"/>
      <c r="L148" s="34"/>
      <c r="M148" s="164" t="s">
        <v>1</v>
      </c>
      <c r="N148" s="165" t="s">
        <v>42</v>
      </c>
      <c r="O148" s="62"/>
      <c r="P148" s="166">
        <f t="shared" si="11"/>
        <v>0</v>
      </c>
      <c r="Q148" s="166">
        <v>0</v>
      </c>
      <c r="R148" s="166">
        <f t="shared" si="12"/>
        <v>0</v>
      </c>
      <c r="S148" s="166">
        <v>0</v>
      </c>
      <c r="T148" s="167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172</v>
      </c>
      <c r="AT148" s="168" t="s">
        <v>168</v>
      </c>
      <c r="AU148" s="168" t="s">
        <v>88</v>
      </c>
      <c r="AY148" s="18" t="s">
        <v>166</v>
      </c>
      <c r="BE148" s="169">
        <f t="shared" si="14"/>
        <v>0</v>
      </c>
      <c r="BF148" s="169">
        <f t="shared" si="15"/>
        <v>0</v>
      </c>
      <c r="BG148" s="169">
        <f t="shared" si="16"/>
        <v>0</v>
      </c>
      <c r="BH148" s="169">
        <f t="shared" si="17"/>
        <v>0</v>
      </c>
      <c r="BI148" s="169">
        <f t="shared" si="18"/>
        <v>0</v>
      </c>
      <c r="BJ148" s="18" t="s">
        <v>88</v>
      </c>
      <c r="BK148" s="170">
        <f t="shared" si="19"/>
        <v>0</v>
      </c>
      <c r="BL148" s="18" t="s">
        <v>172</v>
      </c>
      <c r="BM148" s="168" t="s">
        <v>695</v>
      </c>
    </row>
    <row r="149" spans="1:65" s="2" customFormat="1" ht="24.2" customHeight="1">
      <c r="A149" s="33"/>
      <c r="B149" s="156"/>
      <c r="C149" s="180" t="s">
        <v>355</v>
      </c>
      <c r="D149" s="180" t="s">
        <v>200</v>
      </c>
      <c r="E149" s="181" t="s">
        <v>696</v>
      </c>
      <c r="F149" s="182" t="s">
        <v>697</v>
      </c>
      <c r="G149" s="183" t="s">
        <v>221</v>
      </c>
      <c r="H149" s="184">
        <v>5</v>
      </c>
      <c r="I149" s="185"/>
      <c r="J149" s="184">
        <f t="shared" si="10"/>
        <v>0</v>
      </c>
      <c r="K149" s="186"/>
      <c r="L149" s="187"/>
      <c r="M149" s="188" t="s">
        <v>1</v>
      </c>
      <c r="N149" s="189" t="s">
        <v>42</v>
      </c>
      <c r="O149" s="62"/>
      <c r="P149" s="166">
        <f t="shared" si="11"/>
        <v>0</v>
      </c>
      <c r="Q149" s="166">
        <v>0</v>
      </c>
      <c r="R149" s="166">
        <f t="shared" si="12"/>
        <v>0</v>
      </c>
      <c r="S149" s="166">
        <v>0</v>
      </c>
      <c r="T149" s="167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203</v>
      </c>
      <c r="AT149" s="168" t="s">
        <v>200</v>
      </c>
      <c r="AU149" s="168" t="s">
        <v>88</v>
      </c>
      <c r="AY149" s="18" t="s">
        <v>166</v>
      </c>
      <c r="BE149" s="169">
        <f t="shared" si="14"/>
        <v>0</v>
      </c>
      <c r="BF149" s="169">
        <f t="shared" si="15"/>
        <v>0</v>
      </c>
      <c r="BG149" s="169">
        <f t="shared" si="16"/>
        <v>0</v>
      </c>
      <c r="BH149" s="169">
        <f t="shared" si="17"/>
        <v>0</v>
      </c>
      <c r="BI149" s="169">
        <f t="shared" si="18"/>
        <v>0</v>
      </c>
      <c r="BJ149" s="18" t="s">
        <v>88</v>
      </c>
      <c r="BK149" s="170">
        <f t="shared" si="19"/>
        <v>0</v>
      </c>
      <c r="BL149" s="18" t="s">
        <v>172</v>
      </c>
      <c r="BM149" s="168" t="s">
        <v>698</v>
      </c>
    </row>
    <row r="150" spans="1:65" s="2" customFormat="1" ht="16.5" customHeight="1">
      <c r="A150" s="33"/>
      <c r="B150" s="156"/>
      <c r="C150" s="157" t="s">
        <v>7</v>
      </c>
      <c r="D150" s="157" t="s">
        <v>168</v>
      </c>
      <c r="E150" s="158" t="s">
        <v>699</v>
      </c>
      <c r="F150" s="159" t="s">
        <v>700</v>
      </c>
      <c r="G150" s="160" t="s">
        <v>221</v>
      </c>
      <c r="H150" s="161">
        <v>1</v>
      </c>
      <c r="I150" s="162"/>
      <c r="J150" s="161">
        <f t="shared" si="10"/>
        <v>0</v>
      </c>
      <c r="K150" s="163"/>
      <c r="L150" s="34"/>
      <c r="M150" s="164" t="s">
        <v>1</v>
      </c>
      <c r="N150" s="165" t="s">
        <v>42</v>
      </c>
      <c r="O150" s="62"/>
      <c r="P150" s="166">
        <f t="shared" si="11"/>
        <v>0</v>
      </c>
      <c r="Q150" s="166">
        <v>0</v>
      </c>
      <c r="R150" s="166">
        <f t="shared" si="12"/>
        <v>0</v>
      </c>
      <c r="S150" s="166">
        <v>0</v>
      </c>
      <c r="T150" s="167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172</v>
      </c>
      <c r="AT150" s="168" t="s">
        <v>168</v>
      </c>
      <c r="AU150" s="168" t="s">
        <v>88</v>
      </c>
      <c r="AY150" s="18" t="s">
        <v>166</v>
      </c>
      <c r="BE150" s="169">
        <f t="shared" si="14"/>
        <v>0</v>
      </c>
      <c r="BF150" s="169">
        <f t="shared" si="15"/>
        <v>0</v>
      </c>
      <c r="BG150" s="169">
        <f t="shared" si="16"/>
        <v>0</v>
      </c>
      <c r="BH150" s="169">
        <f t="shared" si="17"/>
        <v>0</v>
      </c>
      <c r="BI150" s="169">
        <f t="shared" si="18"/>
        <v>0</v>
      </c>
      <c r="BJ150" s="18" t="s">
        <v>88</v>
      </c>
      <c r="BK150" s="170">
        <f t="shared" si="19"/>
        <v>0</v>
      </c>
      <c r="BL150" s="18" t="s">
        <v>172</v>
      </c>
      <c r="BM150" s="168" t="s">
        <v>701</v>
      </c>
    </row>
    <row r="151" spans="1:65" s="2" customFormat="1" ht="24.2" customHeight="1">
      <c r="A151" s="33"/>
      <c r="B151" s="156"/>
      <c r="C151" s="180" t="s">
        <v>364</v>
      </c>
      <c r="D151" s="180" t="s">
        <v>200</v>
      </c>
      <c r="E151" s="181" t="s">
        <v>702</v>
      </c>
      <c r="F151" s="182" t="s">
        <v>703</v>
      </c>
      <c r="G151" s="183" t="s">
        <v>221</v>
      </c>
      <c r="H151" s="184">
        <v>1</v>
      </c>
      <c r="I151" s="185"/>
      <c r="J151" s="184">
        <f t="shared" si="10"/>
        <v>0</v>
      </c>
      <c r="K151" s="186"/>
      <c r="L151" s="187"/>
      <c r="M151" s="188" t="s">
        <v>1</v>
      </c>
      <c r="N151" s="189" t="s">
        <v>42</v>
      </c>
      <c r="O151" s="62"/>
      <c r="P151" s="166">
        <f t="shared" si="11"/>
        <v>0</v>
      </c>
      <c r="Q151" s="166">
        <v>0</v>
      </c>
      <c r="R151" s="166">
        <f t="shared" si="12"/>
        <v>0</v>
      </c>
      <c r="S151" s="166">
        <v>0</v>
      </c>
      <c r="T151" s="167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203</v>
      </c>
      <c r="AT151" s="168" t="s">
        <v>200</v>
      </c>
      <c r="AU151" s="168" t="s">
        <v>88</v>
      </c>
      <c r="AY151" s="18" t="s">
        <v>166</v>
      </c>
      <c r="BE151" s="169">
        <f t="shared" si="14"/>
        <v>0</v>
      </c>
      <c r="BF151" s="169">
        <f t="shared" si="15"/>
        <v>0</v>
      </c>
      <c r="BG151" s="169">
        <f t="shared" si="16"/>
        <v>0</v>
      </c>
      <c r="BH151" s="169">
        <f t="shared" si="17"/>
        <v>0</v>
      </c>
      <c r="BI151" s="169">
        <f t="shared" si="18"/>
        <v>0</v>
      </c>
      <c r="BJ151" s="18" t="s">
        <v>88</v>
      </c>
      <c r="BK151" s="170">
        <f t="shared" si="19"/>
        <v>0</v>
      </c>
      <c r="BL151" s="18" t="s">
        <v>172</v>
      </c>
      <c r="BM151" s="168" t="s">
        <v>704</v>
      </c>
    </row>
    <row r="152" spans="1:65" s="2" customFormat="1" ht="16.5" customHeight="1">
      <c r="A152" s="33"/>
      <c r="B152" s="156"/>
      <c r="C152" s="157" t="s">
        <v>375</v>
      </c>
      <c r="D152" s="157" t="s">
        <v>168</v>
      </c>
      <c r="E152" s="158" t="s">
        <v>705</v>
      </c>
      <c r="F152" s="159" t="s">
        <v>706</v>
      </c>
      <c r="G152" s="160" t="s">
        <v>221</v>
      </c>
      <c r="H152" s="161">
        <v>4</v>
      </c>
      <c r="I152" s="162"/>
      <c r="J152" s="161">
        <f t="shared" si="10"/>
        <v>0</v>
      </c>
      <c r="K152" s="163"/>
      <c r="L152" s="34"/>
      <c r="M152" s="164" t="s">
        <v>1</v>
      </c>
      <c r="N152" s="165" t="s">
        <v>42</v>
      </c>
      <c r="O152" s="62"/>
      <c r="P152" s="166">
        <f t="shared" si="11"/>
        <v>0</v>
      </c>
      <c r="Q152" s="166">
        <v>0</v>
      </c>
      <c r="R152" s="166">
        <f t="shared" si="12"/>
        <v>0</v>
      </c>
      <c r="S152" s="166">
        <v>0</v>
      </c>
      <c r="T152" s="167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172</v>
      </c>
      <c r="AT152" s="168" t="s">
        <v>168</v>
      </c>
      <c r="AU152" s="168" t="s">
        <v>88</v>
      </c>
      <c r="AY152" s="18" t="s">
        <v>166</v>
      </c>
      <c r="BE152" s="169">
        <f t="shared" si="14"/>
        <v>0</v>
      </c>
      <c r="BF152" s="169">
        <f t="shared" si="15"/>
        <v>0</v>
      </c>
      <c r="BG152" s="169">
        <f t="shared" si="16"/>
        <v>0</v>
      </c>
      <c r="BH152" s="169">
        <f t="shared" si="17"/>
        <v>0</v>
      </c>
      <c r="BI152" s="169">
        <f t="shared" si="18"/>
        <v>0</v>
      </c>
      <c r="BJ152" s="18" t="s">
        <v>88</v>
      </c>
      <c r="BK152" s="170">
        <f t="shared" si="19"/>
        <v>0</v>
      </c>
      <c r="BL152" s="18" t="s">
        <v>172</v>
      </c>
      <c r="BM152" s="168" t="s">
        <v>707</v>
      </c>
    </row>
    <row r="153" spans="1:65" s="2" customFormat="1" ht="24.2" customHeight="1">
      <c r="A153" s="33"/>
      <c r="B153" s="156"/>
      <c r="C153" s="180" t="s">
        <v>380</v>
      </c>
      <c r="D153" s="180" t="s">
        <v>200</v>
      </c>
      <c r="E153" s="181" t="s">
        <v>708</v>
      </c>
      <c r="F153" s="182" t="s">
        <v>709</v>
      </c>
      <c r="G153" s="183" t="s">
        <v>221</v>
      </c>
      <c r="H153" s="184">
        <v>4</v>
      </c>
      <c r="I153" s="185"/>
      <c r="J153" s="184">
        <f t="shared" si="10"/>
        <v>0</v>
      </c>
      <c r="K153" s="186"/>
      <c r="L153" s="187"/>
      <c r="M153" s="188" t="s">
        <v>1</v>
      </c>
      <c r="N153" s="189" t="s">
        <v>42</v>
      </c>
      <c r="O153" s="62"/>
      <c r="P153" s="166">
        <f t="shared" si="11"/>
        <v>0</v>
      </c>
      <c r="Q153" s="166">
        <v>0</v>
      </c>
      <c r="R153" s="166">
        <f t="shared" si="12"/>
        <v>0</v>
      </c>
      <c r="S153" s="166">
        <v>0</v>
      </c>
      <c r="T153" s="167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203</v>
      </c>
      <c r="AT153" s="168" t="s">
        <v>200</v>
      </c>
      <c r="AU153" s="168" t="s">
        <v>88</v>
      </c>
      <c r="AY153" s="18" t="s">
        <v>166</v>
      </c>
      <c r="BE153" s="169">
        <f t="shared" si="14"/>
        <v>0</v>
      </c>
      <c r="BF153" s="169">
        <f t="shared" si="15"/>
        <v>0</v>
      </c>
      <c r="BG153" s="169">
        <f t="shared" si="16"/>
        <v>0</v>
      </c>
      <c r="BH153" s="169">
        <f t="shared" si="17"/>
        <v>0</v>
      </c>
      <c r="BI153" s="169">
        <f t="shared" si="18"/>
        <v>0</v>
      </c>
      <c r="BJ153" s="18" t="s">
        <v>88</v>
      </c>
      <c r="BK153" s="170">
        <f t="shared" si="19"/>
        <v>0</v>
      </c>
      <c r="BL153" s="18" t="s">
        <v>172</v>
      </c>
      <c r="BM153" s="168" t="s">
        <v>710</v>
      </c>
    </row>
    <row r="154" spans="1:65" s="2" customFormat="1" ht="16.5" customHeight="1">
      <c r="A154" s="33"/>
      <c r="B154" s="156"/>
      <c r="C154" s="157" t="s">
        <v>384</v>
      </c>
      <c r="D154" s="157" t="s">
        <v>168</v>
      </c>
      <c r="E154" s="158" t="s">
        <v>711</v>
      </c>
      <c r="F154" s="159" t="s">
        <v>712</v>
      </c>
      <c r="G154" s="160" t="s">
        <v>221</v>
      </c>
      <c r="H154" s="161">
        <v>1</v>
      </c>
      <c r="I154" s="162"/>
      <c r="J154" s="161">
        <f t="shared" si="10"/>
        <v>0</v>
      </c>
      <c r="K154" s="163"/>
      <c r="L154" s="34"/>
      <c r="M154" s="164" t="s">
        <v>1</v>
      </c>
      <c r="N154" s="165" t="s">
        <v>42</v>
      </c>
      <c r="O154" s="62"/>
      <c r="P154" s="166">
        <f t="shared" si="11"/>
        <v>0</v>
      </c>
      <c r="Q154" s="166">
        <v>0</v>
      </c>
      <c r="R154" s="166">
        <f t="shared" si="12"/>
        <v>0</v>
      </c>
      <c r="S154" s="166">
        <v>0</v>
      </c>
      <c r="T154" s="167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172</v>
      </c>
      <c r="AT154" s="168" t="s">
        <v>168</v>
      </c>
      <c r="AU154" s="168" t="s">
        <v>88</v>
      </c>
      <c r="AY154" s="18" t="s">
        <v>166</v>
      </c>
      <c r="BE154" s="169">
        <f t="shared" si="14"/>
        <v>0</v>
      </c>
      <c r="BF154" s="169">
        <f t="shared" si="15"/>
        <v>0</v>
      </c>
      <c r="BG154" s="169">
        <f t="shared" si="16"/>
        <v>0</v>
      </c>
      <c r="BH154" s="169">
        <f t="shared" si="17"/>
        <v>0</v>
      </c>
      <c r="BI154" s="169">
        <f t="shared" si="18"/>
        <v>0</v>
      </c>
      <c r="BJ154" s="18" t="s">
        <v>88</v>
      </c>
      <c r="BK154" s="170">
        <f t="shared" si="19"/>
        <v>0</v>
      </c>
      <c r="BL154" s="18" t="s">
        <v>172</v>
      </c>
      <c r="BM154" s="168" t="s">
        <v>713</v>
      </c>
    </row>
    <row r="155" spans="1:65" s="2" customFormat="1" ht="24.2" customHeight="1">
      <c r="A155" s="33"/>
      <c r="B155" s="156"/>
      <c r="C155" s="180" t="s">
        <v>390</v>
      </c>
      <c r="D155" s="180" t="s">
        <v>200</v>
      </c>
      <c r="E155" s="181" t="s">
        <v>714</v>
      </c>
      <c r="F155" s="182" t="s">
        <v>715</v>
      </c>
      <c r="G155" s="183" t="s">
        <v>221</v>
      </c>
      <c r="H155" s="184">
        <v>1</v>
      </c>
      <c r="I155" s="185"/>
      <c r="J155" s="184">
        <f t="shared" si="10"/>
        <v>0</v>
      </c>
      <c r="K155" s="186"/>
      <c r="L155" s="187"/>
      <c r="M155" s="188" t="s">
        <v>1</v>
      </c>
      <c r="N155" s="189" t="s">
        <v>42</v>
      </c>
      <c r="O155" s="62"/>
      <c r="P155" s="166">
        <f t="shared" si="11"/>
        <v>0</v>
      </c>
      <c r="Q155" s="166">
        <v>0</v>
      </c>
      <c r="R155" s="166">
        <f t="shared" si="12"/>
        <v>0</v>
      </c>
      <c r="S155" s="166">
        <v>0</v>
      </c>
      <c r="T155" s="167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203</v>
      </c>
      <c r="AT155" s="168" t="s">
        <v>200</v>
      </c>
      <c r="AU155" s="168" t="s">
        <v>88</v>
      </c>
      <c r="AY155" s="18" t="s">
        <v>166</v>
      </c>
      <c r="BE155" s="169">
        <f t="shared" si="14"/>
        <v>0</v>
      </c>
      <c r="BF155" s="169">
        <f t="shared" si="15"/>
        <v>0</v>
      </c>
      <c r="BG155" s="169">
        <f t="shared" si="16"/>
        <v>0</v>
      </c>
      <c r="BH155" s="169">
        <f t="shared" si="17"/>
        <v>0</v>
      </c>
      <c r="BI155" s="169">
        <f t="shared" si="18"/>
        <v>0</v>
      </c>
      <c r="BJ155" s="18" t="s">
        <v>88</v>
      </c>
      <c r="BK155" s="170">
        <f t="shared" si="19"/>
        <v>0</v>
      </c>
      <c r="BL155" s="18" t="s">
        <v>172</v>
      </c>
      <c r="BM155" s="168" t="s">
        <v>716</v>
      </c>
    </row>
    <row r="156" spans="1:65" s="2" customFormat="1" ht="16.5" customHeight="1">
      <c r="A156" s="33"/>
      <c r="B156" s="156"/>
      <c r="C156" s="157" t="s">
        <v>398</v>
      </c>
      <c r="D156" s="157" t="s">
        <v>168</v>
      </c>
      <c r="E156" s="158" t="s">
        <v>717</v>
      </c>
      <c r="F156" s="159" t="s">
        <v>718</v>
      </c>
      <c r="G156" s="160" t="s">
        <v>215</v>
      </c>
      <c r="H156" s="161">
        <v>6.9039999999999999</v>
      </c>
      <c r="I156" s="162"/>
      <c r="J156" s="161">
        <f t="shared" si="10"/>
        <v>0</v>
      </c>
      <c r="K156" s="163"/>
      <c r="L156" s="34"/>
      <c r="M156" s="164" t="s">
        <v>1</v>
      </c>
      <c r="N156" s="165" t="s">
        <v>42</v>
      </c>
      <c r="O156" s="62"/>
      <c r="P156" s="166">
        <f t="shared" si="11"/>
        <v>0</v>
      </c>
      <c r="Q156" s="166">
        <v>0</v>
      </c>
      <c r="R156" s="166">
        <f t="shared" si="12"/>
        <v>0</v>
      </c>
      <c r="S156" s="166">
        <v>0</v>
      </c>
      <c r="T156" s="167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172</v>
      </c>
      <c r="AT156" s="168" t="s">
        <v>168</v>
      </c>
      <c r="AU156" s="168" t="s">
        <v>88</v>
      </c>
      <c r="AY156" s="18" t="s">
        <v>166</v>
      </c>
      <c r="BE156" s="169">
        <f t="shared" si="14"/>
        <v>0</v>
      </c>
      <c r="BF156" s="169">
        <f t="shared" si="15"/>
        <v>0</v>
      </c>
      <c r="BG156" s="169">
        <f t="shared" si="16"/>
        <v>0</v>
      </c>
      <c r="BH156" s="169">
        <f t="shared" si="17"/>
        <v>0</v>
      </c>
      <c r="BI156" s="169">
        <f t="shared" si="18"/>
        <v>0</v>
      </c>
      <c r="BJ156" s="18" t="s">
        <v>88</v>
      </c>
      <c r="BK156" s="170">
        <f t="shared" si="19"/>
        <v>0</v>
      </c>
      <c r="BL156" s="18" t="s">
        <v>172</v>
      </c>
      <c r="BM156" s="168" t="s">
        <v>719</v>
      </c>
    </row>
    <row r="157" spans="1:65" s="2" customFormat="1" ht="16.5" customHeight="1">
      <c r="A157" s="33"/>
      <c r="B157" s="156"/>
      <c r="C157" s="157" t="s">
        <v>405</v>
      </c>
      <c r="D157" s="157" t="s">
        <v>168</v>
      </c>
      <c r="E157" s="158" t="s">
        <v>720</v>
      </c>
      <c r="F157" s="159" t="s">
        <v>721</v>
      </c>
      <c r="G157" s="160" t="s">
        <v>215</v>
      </c>
      <c r="H157" s="161">
        <v>4.2919999999999998</v>
      </c>
      <c r="I157" s="162"/>
      <c r="J157" s="161">
        <f t="shared" si="10"/>
        <v>0</v>
      </c>
      <c r="K157" s="163"/>
      <c r="L157" s="34"/>
      <c r="M157" s="164" t="s">
        <v>1</v>
      </c>
      <c r="N157" s="165" t="s">
        <v>42</v>
      </c>
      <c r="O157" s="62"/>
      <c r="P157" s="166">
        <f t="shared" si="11"/>
        <v>0</v>
      </c>
      <c r="Q157" s="166">
        <v>0</v>
      </c>
      <c r="R157" s="166">
        <f t="shared" si="12"/>
        <v>0</v>
      </c>
      <c r="S157" s="166">
        <v>0</v>
      </c>
      <c r="T157" s="167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172</v>
      </c>
      <c r="AT157" s="168" t="s">
        <v>168</v>
      </c>
      <c r="AU157" s="168" t="s">
        <v>88</v>
      </c>
      <c r="AY157" s="18" t="s">
        <v>166</v>
      </c>
      <c r="BE157" s="169">
        <f t="shared" si="14"/>
        <v>0</v>
      </c>
      <c r="BF157" s="169">
        <f t="shared" si="15"/>
        <v>0</v>
      </c>
      <c r="BG157" s="169">
        <f t="shared" si="16"/>
        <v>0</v>
      </c>
      <c r="BH157" s="169">
        <f t="shared" si="17"/>
        <v>0</v>
      </c>
      <c r="BI157" s="169">
        <f t="shared" si="18"/>
        <v>0</v>
      </c>
      <c r="BJ157" s="18" t="s">
        <v>88</v>
      </c>
      <c r="BK157" s="170">
        <f t="shared" si="19"/>
        <v>0</v>
      </c>
      <c r="BL157" s="18" t="s">
        <v>172</v>
      </c>
      <c r="BM157" s="168" t="s">
        <v>722</v>
      </c>
    </row>
    <row r="158" spans="1:65" s="2" customFormat="1" ht="16.5" customHeight="1">
      <c r="A158" s="33"/>
      <c r="B158" s="156"/>
      <c r="C158" s="157" t="s">
        <v>411</v>
      </c>
      <c r="D158" s="157" t="s">
        <v>168</v>
      </c>
      <c r="E158" s="158" t="s">
        <v>723</v>
      </c>
      <c r="F158" s="159" t="s">
        <v>724</v>
      </c>
      <c r="G158" s="160" t="s">
        <v>215</v>
      </c>
      <c r="H158" s="161">
        <v>1.5580000000000001</v>
      </c>
      <c r="I158" s="162"/>
      <c r="J158" s="161">
        <f t="shared" si="10"/>
        <v>0</v>
      </c>
      <c r="K158" s="163"/>
      <c r="L158" s="34"/>
      <c r="M158" s="164" t="s">
        <v>1</v>
      </c>
      <c r="N158" s="165" t="s">
        <v>42</v>
      </c>
      <c r="O158" s="62"/>
      <c r="P158" s="166">
        <f t="shared" si="11"/>
        <v>0</v>
      </c>
      <c r="Q158" s="166">
        <v>0</v>
      </c>
      <c r="R158" s="166">
        <f t="shared" si="12"/>
        <v>0</v>
      </c>
      <c r="S158" s="166">
        <v>0</v>
      </c>
      <c r="T158" s="167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172</v>
      </c>
      <c r="AT158" s="168" t="s">
        <v>168</v>
      </c>
      <c r="AU158" s="168" t="s">
        <v>88</v>
      </c>
      <c r="AY158" s="18" t="s">
        <v>166</v>
      </c>
      <c r="BE158" s="169">
        <f t="shared" si="14"/>
        <v>0</v>
      </c>
      <c r="BF158" s="169">
        <f t="shared" si="15"/>
        <v>0</v>
      </c>
      <c r="BG158" s="169">
        <f t="shared" si="16"/>
        <v>0</v>
      </c>
      <c r="BH158" s="169">
        <f t="shared" si="17"/>
        <v>0</v>
      </c>
      <c r="BI158" s="169">
        <f t="shared" si="18"/>
        <v>0</v>
      </c>
      <c r="BJ158" s="18" t="s">
        <v>88</v>
      </c>
      <c r="BK158" s="170">
        <f t="shared" si="19"/>
        <v>0</v>
      </c>
      <c r="BL158" s="18" t="s">
        <v>172</v>
      </c>
      <c r="BM158" s="168" t="s">
        <v>725</v>
      </c>
    </row>
    <row r="159" spans="1:65" s="2" customFormat="1" ht="37.9" customHeight="1">
      <c r="A159" s="33"/>
      <c r="B159" s="156"/>
      <c r="C159" s="157" t="s">
        <v>420</v>
      </c>
      <c r="D159" s="157" t="s">
        <v>168</v>
      </c>
      <c r="E159" s="158" t="s">
        <v>726</v>
      </c>
      <c r="F159" s="159" t="s">
        <v>727</v>
      </c>
      <c r="G159" s="160" t="s">
        <v>221</v>
      </c>
      <c r="H159" s="161">
        <v>1</v>
      </c>
      <c r="I159" s="162"/>
      <c r="J159" s="161">
        <f t="shared" si="10"/>
        <v>0</v>
      </c>
      <c r="K159" s="163"/>
      <c r="L159" s="34"/>
      <c r="M159" s="164" t="s">
        <v>1</v>
      </c>
      <c r="N159" s="165" t="s">
        <v>42</v>
      </c>
      <c r="O159" s="62"/>
      <c r="P159" s="166">
        <f t="shared" si="11"/>
        <v>0</v>
      </c>
      <c r="Q159" s="166">
        <v>0</v>
      </c>
      <c r="R159" s="166">
        <f t="shared" si="12"/>
        <v>0</v>
      </c>
      <c r="S159" s="166">
        <v>0</v>
      </c>
      <c r="T159" s="167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172</v>
      </c>
      <c r="AT159" s="168" t="s">
        <v>168</v>
      </c>
      <c r="AU159" s="168" t="s">
        <v>88</v>
      </c>
      <c r="AY159" s="18" t="s">
        <v>166</v>
      </c>
      <c r="BE159" s="169">
        <f t="shared" si="14"/>
        <v>0</v>
      </c>
      <c r="BF159" s="169">
        <f t="shared" si="15"/>
        <v>0</v>
      </c>
      <c r="BG159" s="169">
        <f t="shared" si="16"/>
        <v>0</v>
      </c>
      <c r="BH159" s="169">
        <f t="shared" si="17"/>
        <v>0</v>
      </c>
      <c r="BI159" s="169">
        <f t="shared" si="18"/>
        <v>0</v>
      </c>
      <c r="BJ159" s="18" t="s">
        <v>88</v>
      </c>
      <c r="BK159" s="170">
        <f t="shared" si="19"/>
        <v>0</v>
      </c>
      <c r="BL159" s="18" t="s">
        <v>172</v>
      </c>
      <c r="BM159" s="168" t="s">
        <v>728</v>
      </c>
    </row>
    <row r="160" spans="1:65" s="2" customFormat="1" ht="24.2" customHeight="1">
      <c r="A160" s="33"/>
      <c r="B160" s="156"/>
      <c r="C160" s="180" t="s">
        <v>426</v>
      </c>
      <c r="D160" s="180" t="s">
        <v>200</v>
      </c>
      <c r="E160" s="181" t="s">
        <v>729</v>
      </c>
      <c r="F160" s="182" t="s">
        <v>730</v>
      </c>
      <c r="G160" s="183" t="s">
        <v>221</v>
      </c>
      <c r="H160" s="184">
        <v>1</v>
      </c>
      <c r="I160" s="185"/>
      <c r="J160" s="184">
        <f t="shared" si="10"/>
        <v>0</v>
      </c>
      <c r="K160" s="186"/>
      <c r="L160" s="187"/>
      <c r="M160" s="188" t="s">
        <v>1</v>
      </c>
      <c r="N160" s="189" t="s">
        <v>42</v>
      </c>
      <c r="O160" s="62"/>
      <c r="P160" s="166">
        <f t="shared" si="11"/>
        <v>0</v>
      </c>
      <c r="Q160" s="166">
        <v>0</v>
      </c>
      <c r="R160" s="166">
        <f t="shared" si="12"/>
        <v>0</v>
      </c>
      <c r="S160" s="166">
        <v>0</v>
      </c>
      <c r="T160" s="167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203</v>
      </c>
      <c r="AT160" s="168" t="s">
        <v>200</v>
      </c>
      <c r="AU160" s="168" t="s">
        <v>88</v>
      </c>
      <c r="AY160" s="18" t="s">
        <v>166</v>
      </c>
      <c r="BE160" s="169">
        <f t="shared" si="14"/>
        <v>0</v>
      </c>
      <c r="BF160" s="169">
        <f t="shared" si="15"/>
        <v>0</v>
      </c>
      <c r="BG160" s="169">
        <f t="shared" si="16"/>
        <v>0</v>
      </c>
      <c r="BH160" s="169">
        <f t="shared" si="17"/>
        <v>0</v>
      </c>
      <c r="BI160" s="169">
        <f t="shared" si="18"/>
        <v>0</v>
      </c>
      <c r="BJ160" s="18" t="s">
        <v>88</v>
      </c>
      <c r="BK160" s="170">
        <f t="shared" si="19"/>
        <v>0</v>
      </c>
      <c r="BL160" s="18" t="s">
        <v>172</v>
      </c>
      <c r="BM160" s="168" t="s">
        <v>731</v>
      </c>
    </row>
    <row r="161" spans="1:65" s="2" customFormat="1" ht="24.2" customHeight="1">
      <c r="A161" s="33"/>
      <c r="B161" s="156"/>
      <c r="C161" s="180" t="s">
        <v>431</v>
      </c>
      <c r="D161" s="180" t="s">
        <v>200</v>
      </c>
      <c r="E161" s="181" t="s">
        <v>732</v>
      </c>
      <c r="F161" s="182" t="s">
        <v>733</v>
      </c>
      <c r="G161" s="183" t="s">
        <v>221</v>
      </c>
      <c r="H161" s="184">
        <v>2</v>
      </c>
      <c r="I161" s="185"/>
      <c r="J161" s="184">
        <f t="shared" si="10"/>
        <v>0</v>
      </c>
      <c r="K161" s="186"/>
      <c r="L161" s="187"/>
      <c r="M161" s="188" t="s">
        <v>1</v>
      </c>
      <c r="N161" s="189" t="s">
        <v>42</v>
      </c>
      <c r="O161" s="62"/>
      <c r="P161" s="166">
        <f t="shared" si="11"/>
        <v>0</v>
      </c>
      <c r="Q161" s="166">
        <v>0</v>
      </c>
      <c r="R161" s="166">
        <f t="shared" si="12"/>
        <v>0</v>
      </c>
      <c r="S161" s="166">
        <v>0</v>
      </c>
      <c r="T161" s="167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203</v>
      </c>
      <c r="AT161" s="168" t="s">
        <v>200</v>
      </c>
      <c r="AU161" s="168" t="s">
        <v>88</v>
      </c>
      <c r="AY161" s="18" t="s">
        <v>166</v>
      </c>
      <c r="BE161" s="169">
        <f t="shared" si="14"/>
        <v>0</v>
      </c>
      <c r="BF161" s="169">
        <f t="shared" si="15"/>
        <v>0</v>
      </c>
      <c r="BG161" s="169">
        <f t="shared" si="16"/>
        <v>0</v>
      </c>
      <c r="BH161" s="169">
        <f t="shared" si="17"/>
        <v>0</v>
      </c>
      <c r="BI161" s="169">
        <f t="shared" si="18"/>
        <v>0</v>
      </c>
      <c r="BJ161" s="18" t="s">
        <v>88</v>
      </c>
      <c r="BK161" s="170">
        <f t="shared" si="19"/>
        <v>0</v>
      </c>
      <c r="BL161" s="18" t="s">
        <v>172</v>
      </c>
      <c r="BM161" s="168" t="s">
        <v>734</v>
      </c>
    </row>
    <row r="162" spans="1:65" s="2" customFormat="1" ht="24.2" customHeight="1">
      <c r="A162" s="33"/>
      <c r="B162" s="156"/>
      <c r="C162" s="180" t="s">
        <v>408</v>
      </c>
      <c r="D162" s="180" t="s">
        <v>200</v>
      </c>
      <c r="E162" s="181" t="s">
        <v>735</v>
      </c>
      <c r="F162" s="182" t="s">
        <v>736</v>
      </c>
      <c r="G162" s="183" t="s">
        <v>221</v>
      </c>
      <c r="H162" s="184">
        <v>1</v>
      </c>
      <c r="I162" s="185"/>
      <c r="J162" s="184">
        <f t="shared" si="10"/>
        <v>0</v>
      </c>
      <c r="K162" s="186"/>
      <c r="L162" s="187"/>
      <c r="M162" s="188" t="s">
        <v>1</v>
      </c>
      <c r="N162" s="189" t="s">
        <v>42</v>
      </c>
      <c r="O162" s="62"/>
      <c r="P162" s="166">
        <f t="shared" si="11"/>
        <v>0</v>
      </c>
      <c r="Q162" s="166">
        <v>0</v>
      </c>
      <c r="R162" s="166">
        <f t="shared" si="12"/>
        <v>0</v>
      </c>
      <c r="S162" s="166">
        <v>0</v>
      </c>
      <c r="T162" s="167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203</v>
      </c>
      <c r="AT162" s="168" t="s">
        <v>200</v>
      </c>
      <c r="AU162" s="168" t="s">
        <v>88</v>
      </c>
      <c r="AY162" s="18" t="s">
        <v>166</v>
      </c>
      <c r="BE162" s="169">
        <f t="shared" si="14"/>
        <v>0</v>
      </c>
      <c r="BF162" s="169">
        <f t="shared" si="15"/>
        <v>0</v>
      </c>
      <c r="BG162" s="169">
        <f t="shared" si="16"/>
        <v>0</v>
      </c>
      <c r="BH162" s="169">
        <f t="shared" si="17"/>
        <v>0</v>
      </c>
      <c r="BI162" s="169">
        <f t="shared" si="18"/>
        <v>0</v>
      </c>
      <c r="BJ162" s="18" t="s">
        <v>88</v>
      </c>
      <c r="BK162" s="170">
        <f t="shared" si="19"/>
        <v>0</v>
      </c>
      <c r="BL162" s="18" t="s">
        <v>172</v>
      </c>
      <c r="BM162" s="168" t="s">
        <v>737</v>
      </c>
    </row>
    <row r="163" spans="1:65" s="2" customFormat="1" ht="16.5" customHeight="1">
      <c r="A163" s="33"/>
      <c r="B163" s="156"/>
      <c r="C163" s="180" t="s">
        <v>443</v>
      </c>
      <c r="D163" s="180" t="s">
        <v>200</v>
      </c>
      <c r="E163" s="181" t="s">
        <v>738</v>
      </c>
      <c r="F163" s="182" t="s">
        <v>739</v>
      </c>
      <c r="G163" s="183" t="s">
        <v>221</v>
      </c>
      <c r="H163" s="184">
        <v>1</v>
      </c>
      <c r="I163" s="185"/>
      <c r="J163" s="184">
        <f t="shared" si="10"/>
        <v>0</v>
      </c>
      <c r="K163" s="186"/>
      <c r="L163" s="187"/>
      <c r="M163" s="188" t="s">
        <v>1</v>
      </c>
      <c r="N163" s="189" t="s">
        <v>42</v>
      </c>
      <c r="O163" s="62"/>
      <c r="P163" s="166">
        <f t="shared" si="11"/>
        <v>0</v>
      </c>
      <c r="Q163" s="166">
        <v>0</v>
      </c>
      <c r="R163" s="166">
        <f t="shared" si="12"/>
        <v>0</v>
      </c>
      <c r="S163" s="166">
        <v>0</v>
      </c>
      <c r="T163" s="167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203</v>
      </c>
      <c r="AT163" s="168" t="s">
        <v>200</v>
      </c>
      <c r="AU163" s="168" t="s">
        <v>88</v>
      </c>
      <c r="AY163" s="18" t="s">
        <v>166</v>
      </c>
      <c r="BE163" s="169">
        <f t="shared" si="14"/>
        <v>0</v>
      </c>
      <c r="BF163" s="169">
        <f t="shared" si="15"/>
        <v>0</v>
      </c>
      <c r="BG163" s="169">
        <f t="shared" si="16"/>
        <v>0</v>
      </c>
      <c r="BH163" s="169">
        <f t="shared" si="17"/>
        <v>0</v>
      </c>
      <c r="BI163" s="169">
        <f t="shared" si="18"/>
        <v>0</v>
      </c>
      <c r="BJ163" s="18" t="s">
        <v>88</v>
      </c>
      <c r="BK163" s="170">
        <f t="shared" si="19"/>
        <v>0</v>
      </c>
      <c r="BL163" s="18" t="s">
        <v>172</v>
      </c>
      <c r="BM163" s="168" t="s">
        <v>740</v>
      </c>
    </row>
    <row r="164" spans="1:65" s="2" customFormat="1" ht="24.2" customHeight="1">
      <c r="A164" s="33"/>
      <c r="B164" s="156"/>
      <c r="C164" s="180" t="s">
        <v>448</v>
      </c>
      <c r="D164" s="180" t="s">
        <v>200</v>
      </c>
      <c r="E164" s="181" t="s">
        <v>741</v>
      </c>
      <c r="F164" s="182" t="s">
        <v>742</v>
      </c>
      <c r="G164" s="183" t="s">
        <v>221</v>
      </c>
      <c r="H164" s="184">
        <v>1</v>
      </c>
      <c r="I164" s="185"/>
      <c r="J164" s="184">
        <f t="shared" si="10"/>
        <v>0</v>
      </c>
      <c r="K164" s="186"/>
      <c r="L164" s="187"/>
      <c r="M164" s="188" t="s">
        <v>1</v>
      </c>
      <c r="N164" s="189" t="s">
        <v>42</v>
      </c>
      <c r="O164" s="62"/>
      <c r="P164" s="166">
        <f t="shared" si="11"/>
        <v>0</v>
      </c>
      <c r="Q164" s="166">
        <v>0</v>
      </c>
      <c r="R164" s="166">
        <f t="shared" si="12"/>
        <v>0</v>
      </c>
      <c r="S164" s="166">
        <v>0</v>
      </c>
      <c r="T164" s="167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203</v>
      </c>
      <c r="AT164" s="168" t="s">
        <v>200</v>
      </c>
      <c r="AU164" s="168" t="s">
        <v>88</v>
      </c>
      <c r="AY164" s="18" t="s">
        <v>166</v>
      </c>
      <c r="BE164" s="169">
        <f t="shared" si="14"/>
        <v>0</v>
      </c>
      <c r="BF164" s="169">
        <f t="shared" si="15"/>
        <v>0</v>
      </c>
      <c r="BG164" s="169">
        <f t="shared" si="16"/>
        <v>0</v>
      </c>
      <c r="BH164" s="169">
        <f t="shared" si="17"/>
        <v>0</v>
      </c>
      <c r="BI164" s="169">
        <f t="shared" si="18"/>
        <v>0</v>
      </c>
      <c r="BJ164" s="18" t="s">
        <v>88</v>
      </c>
      <c r="BK164" s="170">
        <f t="shared" si="19"/>
        <v>0</v>
      </c>
      <c r="BL164" s="18" t="s">
        <v>172</v>
      </c>
      <c r="BM164" s="168" t="s">
        <v>743</v>
      </c>
    </row>
    <row r="165" spans="1:65" s="2" customFormat="1" ht="16.5" customHeight="1">
      <c r="A165" s="33"/>
      <c r="B165" s="156"/>
      <c r="C165" s="157" t="s">
        <v>453</v>
      </c>
      <c r="D165" s="157" t="s">
        <v>168</v>
      </c>
      <c r="E165" s="158" t="s">
        <v>744</v>
      </c>
      <c r="F165" s="159" t="s">
        <v>745</v>
      </c>
      <c r="G165" s="160" t="s">
        <v>215</v>
      </c>
      <c r="H165" s="161">
        <v>12.754</v>
      </c>
      <c r="I165" s="162"/>
      <c r="J165" s="161">
        <f t="shared" si="10"/>
        <v>0</v>
      </c>
      <c r="K165" s="163"/>
      <c r="L165" s="34"/>
      <c r="M165" s="164" t="s">
        <v>1</v>
      </c>
      <c r="N165" s="165" t="s">
        <v>42</v>
      </c>
      <c r="O165" s="62"/>
      <c r="P165" s="166">
        <f t="shared" si="11"/>
        <v>0</v>
      </c>
      <c r="Q165" s="166">
        <v>0</v>
      </c>
      <c r="R165" s="166">
        <f t="shared" si="12"/>
        <v>0</v>
      </c>
      <c r="S165" s="166">
        <v>0</v>
      </c>
      <c r="T165" s="167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172</v>
      </c>
      <c r="AT165" s="168" t="s">
        <v>168</v>
      </c>
      <c r="AU165" s="168" t="s">
        <v>88</v>
      </c>
      <c r="AY165" s="18" t="s">
        <v>166</v>
      </c>
      <c r="BE165" s="169">
        <f t="shared" si="14"/>
        <v>0</v>
      </c>
      <c r="BF165" s="169">
        <f t="shared" si="15"/>
        <v>0</v>
      </c>
      <c r="BG165" s="169">
        <f t="shared" si="16"/>
        <v>0</v>
      </c>
      <c r="BH165" s="169">
        <f t="shared" si="17"/>
        <v>0</v>
      </c>
      <c r="BI165" s="169">
        <f t="shared" si="18"/>
        <v>0</v>
      </c>
      <c r="BJ165" s="18" t="s">
        <v>88</v>
      </c>
      <c r="BK165" s="170">
        <f t="shared" si="19"/>
        <v>0</v>
      </c>
      <c r="BL165" s="18" t="s">
        <v>172</v>
      </c>
      <c r="BM165" s="168" t="s">
        <v>746</v>
      </c>
    </row>
    <row r="166" spans="1:65" s="2" customFormat="1" ht="24.2" customHeight="1">
      <c r="A166" s="33"/>
      <c r="B166" s="156"/>
      <c r="C166" s="157" t="s">
        <v>460</v>
      </c>
      <c r="D166" s="157" t="s">
        <v>168</v>
      </c>
      <c r="E166" s="158" t="s">
        <v>747</v>
      </c>
      <c r="F166" s="159" t="s">
        <v>748</v>
      </c>
      <c r="G166" s="160" t="s">
        <v>215</v>
      </c>
      <c r="H166" s="161">
        <v>12.754</v>
      </c>
      <c r="I166" s="162"/>
      <c r="J166" s="161">
        <f t="shared" si="10"/>
        <v>0</v>
      </c>
      <c r="K166" s="163"/>
      <c r="L166" s="34"/>
      <c r="M166" s="164" t="s">
        <v>1</v>
      </c>
      <c r="N166" s="165" t="s">
        <v>42</v>
      </c>
      <c r="O166" s="62"/>
      <c r="P166" s="166">
        <f t="shared" si="11"/>
        <v>0</v>
      </c>
      <c r="Q166" s="166">
        <v>0</v>
      </c>
      <c r="R166" s="166">
        <f t="shared" si="12"/>
        <v>0</v>
      </c>
      <c r="S166" s="166">
        <v>0</v>
      </c>
      <c r="T166" s="167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172</v>
      </c>
      <c r="AT166" s="168" t="s">
        <v>168</v>
      </c>
      <c r="AU166" s="168" t="s">
        <v>88</v>
      </c>
      <c r="AY166" s="18" t="s">
        <v>166</v>
      </c>
      <c r="BE166" s="169">
        <f t="shared" si="14"/>
        <v>0</v>
      </c>
      <c r="BF166" s="169">
        <f t="shared" si="15"/>
        <v>0</v>
      </c>
      <c r="BG166" s="169">
        <f t="shared" si="16"/>
        <v>0</v>
      </c>
      <c r="BH166" s="169">
        <f t="shared" si="17"/>
        <v>0</v>
      </c>
      <c r="BI166" s="169">
        <f t="shared" si="18"/>
        <v>0</v>
      </c>
      <c r="BJ166" s="18" t="s">
        <v>88</v>
      </c>
      <c r="BK166" s="170">
        <f t="shared" si="19"/>
        <v>0</v>
      </c>
      <c r="BL166" s="18" t="s">
        <v>172</v>
      </c>
      <c r="BM166" s="168" t="s">
        <v>749</v>
      </c>
    </row>
    <row r="167" spans="1:65" s="12" customFormat="1" ht="22.9" customHeight="1">
      <c r="B167" s="143"/>
      <c r="D167" s="144" t="s">
        <v>75</v>
      </c>
      <c r="E167" s="154" t="s">
        <v>258</v>
      </c>
      <c r="F167" s="154" t="s">
        <v>259</v>
      </c>
      <c r="I167" s="146"/>
      <c r="J167" s="155">
        <f>BK167</f>
        <v>0</v>
      </c>
      <c r="L167" s="143"/>
      <c r="M167" s="148"/>
      <c r="N167" s="149"/>
      <c r="O167" s="149"/>
      <c r="P167" s="150">
        <f>P168</f>
        <v>0</v>
      </c>
      <c r="Q167" s="149"/>
      <c r="R167" s="150">
        <f>R168</f>
        <v>0</v>
      </c>
      <c r="S167" s="149"/>
      <c r="T167" s="151">
        <f>T168</f>
        <v>0</v>
      </c>
      <c r="AR167" s="144" t="s">
        <v>83</v>
      </c>
      <c r="AT167" s="152" t="s">
        <v>75</v>
      </c>
      <c r="AU167" s="152" t="s">
        <v>83</v>
      </c>
      <c r="AY167" s="144" t="s">
        <v>166</v>
      </c>
      <c r="BK167" s="153">
        <f>BK168</f>
        <v>0</v>
      </c>
    </row>
    <row r="168" spans="1:65" s="2" customFormat="1" ht="33" customHeight="1">
      <c r="A168" s="33"/>
      <c r="B168" s="156"/>
      <c r="C168" s="157" t="s">
        <v>466</v>
      </c>
      <c r="D168" s="157" t="s">
        <v>168</v>
      </c>
      <c r="E168" s="158" t="s">
        <v>750</v>
      </c>
      <c r="F168" s="159" t="s">
        <v>751</v>
      </c>
      <c r="G168" s="160" t="s">
        <v>191</v>
      </c>
      <c r="H168" s="161">
        <v>9.2390000000000008</v>
      </c>
      <c r="I168" s="162"/>
      <c r="J168" s="161">
        <f>ROUND(I168*H168,3)</f>
        <v>0</v>
      </c>
      <c r="K168" s="163"/>
      <c r="L168" s="34"/>
      <c r="M168" s="164" t="s">
        <v>1</v>
      </c>
      <c r="N168" s="165" t="s">
        <v>42</v>
      </c>
      <c r="O168" s="62"/>
      <c r="P168" s="166">
        <f>O168*H168</f>
        <v>0</v>
      </c>
      <c r="Q168" s="166">
        <v>0</v>
      </c>
      <c r="R168" s="166">
        <f>Q168*H168</f>
        <v>0</v>
      </c>
      <c r="S168" s="166">
        <v>0</v>
      </c>
      <c r="T168" s="167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8" t="s">
        <v>172</v>
      </c>
      <c r="AT168" s="168" t="s">
        <v>168</v>
      </c>
      <c r="AU168" s="168" t="s">
        <v>88</v>
      </c>
      <c r="AY168" s="18" t="s">
        <v>166</v>
      </c>
      <c r="BE168" s="169">
        <f>IF(N168="základná",J168,0)</f>
        <v>0</v>
      </c>
      <c r="BF168" s="169">
        <f>IF(N168="znížená",J168,0)</f>
        <v>0</v>
      </c>
      <c r="BG168" s="169">
        <f>IF(N168="zákl. prenesená",J168,0)</f>
        <v>0</v>
      </c>
      <c r="BH168" s="169">
        <f>IF(N168="zníž. prenesená",J168,0)</f>
        <v>0</v>
      </c>
      <c r="BI168" s="169">
        <f>IF(N168="nulová",J168,0)</f>
        <v>0</v>
      </c>
      <c r="BJ168" s="18" t="s">
        <v>88</v>
      </c>
      <c r="BK168" s="170">
        <f>ROUND(I168*H168,3)</f>
        <v>0</v>
      </c>
      <c r="BL168" s="18" t="s">
        <v>172</v>
      </c>
      <c r="BM168" s="168" t="s">
        <v>752</v>
      </c>
    </row>
    <row r="169" spans="1:65" s="12" customFormat="1" ht="25.9" customHeight="1">
      <c r="B169" s="143"/>
      <c r="D169" s="144" t="s">
        <v>75</v>
      </c>
      <c r="E169" s="145" t="s">
        <v>753</v>
      </c>
      <c r="F169" s="145" t="s">
        <v>754</v>
      </c>
      <c r="I169" s="146"/>
      <c r="J169" s="147">
        <f>BK169</f>
        <v>0</v>
      </c>
      <c r="L169" s="143"/>
      <c r="M169" s="148"/>
      <c r="N169" s="149"/>
      <c r="O169" s="149"/>
      <c r="P169" s="150">
        <f>P170</f>
        <v>0</v>
      </c>
      <c r="Q169" s="149"/>
      <c r="R169" s="150">
        <f>R170</f>
        <v>0</v>
      </c>
      <c r="S169" s="149"/>
      <c r="T169" s="151">
        <f>T170</f>
        <v>0</v>
      </c>
      <c r="AR169" s="144" t="s">
        <v>172</v>
      </c>
      <c r="AT169" s="152" t="s">
        <v>75</v>
      </c>
      <c r="AU169" s="152" t="s">
        <v>76</v>
      </c>
      <c r="AY169" s="144" t="s">
        <v>166</v>
      </c>
      <c r="BK169" s="153">
        <f>BK170</f>
        <v>0</v>
      </c>
    </row>
    <row r="170" spans="1:65" s="2" customFormat="1" ht="33" customHeight="1">
      <c r="A170" s="33"/>
      <c r="B170" s="156"/>
      <c r="C170" s="157" t="s">
        <v>470</v>
      </c>
      <c r="D170" s="157" t="s">
        <v>168</v>
      </c>
      <c r="E170" s="158" t="s">
        <v>755</v>
      </c>
      <c r="F170" s="159" t="s">
        <v>756</v>
      </c>
      <c r="G170" s="160" t="s">
        <v>757</v>
      </c>
      <c r="H170" s="161">
        <v>50</v>
      </c>
      <c r="I170" s="162"/>
      <c r="J170" s="161">
        <f>ROUND(I170*H170,3)</f>
        <v>0</v>
      </c>
      <c r="K170" s="163"/>
      <c r="L170" s="34"/>
      <c r="M170" s="198" t="s">
        <v>1</v>
      </c>
      <c r="N170" s="199" t="s">
        <v>42</v>
      </c>
      <c r="O170" s="200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758</v>
      </c>
      <c r="AT170" s="168" t="s">
        <v>168</v>
      </c>
      <c r="AU170" s="168" t="s">
        <v>83</v>
      </c>
      <c r="AY170" s="18" t="s">
        <v>166</v>
      </c>
      <c r="BE170" s="169">
        <f>IF(N170="základná",J170,0)</f>
        <v>0</v>
      </c>
      <c r="BF170" s="169">
        <f>IF(N170="znížená",J170,0)</f>
        <v>0</v>
      </c>
      <c r="BG170" s="169">
        <f>IF(N170="zákl. prenesená",J170,0)</f>
        <v>0</v>
      </c>
      <c r="BH170" s="169">
        <f>IF(N170="zníž. prenesená",J170,0)</f>
        <v>0</v>
      </c>
      <c r="BI170" s="169">
        <f>IF(N170="nulová",J170,0)</f>
        <v>0</v>
      </c>
      <c r="BJ170" s="18" t="s">
        <v>88</v>
      </c>
      <c r="BK170" s="170">
        <f>ROUND(I170*H170,3)</f>
        <v>0</v>
      </c>
      <c r="BL170" s="18" t="s">
        <v>758</v>
      </c>
      <c r="BM170" s="168" t="s">
        <v>759</v>
      </c>
    </row>
    <row r="171" spans="1:65" s="2" customFormat="1" ht="6.95" customHeight="1">
      <c r="A171" s="33"/>
      <c r="B171" s="51"/>
      <c r="C171" s="52"/>
      <c r="D171" s="52"/>
      <c r="E171" s="52"/>
      <c r="F171" s="52"/>
      <c r="G171" s="52"/>
      <c r="H171" s="52"/>
      <c r="I171" s="52"/>
      <c r="J171" s="52"/>
      <c r="K171" s="52"/>
      <c r="L171" s="34"/>
      <c r="M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</row>
  </sheetData>
  <autoFilter ref="C125:K170" xr:uid="{00000000-0009-0000-0000-000003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87"/>
  <sheetViews>
    <sheetView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109</v>
      </c>
    </row>
    <row r="3" spans="1:46" s="1" customFormat="1" ht="6.95" hidden="1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hidden="1" customHeight="1">
      <c r="B4" s="21"/>
      <c r="D4" s="22" t="s">
        <v>134</v>
      </c>
      <c r="L4" s="21"/>
      <c r="M4" s="102" t="s">
        <v>9</v>
      </c>
      <c r="AT4" s="18" t="s">
        <v>3</v>
      </c>
    </row>
    <row r="5" spans="1:46" s="1" customFormat="1" ht="6.95" hidden="1" customHeight="1">
      <c r="B5" s="21"/>
      <c r="L5" s="21"/>
    </row>
    <row r="6" spans="1:46" s="1" customFormat="1" ht="12" hidden="1" customHeight="1">
      <c r="B6" s="21"/>
      <c r="D6" s="28" t="s">
        <v>14</v>
      </c>
      <c r="L6" s="21"/>
    </row>
    <row r="7" spans="1:46" s="1" customFormat="1" ht="16.5" hidden="1" customHeight="1">
      <c r="B7" s="21"/>
      <c r="E7" s="281" t="str">
        <f>Rekapitulácia!K6</f>
        <v>Syráreň - sociálne zázemie 2. NP</v>
      </c>
      <c r="F7" s="282"/>
      <c r="G7" s="282"/>
      <c r="H7" s="282"/>
      <c r="L7" s="21"/>
    </row>
    <row r="8" spans="1:46" ht="12.75" hidden="1">
      <c r="B8" s="21"/>
      <c r="D8" s="28" t="s">
        <v>135</v>
      </c>
      <c r="L8" s="21"/>
    </row>
    <row r="9" spans="1:46" s="1" customFormat="1" ht="16.5" hidden="1" customHeight="1">
      <c r="B9" s="21"/>
      <c r="E9" s="281" t="s">
        <v>760</v>
      </c>
      <c r="F9" s="245"/>
      <c r="G9" s="245"/>
      <c r="H9" s="245"/>
      <c r="L9" s="21"/>
    </row>
    <row r="10" spans="1:46" s="1" customFormat="1" ht="12" hidden="1" customHeight="1">
      <c r="B10" s="21"/>
      <c r="D10" s="28" t="s">
        <v>137</v>
      </c>
      <c r="L10" s="21"/>
    </row>
    <row r="11" spans="1:46" s="2" customFormat="1" ht="16.5" hidden="1" customHeight="1">
      <c r="A11" s="33"/>
      <c r="B11" s="34"/>
      <c r="C11" s="33"/>
      <c r="D11" s="33"/>
      <c r="E11" s="283" t="s">
        <v>761</v>
      </c>
      <c r="F11" s="284"/>
      <c r="G11" s="284"/>
      <c r="H11" s="284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hidden="1" customHeight="1">
      <c r="A12" s="33"/>
      <c r="B12" s="34"/>
      <c r="C12" s="33"/>
      <c r="D12" s="28" t="s">
        <v>139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hidden="1" customHeight="1">
      <c r="A13" s="33"/>
      <c r="B13" s="34"/>
      <c r="C13" s="33"/>
      <c r="D13" s="33"/>
      <c r="E13" s="272" t="s">
        <v>762</v>
      </c>
      <c r="F13" s="284"/>
      <c r="G13" s="284"/>
      <c r="H13" s="284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idden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hidden="1" customHeight="1">
      <c r="A15" s="33"/>
      <c r="B15" s="34"/>
      <c r="C15" s="33"/>
      <c r="D15" s="28" t="s">
        <v>16</v>
      </c>
      <c r="E15" s="33"/>
      <c r="F15" s="26" t="s">
        <v>1</v>
      </c>
      <c r="G15" s="33"/>
      <c r="H15" s="33"/>
      <c r="I15" s="28" t="s">
        <v>17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hidden="1" customHeight="1">
      <c r="A16" s="33"/>
      <c r="B16" s="34"/>
      <c r="C16" s="33"/>
      <c r="D16" s="28" t="s">
        <v>18</v>
      </c>
      <c r="E16" s="33"/>
      <c r="F16" s="26" t="s">
        <v>19</v>
      </c>
      <c r="G16" s="33"/>
      <c r="H16" s="33"/>
      <c r="I16" s="28" t="s">
        <v>20</v>
      </c>
      <c r="J16" s="59">
        <f>Rekapitulácia!AN8</f>
        <v>44612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" hidden="1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hidden="1" customHeight="1">
      <c r="A18" s="33"/>
      <c r="B18" s="34"/>
      <c r="C18" s="33"/>
      <c r="D18" s="28" t="s">
        <v>21</v>
      </c>
      <c r="E18" s="33"/>
      <c r="F18" s="33"/>
      <c r="G18" s="33"/>
      <c r="H18" s="33"/>
      <c r="I18" s="28" t="s">
        <v>22</v>
      </c>
      <c r="J18" s="26" t="s">
        <v>23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hidden="1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26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5" hidden="1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hidden="1" customHeight="1">
      <c r="A21" s="33"/>
      <c r="B21" s="34"/>
      <c r="C21" s="33"/>
      <c r="D21" s="28" t="s">
        <v>27</v>
      </c>
      <c r="E21" s="33"/>
      <c r="F21" s="33"/>
      <c r="G21" s="33"/>
      <c r="H21" s="33"/>
      <c r="I21" s="28" t="s">
        <v>22</v>
      </c>
      <c r="J21" s="29" t="str">
        <f>Rekapitulácia!AN13</f>
        <v>Vyplň údaj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hidden="1" customHeight="1">
      <c r="A22" s="33"/>
      <c r="B22" s="34"/>
      <c r="C22" s="33"/>
      <c r="D22" s="33"/>
      <c r="E22" s="285" t="str">
        <f>Rekapitulácia!E14</f>
        <v>Vyplň údaj</v>
      </c>
      <c r="F22" s="263"/>
      <c r="G22" s="263"/>
      <c r="H22" s="263"/>
      <c r="I22" s="28" t="s">
        <v>25</v>
      </c>
      <c r="J22" s="29" t="str">
        <f>Rekapitulácia!AN14</f>
        <v>Vyplň údaj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5" hidden="1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hidden="1" customHeight="1">
      <c r="A24" s="33"/>
      <c r="B24" s="34"/>
      <c r="C24" s="33"/>
      <c r="D24" s="28" t="s">
        <v>29</v>
      </c>
      <c r="E24" s="33"/>
      <c r="F24" s="33"/>
      <c r="G24" s="33"/>
      <c r="H24" s="33"/>
      <c r="I24" s="28" t="s">
        <v>22</v>
      </c>
      <c r="J24" s="26" t="s">
        <v>30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hidden="1" customHeight="1">
      <c r="A25" s="33"/>
      <c r="B25" s="34"/>
      <c r="C25" s="33"/>
      <c r="D25" s="33"/>
      <c r="E25" s="26" t="s">
        <v>31</v>
      </c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5" hidden="1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hidden="1" customHeight="1">
      <c r="A27" s="33"/>
      <c r="B27" s="34"/>
      <c r="C27" s="33"/>
      <c r="D27" s="28" t="s">
        <v>34</v>
      </c>
      <c r="E27" s="33"/>
      <c r="F27" s="33"/>
      <c r="G27" s="33"/>
      <c r="H27" s="33"/>
      <c r="I27" s="28" t="s">
        <v>22</v>
      </c>
      <c r="J27" s="26" t="s">
        <v>1</v>
      </c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hidden="1" customHeight="1">
      <c r="A28" s="33"/>
      <c r="B28" s="34"/>
      <c r="C28" s="33"/>
      <c r="D28" s="33"/>
      <c r="E28" s="26" t="s">
        <v>31</v>
      </c>
      <c r="F28" s="33"/>
      <c r="G28" s="33"/>
      <c r="H28" s="33"/>
      <c r="I28" s="28" t="s">
        <v>25</v>
      </c>
      <c r="J28" s="26" t="s">
        <v>1</v>
      </c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hidden="1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hidden="1" customHeight="1">
      <c r="A30" s="33"/>
      <c r="B30" s="34"/>
      <c r="C30" s="33"/>
      <c r="D30" s="28" t="s">
        <v>35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hidden="1" customHeight="1">
      <c r="A31" s="104"/>
      <c r="B31" s="105"/>
      <c r="C31" s="104"/>
      <c r="D31" s="104"/>
      <c r="E31" s="267" t="s">
        <v>1</v>
      </c>
      <c r="F31" s="267"/>
      <c r="G31" s="267"/>
      <c r="H31" s="267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5" hidden="1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hidden="1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hidden="1" customHeight="1">
      <c r="A34" s="33"/>
      <c r="B34" s="34"/>
      <c r="C34" s="33"/>
      <c r="D34" s="107" t="s">
        <v>36</v>
      </c>
      <c r="E34" s="33"/>
      <c r="F34" s="33"/>
      <c r="G34" s="33"/>
      <c r="H34" s="33"/>
      <c r="I34" s="33"/>
      <c r="J34" s="75">
        <f>ROUND(J133,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5" hidden="1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33"/>
      <c r="F36" s="37" t="s">
        <v>38</v>
      </c>
      <c r="G36" s="33"/>
      <c r="H36" s="33"/>
      <c r="I36" s="37" t="s">
        <v>37</v>
      </c>
      <c r="J36" s="37" t="s">
        <v>39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103" t="s">
        <v>40</v>
      </c>
      <c r="E37" s="39" t="s">
        <v>41</v>
      </c>
      <c r="F37" s="108">
        <f>ROUND((SUM(BE133:BE186)),  2)</f>
        <v>0</v>
      </c>
      <c r="G37" s="109"/>
      <c r="H37" s="109"/>
      <c r="I37" s="110">
        <v>0.2</v>
      </c>
      <c r="J37" s="108">
        <f>ROUND(((SUM(BE133:BE186))*I37),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39" t="s">
        <v>42</v>
      </c>
      <c r="F38" s="108">
        <f>ROUND((SUM(BF133:BF186)),  2)</f>
        <v>0</v>
      </c>
      <c r="G38" s="109"/>
      <c r="H38" s="109"/>
      <c r="I38" s="110">
        <v>0.2</v>
      </c>
      <c r="J38" s="108">
        <f>ROUND(((SUM(BF133:BF186))*I38),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43</v>
      </c>
      <c r="F39" s="111">
        <f>ROUND((SUM(BG133:BG186)),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hidden="1" customHeight="1">
      <c r="A40" s="33"/>
      <c r="B40" s="34"/>
      <c r="C40" s="33"/>
      <c r="D40" s="33"/>
      <c r="E40" s="28" t="s">
        <v>44</v>
      </c>
      <c r="F40" s="111">
        <f>ROUND((SUM(BH133:BH186)),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5" hidden="1" customHeight="1">
      <c r="A41" s="33"/>
      <c r="B41" s="34"/>
      <c r="C41" s="33"/>
      <c r="D41" s="33"/>
      <c r="E41" s="39" t="s">
        <v>45</v>
      </c>
      <c r="F41" s="108">
        <f>ROUND((SUM(BI133:BI186)),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5" hidden="1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hidden="1" customHeight="1">
      <c r="A43" s="33"/>
      <c r="B43" s="34"/>
      <c r="C43" s="113"/>
      <c r="D43" s="114" t="s">
        <v>46</v>
      </c>
      <c r="E43" s="64"/>
      <c r="F43" s="64"/>
      <c r="G43" s="115" t="s">
        <v>47</v>
      </c>
      <c r="H43" s="116" t="s">
        <v>48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5" hidden="1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5" hidden="1" customHeight="1">
      <c r="B45" s="21"/>
      <c r="L45" s="21"/>
    </row>
    <row r="46" spans="1:31" s="1" customFormat="1" ht="14.45" hidden="1" customHeight="1">
      <c r="B46" s="21"/>
      <c r="L46" s="21"/>
    </row>
    <row r="47" spans="1:31" s="1" customFormat="1" ht="14.45" hidden="1" customHeight="1">
      <c r="B47" s="21"/>
      <c r="L47" s="21"/>
    </row>
    <row r="48" spans="1:31" s="1" customFormat="1" ht="14.45" hidden="1" customHeight="1">
      <c r="B48" s="21"/>
      <c r="L48" s="21"/>
    </row>
    <row r="49" spans="1:31" s="1" customFormat="1" ht="14.45" hidden="1" customHeight="1">
      <c r="B49" s="21"/>
      <c r="L49" s="21"/>
    </row>
    <row r="50" spans="1:31" s="2" customFormat="1" ht="14.45" hidden="1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idden="1">
      <c r="B51" s="21"/>
      <c r="L51" s="21"/>
    </row>
    <row r="52" spans="1:31" hidden="1">
      <c r="B52" s="21"/>
      <c r="L52" s="21"/>
    </row>
    <row r="53" spans="1:31" hidden="1">
      <c r="B53" s="21"/>
      <c r="L53" s="21"/>
    </row>
    <row r="54" spans="1:31" hidden="1">
      <c r="B54" s="21"/>
      <c r="L54" s="21"/>
    </row>
    <row r="55" spans="1:31" hidden="1">
      <c r="B55" s="21"/>
      <c r="L55" s="21"/>
    </row>
    <row r="56" spans="1:31" hidden="1">
      <c r="B56" s="21"/>
      <c r="L56" s="21"/>
    </row>
    <row r="57" spans="1:31" hidden="1">
      <c r="B57" s="21"/>
      <c r="L57" s="21"/>
    </row>
    <row r="58" spans="1:31" hidden="1">
      <c r="B58" s="21"/>
      <c r="L58" s="21"/>
    </row>
    <row r="59" spans="1:31" hidden="1">
      <c r="B59" s="21"/>
      <c r="L59" s="21"/>
    </row>
    <row r="60" spans="1:31" hidden="1">
      <c r="B60" s="21"/>
      <c r="L60" s="21"/>
    </row>
    <row r="61" spans="1:31" s="2" customFormat="1" ht="12.75" hidden="1">
      <c r="A61" s="33"/>
      <c r="B61" s="34"/>
      <c r="C61" s="33"/>
      <c r="D61" s="49" t="s">
        <v>51</v>
      </c>
      <c r="E61" s="36"/>
      <c r="F61" s="119" t="s">
        <v>52</v>
      </c>
      <c r="G61" s="49" t="s">
        <v>51</v>
      </c>
      <c r="H61" s="36"/>
      <c r="I61" s="36"/>
      <c r="J61" s="120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idden="1">
      <c r="B62" s="21"/>
      <c r="L62" s="21"/>
    </row>
    <row r="63" spans="1:31" hidden="1">
      <c r="B63" s="21"/>
      <c r="L63" s="21"/>
    </row>
    <row r="64" spans="1:31" hidden="1">
      <c r="B64" s="21"/>
      <c r="L64" s="21"/>
    </row>
    <row r="65" spans="1:31" s="2" customFormat="1" ht="12.75" hidden="1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idden="1">
      <c r="B66" s="21"/>
      <c r="L66" s="21"/>
    </row>
    <row r="67" spans="1:31" hidden="1">
      <c r="B67" s="21"/>
      <c r="L67" s="21"/>
    </row>
    <row r="68" spans="1:31" hidden="1">
      <c r="B68" s="21"/>
      <c r="L68" s="21"/>
    </row>
    <row r="69" spans="1:31" hidden="1">
      <c r="B69" s="21"/>
      <c r="L69" s="21"/>
    </row>
    <row r="70" spans="1:31" hidden="1">
      <c r="B70" s="21"/>
      <c r="L70" s="21"/>
    </row>
    <row r="71" spans="1:31" hidden="1">
      <c r="B71" s="21"/>
      <c r="L71" s="21"/>
    </row>
    <row r="72" spans="1:31" hidden="1">
      <c r="B72" s="21"/>
      <c r="L72" s="21"/>
    </row>
    <row r="73" spans="1:31" hidden="1">
      <c r="B73" s="21"/>
      <c r="L73" s="21"/>
    </row>
    <row r="74" spans="1:31" hidden="1">
      <c r="B74" s="21"/>
      <c r="L74" s="21"/>
    </row>
    <row r="75" spans="1:31" hidden="1">
      <c r="B75" s="21"/>
      <c r="L75" s="21"/>
    </row>
    <row r="76" spans="1:31" s="2" customFormat="1" ht="12.75" hidden="1">
      <c r="A76" s="33"/>
      <c r="B76" s="34"/>
      <c r="C76" s="33"/>
      <c r="D76" s="49" t="s">
        <v>51</v>
      </c>
      <c r="E76" s="36"/>
      <c r="F76" s="119" t="s">
        <v>52</v>
      </c>
      <c r="G76" s="49" t="s">
        <v>51</v>
      </c>
      <c r="H76" s="36"/>
      <c r="I76" s="36"/>
      <c r="J76" s="120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hidden="1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idden="1"/>
    <row r="79" spans="1:31" hidden="1"/>
    <row r="80" spans="1:31" hidden="1"/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141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81" t="str">
        <f>E7</f>
        <v>Syráreň - sociálne zázemie 2. NP</v>
      </c>
      <c r="F85" s="282"/>
      <c r="G85" s="282"/>
      <c r="H85" s="282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135</v>
      </c>
      <c r="L86" s="21"/>
    </row>
    <row r="87" spans="1:31" s="1" customFormat="1" ht="16.5" customHeight="1">
      <c r="B87" s="21"/>
      <c r="E87" s="281" t="s">
        <v>760</v>
      </c>
      <c r="F87" s="245"/>
      <c r="G87" s="245"/>
      <c r="H87" s="245"/>
      <c r="L87" s="21"/>
    </row>
    <row r="88" spans="1:31" s="1" customFormat="1" ht="12" customHeight="1">
      <c r="B88" s="21"/>
      <c r="C88" s="28" t="s">
        <v>137</v>
      </c>
      <c r="L88" s="21"/>
    </row>
    <row r="89" spans="1:31" s="2" customFormat="1" ht="16.5" customHeight="1">
      <c r="A89" s="33"/>
      <c r="B89" s="34"/>
      <c r="C89" s="33"/>
      <c r="D89" s="33"/>
      <c r="E89" s="283" t="s">
        <v>761</v>
      </c>
      <c r="F89" s="284"/>
      <c r="G89" s="284"/>
      <c r="H89" s="284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139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72" t="str">
        <f>E13</f>
        <v>2022-03211 - 2.1.1 Montážny otvor počas výstavby</v>
      </c>
      <c r="F91" s="284"/>
      <c r="G91" s="284"/>
      <c r="H91" s="284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18</v>
      </c>
      <c r="D93" s="33"/>
      <c r="E93" s="33"/>
      <c r="F93" s="26" t="str">
        <f>F16</f>
        <v>Bánovce na Bebravou</v>
      </c>
      <c r="G93" s="33"/>
      <c r="H93" s="33"/>
      <c r="I93" s="28" t="s">
        <v>20</v>
      </c>
      <c r="J93" s="59">
        <f>IF(J16="","",J16)</f>
        <v>44612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5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5.2" customHeight="1">
      <c r="A95" s="33"/>
      <c r="B95" s="34"/>
      <c r="C95" s="28" t="s">
        <v>21</v>
      </c>
      <c r="D95" s="33"/>
      <c r="E95" s="33"/>
      <c r="F95" s="26" t="str">
        <f>E19</f>
        <v>MILSY a.s.</v>
      </c>
      <c r="G95" s="33"/>
      <c r="H95" s="33"/>
      <c r="I95" s="28" t="s">
        <v>29</v>
      </c>
      <c r="J95" s="31" t="str">
        <f>E25</f>
        <v>Ing. Ivan Leitmann</v>
      </c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2" customHeight="1">
      <c r="A96" s="33"/>
      <c r="B96" s="34"/>
      <c r="C96" s="28" t="s">
        <v>27</v>
      </c>
      <c r="D96" s="33"/>
      <c r="E96" s="33"/>
      <c r="F96" s="26" t="str">
        <f>IF(E22="","",E22)</f>
        <v>Vyplň údaj</v>
      </c>
      <c r="G96" s="33"/>
      <c r="H96" s="33"/>
      <c r="I96" s="28" t="s">
        <v>34</v>
      </c>
      <c r="J96" s="31" t="str">
        <f>E28</f>
        <v>Ing. Ivan Leitmann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142</v>
      </c>
      <c r="D98" s="113"/>
      <c r="E98" s="113"/>
      <c r="F98" s="113"/>
      <c r="G98" s="113"/>
      <c r="H98" s="113"/>
      <c r="I98" s="113"/>
      <c r="J98" s="122" t="s">
        <v>143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" customHeight="1">
      <c r="A100" s="33"/>
      <c r="B100" s="34"/>
      <c r="C100" s="123" t="s">
        <v>144</v>
      </c>
      <c r="D100" s="33"/>
      <c r="E100" s="33"/>
      <c r="F100" s="33"/>
      <c r="G100" s="33"/>
      <c r="H100" s="33"/>
      <c r="I100" s="33"/>
      <c r="J100" s="75">
        <f>J133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145</v>
      </c>
    </row>
    <row r="101" spans="1:47" s="9" customFormat="1" ht="24.95" customHeight="1">
      <c r="B101" s="124"/>
      <c r="D101" s="125" t="s">
        <v>146</v>
      </c>
      <c r="E101" s="126"/>
      <c r="F101" s="126"/>
      <c r="G101" s="126"/>
      <c r="H101" s="126"/>
      <c r="I101" s="126"/>
      <c r="J101" s="127">
        <f>J134</f>
        <v>0</v>
      </c>
      <c r="L101" s="124"/>
    </row>
    <row r="102" spans="1:47" s="10" customFormat="1" ht="19.899999999999999" customHeight="1">
      <c r="B102" s="128"/>
      <c r="D102" s="129" t="s">
        <v>265</v>
      </c>
      <c r="E102" s="130"/>
      <c r="F102" s="130"/>
      <c r="G102" s="130"/>
      <c r="H102" s="130"/>
      <c r="I102" s="130"/>
      <c r="J102" s="131">
        <f>J135</f>
        <v>0</v>
      </c>
      <c r="L102" s="128"/>
    </row>
    <row r="103" spans="1:47" s="10" customFormat="1" ht="19.899999999999999" customHeight="1">
      <c r="B103" s="128"/>
      <c r="D103" s="129" t="s">
        <v>266</v>
      </c>
      <c r="E103" s="130"/>
      <c r="F103" s="130"/>
      <c r="G103" s="130"/>
      <c r="H103" s="130"/>
      <c r="I103" s="130"/>
      <c r="J103" s="131">
        <f>J138</f>
        <v>0</v>
      </c>
      <c r="L103" s="128"/>
    </row>
    <row r="104" spans="1:47" s="10" customFormat="1" ht="19.899999999999999" customHeight="1">
      <c r="B104" s="128"/>
      <c r="D104" s="129" t="s">
        <v>150</v>
      </c>
      <c r="E104" s="130"/>
      <c r="F104" s="130"/>
      <c r="G104" s="130"/>
      <c r="H104" s="130"/>
      <c r="I104" s="130"/>
      <c r="J104" s="131">
        <f>J143</f>
        <v>0</v>
      </c>
      <c r="L104" s="128"/>
    </row>
    <row r="105" spans="1:47" s="10" customFormat="1" ht="19.899999999999999" customHeight="1">
      <c r="B105" s="128"/>
      <c r="D105" s="129" t="s">
        <v>151</v>
      </c>
      <c r="E105" s="130"/>
      <c r="F105" s="130"/>
      <c r="G105" s="130"/>
      <c r="H105" s="130"/>
      <c r="I105" s="130"/>
      <c r="J105" s="131">
        <f>J169</f>
        <v>0</v>
      </c>
      <c r="L105" s="128"/>
    </row>
    <row r="106" spans="1:47" s="9" customFormat="1" ht="24.95" customHeight="1">
      <c r="B106" s="124"/>
      <c r="D106" s="125" t="s">
        <v>267</v>
      </c>
      <c r="E106" s="126"/>
      <c r="F106" s="126"/>
      <c r="G106" s="126"/>
      <c r="H106" s="126"/>
      <c r="I106" s="126"/>
      <c r="J106" s="127">
        <f>J171</f>
        <v>0</v>
      </c>
      <c r="L106" s="124"/>
    </row>
    <row r="107" spans="1:47" s="10" customFormat="1" ht="19.899999999999999" customHeight="1">
      <c r="B107" s="128"/>
      <c r="D107" s="129" t="s">
        <v>763</v>
      </c>
      <c r="E107" s="130"/>
      <c r="F107" s="130"/>
      <c r="G107" s="130"/>
      <c r="H107" s="130"/>
      <c r="I107" s="130"/>
      <c r="J107" s="131">
        <f>J172</f>
        <v>0</v>
      </c>
      <c r="L107" s="128"/>
    </row>
    <row r="108" spans="1:47" s="10" customFormat="1" ht="19.899999999999999" customHeight="1">
      <c r="B108" s="128"/>
      <c r="D108" s="129" t="s">
        <v>270</v>
      </c>
      <c r="E108" s="130"/>
      <c r="F108" s="130"/>
      <c r="G108" s="130"/>
      <c r="H108" s="130"/>
      <c r="I108" s="130"/>
      <c r="J108" s="131">
        <f>J179</f>
        <v>0</v>
      </c>
      <c r="L108" s="128"/>
    </row>
    <row r="109" spans="1:47" s="10" customFormat="1" ht="19.899999999999999" customHeight="1">
      <c r="B109" s="128"/>
      <c r="D109" s="129" t="s">
        <v>271</v>
      </c>
      <c r="E109" s="130"/>
      <c r="F109" s="130"/>
      <c r="G109" s="130"/>
      <c r="H109" s="130"/>
      <c r="I109" s="130"/>
      <c r="J109" s="131">
        <f>J184</f>
        <v>0</v>
      </c>
      <c r="L109" s="128"/>
    </row>
    <row r="110" spans="1:47" s="2" customFormat="1" ht="21.7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6.95" customHeight="1">
      <c r="A111" s="33"/>
      <c r="B111" s="51"/>
      <c r="C111" s="52"/>
      <c r="D111" s="52"/>
      <c r="E111" s="52"/>
      <c r="F111" s="52"/>
      <c r="G111" s="52"/>
      <c r="H111" s="52"/>
      <c r="I111" s="52"/>
      <c r="J111" s="52"/>
      <c r="K111" s="52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5" spans="1:31" s="2" customFormat="1" ht="6.95" customHeight="1">
      <c r="A115" s="33"/>
      <c r="B115" s="53"/>
      <c r="C115" s="54"/>
      <c r="D115" s="54"/>
      <c r="E115" s="54"/>
      <c r="F115" s="54"/>
      <c r="G115" s="54"/>
      <c r="H115" s="54"/>
      <c r="I115" s="54"/>
      <c r="J115" s="54"/>
      <c r="K115" s="54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24.95" customHeight="1">
      <c r="A116" s="33"/>
      <c r="B116" s="34"/>
      <c r="C116" s="22" t="s">
        <v>152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2" customHeight="1">
      <c r="A118" s="33"/>
      <c r="B118" s="34"/>
      <c r="C118" s="28" t="s">
        <v>14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6.5" customHeight="1">
      <c r="A119" s="33"/>
      <c r="B119" s="34"/>
      <c r="C119" s="33"/>
      <c r="D119" s="33"/>
      <c r="E119" s="281" t="str">
        <f>E7</f>
        <v>Syráreň - sociálne zázemie 2. NP</v>
      </c>
      <c r="F119" s="282"/>
      <c r="G119" s="282"/>
      <c r="H119" s="282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1" customFormat="1" ht="12" customHeight="1">
      <c r="B120" s="21"/>
      <c r="C120" s="28" t="s">
        <v>135</v>
      </c>
      <c r="L120" s="21"/>
    </row>
    <row r="121" spans="1:31" s="1" customFormat="1" ht="16.5" customHeight="1">
      <c r="B121" s="21"/>
      <c r="E121" s="281" t="s">
        <v>760</v>
      </c>
      <c r="F121" s="245"/>
      <c r="G121" s="245"/>
      <c r="H121" s="245"/>
      <c r="L121" s="21"/>
    </row>
    <row r="122" spans="1:31" s="1" customFormat="1" ht="12" customHeight="1">
      <c r="B122" s="21"/>
      <c r="C122" s="28" t="s">
        <v>137</v>
      </c>
      <c r="L122" s="21"/>
    </row>
    <row r="123" spans="1:31" s="2" customFormat="1" ht="16.5" customHeight="1">
      <c r="A123" s="33"/>
      <c r="B123" s="34"/>
      <c r="C123" s="33"/>
      <c r="D123" s="33"/>
      <c r="E123" s="283" t="s">
        <v>761</v>
      </c>
      <c r="F123" s="284"/>
      <c r="G123" s="284"/>
      <c r="H123" s="284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139</v>
      </c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6.5" customHeight="1">
      <c r="A125" s="33"/>
      <c r="B125" s="34"/>
      <c r="C125" s="33"/>
      <c r="D125" s="33"/>
      <c r="E125" s="272" t="str">
        <f>E13</f>
        <v>2022-03211 - 2.1.1 Montážny otvor počas výstavby</v>
      </c>
      <c r="F125" s="284"/>
      <c r="G125" s="284"/>
      <c r="H125" s="284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18</v>
      </c>
      <c r="D127" s="33"/>
      <c r="E127" s="33"/>
      <c r="F127" s="26" t="str">
        <f>F16</f>
        <v>Bánovce na Bebravou</v>
      </c>
      <c r="G127" s="33"/>
      <c r="H127" s="33"/>
      <c r="I127" s="28" t="s">
        <v>20</v>
      </c>
      <c r="J127" s="59">
        <f>IF(J16="","",J16)</f>
        <v>44612</v>
      </c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6.95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2" customHeight="1">
      <c r="A129" s="33"/>
      <c r="B129" s="34"/>
      <c r="C129" s="28" t="s">
        <v>21</v>
      </c>
      <c r="D129" s="33"/>
      <c r="E129" s="33"/>
      <c r="F129" s="26" t="str">
        <f>E19</f>
        <v>MILSY a.s.</v>
      </c>
      <c r="G129" s="33"/>
      <c r="H129" s="33"/>
      <c r="I129" s="28" t="s">
        <v>29</v>
      </c>
      <c r="J129" s="31" t="str">
        <f>E25</f>
        <v>Ing. Ivan Leitmann</v>
      </c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5.2" customHeight="1">
      <c r="A130" s="33"/>
      <c r="B130" s="34"/>
      <c r="C130" s="28" t="s">
        <v>27</v>
      </c>
      <c r="D130" s="33"/>
      <c r="E130" s="33"/>
      <c r="F130" s="26" t="str">
        <f>IF(E22="","",E22)</f>
        <v>Vyplň údaj</v>
      </c>
      <c r="G130" s="33"/>
      <c r="H130" s="33"/>
      <c r="I130" s="28" t="s">
        <v>34</v>
      </c>
      <c r="J130" s="31" t="str">
        <f>E28</f>
        <v>Ing. Ivan Leitmann</v>
      </c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0.35" customHeight="1">
      <c r="A131" s="33"/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11" customFormat="1" ht="29.25" customHeight="1">
      <c r="A132" s="132"/>
      <c r="B132" s="133"/>
      <c r="C132" s="134" t="s">
        <v>153</v>
      </c>
      <c r="D132" s="135" t="s">
        <v>61</v>
      </c>
      <c r="E132" s="135" t="s">
        <v>57</v>
      </c>
      <c r="F132" s="135" t="s">
        <v>58</v>
      </c>
      <c r="G132" s="135" t="s">
        <v>154</v>
      </c>
      <c r="H132" s="135" t="s">
        <v>155</v>
      </c>
      <c r="I132" s="135" t="s">
        <v>156</v>
      </c>
      <c r="J132" s="136" t="s">
        <v>143</v>
      </c>
      <c r="K132" s="137" t="s">
        <v>157</v>
      </c>
      <c r="L132" s="138"/>
      <c r="M132" s="66" t="s">
        <v>1</v>
      </c>
      <c r="N132" s="67" t="s">
        <v>40</v>
      </c>
      <c r="O132" s="67" t="s">
        <v>158</v>
      </c>
      <c r="P132" s="67" t="s">
        <v>159</v>
      </c>
      <c r="Q132" s="67" t="s">
        <v>160</v>
      </c>
      <c r="R132" s="67" t="s">
        <v>161</v>
      </c>
      <c r="S132" s="67" t="s">
        <v>162</v>
      </c>
      <c r="T132" s="68" t="s">
        <v>163</v>
      </c>
      <c r="U132" s="132"/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/>
    </row>
    <row r="133" spans="1:65" s="2" customFormat="1" ht="22.9" customHeight="1">
      <c r="A133" s="33"/>
      <c r="B133" s="34"/>
      <c r="C133" s="73" t="s">
        <v>144</v>
      </c>
      <c r="D133" s="33"/>
      <c r="E133" s="33"/>
      <c r="F133" s="33"/>
      <c r="G133" s="33"/>
      <c r="H133" s="33"/>
      <c r="I133" s="33"/>
      <c r="J133" s="139">
        <f>BK133</f>
        <v>0</v>
      </c>
      <c r="K133" s="33"/>
      <c r="L133" s="34"/>
      <c r="M133" s="69"/>
      <c r="N133" s="60"/>
      <c r="O133" s="70"/>
      <c r="P133" s="140">
        <f>P134+P171</f>
        <v>0</v>
      </c>
      <c r="Q133" s="70"/>
      <c r="R133" s="140">
        <f>R134+R171</f>
        <v>0.88856683400000003</v>
      </c>
      <c r="S133" s="70"/>
      <c r="T133" s="141">
        <f>T134+T171</f>
        <v>0.81297160000000002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8" t="s">
        <v>75</v>
      </c>
      <c r="AU133" s="18" t="s">
        <v>145</v>
      </c>
      <c r="BK133" s="142">
        <f>BK134+BK171</f>
        <v>0</v>
      </c>
    </row>
    <row r="134" spans="1:65" s="12" customFormat="1" ht="25.9" customHeight="1">
      <c r="B134" s="143"/>
      <c r="D134" s="144" t="s">
        <v>75</v>
      </c>
      <c r="E134" s="145" t="s">
        <v>164</v>
      </c>
      <c r="F134" s="145" t="s">
        <v>165</v>
      </c>
      <c r="I134" s="146"/>
      <c r="J134" s="147">
        <f>BK134</f>
        <v>0</v>
      </c>
      <c r="L134" s="143"/>
      <c r="M134" s="148"/>
      <c r="N134" s="149"/>
      <c r="O134" s="149"/>
      <c r="P134" s="150">
        <f>P135+P138+P143+P169</f>
        <v>0</v>
      </c>
      <c r="Q134" s="149"/>
      <c r="R134" s="150">
        <f>R135+R138+R143+R169</f>
        <v>0.71749445000000001</v>
      </c>
      <c r="S134" s="149"/>
      <c r="T134" s="151">
        <f>T135+T138+T143+T169</f>
        <v>0.75634160000000006</v>
      </c>
      <c r="AR134" s="144" t="s">
        <v>83</v>
      </c>
      <c r="AT134" s="152" t="s">
        <v>75</v>
      </c>
      <c r="AU134" s="152" t="s">
        <v>76</v>
      </c>
      <c r="AY134" s="144" t="s">
        <v>166</v>
      </c>
      <c r="BK134" s="153">
        <f>BK135+BK138+BK143+BK169</f>
        <v>0</v>
      </c>
    </row>
    <row r="135" spans="1:65" s="12" customFormat="1" ht="22.9" customHeight="1">
      <c r="B135" s="143"/>
      <c r="D135" s="144" t="s">
        <v>75</v>
      </c>
      <c r="E135" s="154" t="s">
        <v>93</v>
      </c>
      <c r="F135" s="154" t="s">
        <v>327</v>
      </c>
      <c r="I135" s="146"/>
      <c r="J135" s="155">
        <f>BK135</f>
        <v>0</v>
      </c>
      <c r="L135" s="143"/>
      <c r="M135" s="148"/>
      <c r="N135" s="149"/>
      <c r="O135" s="149"/>
      <c r="P135" s="150">
        <f>SUM(P136:P137)</f>
        <v>0</v>
      </c>
      <c r="Q135" s="149"/>
      <c r="R135" s="150">
        <f>SUM(R136:R137)</f>
        <v>0.27257720000000002</v>
      </c>
      <c r="S135" s="149"/>
      <c r="T135" s="151">
        <f>SUM(T136:T137)</f>
        <v>0</v>
      </c>
      <c r="AR135" s="144" t="s">
        <v>83</v>
      </c>
      <c r="AT135" s="152" t="s">
        <v>75</v>
      </c>
      <c r="AU135" s="152" t="s">
        <v>83</v>
      </c>
      <c r="AY135" s="144" t="s">
        <v>166</v>
      </c>
      <c r="BK135" s="153">
        <f>SUM(BK136:BK137)</f>
        <v>0</v>
      </c>
    </row>
    <row r="136" spans="1:65" s="2" customFormat="1" ht="33" customHeight="1">
      <c r="A136" s="33"/>
      <c r="B136" s="156"/>
      <c r="C136" s="157" t="s">
        <v>83</v>
      </c>
      <c r="D136" s="157" t="s">
        <v>168</v>
      </c>
      <c r="E136" s="158" t="s">
        <v>764</v>
      </c>
      <c r="F136" s="159" t="s">
        <v>765</v>
      </c>
      <c r="G136" s="160" t="s">
        <v>171</v>
      </c>
      <c r="H136" s="161">
        <v>1.96</v>
      </c>
      <c r="I136" s="162"/>
      <c r="J136" s="161">
        <f>ROUND(I136*H136,3)</f>
        <v>0</v>
      </c>
      <c r="K136" s="163"/>
      <c r="L136" s="34"/>
      <c r="M136" s="164" t="s">
        <v>1</v>
      </c>
      <c r="N136" s="165" t="s">
        <v>42</v>
      </c>
      <c r="O136" s="62"/>
      <c r="P136" s="166">
        <f>O136*H136</f>
        <v>0</v>
      </c>
      <c r="Q136" s="166">
        <v>0.13907</v>
      </c>
      <c r="R136" s="166">
        <f>Q136*H136</f>
        <v>0.27257720000000002</v>
      </c>
      <c r="S136" s="166">
        <v>0</v>
      </c>
      <c r="T136" s="167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172</v>
      </c>
      <c r="AT136" s="168" t="s">
        <v>168</v>
      </c>
      <c r="AU136" s="168" t="s">
        <v>88</v>
      </c>
      <c r="AY136" s="18" t="s">
        <v>166</v>
      </c>
      <c r="BE136" s="169">
        <f>IF(N136="základná",J136,0)</f>
        <v>0</v>
      </c>
      <c r="BF136" s="169">
        <f>IF(N136="znížená",J136,0)</f>
        <v>0</v>
      </c>
      <c r="BG136" s="169">
        <f>IF(N136="zákl. prenesená",J136,0)</f>
        <v>0</v>
      </c>
      <c r="BH136" s="169">
        <f>IF(N136="zníž. prenesená",J136,0)</f>
        <v>0</v>
      </c>
      <c r="BI136" s="169">
        <f>IF(N136="nulová",J136,0)</f>
        <v>0</v>
      </c>
      <c r="BJ136" s="18" t="s">
        <v>88</v>
      </c>
      <c r="BK136" s="170">
        <f>ROUND(I136*H136,3)</f>
        <v>0</v>
      </c>
      <c r="BL136" s="18" t="s">
        <v>172</v>
      </c>
      <c r="BM136" s="168" t="s">
        <v>766</v>
      </c>
    </row>
    <row r="137" spans="1:65" s="13" customFormat="1">
      <c r="B137" s="171"/>
      <c r="D137" s="172" t="s">
        <v>174</v>
      </c>
      <c r="E137" s="173" t="s">
        <v>1</v>
      </c>
      <c r="F137" s="174" t="s">
        <v>767</v>
      </c>
      <c r="H137" s="175">
        <v>1.96</v>
      </c>
      <c r="I137" s="176"/>
      <c r="L137" s="171"/>
      <c r="M137" s="177"/>
      <c r="N137" s="178"/>
      <c r="O137" s="178"/>
      <c r="P137" s="178"/>
      <c r="Q137" s="178"/>
      <c r="R137" s="178"/>
      <c r="S137" s="178"/>
      <c r="T137" s="179"/>
      <c r="AT137" s="173" t="s">
        <v>174</v>
      </c>
      <c r="AU137" s="173" t="s">
        <v>88</v>
      </c>
      <c r="AV137" s="13" t="s">
        <v>88</v>
      </c>
      <c r="AW137" s="13" t="s">
        <v>32</v>
      </c>
      <c r="AX137" s="13" t="s">
        <v>83</v>
      </c>
      <c r="AY137" s="173" t="s">
        <v>166</v>
      </c>
    </row>
    <row r="138" spans="1:65" s="12" customFormat="1" ht="22.9" customHeight="1">
      <c r="B138" s="143"/>
      <c r="D138" s="144" t="s">
        <v>75</v>
      </c>
      <c r="E138" s="154" t="s">
        <v>195</v>
      </c>
      <c r="F138" s="154" t="s">
        <v>343</v>
      </c>
      <c r="I138" s="146"/>
      <c r="J138" s="155">
        <f>BK138</f>
        <v>0</v>
      </c>
      <c r="L138" s="143"/>
      <c r="M138" s="148"/>
      <c r="N138" s="149"/>
      <c r="O138" s="149"/>
      <c r="P138" s="150">
        <f>SUM(P139:P142)</f>
        <v>0</v>
      </c>
      <c r="Q138" s="149"/>
      <c r="R138" s="150">
        <f>SUM(R139:R142)</f>
        <v>3.3045600000000001E-2</v>
      </c>
      <c r="S138" s="149"/>
      <c r="T138" s="151">
        <f>SUM(T139:T142)</f>
        <v>0</v>
      </c>
      <c r="AR138" s="144" t="s">
        <v>83</v>
      </c>
      <c r="AT138" s="152" t="s">
        <v>75</v>
      </c>
      <c r="AU138" s="152" t="s">
        <v>83</v>
      </c>
      <c r="AY138" s="144" t="s">
        <v>166</v>
      </c>
      <c r="BK138" s="153">
        <f>SUM(BK139:BK142)</f>
        <v>0</v>
      </c>
    </row>
    <row r="139" spans="1:65" s="2" customFormat="1" ht="24.2" customHeight="1">
      <c r="A139" s="33"/>
      <c r="B139" s="156"/>
      <c r="C139" s="157" t="s">
        <v>88</v>
      </c>
      <c r="D139" s="157" t="s">
        <v>168</v>
      </c>
      <c r="E139" s="158" t="s">
        <v>768</v>
      </c>
      <c r="F139" s="159" t="s">
        <v>769</v>
      </c>
      <c r="G139" s="160" t="s">
        <v>171</v>
      </c>
      <c r="H139" s="161">
        <v>1.96</v>
      </c>
      <c r="I139" s="162"/>
      <c r="J139" s="161">
        <f>ROUND(I139*H139,3)</f>
        <v>0</v>
      </c>
      <c r="K139" s="163"/>
      <c r="L139" s="34"/>
      <c r="M139" s="164" t="s">
        <v>1</v>
      </c>
      <c r="N139" s="165" t="s">
        <v>42</v>
      </c>
      <c r="O139" s="62"/>
      <c r="P139" s="166">
        <f>O139*H139</f>
        <v>0</v>
      </c>
      <c r="Q139" s="166">
        <v>3.2200000000000002E-3</v>
      </c>
      <c r="R139" s="166">
        <f>Q139*H139</f>
        <v>6.3112000000000003E-3</v>
      </c>
      <c r="S139" s="166">
        <v>0</v>
      </c>
      <c r="T139" s="167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172</v>
      </c>
      <c r="AT139" s="168" t="s">
        <v>168</v>
      </c>
      <c r="AU139" s="168" t="s">
        <v>88</v>
      </c>
      <c r="AY139" s="18" t="s">
        <v>166</v>
      </c>
      <c r="BE139" s="169">
        <f>IF(N139="základná",J139,0)</f>
        <v>0</v>
      </c>
      <c r="BF139" s="169">
        <f>IF(N139="znížená",J139,0)</f>
        <v>0</v>
      </c>
      <c r="BG139" s="169">
        <f>IF(N139="zákl. prenesená",J139,0)</f>
        <v>0</v>
      </c>
      <c r="BH139" s="169">
        <f>IF(N139="zníž. prenesená",J139,0)</f>
        <v>0</v>
      </c>
      <c r="BI139" s="169">
        <f>IF(N139="nulová",J139,0)</f>
        <v>0</v>
      </c>
      <c r="BJ139" s="18" t="s">
        <v>88</v>
      </c>
      <c r="BK139" s="170">
        <f>ROUND(I139*H139,3)</f>
        <v>0</v>
      </c>
      <c r="BL139" s="18" t="s">
        <v>172</v>
      </c>
      <c r="BM139" s="168" t="s">
        <v>770</v>
      </c>
    </row>
    <row r="140" spans="1:65" s="13" customFormat="1">
      <c r="B140" s="171"/>
      <c r="D140" s="172" t="s">
        <v>174</v>
      </c>
      <c r="E140" s="173" t="s">
        <v>1</v>
      </c>
      <c r="F140" s="174" t="s">
        <v>771</v>
      </c>
      <c r="H140" s="175">
        <v>1.96</v>
      </c>
      <c r="I140" s="176"/>
      <c r="L140" s="171"/>
      <c r="M140" s="177"/>
      <c r="N140" s="178"/>
      <c r="O140" s="178"/>
      <c r="P140" s="178"/>
      <c r="Q140" s="178"/>
      <c r="R140" s="178"/>
      <c r="S140" s="178"/>
      <c r="T140" s="179"/>
      <c r="AT140" s="173" t="s">
        <v>174</v>
      </c>
      <c r="AU140" s="173" t="s">
        <v>88</v>
      </c>
      <c r="AV140" s="13" t="s">
        <v>88</v>
      </c>
      <c r="AW140" s="13" t="s">
        <v>32</v>
      </c>
      <c r="AX140" s="13" t="s">
        <v>83</v>
      </c>
      <c r="AY140" s="173" t="s">
        <v>166</v>
      </c>
    </row>
    <row r="141" spans="1:65" s="2" customFormat="1" ht="24.2" customHeight="1">
      <c r="A141" s="33"/>
      <c r="B141" s="156"/>
      <c r="C141" s="157" t="s">
        <v>93</v>
      </c>
      <c r="D141" s="157" t="s">
        <v>168</v>
      </c>
      <c r="E141" s="158" t="s">
        <v>772</v>
      </c>
      <c r="F141" s="159" t="s">
        <v>773</v>
      </c>
      <c r="G141" s="160" t="s">
        <v>171</v>
      </c>
      <c r="H141" s="161">
        <v>1.96</v>
      </c>
      <c r="I141" s="162"/>
      <c r="J141" s="161">
        <f>ROUND(I141*H141,3)</f>
        <v>0</v>
      </c>
      <c r="K141" s="163"/>
      <c r="L141" s="34"/>
      <c r="M141" s="164" t="s">
        <v>1</v>
      </c>
      <c r="N141" s="165" t="s">
        <v>42</v>
      </c>
      <c r="O141" s="62"/>
      <c r="P141" s="166">
        <f>O141*H141</f>
        <v>0</v>
      </c>
      <c r="Q141" s="166">
        <v>1.3639999999999999E-2</v>
      </c>
      <c r="R141" s="166">
        <f>Q141*H141</f>
        <v>2.6734399999999998E-2</v>
      </c>
      <c r="S141" s="166">
        <v>0</v>
      </c>
      <c r="T141" s="167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172</v>
      </c>
      <c r="AT141" s="168" t="s">
        <v>168</v>
      </c>
      <c r="AU141" s="168" t="s">
        <v>88</v>
      </c>
      <c r="AY141" s="18" t="s">
        <v>166</v>
      </c>
      <c r="BE141" s="169">
        <f>IF(N141="základná",J141,0)</f>
        <v>0</v>
      </c>
      <c r="BF141" s="169">
        <f>IF(N141="znížená",J141,0)</f>
        <v>0</v>
      </c>
      <c r="BG141" s="169">
        <f>IF(N141="zákl. prenesená",J141,0)</f>
        <v>0</v>
      </c>
      <c r="BH141" s="169">
        <f>IF(N141="zníž. prenesená",J141,0)</f>
        <v>0</v>
      </c>
      <c r="BI141" s="169">
        <f>IF(N141="nulová",J141,0)</f>
        <v>0</v>
      </c>
      <c r="BJ141" s="18" t="s">
        <v>88</v>
      </c>
      <c r="BK141" s="170">
        <f>ROUND(I141*H141,3)</f>
        <v>0</v>
      </c>
      <c r="BL141" s="18" t="s">
        <v>172</v>
      </c>
      <c r="BM141" s="168" t="s">
        <v>774</v>
      </c>
    </row>
    <row r="142" spans="1:65" s="13" customFormat="1">
      <c r="B142" s="171"/>
      <c r="D142" s="172" t="s">
        <v>174</v>
      </c>
      <c r="E142" s="173" t="s">
        <v>1</v>
      </c>
      <c r="F142" s="174" t="s">
        <v>775</v>
      </c>
      <c r="H142" s="175">
        <v>1.96</v>
      </c>
      <c r="I142" s="176"/>
      <c r="L142" s="171"/>
      <c r="M142" s="177"/>
      <c r="N142" s="178"/>
      <c r="O142" s="178"/>
      <c r="P142" s="178"/>
      <c r="Q142" s="178"/>
      <c r="R142" s="178"/>
      <c r="S142" s="178"/>
      <c r="T142" s="179"/>
      <c r="AT142" s="173" t="s">
        <v>174</v>
      </c>
      <c r="AU142" s="173" t="s">
        <v>88</v>
      </c>
      <c r="AV142" s="13" t="s">
        <v>88</v>
      </c>
      <c r="AW142" s="13" t="s">
        <v>32</v>
      </c>
      <c r="AX142" s="13" t="s">
        <v>83</v>
      </c>
      <c r="AY142" s="173" t="s">
        <v>166</v>
      </c>
    </row>
    <row r="143" spans="1:65" s="12" customFormat="1" ht="22.9" customHeight="1">
      <c r="B143" s="143"/>
      <c r="D143" s="144" t="s">
        <v>75</v>
      </c>
      <c r="E143" s="154" t="s">
        <v>211</v>
      </c>
      <c r="F143" s="154" t="s">
        <v>212</v>
      </c>
      <c r="I143" s="146"/>
      <c r="J143" s="155">
        <f>BK143</f>
        <v>0</v>
      </c>
      <c r="L143" s="143"/>
      <c r="M143" s="148"/>
      <c r="N143" s="149"/>
      <c r="O143" s="149"/>
      <c r="P143" s="150">
        <f>SUM(P144:P168)</f>
        <v>0</v>
      </c>
      <c r="Q143" s="149"/>
      <c r="R143" s="150">
        <f>SUM(R144:R168)</f>
        <v>0.41187164999999998</v>
      </c>
      <c r="S143" s="149"/>
      <c r="T143" s="151">
        <f>SUM(T144:T168)</f>
        <v>0.75634160000000006</v>
      </c>
      <c r="AR143" s="144" t="s">
        <v>83</v>
      </c>
      <c r="AT143" s="152" t="s">
        <v>75</v>
      </c>
      <c r="AU143" s="152" t="s">
        <v>83</v>
      </c>
      <c r="AY143" s="144" t="s">
        <v>166</v>
      </c>
      <c r="BK143" s="153">
        <f>SUM(BK144:BK168)</f>
        <v>0</v>
      </c>
    </row>
    <row r="144" spans="1:65" s="2" customFormat="1" ht="37.9" customHeight="1">
      <c r="A144" s="33"/>
      <c r="B144" s="156"/>
      <c r="C144" s="157" t="s">
        <v>172</v>
      </c>
      <c r="D144" s="157" t="s">
        <v>168</v>
      </c>
      <c r="E144" s="158" t="s">
        <v>776</v>
      </c>
      <c r="F144" s="159" t="s">
        <v>777</v>
      </c>
      <c r="G144" s="160" t="s">
        <v>178</v>
      </c>
      <c r="H144" s="161">
        <v>30</v>
      </c>
      <c r="I144" s="162"/>
      <c r="J144" s="161">
        <f>ROUND(I144*H144,3)</f>
        <v>0</v>
      </c>
      <c r="K144" s="163"/>
      <c r="L144" s="34"/>
      <c r="M144" s="164" t="s">
        <v>1</v>
      </c>
      <c r="N144" s="165" t="s">
        <v>42</v>
      </c>
      <c r="O144" s="62"/>
      <c r="P144" s="166">
        <f>O144*H144</f>
        <v>0</v>
      </c>
      <c r="Q144" s="166">
        <v>0</v>
      </c>
      <c r="R144" s="166">
        <f>Q144*H144</f>
        <v>0</v>
      </c>
      <c r="S144" s="166">
        <v>0</v>
      </c>
      <c r="T144" s="167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172</v>
      </c>
      <c r="AT144" s="168" t="s">
        <v>168</v>
      </c>
      <c r="AU144" s="168" t="s">
        <v>88</v>
      </c>
      <c r="AY144" s="18" t="s">
        <v>166</v>
      </c>
      <c r="BE144" s="169">
        <f>IF(N144="základná",J144,0)</f>
        <v>0</v>
      </c>
      <c r="BF144" s="169">
        <f>IF(N144="znížená",J144,0)</f>
        <v>0</v>
      </c>
      <c r="BG144" s="169">
        <f>IF(N144="zákl. prenesená",J144,0)</f>
        <v>0</v>
      </c>
      <c r="BH144" s="169">
        <f>IF(N144="zníž. prenesená",J144,0)</f>
        <v>0</v>
      </c>
      <c r="BI144" s="169">
        <f>IF(N144="nulová",J144,0)</f>
        <v>0</v>
      </c>
      <c r="BJ144" s="18" t="s">
        <v>88</v>
      </c>
      <c r="BK144" s="170">
        <f>ROUND(I144*H144,3)</f>
        <v>0</v>
      </c>
      <c r="BL144" s="18" t="s">
        <v>172</v>
      </c>
      <c r="BM144" s="168" t="s">
        <v>778</v>
      </c>
    </row>
    <row r="145" spans="1:65" s="13" customFormat="1">
      <c r="B145" s="171"/>
      <c r="D145" s="172" t="s">
        <v>174</v>
      </c>
      <c r="E145" s="173" t="s">
        <v>1</v>
      </c>
      <c r="F145" s="174" t="s">
        <v>779</v>
      </c>
      <c r="H145" s="175">
        <v>30</v>
      </c>
      <c r="I145" s="176"/>
      <c r="L145" s="171"/>
      <c r="M145" s="177"/>
      <c r="N145" s="178"/>
      <c r="O145" s="178"/>
      <c r="P145" s="178"/>
      <c r="Q145" s="178"/>
      <c r="R145" s="178"/>
      <c r="S145" s="178"/>
      <c r="T145" s="179"/>
      <c r="AT145" s="173" t="s">
        <v>174</v>
      </c>
      <c r="AU145" s="173" t="s">
        <v>88</v>
      </c>
      <c r="AV145" s="13" t="s">
        <v>88</v>
      </c>
      <c r="AW145" s="13" t="s">
        <v>32</v>
      </c>
      <c r="AX145" s="13" t="s">
        <v>83</v>
      </c>
      <c r="AY145" s="173" t="s">
        <v>166</v>
      </c>
    </row>
    <row r="146" spans="1:65" s="2" customFormat="1" ht="44.25" customHeight="1">
      <c r="A146" s="33"/>
      <c r="B146" s="156"/>
      <c r="C146" s="157" t="s">
        <v>188</v>
      </c>
      <c r="D146" s="157" t="s">
        <v>168</v>
      </c>
      <c r="E146" s="158" t="s">
        <v>780</v>
      </c>
      <c r="F146" s="159" t="s">
        <v>781</v>
      </c>
      <c r="G146" s="160" t="s">
        <v>178</v>
      </c>
      <c r="H146" s="161">
        <v>180</v>
      </c>
      <c r="I146" s="162"/>
      <c r="J146" s="161">
        <f>ROUND(I146*H146,3)</f>
        <v>0</v>
      </c>
      <c r="K146" s="163"/>
      <c r="L146" s="34"/>
      <c r="M146" s="164" t="s">
        <v>1</v>
      </c>
      <c r="N146" s="165" t="s">
        <v>42</v>
      </c>
      <c r="O146" s="62"/>
      <c r="P146" s="166">
        <f>O146*H146</f>
        <v>0</v>
      </c>
      <c r="Q146" s="166">
        <v>4.2000000000000002E-4</v>
      </c>
      <c r="R146" s="166">
        <f>Q146*H146</f>
        <v>7.5600000000000001E-2</v>
      </c>
      <c r="S146" s="166">
        <v>0</v>
      </c>
      <c r="T146" s="167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172</v>
      </c>
      <c r="AT146" s="168" t="s">
        <v>168</v>
      </c>
      <c r="AU146" s="168" t="s">
        <v>88</v>
      </c>
      <c r="AY146" s="18" t="s">
        <v>166</v>
      </c>
      <c r="BE146" s="169">
        <f>IF(N146="základná",J146,0)</f>
        <v>0</v>
      </c>
      <c r="BF146" s="169">
        <f>IF(N146="znížená",J146,0)</f>
        <v>0</v>
      </c>
      <c r="BG146" s="169">
        <f>IF(N146="zákl. prenesená",J146,0)</f>
        <v>0</v>
      </c>
      <c r="BH146" s="169">
        <f>IF(N146="zníž. prenesená",J146,0)</f>
        <v>0</v>
      </c>
      <c r="BI146" s="169">
        <f>IF(N146="nulová",J146,0)</f>
        <v>0</v>
      </c>
      <c r="BJ146" s="18" t="s">
        <v>88</v>
      </c>
      <c r="BK146" s="170">
        <f>ROUND(I146*H146,3)</f>
        <v>0</v>
      </c>
      <c r="BL146" s="18" t="s">
        <v>172</v>
      </c>
      <c r="BM146" s="168" t="s">
        <v>782</v>
      </c>
    </row>
    <row r="147" spans="1:65" s="13" customFormat="1">
      <c r="B147" s="171"/>
      <c r="D147" s="172" t="s">
        <v>174</v>
      </c>
      <c r="E147" s="173" t="s">
        <v>1</v>
      </c>
      <c r="F147" s="174" t="s">
        <v>779</v>
      </c>
      <c r="H147" s="175">
        <v>30</v>
      </c>
      <c r="I147" s="176"/>
      <c r="L147" s="171"/>
      <c r="M147" s="177"/>
      <c r="N147" s="178"/>
      <c r="O147" s="178"/>
      <c r="P147" s="178"/>
      <c r="Q147" s="178"/>
      <c r="R147" s="178"/>
      <c r="S147" s="178"/>
      <c r="T147" s="179"/>
      <c r="AT147" s="173" t="s">
        <v>174</v>
      </c>
      <c r="AU147" s="173" t="s">
        <v>88</v>
      </c>
      <c r="AV147" s="13" t="s">
        <v>88</v>
      </c>
      <c r="AW147" s="13" t="s">
        <v>32</v>
      </c>
      <c r="AX147" s="13" t="s">
        <v>83</v>
      </c>
      <c r="AY147" s="173" t="s">
        <v>166</v>
      </c>
    </row>
    <row r="148" spans="1:65" s="13" customFormat="1">
      <c r="B148" s="171"/>
      <c r="D148" s="172" t="s">
        <v>174</v>
      </c>
      <c r="F148" s="174" t="s">
        <v>783</v>
      </c>
      <c r="H148" s="175">
        <v>180</v>
      </c>
      <c r="I148" s="176"/>
      <c r="L148" s="171"/>
      <c r="M148" s="177"/>
      <c r="N148" s="178"/>
      <c r="O148" s="178"/>
      <c r="P148" s="178"/>
      <c r="Q148" s="178"/>
      <c r="R148" s="178"/>
      <c r="S148" s="178"/>
      <c r="T148" s="179"/>
      <c r="AT148" s="173" t="s">
        <v>174</v>
      </c>
      <c r="AU148" s="173" t="s">
        <v>88</v>
      </c>
      <c r="AV148" s="13" t="s">
        <v>88</v>
      </c>
      <c r="AW148" s="13" t="s">
        <v>3</v>
      </c>
      <c r="AX148" s="13" t="s">
        <v>83</v>
      </c>
      <c r="AY148" s="173" t="s">
        <v>166</v>
      </c>
    </row>
    <row r="149" spans="1:65" s="2" customFormat="1" ht="37.9" customHeight="1">
      <c r="A149" s="33"/>
      <c r="B149" s="156"/>
      <c r="C149" s="157" t="s">
        <v>195</v>
      </c>
      <c r="D149" s="157" t="s">
        <v>168</v>
      </c>
      <c r="E149" s="158" t="s">
        <v>784</v>
      </c>
      <c r="F149" s="159" t="s">
        <v>785</v>
      </c>
      <c r="G149" s="160" t="s">
        <v>178</v>
      </c>
      <c r="H149" s="161">
        <v>30</v>
      </c>
      <c r="I149" s="162"/>
      <c r="J149" s="161">
        <f>ROUND(I149*H149,3)</f>
        <v>0</v>
      </c>
      <c r="K149" s="163"/>
      <c r="L149" s="34"/>
      <c r="M149" s="164" t="s">
        <v>1</v>
      </c>
      <c r="N149" s="165" t="s">
        <v>42</v>
      </c>
      <c r="O149" s="62"/>
      <c r="P149" s="166">
        <f>O149*H149</f>
        <v>0</v>
      </c>
      <c r="Q149" s="166">
        <v>0</v>
      </c>
      <c r="R149" s="166">
        <f>Q149*H149</f>
        <v>0</v>
      </c>
      <c r="S149" s="166">
        <v>0</v>
      </c>
      <c r="T149" s="167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172</v>
      </c>
      <c r="AT149" s="168" t="s">
        <v>168</v>
      </c>
      <c r="AU149" s="168" t="s">
        <v>88</v>
      </c>
      <c r="AY149" s="18" t="s">
        <v>166</v>
      </c>
      <c r="BE149" s="169">
        <f>IF(N149="základná",J149,0)</f>
        <v>0</v>
      </c>
      <c r="BF149" s="169">
        <f>IF(N149="znížená",J149,0)</f>
        <v>0</v>
      </c>
      <c r="BG149" s="169">
        <f>IF(N149="zákl. prenesená",J149,0)</f>
        <v>0</v>
      </c>
      <c r="BH149" s="169">
        <f>IF(N149="zníž. prenesená",J149,0)</f>
        <v>0</v>
      </c>
      <c r="BI149" s="169">
        <f>IF(N149="nulová",J149,0)</f>
        <v>0</v>
      </c>
      <c r="BJ149" s="18" t="s">
        <v>88</v>
      </c>
      <c r="BK149" s="170">
        <f>ROUND(I149*H149,3)</f>
        <v>0</v>
      </c>
      <c r="BL149" s="18" t="s">
        <v>172</v>
      </c>
      <c r="BM149" s="168" t="s">
        <v>786</v>
      </c>
    </row>
    <row r="150" spans="1:65" s="13" customFormat="1">
      <c r="B150" s="171"/>
      <c r="D150" s="172" t="s">
        <v>174</v>
      </c>
      <c r="E150" s="173" t="s">
        <v>1</v>
      </c>
      <c r="F150" s="174" t="s">
        <v>779</v>
      </c>
      <c r="H150" s="175">
        <v>30</v>
      </c>
      <c r="I150" s="176"/>
      <c r="L150" s="171"/>
      <c r="M150" s="177"/>
      <c r="N150" s="178"/>
      <c r="O150" s="178"/>
      <c r="P150" s="178"/>
      <c r="Q150" s="178"/>
      <c r="R150" s="178"/>
      <c r="S150" s="178"/>
      <c r="T150" s="179"/>
      <c r="AT150" s="173" t="s">
        <v>174</v>
      </c>
      <c r="AU150" s="173" t="s">
        <v>88</v>
      </c>
      <c r="AV150" s="13" t="s">
        <v>88</v>
      </c>
      <c r="AW150" s="13" t="s">
        <v>32</v>
      </c>
      <c r="AX150" s="13" t="s">
        <v>83</v>
      </c>
      <c r="AY150" s="173" t="s">
        <v>166</v>
      </c>
    </row>
    <row r="151" spans="1:65" s="2" customFormat="1" ht="24.2" customHeight="1">
      <c r="A151" s="33"/>
      <c r="B151" s="156"/>
      <c r="C151" s="157" t="s">
        <v>199</v>
      </c>
      <c r="D151" s="157" t="s">
        <v>168</v>
      </c>
      <c r="E151" s="158" t="s">
        <v>787</v>
      </c>
      <c r="F151" s="159" t="s">
        <v>788</v>
      </c>
      <c r="G151" s="160" t="s">
        <v>171</v>
      </c>
      <c r="H151" s="161">
        <v>12</v>
      </c>
      <c r="I151" s="162"/>
      <c r="J151" s="161">
        <f>ROUND(I151*H151,3)</f>
        <v>0</v>
      </c>
      <c r="K151" s="163"/>
      <c r="L151" s="34"/>
      <c r="M151" s="164" t="s">
        <v>1</v>
      </c>
      <c r="N151" s="165" t="s">
        <v>42</v>
      </c>
      <c r="O151" s="62"/>
      <c r="P151" s="166">
        <f>O151*H151</f>
        <v>0</v>
      </c>
      <c r="Q151" s="166">
        <v>0</v>
      </c>
      <c r="R151" s="166">
        <f>Q151*H151</f>
        <v>0</v>
      </c>
      <c r="S151" s="166">
        <v>0</v>
      </c>
      <c r="T151" s="167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172</v>
      </c>
      <c r="AT151" s="168" t="s">
        <v>168</v>
      </c>
      <c r="AU151" s="168" t="s">
        <v>88</v>
      </c>
      <c r="AY151" s="18" t="s">
        <v>166</v>
      </c>
      <c r="BE151" s="169">
        <f>IF(N151="základná",J151,0)</f>
        <v>0</v>
      </c>
      <c r="BF151" s="169">
        <f>IF(N151="znížená",J151,0)</f>
        <v>0</v>
      </c>
      <c r="BG151" s="169">
        <f>IF(N151="zákl. prenesená",J151,0)</f>
        <v>0</v>
      </c>
      <c r="BH151" s="169">
        <f>IF(N151="zníž. prenesená",J151,0)</f>
        <v>0</v>
      </c>
      <c r="BI151" s="169">
        <f>IF(N151="nulová",J151,0)</f>
        <v>0</v>
      </c>
      <c r="BJ151" s="18" t="s">
        <v>88</v>
      </c>
      <c r="BK151" s="170">
        <f>ROUND(I151*H151,3)</f>
        <v>0</v>
      </c>
      <c r="BL151" s="18" t="s">
        <v>172</v>
      </c>
      <c r="BM151" s="168" t="s">
        <v>789</v>
      </c>
    </row>
    <row r="152" spans="1:65" s="13" customFormat="1">
      <c r="B152" s="171"/>
      <c r="D152" s="172" t="s">
        <v>174</v>
      </c>
      <c r="E152" s="173" t="s">
        <v>1</v>
      </c>
      <c r="F152" s="174" t="s">
        <v>790</v>
      </c>
      <c r="H152" s="175">
        <v>12</v>
      </c>
      <c r="I152" s="176"/>
      <c r="L152" s="171"/>
      <c r="M152" s="177"/>
      <c r="N152" s="178"/>
      <c r="O152" s="178"/>
      <c r="P152" s="178"/>
      <c r="Q152" s="178"/>
      <c r="R152" s="178"/>
      <c r="S152" s="178"/>
      <c r="T152" s="179"/>
      <c r="AT152" s="173" t="s">
        <v>174</v>
      </c>
      <c r="AU152" s="173" t="s">
        <v>88</v>
      </c>
      <c r="AV152" s="13" t="s">
        <v>88</v>
      </c>
      <c r="AW152" s="13" t="s">
        <v>32</v>
      </c>
      <c r="AX152" s="13" t="s">
        <v>83</v>
      </c>
      <c r="AY152" s="173" t="s">
        <v>166</v>
      </c>
    </row>
    <row r="153" spans="1:65" s="2" customFormat="1" ht="24.2" customHeight="1">
      <c r="A153" s="33"/>
      <c r="B153" s="156"/>
      <c r="C153" s="157" t="s">
        <v>203</v>
      </c>
      <c r="D153" s="157" t="s">
        <v>168</v>
      </c>
      <c r="E153" s="158" t="s">
        <v>791</v>
      </c>
      <c r="F153" s="159" t="s">
        <v>792</v>
      </c>
      <c r="G153" s="160" t="s">
        <v>171</v>
      </c>
      <c r="H153" s="161">
        <v>12</v>
      </c>
      <c r="I153" s="162"/>
      <c r="J153" s="161">
        <f>ROUND(I153*H153,3)</f>
        <v>0</v>
      </c>
      <c r="K153" s="163"/>
      <c r="L153" s="34"/>
      <c r="M153" s="164" t="s">
        <v>1</v>
      </c>
      <c r="N153" s="165" t="s">
        <v>42</v>
      </c>
      <c r="O153" s="62"/>
      <c r="P153" s="166">
        <f>O153*H153</f>
        <v>0</v>
      </c>
      <c r="Q153" s="166">
        <v>2.743E-2</v>
      </c>
      <c r="R153" s="166">
        <f>Q153*H153</f>
        <v>0.32916000000000001</v>
      </c>
      <c r="S153" s="166">
        <v>0</v>
      </c>
      <c r="T153" s="167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172</v>
      </c>
      <c r="AT153" s="168" t="s">
        <v>168</v>
      </c>
      <c r="AU153" s="168" t="s">
        <v>88</v>
      </c>
      <c r="AY153" s="18" t="s">
        <v>166</v>
      </c>
      <c r="BE153" s="169">
        <f>IF(N153="základná",J153,0)</f>
        <v>0</v>
      </c>
      <c r="BF153" s="169">
        <f>IF(N153="znížená",J153,0)</f>
        <v>0</v>
      </c>
      <c r="BG153" s="169">
        <f>IF(N153="zákl. prenesená",J153,0)</f>
        <v>0</v>
      </c>
      <c r="BH153" s="169">
        <f>IF(N153="zníž. prenesená",J153,0)</f>
        <v>0</v>
      </c>
      <c r="BI153" s="169">
        <f>IF(N153="nulová",J153,0)</f>
        <v>0</v>
      </c>
      <c r="BJ153" s="18" t="s">
        <v>88</v>
      </c>
      <c r="BK153" s="170">
        <f>ROUND(I153*H153,3)</f>
        <v>0</v>
      </c>
      <c r="BL153" s="18" t="s">
        <v>172</v>
      </c>
      <c r="BM153" s="168" t="s">
        <v>793</v>
      </c>
    </row>
    <row r="154" spans="1:65" s="13" customFormat="1">
      <c r="B154" s="171"/>
      <c r="D154" s="172" t="s">
        <v>174</v>
      </c>
      <c r="E154" s="173" t="s">
        <v>1</v>
      </c>
      <c r="F154" s="174" t="s">
        <v>790</v>
      </c>
      <c r="H154" s="175">
        <v>12</v>
      </c>
      <c r="I154" s="176"/>
      <c r="L154" s="171"/>
      <c r="M154" s="177"/>
      <c r="N154" s="178"/>
      <c r="O154" s="178"/>
      <c r="P154" s="178"/>
      <c r="Q154" s="178"/>
      <c r="R154" s="178"/>
      <c r="S154" s="178"/>
      <c r="T154" s="179"/>
      <c r="AT154" s="173" t="s">
        <v>174</v>
      </c>
      <c r="AU154" s="173" t="s">
        <v>88</v>
      </c>
      <c r="AV154" s="13" t="s">
        <v>88</v>
      </c>
      <c r="AW154" s="13" t="s">
        <v>32</v>
      </c>
      <c r="AX154" s="13" t="s">
        <v>83</v>
      </c>
      <c r="AY154" s="173" t="s">
        <v>166</v>
      </c>
    </row>
    <row r="155" spans="1:65" s="2" customFormat="1" ht="24.2" customHeight="1">
      <c r="A155" s="33"/>
      <c r="B155" s="156"/>
      <c r="C155" s="157" t="s">
        <v>211</v>
      </c>
      <c r="D155" s="157" t="s">
        <v>168</v>
      </c>
      <c r="E155" s="158" t="s">
        <v>794</v>
      </c>
      <c r="F155" s="159" t="s">
        <v>795</v>
      </c>
      <c r="G155" s="160" t="s">
        <v>215</v>
      </c>
      <c r="H155" s="161">
        <v>14</v>
      </c>
      <c r="I155" s="162"/>
      <c r="J155" s="161">
        <f>ROUND(I155*H155,3)</f>
        <v>0</v>
      </c>
      <c r="K155" s="163"/>
      <c r="L155" s="34"/>
      <c r="M155" s="164" t="s">
        <v>1</v>
      </c>
      <c r="N155" s="165" t="s">
        <v>42</v>
      </c>
      <c r="O155" s="62"/>
      <c r="P155" s="166">
        <f>O155*H155</f>
        <v>0</v>
      </c>
      <c r="Q155" s="166">
        <v>4.6999999999999999E-4</v>
      </c>
      <c r="R155" s="166">
        <f>Q155*H155</f>
        <v>6.5799999999999999E-3</v>
      </c>
      <c r="S155" s="166">
        <v>0</v>
      </c>
      <c r="T155" s="167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172</v>
      </c>
      <c r="AT155" s="168" t="s">
        <v>168</v>
      </c>
      <c r="AU155" s="168" t="s">
        <v>88</v>
      </c>
      <c r="AY155" s="18" t="s">
        <v>166</v>
      </c>
      <c r="BE155" s="169">
        <f>IF(N155="základná",J155,0)</f>
        <v>0</v>
      </c>
      <c r="BF155" s="169">
        <f>IF(N155="znížená",J155,0)</f>
        <v>0</v>
      </c>
      <c r="BG155" s="169">
        <f>IF(N155="zákl. prenesená",J155,0)</f>
        <v>0</v>
      </c>
      <c r="BH155" s="169">
        <f>IF(N155="zníž. prenesená",J155,0)</f>
        <v>0</v>
      </c>
      <c r="BI155" s="169">
        <f>IF(N155="nulová",J155,0)</f>
        <v>0</v>
      </c>
      <c r="BJ155" s="18" t="s">
        <v>88</v>
      </c>
      <c r="BK155" s="170">
        <f>ROUND(I155*H155,3)</f>
        <v>0</v>
      </c>
      <c r="BL155" s="18" t="s">
        <v>172</v>
      </c>
      <c r="BM155" s="168" t="s">
        <v>796</v>
      </c>
    </row>
    <row r="156" spans="1:65" s="13" customFormat="1">
      <c r="B156" s="171"/>
      <c r="D156" s="172" t="s">
        <v>174</v>
      </c>
      <c r="E156" s="173" t="s">
        <v>1</v>
      </c>
      <c r="F156" s="174" t="s">
        <v>797</v>
      </c>
      <c r="H156" s="175">
        <v>14</v>
      </c>
      <c r="I156" s="176"/>
      <c r="L156" s="171"/>
      <c r="M156" s="177"/>
      <c r="N156" s="178"/>
      <c r="O156" s="178"/>
      <c r="P156" s="178"/>
      <c r="Q156" s="178"/>
      <c r="R156" s="178"/>
      <c r="S156" s="178"/>
      <c r="T156" s="179"/>
      <c r="AT156" s="173" t="s">
        <v>174</v>
      </c>
      <c r="AU156" s="173" t="s">
        <v>88</v>
      </c>
      <c r="AV156" s="13" t="s">
        <v>88</v>
      </c>
      <c r="AW156" s="13" t="s">
        <v>32</v>
      </c>
      <c r="AX156" s="13" t="s">
        <v>83</v>
      </c>
      <c r="AY156" s="173" t="s">
        <v>166</v>
      </c>
    </row>
    <row r="157" spans="1:65" s="2" customFormat="1" ht="16.5" customHeight="1">
      <c r="A157" s="33"/>
      <c r="B157" s="156"/>
      <c r="C157" s="157" t="s">
        <v>390</v>
      </c>
      <c r="D157" s="157" t="s">
        <v>168</v>
      </c>
      <c r="E157" s="158" t="s">
        <v>798</v>
      </c>
      <c r="F157" s="159" t="s">
        <v>799</v>
      </c>
      <c r="G157" s="160" t="s">
        <v>800</v>
      </c>
      <c r="H157" s="161">
        <v>80</v>
      </c>
      <c r="I157" s="162"/>
      <c r="J157" s="161">
        <f>ROUND(I157*H157,3)</f>
        <v>0</v>
      </c>
      <c r="K157" s="163"/>
      <c r="L157" s="34"/>
      <c r="M157" s="164" t="s">
        <v>1</v>
      </c>
      <c r="N157" s="165" t="s">
        <v>42</v>
      </c>
      <c r="O157" s="62"/>
      <c r="P157" s="166">
        <f>O157*H157</f>
        <v>0</v>
      </c>
      <c r="Q157" s="166">
        <v>0</v>
      </c>
      <c r="R157" s="166">
        <f>Q157*H157</f>
        <v>0</v>
      </c>
      <c r="S157" s="166">
        <v>0</v>
      </c>
      <c r="T157" s="167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172</v>
      </c>
      <c r="AT157" s="168" t="s">
        <v>168</v>
      </c>
      <c r="AU157" s="168" t="s">
        <v>88</v>
      </c>
      <c r="AY157" s="18" t="s">
        <v>166</v>
      </c>
      <c r="BE157" s="169">
        <f>IF(N157="základná",J157,0)</f>
        <v>0</v>
      </c>
      <c r="BF157" s="169">
        <f>IF(N157="znížená",J157,0)</f>
        <v>0</v>
      </c>
      <c r="BG157" s="169">
        <f>IF(N157="zákl. prenesená",J157,0)</f>
        <v>0</v>
      </c>
      <c r="BH157" s="169">
        <f>IF(N157="zníž. prenesená",J157,0)</f>
        <v>0</v>
      </c>
      <c r="BI157" s="169">
        <f>IF(N157="nulová",J157,0)</f>
        <v>0</v>
      </c>
      <c r="BJ157" s="18" t="s">
        <v>88</v>
      </c>
      <c r="BK157" s="170">
        <f>ROUND(I157*H157,3)</f>
        <v>0</v>
      </c>
      <c r="BL157" s="18" t="s">
        <v>172</v>
      </c>
      <c r="BM157" s="168" t="s">
        <v>801</v>
      </c>
    </row>
    <row r="158" spans="1:65" s="2" customFormat="1" ht="21.75" customHeight="1">
      <c r="A158" s="33"/>
      <c r="B158" s="156"/>
      <c r="C158" s="157" t="s">
        <v>218</v>
      </c>
      <c r="D158" s="157" t="s">
        <v>168</v>
      </c>
      <c r="E158" s="158" t="s">
        <v>802</v>
      </c>
      <c r="F158" s="159" t="s">
        <v>803</v>
      </c>
      <c r="G158" s="160" t="s">
        <v>215</v>
      </c>
      <c r="H158" s="161">
        <v>4.5999999999999996</v>
      </c>
      <c r="I158" s="162"/>
      <c r="J158" s="161">
        <f>ROUND(I158*H158,3)</f>
        <v>0</v>
      </c>
      <c r="K158" s="163"/>
      <c r="L158" s="34"/>
      <c r="M158" s="164" t="s">
        <v>1</v>
      </c>
      <c r="N158" s="165" t="s">
        <v>42</v>
      </c>
      <c r="O158" s="62"/>
      <c r="P158" s="166">
        <f>O158*H158</f>
        <v>0</v>
      </c>
      <c r="Q158" s="166">
        <v>0</v>
      </c>
      <c r="R158" s="166">
        <f>Q158*H158</f>
        <v>0</v>
      </c>
      <c r="S158" s="166">
        <v>7.0000000000000001E-3</v>
      </c>
      <c r="T158" s="167">
        <f>S158*H158</f>
        <v>3.2199999999999999E-2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172</v>
      </c>
      <c r="AT158" s="168" t="s">
        <v>168</v>
      </c>
      <c r="AU158" s="168" t="s">
        <v>88</v>
      </c>
      <c r="AY158" s="18" t="s">
        <v>166</v>
      </c>
      <c r="BE158" s="169">
        <f>IF(N158="základná",J158,0)</f>
        <v>0</v>
      </c>
      <c r="BF158" s="169">
        <f>IF(N158="znížená",J158,0)</f>
        <v>0</v>
      </c>
      <c r="BG158" s="169">
        <f>IF(N158="zákl. prenesená",J158,0)</f>
        <v>0</v>
      </c>
      <c r="BH158" s="169">
        <f>IF(N158="zníž. prenesená",J158,0)</f>
        <v>0</v>
      </c>
      <c r="BI158" s="169">
        <f>IF(N158="nulová",J158,0)</f>
        <v>0</v>
      </c>
      <c r="BJ158" s="18" t="s">
        <v>88</v>
      </c>
      <c r="BK158" s="170">
        <f>ROUND(I158*H158,3)</f>
        <v>0</v>
      </c>
      <c r="BL158" s="18" t="s">
        <v>172</v>
      </c>
      <c r="BM158" s="168" t="s">
        <v>804</v>
      </c>
    </row>
    <row r="159" spans="1:65" s="13" customFormat="1">
      <c r="B159" s="171"/>
      <c r="D159" s="172" t="s">
        <v>174</v>
      </c>
      <c r="E159" s="173" t="s">
        <v>1</v>
      </c>
      <c r="F159" s="174" t="s">
        <v>805</v>
      </c>
      <c r="H159" s="175">
        <v>4.5999999999999996</v>
      </c>
      <c r="I159" s="176"/>
      <c r="L159" s="171"/>
      <c r="M159" s="177"/>
      <c r="N159" s="178"/>
      <c r="O159" s="178"/>
      <c r="P159" s="178"/>
      <c r="Q159" s="178"/>
      <c r="R159" s="178"/>
      <c r="S159" s="178"/>
      <c r="T159" s="179"/>
      <c r="AT159" s="173" t="s">
        <v>174</v>
      </c>
      <c r="AU159" s="173" t="s">
        <v>88</v>
      </c>
      <c r="AV159" s="13" t="s">
        <v>88</v>
      </c>
      <c r="AW159" s="13" t="s">
        <v>32</v>
      </c>
      <c r="AX159" s="13" t="s">
        <v>83</v>
      </c>
      <c r="AY159" s="173" t="s">
        <v>166</v>
      </c>
    </row>
    <row r="160" spans="1:65" s="2" customFormat="1" ht="37.9" customHeight="1">
      <c r="A160" s="33"/>
      <c r="B160" s="156"/>
      <c r="C160" s="157" t="s">
        <v>224</v>
      </c>
      <c r="D160" s="157" t="s">
        <v>168</v>
      </c>
      <c r="E160" s="158" t="s">
        <v>806</v>
      </c>
      <c r="F160" s="159" t="s">
        <v>807</v>
      </c>
      <c r="G160" s="160" t="s">
        <v>171</v>
      </c>
      <c r="H160" s="161">
        <v>1.96</v>
      </c>
      <c r="I160" s="162"/>
      <c r="J160" s="161">
        <f>ROUND(I160*H160,3)</f>
        <v>0</v>
      </c>
      <c r="K160" s="163"/>
      <c r="L160" s="34"/>
      <c r="M160" s="164" t="s">
        <v>1</v>
      </c>
      <c r="N160" s="165" t="s">
        <v>42</v>
      </c>
      <c r="O160" s="62"/>
      <c r="P160" s="166">
        <f>O160*H160</f>
        <v>0</v>
      </c>
      <c r="Q160" s="166">
        <v>0</v>
      </c>
      <c r="R160" s="166">
        <f>Q160*H160</f>
        <v>0</v>
      </c>
      <c r="S160" s="166">
        <v>1.8759999999999999E-2</v>
      </c>
      <c r="T160" s="167">
        <f>S160*H160</f>
        <v>3.67696E-2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172</v>
      </c>
      <c r="AT160" s="168" t="s">
        <v>168</v>
      </c>
      <c r="AU160" s="168" t="s">
        <v>88</v>
      </c>
      <c r="AY160" s="18" t="s">
        <v>166</v>
      </c>
      <c r="BE160" s="169">
        <f>IF(N160="základná",J160,0)</f>
        <v>0</v>
      </c>
      <c r="BF160" s="169">
        <f>IF(N160="znížená",J160,0)</f>
        <v>0</v>
      </c>
      <c r="BG160" s="169">
        <f>IF(N160="zákl. prenesená",J160,0)</f>
        <v>0</v>
      </c>
      <c r="BH160" s="169">
        <f>IF(N160="zníž. prenesená",J160,0)</f>
        <v>0</v>
      </c>
      <c r="BI160" s="169">
        <f>IF(N160="nulová",J160,0)</f>
        <v>0</v>
      </c>
      <c r="BJ160" s="18" t="s">
        <v>88</v>
      </c>
      <c r="BK160" s="170">
        <f>ROUND(I160*H160,3)</f>
        <v>0</v>
      </c>
      <c r="BL160" s="18" t="s">
        <v>172</v>
      </c>
      <c r="BM160" s="168" t="s">
        <v>808</v>
      </c>
    </row>
    <row r="161" spans="1:65" s="13" customFormat="1">
      <c r="B161" s="171"/>
      <c r="D161" s="172" t="s">
        <v>174</v>
      </c>
      <c r="E161" s="173" t="s">
        <v>1</v>
      </c>
      <c r="F161" s="174" t="s">
        <v>809</v>
      </c>
      <c r="H161" s="175">
        <v>1.96</v>
      </c>
      <c r="I161" s="176"/>
      <c r="L161" s="171"/>
      <c r="M161" s="177"/>
      <c r="N161" s="178"/>
      <c r="O161" s="178"/>
      <c r="P161" s="178"/>
      <c r="Q161" s="178"/>
      <c r="R161" s="178"/>
      <c r="S161" s="178"/>
      <c r="T161" s="179"/>
      <c r="AT161" s="173" t="s">
        <v>174</v>
      </c>
      <c r="AU161" s="173" t="s">
        <v>88</v>
      </c>
      <c r="AV161" s="13" t="s">
        <v>88</v>
      </c>
      <c r="AW161" s="13" t="s">
        <v>32</v>
      </c>
      <c r="AX161" s="13" t="s">
        <v>83</v>
      </c>
      <c r="AY161" s="173" t="s">
        <v>166</v>
      </c>
    </row>
    <row r="162" spans="1:65" s="2" customFormat="1" ht="24.2" customHeight="1">
      <c r="A162" s="33"/>
      <c r="B162" s="156"/>
      <c r="C162" s="157" t="s">
        <v>228</v>
      </c>
      <c r="D162" s="157" t="s">
        <v>168</v>
      </c>
      <c r="E162" s="158" t="s">
        <v>810</v>
      </c>
      <c r="F162" s="159" t="s">
        <v>811</v>
      </c>
      <c r="G162" s="160" t="s">
        <v>191</v>
      </c>
      <c r="H162" s="161">
        <v>0.81299999999999994</v>
      </c>
      <c r="I162" s="162"/>
      <c r="J162" s="161">
        <f>ROUND(I162*H162,3)</f>
        <v>0</v>
      </c>
      <c r="K162" s="163"/>
      <c r="L162" s="34"/>
      <c r="M162" s="164" t="s">
        <v>1</v>
      </c>
      <c r="N162" s="165" t="s">
        <v>42</v>
      </c>
      <c r="O162" s="62"/>
      <c r="P162" s="166">
        <f>O162*H162</f>
        <v>0</v>
      </c>
      <c r="Q162" s="166">
        <v>0</v>
      </c>
      <c r="R162" s="166">
        <f>Q162*H162</f>
        <v>0</v>
      </c>
      <c r="S162" s="166">
        <v>0</v>
      </c>
      <c r="T162" s="167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172</v>
      </c>
      <c r="AT162" s="168" t="s">
        <v>168</v>
      </c>
      <c r="AU162" s="168" t="s">
        <v>88</v>
      </c>
      <c r="AY162" s="18" t="s">
        <v>166</v>
      </c>
      <c r="BE162" s="169">
        <f>IF(N162="základná",J162,0)</f>
        <v>0</v>
      </c>
      <c r="BF162" s="169">
        <f>IF(N162="znížená",J162,0)</f>
        <v>0</v>
      </c>
      <c r="BG162" s="169">
        <f>IF(N162="zákl. prenesená",J162,0)</f>
        <v>0</v>
      </c>
      <c r="BH162" s="169">
        <f>IF(N162="zníž. prenesená",J162,0)</f>
        <v>0</v>
      </c>
      <c r="BI162" s="169">
        <f>IF(N162="nulová",J162,0)</f>
        <v>0</v>
      </c>
      <c r="BJ162" s="18" t="s">
        <v>88</v>
      </c>
      <c r="BK162" s="170">
        <f>ROUND(I162*H162,3)</f>
        <v>0</v>
      </c>
      <c r="BL162" s="18" t="s">
        <v>172</v>
      </c>
      <c r="BM162" s="168" t="s">
        <v>812</v>
      </c>
    </row>
    <row r="163" spans="1:65" s="2" customFormat="1" ht="21.75" customHeight="1">
      <c r="A163" s="33"/>
      <c r="B163" s="156"/>
      <c r="C163" s="157" t="s">
        <v>233</v>
      </c>
      <c r="D163" s="157" t="s">
        <v>168</v>
      </c>
      <c r="E163" s="158" t="s">
        <v>246</v>
      </c>
      <c r="F163" s="159" t="s">
        <v>247</v>
      </c>
      <c r="G163" s="160" t="s">
        <v>191</v>
      </c>
      <c r="H163" s="161">
        <v>0.81299999999999994</v>
      </c>
      <c r="I163" s="162"/>
      <c r="J163" s="161">
        <f>ROUND(I163*H163,3)</f>
        <v>0</v>
      </c>
      <c r="K163" s="163"/>
      <c r="L163" s="34"/>
      <c r="M163" s="164" t="s">
        <v>1</v>
      </c>
      <c r="N163" s="165" t="s">
        <v>42</v>
      </c>
      <c r="O163" s="62"/>
      <c r="P163" s="166">
        <f>O163*H163</f>
        <v>0</v>
      </c>
      <c r="Q163" s="166">
        <v>0</v>
      </c>
      <c r="R163" s="166">
        <f>Q163*H163</f>
        <v>0</v>
      </c>
      <c r="S163" s="166">
        <v>0</v>
      </c>
      <c r="T163" s="167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172</v>
      </c>
      <c r="AT163" s="168" t="s">
        <v>168</v>
      </c>
      <c r="AU163" s="168" t="s">
        <v>88</v>
      </c>
      <c r="AY163" s="18" t="s">
        <v>166</v>
      </c>
      <c r="BE163" s="169">
        <f>IF(N163="základná",J163,0)</f>
        <v>0</v>
      </c>
      <c r="BF163" s="169">
        <f>IF(N163="znížená",J163,0)</f>
        <v>0</v>
      </c>
      <c r="BG163" s="169">
        <f>IF(N163="zákl. prenesená",J163,0)</f>
        <v>0</v>
      </c>
      <c r="BH163" s="169">
        <f>IF(N163="zníž. prenesená",J163,0)</f>
        <v>0</v>
      </c>
      <c r="BI163" s="169">
        <f>IF(N163="nulová",J163,0)</f>
        <v>0</v>
      </c>
      <c r="BJ163" s="18" t="s">
        <v>88</v>
      </c>
      <c r="BK163" s="170">
        <f>ROUND(I163*H163,3)</f>
        <v>0</v>
      </c>
      <c r="BL163" s="18" t="s">
        <v>172</v>
      </c>
      <c r="BM163" s="168" t="s">
        <v>813</v>
      </c>
    </row>
    <row r="164" spans="1:65" s="2" customFormat="1" ht="24.2" customHeight="1">
      <c r="A164" s="33"/>
      <c r="B164" s="156"/>
      <c r="C164" s="157" t="s">
        <v>240</v>
      </c>
      <c r="D164" s="157" t="s">
        <v>168</v>
      </c>
      <c r="E164" s="158" t="s">
        <v>250</v>
      </c>
      <c r="F164" s="159" t="s">
        <v>251</v>
      </c>
      <c r="G164" s="160" t="s">
        <v>191</v>
      </c>
      <c r="H164" s="161">
        <v>8.1300000000000008</v>
      </c>
      <c r="I164" s="162"/>
      <c r="J164" s="161">
        <f>ROUND(I164*H164,3)</f>
        <v>0</v>
      </c>
      <c r="K164" s="163"/>
      <c r="L164" s="34"/>
      <c r="M164" s="164" t="s">
        <v>1</v>
      </c>
      <c r="N164" s="165" t="s">
        <v>42</v>
      </c>
      <c r="O164" s="62"/>
      <c r="P164" s="166">
        <f>O164*H164</f>
        <v>0</v>
      </c>
      <c r="Q164" s="166">
        <v>0</v>
      </c>
      <c r="R164" s="166">
        <f>Q164*H164</f>
        <v>0</v>
      </c>
      <c r="S164" s="166">
        <v>0</v>
      </c>
      <c r="T164" s="167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172</v>
      </c>
      <c r="AT164" s="168" t="s">
        <v>168</v>
      </c>
      <c r="AU164" s="168" t="s">
        <v>88</v>
      </c>
      <c r="AY164" s="18" t="s">
        <v>166</v>
      </c>
      <c r="BE164" s="169">
        <f>IF(N164="základná",J164,0)</f>
        <v>0</v>
      </c>
      <c r="BF164" s="169">
        <f>IF(N164="znížená",J164,0)</f>
        <v>0</v>
      </c>
      <c r="BG164" s="169">
        <f>IF(N164="zákl. prenesená",J164,0)</f>
        <v>0</v>
      </c>
      <c r="BH164" s="169">
        <f>IF(N164="zníž. prenesená",J164,0)</f>
        <v>0</v>
      </c>
      <c r="BI164" s="169">
        <f>IF(N164="nulová",J164,0)</f>
        <v>0</v>
      </c>
      <c r="BJ164" s="18" t="s">
        <v>88</v>
      </c>
      <c r="BK164" s="170">
        <f>ROUND(I164*H164,3)</f>
        <v>0</v>
      </c>
      <c r="BL164" s="18" t="s">
        <v>172</v>
      </c>
      <c r="BM164" s="168" t="s">
        <v>814</v>
      </c>
    </row>
    <row r="165" spans="1:65" s="13" customFormat="1">
      <c r="B165" s="171"/>
      <c r="D165" s="172" t="s">
        <v>174</v>
      </c>
      <c r="F165" s="174" t="s">
        <v>815</v>
      </c>
      <c r="H165" s="175">
        <v>8.1300000000000008</v>
      </c>
      <c r="I165" s="176"/>
      <c r="L165" s="171"/>
      <c r="M165" s="177"/>
      <c r="N165" s="178"/>
      <c r="O165" s="178"/>
      <c r="P165" s="178"/>
      <c r="Q165" s="178"/>
      <c r="R165" s="178"/>
      <c r="S165" s="178"/>
      <c r="T165" s="179"/>
      <c r="AT165" s="173" t="s">
        <v>174</v>
      </c>
      <c r="AU165" s="173" t="s">
        <v>88</v>
      </c>
      <c r="AV165" s="13" t="s">
        <v>88</v>
      </c>
      <c r="AW165" s="13" t="s">
        <v>3</v>
      </c>
      <c r="AX165" s="13" t="s">
        <v>83</v>
      </c>
      <c r="AY165" s="173" t="s">
        <v>166</v>
      </c>
    </row>
    <row r="166" spans="1:65" s="2" customFormat="1" ht="24.2" customHeight="1">
      <c r="A166" s="33"/>
      <c r="B166" s="156"/>
      <c r="C166" s="157" t="s">
        <v>245</v>
      </c>
      <c r="D166" s="157" t="s">
        <v>168</v>
      </c>
      <c r="E166" s="158" t="s">
        <v>255</v>
      </c>
      <c r="F166" s="159" t="s">
        <v>256</v>
      </c>
      <c r="G166" s="160" t="s">
        <v>191</v>
      </c>
      <c r="H166" s="161">
        <v>0.81299999999999994</v>
      </c>
      <c r="I166" s="162"/>
      <c r="J166" s="161">
        <f>ROUND(I166*H166,3)</f>
        <v>0</v>
      </c>
      <c r="K166" s="163"/>
      <c r="L166" s="34"/>
      <c r="M166" s="164" t="s">
        <v>1</v>
      </c>
      <c r="N166" s="165" t="s">
        <v>42</v>
      </c>
      <c r="O166" s="62"/>
      <c r="P166" s="166">
        <f>O166*H166</f>
        <v>0</v>
      </c>
      <c r="Q166" s="166">
        <v>0</v>
      </c>
      <c r="R166" s="166">
        <f>Q166*H166</f>
        <v>0</v>
      </c>
      <c r="S166" s="166">
        <v>0</v>
      </c>
      <c r="T166" s="167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172</v>
      </c>
      <c r="AT166" s="168" t="s">
        <v>168</v>
      </c>
      <c r="AU166" s="168" t="s">
        <v>88</v>
      </c>
      <c r="AY166" s="18" t="s">
        <v>166</v>
      </c>
      <c r="BE166" s="169">
        <f>IF(N166="základná",J166,0)</f>
        <v>0</v>
      </c>
      <c r="BF166" s="169">
        <f>IF(N166="znížená",J166,0)</f>
        <v>0</v>
      </c>
      <c r="BG166" s="169">
        <f>IF(N166="zákl. prenesená",J166,0)</f>
        <v>0</v>
      </c>
      <c r="BH166" s="169">
        <f>IF(N166="zníž. prenesená",J166,0)</f>
        <v>0</v>
      </c>
      <c r="BI166" s="169">
        <f>IF(N166="nulová",J166,0)</f>
        <v>0</v>
      </c>
      <c r="BJ166" s="18" t="s">
        <v>88</v>
      </c>
      <c r="BK166" s="170">
        <f>ROUND(I166*H166,3)</f>
        <v>0</v>
      </c>
      <c r="BL166" s="18" t="s">
        <v>172</v>
      </c>
      <c r="BM166" s="168" t="s">
        <v>816</v>
      </c>
    </row>
    <row r="167" spans="1:65" s="2" customFormat="1" ht="37.9" customHeight="1">
      <c r="A167" s="33"/>
      <c r="B167" s="156"/>
      <c r="C167" s="157" t="s">
        <v>249</v>
      </c>
      <c r="D167" s="157" t="s">
        <v>168</v>
      </c>
      <c r="E167" s="158" t="s">
        <v>817</v>
      </c>
      <c r="F167" s="159" t="s">
        <v>818</v>
      </c>
      <c r="G167" s="160" t="s">
        <v>178</v>
      </c>
      <c r="H167" s="161">
        <v>0.34300000000000003</v>
      </c>
      <c r="I167" s="162"/>
      <c r="J167" s="161">
        <f>ROUND(I167*H167,3)</f>
        <v>0</v>
      </c>
      <c r="K167" s="163"/>
      <c r="L167" s="34"/>
      <c r="M167" s="164" t="s">
        <v>1</v>
      </c>
      <c r="N167" s="165" t="s">
        <v>42</v>
      </c>
      <c r="O167" s="62"/>
      <c r="P167" s="166">
        <f>O167*H167</f>
        <v>0</v>
      </c>
      <c r="Q167" s="166">
        <v>1.5499999999999999E-3</v>
      </c>
      <c r="R167" s="166">
        <f>Q167*H167</f>
        <v>5.3165000000000005E-4</v>
      </c>
      <c r="S167" s="166">
        <v>2.004</v>
      </c>
      <c r="T167" s="167">
        <f>S167*H167</f>
        <v>0.68737200000000009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8" t="s">
        <v>172</v>
      </c>
      <c r="AT167" s="168" t="s">
        <v>168</v>
      </c>
      <c r="AU167" s="168" t="s">
        <v>88</v>
      </c>
      <c r="AY167" s="18" t="s">
        <v>166</v>
      </c>
      <c r="BE167" s="169">
        <f>IF(N167="základná",J167,0)</f>
        <v>0</v>
      </c>
      <c r="BF167" s="169">
        <f>IF(N167="znížená",J167,0)</f>
        <v>0</v>
      </c>
      <c r="BG167" s="169">
        <f>IF(N167="zákl. prenesená",J167,0)</f>
        <v>0</v>
      </c>
      <c r="BH167" s="169">
        <f>IF(N167="zníž. prenesená",J167,0)</f>
        <v>0</v>
      </c>
      <c r="BI167" s="169">
        <f>IF(N167="nulová",J167,0)</f>
        <v>0</v>
      </c>
      <c r="BJ167" s="18" t="s">
        <v>88</v>
      </c>
      <c r="BK167" s="170">
        <f>ROUND(I167*H167,3)</f>
        <v>0</v>
      </c>
      <c r="BL167" s="18" t="s">
        <v>172</v>
      </c>
      <c r="BM167" s="168" t="s">
        <v>819</v>
      </c>
    </row>
    <row r="168" spans="1:65" s="13" customFormat="1">
      <c r="B168" s="171"/>
      <c r="D168" s="172" t="s">
        <v>174</v>
      </c>
      <c r="E168" s="173" t="s">
        <v>1</v>
      </c>
      <c r="F168" s="174" t="s">
        <v>820</v>
      </c>
      <c r="H168" s="175">
        <v>0.34300000000000003</v>
      </c>
      <c r="I168" s="176"/>
      <c r="L168" s="171"/>
      <c r="M168" s="177"/>
      <c r="N168" s="178"/>
      <c r="O168" s="178"/>
      <c r="P168" s="178"/>
      <c r="Q168" s="178"/>
      <c r="R168" s="178"/>
      <c r="S168" s="178"/>
      <c r="T168" s="179"/>
      <c r="AT168" s="173" t="s">
        <v>174</v>
      </c>
      <c r="AU168" s="173" t="s">
        <v>88</v>
      </c>
      <c r="AV168" s="13" t="s">
        <v>88</v>
      </c>
      <c r="AW168" s="13" t="s">
        <v>32</v>
      </c>
      <c r="AX168" s="13" t="s">
        <v>83</v>
      </c>
      <c r="AY168" s="173" t="s">
        <v>166</v>
      </c>
    </row>
    <row r="169" spans="1:65" s="12" customFormat="1" ht="22.9" customHeight="1">
      <c r="B169" s="143"/>
      <c r="D169" s="144" t="s">
        <v>75</v>
      </c>
      <c r="E169" s="154" t="s">
        <v>258</v>
      </c>
      <c r="F169" s="154" t="s">
        <v>259</v>
      </c>
      <c r="I169" s="146"/>
      <c r="J169" s="155">
        <f>BK169</f>
        <v>0</v>
      </c>
      <c r="L169" s="143"/>
      <c r="M169" s="148"/>
      <c r="N169" s="149"/>
      <c r="O169" s="149"/>
      <c r="P169" s="150">
        <f>P170</f>
        <v>0</v>
      </c>
      <c r="Q169" s="149"/>
      <c r="R169" s="150">
        <f>R170</f>
        <v>0</v>
      </c>
      <c r="S169" s="149"/>
      <c r="T169" s="151">
        <f>T170</f>
        <v>0</v>
      </c>
      <c r="AR169" s="144" t="s">
        <v>83</v>
      </c>
      <c r="AT169" s="152" t="s">
        <v>75</v>
      </c>
      <c r="AU169" s="152" t="s">
        <v>83</v>
      </c>
      <c r="AY169" s="144" t="s">
        <v>166</v>
      </c>
      <c r="BK169" s="153">
        <f>BK170</f>
        <v>0</v>
      </c>
    </row>
    <row r="170" spans="1:65" s="2" customFormat="1" ht="24.2" customHeight="1">
      <c r="A170" s="33"/>
      <c r="B170" s="156"/>
      <c r="C170" s="157" t="s">
        <v>254</v>
      </c>
      <c r="D170" s="157" t="s">
        <v>168</v>
      </c>
      <c r="E170" s="158" t="s">
        <v>821</v>
      </c>
      <c r="F170" s="159" t="s">
        <v>822</v>
      </c>
      <c r="G170" s="160" t="s">
        <v>191</v>
      </c>
      <c r="H170" s="161">
        <v>0.71699999999999997</v>
      </c>
      <c r="I170" s="162"/>
      <c r="J170" s="161">
        <f>ROUND(I170*H170,3)</f>
        <v>0</v>
      </c>
      <c r="K170" s="163"/>
      <c r="L170" s="34"/>
      <c r="M170" s="164" t="s">
        <v>1</v>
      </c>
      <c r="N170" s="165" t="s">
        <v>42</v>
      </c>
      <c r="O170" s="62"/>
      <c r="P170" s="166">
        <f>O170*H170</f>
        <v>0</v>
      </c>
      <c r="Q170" s="166">
        <v>0</v>
      </c>
      <c r="R170" s="166">
        <f>Q170*H170</f>
        <v>0</v>
      </c>
      <c r="S170" s="166">
        <v>0</v>
      </c>
      <c r="T170" s="167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172</v>
      </c>
      <c r="AT170" s="168" t="s">
        <v>168</v>
      </c>
      <c r="AU170" s="168" t="s">
        <v>88</v>
      </c>
      <c r="AY170" s="18" t="s">
        <v>166</v>
      </c>
      <c r="BE170" s="169">
        <f>IF(N170="základná",J170,0)</f>
        <v>0</v>
      </c>
      <c r="BF170" s="169">
        <f>IF(N170="znížená",J170,0)</f>
        <v>0</v>
      </c>
      <c r="BG170" s="169">
        <f>IF(N170="zákl. prenesená",J170,0)</f>
        <v>0</v>
      </c>
      <c r="BH170" s="169">
        <f>IF(N170="zníž. prenesená",J170,0)</f>
        <v>0</v>
      </c>
      <c r="BI170" s="169">
        <f>IF(N170="nulová",J170,0)</f>
        <v>0</v>
      </c>
      <c r="BJ170" s="18" t="s">
        <v>88</v>
      </c>
      <c r="BK170" s="170">
        <f>ROUND(I170*H170,3)</f>
        <v>0</v>
      </c>
      <c r="BL170" s="18" t="s">
        <v>172</v>
      </c>
      <c r="BM170" s="168" t="s">
        <v>823</v>
      </c>
    </row>
    <row r="171" spans="1:65" s="12" customFormat="1" ht="25.9" customHeight="1">
      <c r="B171" s="143"/>
      <c r="D171" s="144" t="s">
        <v>75</v>
      </c>
      <c r="E171" s="145" t="s">
        <v>394</v>
      </c>
      <c r="F171" s="145" t="s">
        <v>395</v>
      </c>
      <c r="I171" s="146"/>
      <c r="J171" s="147">
        <f>BK171</f>
        <v>0</v>
      </c>
      <c r="L171" s="143"/>
      <c r="M171" s="148"/>
      <c r="N171" s="149"/>
      <c r="O171" s="149"/>
      <c r="P171" s="150">
        <f>P172+P179+P184</f>
        <v>0</v>
      </c>
      <c r="Q171" s="149"/>
      <c r="R171" s="150">
        <f>R172+R179+R184</f>
        <v>0.17107238399999999</v>
      </c>
      <c r="S171" s="149"/>
      <c r="T171" s="151">
        <f>T172+T179+T184</f>
        <v>5.6630000000000007E-2</v>
      </c>
      <c r="AR171" s="144" t="s">
        <v>88</v>
      </c>
      <c r="AT171" s="152" t="s">
        <v>75</v>
      </c>
      <c r="AU171" s="152" t="s">
        <v>76</v>
      </c>
      <c r="AY171" s="144" t="s">
        <v>166</v>
      </c>
      <c r="BK171" s="153">
        <f>BK172+BK179+BK184</f>
        <v>0</v>
      </c>
    </row>
    <row r="172" spans="1:65" s="12" customFormat="1" ht="22.9" customHeight="1">
      <c r="B172" s="143"/>
      <c r="D172" s="144" t="s">
        <v>75</v>
      </c>
      <c r="E172" s="154" t="s">
        <v>824</v>
      </c>
      <c r="F172" s="154" t="s">
        <v>825</v>
      </c>
      <c r="I172" s="146"/>
      <c r="J172" s="155">
        <f>BK172</f>
        <v>0</v>
      </c>
      <c r="L172" s="143"/>
      <c r="M172" s="148"/>
      <c r="N172" s="149"/>
      <c r="O172" s="149"/>
      <c r="P172" s="150">
        <f>SUM(P173:P178)</f>
        <v>0</v>
      </c>
      <c r="Q172" s="149"/>
      <c r="R172" s="150">
        <f>SUM(R173:R178)</f>
        <v>0.17</v>
      </c>
      <c r="S172" s="149"/>
      <c r="T172" s="151">
        <f>SUM(T173:T178)</f>
        <v>5.4740000000000004E-2</v>
      </c>
      <c r="AR172" s="144" t="s">
        <v>88</v>
      </c>
      <c r="AT172" s="152" t="s">
        <v>75</v>
      </c>
      <c r="AU172" s="152" t="s">
        <v>83</v>
      </c>
      <c r="AY172" s="144" t="s">
        <v>166</v>
      </c>
      <c r="BK172" s="153">
        <f>SUM(BK173:BK178)</f>
        <v>0</v>
      </c>
    </row>
    <row r="173" spans="1:65" s="2" customFormat="1" ht="24.2" customHeight="1">
      <c r="A173" s="33"/>
      <c r="B173" s="156"/>
      <c r="C173" s="157" t="s">
        <v>260</v>
      </c>
      <c r="D173" s="157" t="s">
        <v>168</v>
      </c>
      <c r="E173" s="158" t="s">
        <v>826</v>
      </c>
      <c r="F173" s="159" t="s">
        <v>827</v>
      </c>
      <c r="G173" s="160" t="s">
        <v>171</v>
      </c>
      <c r="H173" s="161">
        <v>3.22</v>
      </c>
      <c r="I173" s="162"/>
      <c r="J173" s="161">
        <f>ROUND(I173*H173,3)</f>
        <v>0</v>
      </c>
      <c r="K173" s="163"/>
      <c r="L173" s="34"/>
      <c r="M173" s="164" t="s">
        <v>1</v>
      </c>
      <c r="N173" s="165" t="s">
        <v>42</v>
      </c>
      <c r="O173" s="62"/>
      <c r="P173" s="166">
        <f>O173*H173</f>
        <v>0</v>
      </c>
      <c r="Q173" s="166">
        <v>0</v>
      </c>
      <c r="R173" s="166">
        <f>Q173*H173</f>
        <v>0</v>
      </c>
      <c r="S173" s="166">
        <v>1.7000000000000001E-2</v>
      </c>
      <c r="T173" s="167">
        <f>S173*H173</f>
        <v>5.4740000000000004E-2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8" t="s">
        <v>249</v>
      </c>
      <c r="AT173" s="168" t="s">
        <v>168</v>
      </c>
      <c r="AU173" s="168" t="s">
        <v>88</v>
      </c>
      <c r="AY173" s="18" t="s">
        <v>166</v>
      </c>
      <c r="BE173" s="169">
        <f>IF(N173="základná",J173,0)</f>
        <v>0</v>
      </c>
      <c r="BF173" s="169">
        <f>IF(N173="znížená",J173,0)</f>
        <v>0</v>
      </c>
      <c r="BG173" s="169">
        <f>IF(N173="zákl. prenesená",J173,0)</f>
        <v>0</v>
      </c>
      <c r="BH173" s="169">
        <f>IF(N173="zníž. prenesená",J173,0)</f>
        <v>0</v>
      </c>
      <c r="BI173" s="169">
        <f>IF(N173="nulová",J173,0)</f>
        <v>0</v>
      </c>
      <c r="BJ173" s="18" t="s">
        <v>88</v>
      </c>
      <c r="BK173" s="170">
        <f>ROUND(I173*H173,3)</f>
        <v>0</v>
      </c>
      <c r="BL173" s="18" t="s">
        <v>249</v>
      </c>
      <c r="BM173" s="168" t="s">
        <v>828</v>
      </c>
    </row>
    <row r="174" spans="1:65" s="13" customFormat="1">
      <c r="B174" s="171"/>
      <c r="D174" s="172" t="s">
        <v>174</v>
      </c>
      <c r="E174" s="173" t="s">
        <v>1</v>
      </c>
      <c r="F174" s="174" t="s">
        <v>829</v>
      </c>
      <c r="H174" s="175">
        <v>3.22</v>
      </c>
      <c r="I174" s="176"/>
      <c r="L174" s="171"/>
      <c r="M174" s="177"/>
      <c r="N174" s="178"/>
      <c r="O174" s="178"/>
      <c r="P174" s="178"/>
      <c r="Q174" s="178"/>
      <c r="R174" s="178"/>
      <c r="S174" s="178"/>
      <c r="T174" s="179"/>
      <c r="AT174" s="173" t="s">
        <v>174</v>
      </c>
      <c r="AU174" s="173" t="s">
        <v>88</v>
      </c>
      <c r="AV174" s="13" t="s">
        <v>88</v>
      </c>
      <c r="AW174" s="13" t="s">
        <v>32</v>
      </c>
      <c r="AX174" s="13" t="s">
        <v>83</v>
      </c>
      <c r="AY174" s="173" t="s">
        <v>166</v>
      </c>
    </row>
    <row r="175" spans="1:65" s="2" customFormat="1" ht="16.5" customHeight="1">
      <c r="A175" s="33"/>
      <c r="B175" s="156"/>
      <c r="C175" s="157" t="s">
        <v>355</v>
      </c>
      <c r="D175" s="157" t="s">
        <v>168</v>
      </c>
      <c r="E175" s="158" t="s">
        <v>830</v>
      </c>
      <c r="F175" s="159" t="s">
        <v>831</v>
      </c>
      <c r="G175" s="160" t="s">
        <v>171</v>
      </c>
      <c r="H175" s="161">
        <v>3.22</v>
      </c>
      <c r="I175" s="162"/>
      <c r="J175" s="161">
        <f>ROUND(I175*H175,3)</f>
        <v>0</v>
      </c>
      <c r="K175" s="163"/>
      <c r="L175" s="34"/>
      <c r="M175" s="164" t="s">
        <v>1</v>
      </c>
      <c r="N175" s="165" t="s">
        <v>42</v>
      </c>
      <c r="O175" s="62"/>
      <c r="P175" s="166">
        <f>O175*H175</f>
        <v>0</v>
      </c>
      <c r="Q175" s="166">
        <v>0</v>
      </c>
      <c r="R175" s="166">
        <f>Q175*H175</f>
        <v>0</v>
      </c>
      <c r="S175" s="166">
        <v>0</v>
      </c>
      <c r="T175" s="167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8" t="s">
        <v>249</v>
      </c>
      <c r="AT175" s="168" t="s">
        <v>168</v>
      </c>
      <c r="AU175" s="168" t="s">
        <v>88</v>
      </c>
      <c r="AY175" s="18" t="s">
        <v>166</v>
      </c>
      <c r="BE175" s="169">
        <f>IF(N175="základná",J175,0)</f>
        <v>0</v>
      </c>
      <c r="BF175" s="169">
        <f>IF(N175="znížená",J175,0)</f>
        <v>0</v>
      </c>
      <c r="BG175" s="169">
        <f>IF(N175="zákl. prenesená",J175,0)</f>
        <v>0</v>
      </c>
      <c r="BH175" s="169">
        <f>IF(N175="zníž. prenesená",J175,0)</f>
        <v>0</v>
      </c>
      <c r="BI175" s="169">
        <f>IF(N175="nulová",J175,0)</f>
        <v>0</v>
      </c>
      <c r="BJ175" s="18" t="s">
        <v>88</v>
      </c>
      <c r="BK175" s="170">
        <f>ROUND(I175*H175,3)</f>
        <v>0</v>
      </c>
      <c r="BL175" s="18" t="s">
        <v>249</v>
      </c>
      <c r="BM175" s="168" t="s">
        <v>832</v>
      </c>
    </row>
    <row r="176" spans="1:65" s="13" customFormat="1">
      <c r="B176" s="171"/>
      <c r="D176" s="172" t="s">
        <v>174</v>
      </c>
      <c r="E176" s="173" t="s">
        <v>1</v>
      </c>
      <c r="F176" s="174" t="s">
        <v>829</v>
      </c>
      <c r="H176" s="175">
        <v>3.22</v>
      </c>
      <c r="I176" s="176"/>
      <c r="L176" s="171"/>
      <c r="M176" s="177"/>
      <c r="N176" s="178"/>
      <c r="O176" s="178"/>
      <c r="P176" s="178"/>
      <c r="Q176" s="178"/>
      <c r="R176" s="178"/>
      <c r="S176" s="178"/>
      <c r="T176" s="179"/>
      <c r="AT176" s="173" t="s">
        <v>174</v>
      </c>
      <c r="AU176" s="173" t="s">
        <v>88</v>
      </c>
      <c r="AV176" s="13" t="s">
        <v>88</v>
      </c>
      <c r="AW176" s="13" t="s">
        <v>32</v>
      </c>
      <c r="AX176" s="13" t="s">
        <v>83</v>
      </c>
      <c r="AY176" s="173" t="s">
        <v>166</v>
      </c>
    </row>
    <row r="177" spans="1:65" s="2" customFormat="1" ht="24.2" customHeight="1">
      <c r="A177" s="33"/>
      <c r="B177" s="156"/>
      <c r="C177" s="180" t="s">
        <v>7</v>
      </c>
      <c r="D177" s="180" t="s">
        <v>200</v>
      </c>
      <c r="E177" s="181" t="s">
        <v>833</v>
      </c>
      <c r="F177" s="182" t="s">
        <v>834</v>
      </c>
      <c r="G177" s="183" t="s">
        <v>221</v>
      </c>
      <c r="H177" s="184">
        <v>1</v>
      </c>
      <c r="I177" s="185"/>
      <c r="J177" s="184">
        <f>ROUND(I177*H177,3)</f>
        <v>0</v>
      </c>
      <c r="K177" s="186"/>
      <c r="L177" s="187"/>
      <c r="M177" s="188" t="s">
        <v>1</v>
      </c>
      <c r="N177" s="189" t="s">
        <v>42</v>
      </c>
      <c r="O177" s="62"/>
      <c r="P177" s="166">
        <f>O177*H177</f>
        <v>0</v>
      </c>
      <c r="Q177" s="166">
        <v>0.17</v>
      </c>
      <c r="R177" s="166">
        <f>Q177*H177</f>
        <v>0.17</v>
      </c>
      <c r="S177" s="166">
        <v>0</v>
      </c>
      <c r="T177" s="167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8" t="s">
        <v>408</v>
      </c>
      <c r="AT177" s="168" t="s">
        <v>200</v>
      </c>
      <c r="AU177" s="168" t="s">
        <v>88</v>
      </c>
      <c r="AY177" s="18" t="s">
        <v>166</v>
      </c>
      <c r="BE177" s="169">
        <f>IF(N177="základná",J177,0)</f>
        <v>0</v>
      </c>
      <c r="BF177" s="169">
        <f>IF(N177="znížená",J177,0)</f>
        <v>0</v>
      </c>
      <c r="BG177" s="169">
        <f>IF(N177="zákl. prenesená",J177,0)</f>
        <v>0</v>
      </c>
      <c r="BH177" s="169">
        <f>IF(N177="zníž. prenesená",J177,0)</f>
        <v>0</v>
      </c>
      <c r="BI177" s="169">
        <f>IF(N177="nulová",J177,0)</f>
        <v>0</v>
      </c>
      <c r="BJ177" s="18" t="s">
        <v>88</v>
      </c>
      <c r="BK177" s="170">
        <f>ROUND(I177*H177,3)</f>
        <v>0</v>
      </c>
      <c r="BL177" s="18" t="s">
        <v>249</v>
      </c>
      <c r="BM177" s="168" t="s">
        <v>835</v>
      </c>
    </row>
    <row r="178" spans="1:65" s="2" customFormat="1" ht="24.2" customHeight="1">
      <c r="A178" s="33"/>
      <c r="B178" s="156"/>
      <c r="C178" s="157" t="s">
        <v>364</v>
      </c>
      <c r="D178" s="157" t="s">
        <v>168</v>
      </c>
      <c r="E178" s="158" t="s">
        <v>836</v>
      </c>
      <c r="F178" s="159" t="s">
        <v>837</v>
      </c>
      <c r="G178" s="160" t="s">
        <v>191</v>
      </c>
      <c r="H178" s="161">
        <v>0.17</v>
      </c>
      <c r="I178" s="162"/>
      <c r="J178" s="161">
        <f>ROUND(I178*H178,3)</f>
        <v>0</v>
      </c>
      <c r="K178" s="163"/>
      <c r="L178" s="34"/>
      <c r="M178" s="164" t="s">
        <v>1</v>
      </c>
      <c r="N178" s="165" t="s">
        <v>42</v>
      </c>
      <c r="O178" s="62"/>
      <c r="P178" s="166">
        <f>O178*H178</f>
        <v>0</v>
      </c>
      <c r="Q178" s="166">
        <v>0</v>
      </c>
      <c r="R178" s="166">
        <f>Q178*H178</f>
        <v>0</v>
      </c>
      <c r="S178" s="166">
        <v>0</v>
      </c>
      <c r="T178" s="167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8" t="s">
        <v>249</v>
      </c>
      <c r="AT178" s="168" t="s">
        <v>168</v>
      </c>
      <c r="AU178" s="168" t="s">
        <v>88</v>
      </c>
      <c r="AY178" s="18" t="s">
        <v>166</v>
      </c>
      <c r="BE178" s="169">
        <f>IF(N178="základná",J178,0)</f>
        <v>0</v>
      </c>
      <c r="BF178" s="169">
        <f>IF(N178="znížená",J178,0)</f>
        <v>0</v>
      </c>
      <c r="BG178" s="169">
        <f>IF(N178="zákl. prenesená",J178,0)</f>
        <v>0</v>
      </c>
      <c r="BH178" s="169">
        <f>IF(N178="zníž. prenesená",J178,0)</f>
        <v>0</v>
      </c>
      <c r="BI178" s="169">
        <f>IF(N178="nulová",J178,0)</f>
        <v>0</v>
      </c>
      <c r="BJ178" s="18" t="s">
        <v>88</v>
      </c>
      <c r="BK178" s="170">
        <f>ROUND(I178*H178,3)</f>
        <v>0</v>
      </c>
      <c r="BL178" s="18" t="s">
        <v>249</v>
      </c>
      <c r="BM178" s="168" t="s">
        <v>838</v>
      </c>
    </row>
    <row r="179" spans="1:65" s="12" customFormat="1" ht="22.9" customHeight="1">
      <c r="B179" s="143"/>
      <c r="D179" s="144" t="s">
        <v>75</v>
      </c>
      <c r="E179" s="154" t="s">
        <v>441</v>
      </c>
      <c r="F179" s="154" t="s">
        <v>442</v>
      </c>
      <c r="I179" s="146"/>
      <c r="J179" s="155">
        <f>BK179</f>
        <v>0</v>
      </c>
      <c r="L179" s="143"/>
      <c r="M179" s="148"/>
      <c r="N179" s="149"/>
      <c r="O179" s="149"/>
      <c r="P179" s="150">
        <f>SUM(P180:P183)</f>
        <v>0</v>
      </c>
      <c r="Q179" s="149"/>
      <c r="R179" s="150">
        <f>SUM(R180:R183)</f>
        <v>2.44384E-4</v>
      </c>
      <c r="S179" s="149"/>
      <c r="T179" s="151">
        <f>SUM(T180:T183)</f>
        <v>1.89E-3</v>
      </c>
      <c r="AR179" s="144" t="s">
        <v>88</v>
      </c>
      <c r="AT179" s="152" t="s">
        <v>75</v>
      </c>
      <c r="AU179" s="152" t="s">
        <v>83</v>
      </c>
      <c r="AY179" s="144" t="s">
        <v>166</v>
      </c>
      <c r="BK179" s="153">
        <f>SUM(BK180:BK183)</f>
        <v>0</v>
      </c>
    </row>
    <row r="180" spans="1:65" s="2" customFormat="1" ht="24.2" customHeight="1">
      <c r="A180" s="33"/>
      <c r="B180" s="156"/>
      <c r="C180" s="157" t="s">
        <v>375</v>
      </c>
      <c r="D180" s="157" t="s">
        <v>168</v>
      </c>
      <c r="E180" s="158" t="s">
        <v>839</v>
      </c>
      <c r="F180" s="159" t="s">
        <v>840</v>
      </c>
      <c r="G180" s="160" t="s">
        <v>215</v>
      </c>
      <c r="H180" s="161">
        <v>1.4</v>
      </c>
      <c r="I180" s="162"/>
      <c r="J180" s="161">
        <f>ROUND(I180*H180,3)</f>
        <v>0</v>
      </c>
      <c r="K180" s="163"/>
      <c r="L180" s="34"/>
      <c r="M180" s="164" t="s">
        <v>1</v>
      </c>
      <c r="N180" s="165" t="s">
        <v>42</v>
      </c>
      <c r="O180" s="62"/>
      <c r="P180" s="166">
        <f>O180*H180</f>
        <v>0</v>
      </c>
      <c r="Q180" s="166">
        <v>1.7456000000000001E-4</v>
      </c>
      <c r="R180" s="166">
        <f>Q180*H180</f>
        <v>2.44384E-4</v>
      </c>
      <c r="S180" s="166">
        <v>0</v>
      </c>
      <c r="T180" s="167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8" t="s">
        <v>249</v>
      </c>
      <c r="AT180" s="168" t="s">
        <v>168</v>
      </c>
      <c r="AU180" s="168" t="s">
        <v>88</v>
      </c>
      <c r="AY180" s="18" t="s">
        <v>166</v>
      </c>
      <c r="BE180" s="169">
        <f>IF(N180="základná",J180,0)</f>
        <v>0</v>
      </c>
      <c r="BF180" s="169">
        <f>IF(N180="znížená",J180,0)</f>
        <v>0</v>
      </c>
      <c r="BG180" s="169">
        <f>IF(N180="zákl. prenesená",J180,0)</f>
        <v>0</v>
      </c>
      <c r="BH180" s="169">
        <f>IF(N180="zníž. prenesená",J180,0)</f>
        <v>0</v>
      </c>
      <c r="BI180" s="169">
        <f>IF(N180="nulová",J180,0)</f>
        <v>0</v>
      </c>
      <c r="BJ180" s="18" t="s">
        <v>88</v>
      </c>
      <c r="BK180" s="170">
        <f>ROUND(I180*H180,3)</f>
        <v>0</v>
      </c>
      <c r="BL180" s="18" t="s">
        <v>249</v>
      </c>
      <c r="BM180" s="168" t="s">
        <v>841</v>
      </c>
    </row>
    <row r="181" spans="1:65" s="13" customFormat="1">
      <c r="B181" s="171"/>
      <c r="D181" s="172" t="s">
        <v>174</v>
      </c>
      <c r="E181" s="173" t="s">
        <v>1</v>
      </c>
      <c r="F181" s="174" t="s">
        <v>842</v>
      </c>
      <c r="H181" s="175">
        <v>1.4</v>
      </c>
      <c r="I181" s="176"/>
      <c r="L181" s="171"/>
      <c r="M181" s="177"/>
      <c r="N181" s="178"/>
      <c r="O181" s="178"/>
      <c r="P181" s="178"/>
      <c r="Q181" s="178"/>
      <c r="R181" s="178"/>
      <c r="S181" s="178"/>
      <c r="T181" s="179"/>
      <c r="AT181" s="173" t="s">
        <v>174</v>
      </c>
      <c r="AU181" s="173" t="s">
        <v>88</v>
      </c>
      <c r="AV181" s="13" t="s">
        <v>88</v>
      </c>
      <c r="AW181" s="13" t="s">
        <v>32</v>
      </c>
      <c r="AX181" s="13" t="s">
        <v>83</v>
      </c>
      <c r="AY181" s="173" t="s">
        <v>166</v>
      </c>
    </row>
    <row r="182" spans="1:65" s="2" customFormat="1" ht="24.2" customHeight="1">
      <c r="A182" s="33"/>
      <c r="B182" s="156"/>
      <c r="C182" s="157" t="s">
        <v>380</v>
      </c>
      <c r="D182" s="157" t="s">
        <v>168</v>
      </c>
      <c r="E182" s="158" t="s">
        <v>843</v>
      </c>
      <c r="F182" s="159" t="s">
        <v>844</v>
      </c>
      <c r="G182" s="160" t="s">
        <v>215</v>
      </c>
      <c r="H182" s="161">
        <v>1.4</v>
      </c>
      <c r="I182" s="162"/>
      <c r="J182" s="161">
        <f>ROUND(I182*H182,3)</f>
        <v>0</v>
      </c>
      <c r="K182" s="163"/>
      <c r="L182" s="34"/>
      <c r="M182" s="164" t="s">
        <v>1</v>
      </c>
      <c r="N182" s="165" t="s">
        <v>42</v>
      </c>
      <c r="O182" s="62"/>
      <c r="P182" s="166">
        <f>O182*H182</f>
        <v>0</v>
      </c>
      <c r="Q182" s="166">
        <v>0</v>
      </c>
      <c r="R182" s="166">
        <f>Q182*H182</f>
        <v>0</v>
      </c>
      <c r="S182" s="166">
        <v>1.3500000000000001E-3</v>
      </c>
      <c r="T182" s="167">
        <f>S182*H182</f>
        <v>1.89E-3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8" t="s">
        <v>249</v>
      </c>
      <c r="AT182" s="168" t="s">
        <v>168</v>
      </c>
      <c r="AU182" s="168" t="s">
        <v>88</v>
      </c>
      <c r="AY182" s="18" t="s">
        <v>166</v>
      </c>
      <c r="BE182" s="169">
        <f>IF(N182="základná",J182,0)</f>
        <v>0</v>
      </c>
      <c r="BF182" s="169">
        <f>IF(N182="znížená",J182,0)</f>
        <v>0</v>
      </c>
      <c r="BG182" s="169">
        <f>IF(N182="zákl. prenesená",J182,0)</f>
        <v>0</v>
      </c>
      <c r="BH182" s="169">
        <f>IF(N182="zníž. prenesená",J182,0)</f>
        <v>0</v>
      </c>
      <c r="BI182" s="169">
        <f>IF(N182="nulová",J182,0)</f>
        <v>0</v>
      </c>
      <c r="BJ182" s="18" t="s">
        <v>88</v>
      </c>
      <c r="BK182" s="170">
        <f>ROUND(I182*H182,3)</f>
        <v>0</v>
      </c>
      <c r="BL182" s="18" t="s">
        <v>249</v>
      </c>
      <c r="BM182" s="168" t="s">
        <v>845</v>
      </c>
    </row>
    <row r="183" spans="1:65" s="13" customFormat="1">
      <c r="B183" s="171"/>
      <c r="D183" s="172" t="s">
        <v>174</v>
      </c>
      <c r="E183" s="173" t="s">
        <v>1</v>
      </c>
      <c r="F183" s="174" t="s">
        <v>846</v>
      </c>
      <c r="H183" s="175">
        <v>1.4</v>
      </c>
      <c r="I183" s="176"/>
      <c r="L183" s="171"/>
      <c r="M183" s="177"/>
      <c r="N183" s="178"/>
      <c r="O183" s="178"/>
      <c r="P183" s="178"/>
      <c r="Q183" s="178"/>
      <c r="R183" s="178"/>
      <c r="S183" s="178"/>
      <c r="T183" s="179"/>
      <c r="AT183" s="173" t="s">
        <v>174</v>
      </c>
      <c r="AU183" s="173" t="s">
        <v>88</v>
      </c>
      <c r="AV183" s="13" t="s">
        <v>88</v>
      </c>
      <c r="AW183" s="13" t="s">
        <v>32</v>
      </c>
      <c r="AX183" s="13" t="s">
        <v>83</v>
      </c>
      <c r="AY183" s="173" t="s">
        <v>166</v>
      </c>
    </row>
    <row r="184" spans="1:65" s="12" customFormat="1" ht="22.9" customHeight="1">
      <c r="B184" s="143"/>
      <c r="D184" s="144" t="s">
        <v>75</v>
      </c>
      <c r="E184" s="154" t="s">
        <v>458</v>
      </c>
      <c r="F184" s="154" t="s">
        <v>459</v>
      </c>
      <c r="I184" s="146"/>
      <c r="J184" s="155">
        <f>BK184</f>
        <v>0</v>
      </c>
      <c r="L184" s="143"/>
      <c r="M184" s="148"/>
      <c r="N184" s="149"/>
      <c r="O184" s="149"/>
      <c r="P184" s="150">
        <f>SUM(P185:P186)</f>
        <v>0</v>
      </c>
      <c r="Q184" s="149"/>
      <c r="R184" s="150">
        <f>SUM(R185:R186)</f>
        <v>8.2799999999999996E-4</v>
      </c>
      <c r="S184" s="149"/>
      <c r="T184" s="151">
        <f>SUM(T185:T186)</f>
        <v>0</v>
      </c>
      <c r="AR184" s="144" t="s">
        <v>88</v>
      </c>
      <c r="AT184" s="152" t="s">
        <v>75</v>
      </c>
      <c r="AU184" s="152" t="s">
        <v>83</v>
      </c>
      <c r="AY184" s="144" t="s">
        <v>166</v>
      </c>
      <c r="BK184" s="153">
        <f>SUM(BK185:BK186)</f>
        <v>0</v>
      </c>
    </row>
    <row r="185" spans="1:65" s="2" customFormat="1" ht="16.5" customHeight="1">
      <c r="A185" s="33"/>
      <c r="B185" s="156"/>
      <c r="C185" s="157" t="s">
        <v>384</v>
      </c>
      <c r="D185" s="157" t="s">
        <v>168</v>
      </c>
      <c r="E185" s="158" t="s">
        <v>847</v>
      </c>
      <c r="F185" s="159" t="s">
        <v>848</v>
      </c>
      <c r="G185" s="160" t="s">
        <v>215</v>
      </c>
      <c r="H185" s="161">
        <v>4.5999999999999996</v>
      </c>
      <c r="I185" s="162"/>
      <c r="J185" s="161">
        <f>ROUND(I185*H185,3)</f>
        <v>0</v>
      </c>
      <c r="K185" s="163"/>
      <c r="L185" s="34"/>
      <c r="M185" s="164" t="s">
        <v>1</v>
      </c>
      <c r="N185" s="165" t="s">
        <v>42</v>
      </c>
      <c r="O185" s="62"/>
      <c r="P185" s="166">
        <f>O185*H185</f>
        <v>0</v>
      </c>
      <c r="Q185" s="166">
        <v>1.8000000000000001E-4</v>
      </c>
      <c r="R185" s="166">
        <f>Q185*H185</f>
        <v>8.2799999999999996E-4</v>
      </c>
      <c r="S185" s="166">
        <v>0</v>
      </c>
      <c r="T185" s="167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8" t="s">
        <v>249</v>
      </c>
      <c r="AT185" s="168" t="s">
        <v>168</v>
      </c>
      <c r="AU185" s="168" t="s">
        <v>88</v>
      </c>
      <c r="AY185" s="18" t="s">
        <v>166</v>
      </c>
      <c r="BE185" s="169">
        <f>IF(N185="základná",J185,0)</f>
        <v>0</v>
      </c>
      <c r="BF185" s="169">
        <f>IF(N185="znížená",J185,0)</f>
        <v>0</v>
      </c>
      <c r="BG185" s="169">
        <f>IF(N185="zákl. prenesená",J185,0)</f>
        <v>0</v>
      </c>
      <c r="BH185" s="169">
        <f>IF(N185="zníž. prenesená",J185,0)</f>
        <v>0</v>
      </c>
      <c r="BI185" s="169">
        <f>IF(N185="nulová",J185,0)</f>
        <v>0</v>
      </c>
      <c r="BJ185" s="18" t="s">
        <v>88</v>
      </c>
      <c r="BK185" s="170">
        <f>ROUND(I185*H185,3)</f>
        <v>0</v>
      </c>
      <c r="BL185" s="18" t="s">
        <v>249</v>
      </c>
      <c r="BM185" s="168" t="s">
        <v>849</v>
      </c>
    </row>
    <row r="186" spans="1:65" s="13" customFormat="1">
      <c r="B186" s="171"/>
      <c r="D186" s="172" t="s">
        <v>174</v>
      </c>
      <c r="E186" s="173" t="s">
        <v>1</v>
      </c>
      <c r="F186" s="174" t="s">
        <v>850</v>
      </c>
      <c r="H186" s="175">
        <v>4.5999999999999996</v>
      </c>
      <c r="I186" s="176"/>
      <c r="L186" s="171"/>
      <c r="M186" s="218"/>
      <c r="N186" s="219"/>
      <c r="O186" s="219"/>
      <c r="P186" s="219"/>
      <c r="Q186" s="219"/>
      <c r="R186" s="219"/>
      <c r="S186" s="219"/>
      <c r="T186" s="220"/>
      <c r="AT186" s="173" t="s">
        <v>174</v>
      </c>
      <c r="AU186" s="173" t="s">
        <v>88</v>
      </c>
      <c r="AV186" s="13" t="s">
        <v>88</v>
      </c>
      <c r="AW186" s="13" t="s">
        <v>32</v>
      </c>
      <c r="AX186" s="13" t="s">
        <v>83</v>
      </c>
      <c r="AY186" s="173" t="s">
        <v>166</v>
      </c>
    </row>
    <row r="187" spans="1:65" s="2" customFormat="1" ht="6.95" customHeight="1">
      <c r="A187" s="33"/>
      <c r="B187" s="51"/>
      <c r="C187" s="52"/>
      <c r="D187" s="52"/>
      <c r="E187" s="52"/>
      <c r="F187" s="52"/>
      <c r="G187" s="52"/>
      <c r="H187" s="52"/>
      <c r="I187" s="52"/>
      <c r="J187" s="52"/>
      <c r="K187" s="52"/>
      <c r="L187" s="34"/>
      <c r="M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</row>
  </sheetData>
  <autoFilter ref="C132:K186" xr:uid="{00000000-0009-0000-0000-000004000000}"/>
  <mergeCells count="15">
    <mergeCell ref="E119:H119"/>
    <mergeCell ref="E123:H123"/>
    <mergeCell ref="E121:H121"/>
    <mergeCell ref="E125:H125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02"/>
  <sheetViews>
    <sheetView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112</v>
      </c>
    </row>
    <row r="3" spans="1:46" s="1" customFormat="1" ht="6.95" hidden="1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hidden="1" customHeight="1">
      <c r="B4" s="21"/>
      <c r="D4" s="22" t="s">
        <v>134</v>
      </c>
      <c r="L4" s="21"/>
      <c r="M4" s="102" t="s">
        <v>9</v>
      </c>
      <c r="AT4" s="18" t="s">
        <v>3</v>
      </c>
    </row>
    <row r="5" spans="1:46" s="1" customFormat="1" ht="6.95" hidden="1" customHeight="1">
      <c r="B5" s="21"/>
      <c r="L5" s="21"/>
    </row>
    <row r="6" spans="1:46" s="1" customFormat="1" ht="12" hidden="1" customHeight="1">
      <c r="B6" s="21"/>
      <c r="D6" s="28" t="s">
        <v>14</v>
      </c>
      <c r="L6" s="21"/>
    </row>
    <row r="7" spans="1:46" s="1" customFormat="1" ht="16.5" hidden="1" customHeight="1">
      <c r="B7" s="21"/>
      <c r="E7" s="281" t="str">
        <f>Rekapitulácia!K6</f>
        <v>Syráreň - sociálne zázemie 2. NP</v>
      </c>
      <c r="F7" s="282"/>
      <c r="G7" s="282"/>
      <c r="H7" s="282"/>
      <c r="L7" s="21"/>
    </row>
    <row r="8" spans="1:46" ht="12.75" hidden="1">
      <c r="B8" s="21"/>
      <c r="D8" s="28" t="s">
        <v>135</v>
      </c>
      <c r="L8" s="21"/>
    </row>
    <row r="9" spans="1:46" s="1" customFormat="1" ht="16.5" hidden="1" customHeight="1">
      <c r="B9" s="21"/>
      <c r="E9" s="281" t="s">
        <v>760</v>
      </c>
      <c r="F9" s="245"/>
      <c r="G9" s="245"/>
      <c r="H9" s="245"/>
      <c r="L9" s="21"/>
    </row>
    <row r="10" spans="1:46" s="1" customFormat="1" ht="12" hidden="1" customHeight="1">
      <c r="B10" s="21"/>
      <c r="D10" s="28" t="s">
        <v>137</v>
      </c>
      <c r="L10" s="21"/>
    </row>
    <row r="11" spans="1:46" s="2" customFormat="1" ht="16.5" hidden="1" customHeight="1">
      <c r="A11" s="33"/>
      <c r="B11" s="34"/>
      <c r="C11" s="33"/>
      <c r="D11" s="33"/>
      <c r="E11" s="283" t="s">
        <v>761</v>
      </c>
      <c r="F11" s="284"/>
      <c r="G11" s="284"/>
      <c r="H11" s="284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hidden="1" customHeight="1">
      <c r="A12" s="33"/>
      <c r="B12" s="34"/>
      <c r="C12" s="33"/>
      <c r="D12" s="28" t="s">
        <v>139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hidden="1" customHeight="1">
      <c r="A13" s="33"/>
      <c r="B13" s="34"/>
      <c r="C13" s="33"/>
      <c r="D13" s="33"/>
      <c r="E13" s="272" t="s">
        <v>851</v>
      </c>
      <c r="F13" s="284"/>
      <c r="G13" s="284"/>
      <c r="H13" s="284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idden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hidden="1" customHeight="1">
      <c r="A15" s="33"/>
      <c r="B15" s="34"/>
      <c r="C15" s="33"/>
      <c r="D15" s="28" t="s">
        <v>16</v>
      </c>
      <c r="E15" s="33"/>
      <c r="F15" s="26" t="s">
        <v>1</v>
      </c>
      <c r="G15" s="33"/>
      <c r="H15" s="33"/>
      <c r="I15" s="28" t="s">
        <v>17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hidden="1" customHeight="1">
      <c r="A16" s="33"/>
      <c r="B16" s="34"/>
      <c r="C16" s="33"/>
      <c r="D16" s="28" t="s">
        <v>18</v>
      </c>
      <c r="E16" s="33"/>
      <c r="F16" s="26" t="s">
        <v>19</v>
      </c>
      <c r="G16" s="33"/>
      <c r="H16" s="33"/>
      <c r="I16" s="28" t="s">
        <v>20</v>
      </c>
      <c r="J16" s="59">
        <f>Rekapitulácia!AN8</f>
        <v>44612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" hidden="1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hidden="1" customHeight="1">
      <c r="A18" s="33"/>
      <c r="B18" s="34"/>
      <c r="C18" s="33"/>
      <c r="D18" s="28" t="s">
        <v>21</v>
      </c>
      <c r="E18" s="33"/>
      <c r="F18" s="33"/>
      <c r="G18" s="33"/>
      <c r="H18" s="33"/>
      <c r="I18" s="28" t="s">
        <v>22</v>
      </c>
      <c r="J18" s="26" t="s">
        <v>23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hidden="1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26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5" hidden="1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hidden="1" customHeight="1">
      <c r="A21" s="33"/>
      <c r="B21" s="34"/>
      <c r="C21" s="33"/>
      <c r="D21" s="28" t="s">
        <v>27</v>
      </c>
      <c r="E21" s="33"/>
      <c r="F21" s="33"/>
      <c r="G21" s="33"/>
      <c r="H21" s="33"/>
      <c r="I21" s="28" t="s">
        <v>22</v>
      </c>
      <c r="J21" s="29" t="str">
        <f>Rekapitulácia!AN13</f>
        <v>Vyplň údaj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hidden="1" customHeight="1">
      <c r="A22" s="33"/>
      <c r="B22" s="34"/>
      <c r="C22" s="33"/>
      <c r="D22" s="33"/>
      <c r="E22" s="285" t="str">
        <f>Rekapitulácia!E14</f>
        <v>Vyplň údaj</v>
      </c>
      <c r="F22" s="263"/>
      <c r="G22" s="263"/>
      <c r="H22" s="263"/>
      <c r="I22" s="28" t="s">
        <v>25</v>
      </c>
      <c r="J22" s="29" t="str">
        <f>Rekapitulácia!AN14</f>
        <v>Vyplň údaj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5" hidden="1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hidden="1" customHeight="1">
      <c r="A24" s="33"/>
      <c r="B24" s="34"/>
      <c r="C24" s="33"/>
      <c r="D24" s="28" t="s">
        <v>29</v>
      </c>
      <c r="E24" s="33"/>
      <c r="F24" s="33"/>
      <c r="G24" s="33"/>
      <c r="H24" s="33"/>
      <c r="I24" s="28" t="s">
        <v>22</v>
      </c>
      <c r="J24" s="26" t="s">
        <v>30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hidden="1" customHeight="1">
      <c r="A25" s="33"/>
      <c r="B25" s="34"/>
      <c r="C25" s="33"/>
      <c r="D25" s="33"/>
      <c r="E25" s="26" t="s">
        <v>31</v>
      </c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5" hidden="1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hidden="1" customHeight="1">
      <c r="A27" s="33"/>
      <c r="B27" s="34"/>
      <c r="C27" s="33"/>
      <c r="D27" s="28" t="s">
        <v>34</v>
      </c>
      <c r="E27" s="33"/>
      <c r="F27" s="33"/>
      <c r="G27" s="33"/>
      <c r="H27" s="33"/>
      <c r="I27" s="28" t="s">
        <v>22</v>
      </c>
      <c r="J27" s="26" t="s">
        <v>1</v>
      </c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hidden="1" customHeight="1">
      <c r="A28" s="33"/>
      <c r="B28" s="34"/>
      <c r="C28" s="33"/>
      <c r="D28" s="33"/>
      <c r="E28" s="26" t="s">
        <v>31</v>
      </c>
      <c r="F28" s="33"/>
      <c r="G28" s="33"/>
      <c r="H28" s="33"/>
      <c r="I28" s="28" t="s">
        <v>25</v>
      </c>
      <c r="J28" s="26" t="s">
        <v>1</v>
      </c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hidden="1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hidden="1" customHeight="1">
      <c r="A30" s="33"/>
      <c r="B30" s="34"/>
      <c r="C30" s="33"/>
      <c r="D30" s="28" t="s">
        <v>35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hidden="1" customHeight="1">
      <c r="A31" s="104"/>
      <c r="B31" s="105"/>
      <c r="C31" s="104"/>
      <c r="D31" s="104"/>
      <c r="E31" s="267" t="s">
        <v>1</v>
      </c>
      <c r="F31" s="267"/>
      <c r="G31" s="267"/>
      <c r="H31" s="267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5" hidden="1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hidden="1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hidden="1" customHeight="1">
      <c r="A34" s="33"/>
      <c r="B34" s="34"/>
      <c r="C34" s="33"/>
      <c r="D34" s="107" t="s">
        <v>36</v>
      </c>
      <c r="E34" s="33"/>
      <c r="F34" s="33"/>
      <c r="G34" s="33"/>
      <c r="H34" s="33"/>
      <c r="I34" s="33"/>
      <c r="J34" s="75">
        <f>ROUND(J132,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5" hidden="1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33"/>
      <c r="F36" s="37" t="s">
        <v>38</v>
      </c>
      <c r="G36" s="33"/>
      <c r="H36" s="33"/>
      <c r="I36" s="37" t="s">
        <v>37</v>
      </c>
      <c r="J36" s="37" t="s">
        <v>39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103" t="s">
        <v>40</v>
      </c>
      <c r="E37" s="39" t="s">
        <v>41</v>
      </c>
      <c r="F37" s="108">
        <f>ROUND((SUM(BE132:BE201)),  2)</f>
        <v>0</v>
      </c>
      <c r="G37" s="109"/>
      <c r="H37" s="109"/>
      <c r="I37" s="110">
        <v>0.2</v>
      </c>
      <c r="J37" s="108">
        <f>ROUND(((SUM(BE132:BE201))*I37),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39" t="s">
        <v>42</v>
      </c>
      <c r="F38" s="108">
        <f>ROUND((SUM(BF132:BF201)),  2)</f>
        <v>0</v>
      </c>
      <c r="G38" s="109"/>
      <c r="H38" s="109"/>
      <c r="I38" s="110">
        <v>0.2</v>
      </c>
      <c r="J38" s="108">
        <f>ROUND(((SUM(BF132:BF201))*I38),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43</v>
      </c>
      <c r="F39" s="111">
        <f>ROUND((SUM(BG132:BG201)),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hidden="1" customHeight="1">
      <c r="A40" s="33"/>
      <c r="B40" s="34"/>
      <c r="C40" s="33"/>
      <c r="D40" s="33"/>
      <c r="E40" s="28" t="s">
        <v>44</v>
      </c>
      <c r="F40" s="111">
        <f>ROUND((SUM(BH132:BH201)),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5" hidden="1" customHeight="1">
      <c r="A41" s="33"/>
      <c r="B41" s="34"/>
      <c r="C41" s="33"/>
      <c r="D41" s="33"/>
      <c r="E41" s="39" t="s">
        <v>45</v>
      </c>
      <c r="F41" s="108">
        <f>ROUND((SUM(BI132:BI201)),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5" hidden="1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hidden="1" customHeight="1">
      <c r="A43" s="33"/>
      <c r="B43" s="34"/>
      <c r="C43" s="113"/>
      <c r="D43" s="114" t="s">
        <v>46</v>
      </c>
      <c r="E43" s="64"/>
      <c r="F43" s="64"/>
      <c r="G43" s="115" t="s">
        <v>47</v>
      </c>
      <c r="H43" s="116" t="s">
        <v>48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5" hidden="1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5" hidden="1" customHeight="1">
      <c r="B45" s="21"/>
      <c r="L45" s="21"/>
    </row>
    <row r="46" spans="1:31" s="1" customFormat="1" ht="14.45" hidden="1" customHeight="1">
      <c r="B46" s="21"/>
      <c r="L46" s="21"/>
    </row>
    <row r="47" spans="1:31" s="1" customFormat="1" ht="14.45" hidden="1" customHeight="1">
      <c r="B47" s="21"/>
      <c r="L47" s="21"/>
    </row>
    <row r="48" spans="1:31" s="1" customFormat="1" ht="14.45" hidden="1" customHeight="1">
      <c r="B48" s="21"/>
      <c r="L48" s="21"/>
    </row>
    <row r="49" spans="1:31" s="1" customFormat="1" ht="14.45" hidden="1" customHeight="1">
      <c r="B49" s="21"/>
      <c r="L49" s="21"/>
    </row>
    <row r="50" spans="1:31" s="2" customFormat="1" ht="14.45" hidden="1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idden="1">
      <c r="B51" s="21"/>
      <c r="L51" s="21"/>
    </row>
    <row r="52" spans="1:31" hidden="1">
      <c r="B52" s="21"/>
      <c r="L52" s="21"/>
    </row>
    <row r="53" spans="1:31" hidden="1">
      <c r="B53" s="21"/>
      <c r="L53" s="21"/>
    </row>
    <row r="54" spans="1:31" hidden="1">
      <c r="B54" s="21"/>
      <c r="L54" s="21"/>
    </row>
    <row r="55" spans="1:31" hidden="1">
      <c r="B55" s="21"/>
      <c r="L55" s="21"/>
    </row>
    <row r="56" spans="1:31" hidden="1">
      <c r="B56" s="21"/>
      <c r="L56" s="21"/>
    </row>
    <row r="57" spans="1:31" hidden="1">
      <c r="B57" s="21"/>
      <c r="L57" s="21"/>
    </row>
    <row r="58" spans="1:31" hidden="1">
      <c r="B58" s="21"/>
      <c r="L58" s="21"/>
    </row>
    <row r="59" spans="1:31" hidden="1">
      <c r="B59" s="21"/>
      <c r="L59" s="21"/>
    </row>
    <row r="60" spans="1:31" hidden="1">
      <c r="B60" s="21"/>
      <c r="L60" s="21"/>
    </row>
    <row r="61" spans="1:31" s="2" customFormat="1" ht="12.75" hidden="1">
      <c r="A61" s="33"/>
      <c r="B61" s="34"/>
      <c r="C61" s="33"/>
      <c r="D61" s="49" t="s">
        <v>51</v>
      </c>
      <c r="E61" s="36"/>
      <c r="F61" s="119" t="s">
        <v>52</v>
      </c>
      <c r="G61" s="49" t="s">
        <v>51</v>
      </c>
      <c r="H61" s="36"/>
      <c r="I61" s="36"/>
      <c r="J61" s="120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idden="1">
      <c r="B62" s="21"/>
      <c r="L62" s="21"/>
    </row>
    <row r="63" spans="1:31" hidden="1">
      <c r="B63" s="21"/>
      <c r="L63" s="21"/>
    </row>
    <row r="64" spans="1:31" hidden="1">
      <c r="B64" s="21"/>
      <c r="L64" s="21"/>
    </row>
    <row r="65" spans="1:31" s="2" customFormat="1" ht="12.75" hidden="1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idden="1">
      <c r="B66" s="21"/>
      <c r="L66" s="21"/>
    </row>
    <row r="67" spans="1:31" hidden="1">
      <c r="B67" s="21"/>
      <c r="L67" s="21"/>
    </row>
    <row r="68" spans="1:31" hidden="1">
      <c r="B68" s="21"/>
      <c r="L68" s="21"/>
    </row>
    <row r="69" spans="1:31" hidden="1">
      <c r="B69" s="21"/>
      <c r="L69" s="21"/>
    </row>
    <row r="70" spans="1:31" hidden="1">
      <c r="B70" s="21"/>
      <c r="L70" s="21"/>
    </row>
    <row r="71" spans="1:31" hidden="1">
      <c r="B71" s="21"/>
      <c r="L71" s="21"/>
    </row>
    <row r="72" spans="1:31" hidden="1">
      <c r="B72" s="21"/>
      <c r="L72" s="21"/>
    </row>
    <row r="73" spans="1:31" hidden="1">
      <c r="B73" s="21"/>
      <c r="L73" s="21"/>
    </row>
    <row r="74" spans="1:31" hidden="1">
      <c r="B74" s="21"/>
      <c r="L74" s="21"/>
    </row>
    <row r="75" spans="1:31" hidden="1">
      <c r="B75" s="21"/>
      <c r="L75" s="21"/>
    </row>
    <row r="76" spans="1:31" s="2" customFormat="1" ht="12.75" hidden="1">
      <c r="A76" s="33"/>
      <c r="B76" s="34"/>
      <c r="C76" s="33"/>
      <c r="D76" s="49" t="s">
        <v>51</v>
      </c>
      <c r="E76" s="36"/>
      <c r="F76" s="119" t="s">
        <v>52</v>
      </c>
      <c r="G76" s="49" t="s">
        <v>51</v>
      </c>
      <c r="H76" s="36"/>
      <c r="I76" s="36"/>
      <c r="J76" s="120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hidden="1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idden="1"/>
    <row r="79" spans="1:31" hidden="1"/>
    <row r="80" spans="1:31" hidden="1"/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141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81" t="str">
        <f>E7</f>
        <v>Syráreň - sociálne zázemie 2. NP</v>
      </c>
      <c r="F85" s="282"/>
      <c r="G85" s="282"/>
      <c r="H85" s="282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135</v>
      </c>
      <c r="L86" s="21"/>
    </row>
    <row r="87" spans="1:31" s="1" customFormat="1" ht="16.5" customHeight="1">
      <c r="B87" s="21"/>
      <c r="E87" s="281" t="s">
        <v>760</v>
      </c>
      <c r="F87" s="245"/>
      <c r="G87" s="245"/>
      <c r="H87" s="245"/>
      <c r="L87" s="21"/>
    </row>
    <row r="88" spans="1:31" s="1" customFormat="1" ht="12" customHeight="1">
      <c r="B88" s="21"/>
      <c r="C88" s="28" t="s">
        <v>137</v>
      </c>
      <c r="L88" s="21"/>
    </row>
    <row r="89" spans="1:31" s="2" customFormat="1" ht="16.5" customHeight="1">
      <c r="A89" s="33"/>
      <c r="B89" s="34"/>
      <c r="C89" s="33"/>
      <c r="D89" s="33"/>
      <c r="E89" s="283" t="s">
        <v>761</v>
      </c>
      <c r="F89" s="284"/>
      <c r="G89" s="284"/>
      <c r="H89" s="284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139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72" t="str">
        <f>E13</f>
        <v>2022-03212 - 2.1.2 Búracie práce</v>
      </c>
      <c r="F91" s="284"/>
      <c r="G91" s="284"/>
      <c r="H91" s="284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18</v>
      </c>
      <c r="D93" s="33"/>
      <c r="E93" s="33"/>
      <c r="F93" s="26" t="str">
        <f>F16</f>
        <v>Bánovce na Bebravou</v>
      </c>
      <c r="G93" s="33"/>
      <c r="H93" s="33"/>
      <c r="I93" s="28" t="s">
        <v>20</v>
      </c>
      <c r="J93" s="59">
        <f>IF(J16="","",J16)</f>
        <v>44612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5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5.2" customHeight="1">
      <c r="A95" s="33"/>
      <c r="B95" s="34"/>
      <c r="C95" s="28" t="s">
        <v>21</v>
      </c>
      <c r="D95" s="33"/>
      <c r="E95" s="33"/>
      <c r="F95" s="26" t="str">
        <f>E19</f>
        <v>MILSY a.s.</v>
      </c>
      <c r="G95" s="33"/>
      <c r="H95" s="33"/>
      <c r="I95" s="28" t="s">
        <v>29</v>
      </c>
      <c r="J95" s="31" t="str">
        <f>E25</f>
        <v>Ing. Ivan Leitmann</v>
      </c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2" customHeight="1">
      <c r="A96" s="33"/>
      <c r="B96" s="34"/>
      <c r="C96" s="28" t="s">
        <v>27</v>
      </c>
      <c r="D96" s="33"/>
      <c r="E96" s="33"/>
      <c r="F96" s="26" t="str">
        <f>IF(E22="","",E22)</f>
        <v>Vyplň údaj</v>
      </c>
      <c r="G96" s="33"/>
      <c r="H96" s="33"/>
      <c r="I96" s="28" t="s">
        <v>34</v>
      </c>
      <c r="J96" s="31" t="str">
        <f>E28</f>
        <v>Ing. Ivan Leitmann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142</v>
      </c>
      <c r="D98" s="113"/>
      <c r="E98" s="113"/>
      <c r="F98" s="113"/>
      <c r="G98" s="113"/>
      <c r="H98" s="113"/>
      <c r="I98" s="113"/>
      <c r="J98" s="122" t="s">
        <v>143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" customHeight="1">
      <c r="A100" s="33"/>
      <c r="B100" s="34"/>
      <c r="C100" s="123" t="s">
        <v>144</v>
      </c>
      <c r="D100" s="33"/>
      <c r="E100" s="33"/>
      <c r="F100" s="33"/>
      <c r="G100" s="33"/>
      <c r="H100" s="33"/>
      <c r="I100" s="33"/>
      <c r="J100" s="75">
        <f>J132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145</v>
      </c>
    </row>
    <row r="101" spans="1:47" s="9" customFormat="1" ht="24.95" customHeight="1">
      <c r="B101" s="124"/>
      <c r="D101" s="125" t="s">
        <v>146</v>
      </c>
      <c r="E101" s="126"/>
      <c r="F101" s="126"/>
      <c r="G101" s="126"/>
      <c r="H101" s="126"/>
      <c r="I101" s="126"/>
      <c r="J101" s="127">
        <f>J133</f>
        <v>0</v>
      </c>
      <c r="L101" s="124"/>
    </row>
    <row r="102" spans="1:47" s="10" customFormat="1" ht="19.899999999999999" customHeight="1">
      <c r="B102" s="128"/>
      <c r="D102" s="129" t="s">
        <v>150</v>
      </c>
      <c r="E102" s="130"/>
      <c r="F102" s="130"/>
      <c r="G102" s="130"/>
      <c r="H102" s="130"/>
      <c r="I102" s="130"/>
      <c r="J102" s="131">
        <f>J134</f>
        <v>0</v>
      </c>
      <c r="L102" s="128"/>
    </row>
    <row r="103" spans="1:47" s="9" customFormat="1" ht="24.95" customHeight="1">
      <c r="B103" s="124"/>
      <c r="D103" s="125" t="s">
        <v>267</v>
      </c>
      <c r="E103" s="126"/>
      <c r="F103" s="126"/>
      <c r="G103" s="126"/>
      <c r="H103" s="126"/>
      <c r="I103" s="126"/>
      <c r="J103" s="127">
        <f>J170</f>
        <v>0</v>
      </c>
      <c r="L103" s="124"/>
    </row>
    <row r="104" spans="1:47" s="10" customFormat="1" ht="19.899999999999999" customHeight="1">
      <c r="B104" s="128"/>
      <c r="D104" s="129" t="s">
        <v>268</v>
      </c>
      <c r="E104" s="130"/>
      <c r="F104" s="130"/>
      <c r="G104" s="130"/>
      <c r="H104" s="130"/>
      <c r="I104" s="130"/>
      <c r="J104" s="131">
        <f>J171</f>
        <v>0</v>
      </c>
      <c r="L104" s="128"/>
    </row>
    <row r="105" spans="1:47" s="10" customFormat="1" ht="19.899999999999999" customHeight="1">
      <c r="B105" s="128"/>
      <c r="D105" s="129" t="s">
        <v>763</v>
      </c>
      <c r="E105" s="130"/>
      <c r="F105" s="130"/>
      <c r="G105" s="130"/>
      <c r="H105" s="130"/>
      <c r="I105" s="130"/>
      <c r="J105" s="131">
        <f>J175</f>
        <v>0</v>
      </c>
      <c r="L105" s="128"/>
    </row>
    <row r="106" spans="1:47" s="10" customFormat="1" ht="19.899999999999999" customHeight="1">
      <c r="B106" s="128"/>
      <c r="D106" s="129" t="s">
        <v>852</v>
      </c>
      <c r="E106" s="130"/>
      <c r="F106" s="130"/>
      <c r="G106" s="130"/>
      <c r="H106" s="130"/>
      <c r="I106" s="130"/>
      <c r="J106" s="131">
        <f>J183</f>
        <v>0</v>
      </c>
      <c r="L106" s="128"/>
    </row>
    <row r="107" spans="1:47" s="10" customFormat="1" ht="19.899999999999999" customHeight="1">
      <c r="B107" s="128"/>
      <c r="D107" s="129" t="s">
        <v>272</v>
      </c>
      <c r="E107" s="130"/>
      <c r="F107" s="130"/>
      <c r="G107" s="130"/>
      <c r="H107" s="130"/>
      <c r="I107" s="130"/>
      <c r="J107" s="131">
        <f>J188</f>
        <v>0</v>
      </c>
      <c r="L107" s="128"/>
    </row>
    <row r="108" spans="1:47" s="10" customFormat="1" ht="19.899999999999999" customHeight="1">
      <c r="B108" s="128"/>
      <c r="D108" s="129" t="s">
        <v>853</v>
      </c>
      <c r="E108" s="130"/>
      <c r="F108" s="130"/>
      <c r="G108" s="130"/>
      <c r="H108" s="130"/>
      <c r="I108" s="130"/>
      <c r="J108" s="131">
        <f>J197</f>
        <v>0</v>
      </c>
      <c r="L108" s="128"/>
    </row>
    <row r="109" spans="1:47" s="2" customFormat="1" ht="21.75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6.95" customHeight="1">
      <c r="A110" s="33"/>
      <c r="B110" s="51"/>
      <c r="C110" s="52"/>
      <c r="D110" s="52"/>
      <c r="E110" s="52"/>
      <c r="F110" s="52"/>
      <c r="G110" s="52"/>
      <c r="H110" s="52"/>
      <c r="I110" s="52"/>
      <c r="J110" s="52"/>
      <c r="K110" s="52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4" spans="1:31" s="2" customFormat="1" ht="6.95" customHeight="1">
      <c r="A114" s="33"/>
      <c r="B114" s="53"/>
      <c r="C114" s="54"/>
      <c r="D114" s="54"/>
      <c r="E114" s="54"/>
      <c r="F114" s="54"/>
      <c r="G114" s="54"/>
      <c r="H114" s="54"/>
      <c r="I114" s="54"/>
      <c r="J114" s="54"/>
      <c r="K114" s="54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24.95" customHeight="1">
      <c r="A115" s="33"/>
      <c r="B115" s="34"/>
      <c r="C115" s="22" t="s">
        <v>152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12" customHeight="1">
      <c r="A117" s="33"/>
      <c r="B117" s="34"/>
      <c r="C117" s="28" t="s">
        <v>14</v>
      </c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6.5" customHeight="1">
      <c r="A118" s="33"/>
      <c r="B118" s="34"/>
      <c r="C118" s="33"/>
      <c r="D118" s="33"/>
      <c r="E118" s="281" t="str">
        <f>E7</f>
        <v>Syráreň - sociálne zázemie 2. NP</v>
      </c>
      <c r="F118" s="282"/>
      <c r="G118" s="282"/>
      <c r="H118" s="282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1" customFormat="1" ht="12" customHeight="1">
      <c r="B119" s="21"/>
      <c r="C119" s="28" t="s">
        <v>135</v>
      </c>
      <c r="L119" s="21"/>
    </row>
    <row r="120" spans="1:31" s="1" customFormat="1" ht="16.5" customHeight="1">
      <c r="B120" s="21"/>
      <c r="E120" s="281" t="s">
        <v>760</v>
      </c>
      <c r="F120" s="245"/>
      <c r="G120" s="245"/>
      <c r="H120" s="245"/>
      <c r="L120" s="21"/>
    </row>
    <row r="121" spans="1:31" s="1" customFormat="1" ht="12" customHeight="1">
      <c r="B121" s="21"/>
      <c r="C121" s="28" t="s">
        <v>137</v>
      </c>
      <c r="L121" s="21"/>
    </row>
    <row r="122" spans="1:31" s="2" customFormat="1" ht="16.5" customHeight="1">
      <c r="A122" s="33"/>
      <c r="B122" s="34"/>
      <c r="C122" s="33"/>
      <c r="D122" s="33"/>
      <c r="E122" s="283" t="s">
        <v>761</v>
      </c>
      <c r="F122" s="284"/>
      <c r="G122" s="284"/>
      <c r="H122" s="284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139</v>
      </c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6.5" customHeight="1">
      <c r="A124" s="33"/>
      <c r="B124" s="34"/>
      <c r="C124" s="33"/>
      <c r="D124" s="33"/>
      <c r="E124" s="272" t="str">
        <f>E13</f>
        <v>2022-03212 - 2.1.2 Búracie práce</v>
      </c>
      <c r="F124" s="284"/>
      <c r="G124" s="284"/>
      <c r="H124" s="284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18</v>
      </c>
      <c r="D126" s="33"/>
      <c r="E126" s="33"/>
      <c r="F126" s="26" t="str">
        <f>F16</f>
        <v>Bánovce na Bebravou</v>
      </c>
      <c r="G126" s="33"/>
      <c r="H126" s="33"/>
      <c r="I126" s="28" t="s">
        <v>20</v>
      </c>
      <c r="J126" s="59">
        <f>IF(J16="","",J16)</f>
        <v>44612</v>
      </c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6.9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2" customHeight="1">
      <c r="A128" s="33"/>
      <c r="B128" s="34"/>
      <c r="C128" s="28" t="s">
        <v>21</v>
      </c>
      <c r="D128" s="33"/>
      <c r="E128" s="33"/>
      <c r="F128" s="26" t="str">
        <f>E19</f>
        <v>MILSY a.s.</v>
      </c>
      <c r="G128" s="33"/>
      <c r="H128" s="33"/>
      <c r="I128" s="28" t="s">
        <v>29</v>
      </c>
      <c r="J128" s="31" t="str">
        <f>E25</f>
        <v>Ing. Ivan Leitmann</v>
      </c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2" customHeight="1">
      <c r="A129" s="33"/>
      <c r="B129" s="34"/>
      <c r="C129" s="28" t="s">
        <v>27</v>
      </c>
      <c r="D129" s="33"/>
      <c r="E129" s="33"/>
      <c r="F129" s="26" t="str">
        <f>IF(E22="","",E22)</f>
        <v>Vyplň údaj</v>
      </c>
      <c r="G129" s="33"/>
      <c r="H129" s="33"/>
      <c r="I129" s="28" t="s">
        <v>34</v>
      </c>
      <c r="J129" s="31" t="str">
        <f>E28</f>
        <v>Ing. Ivan Leitmann</v>
      </c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0.35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11" customFormat="1" ht="29.25" customHeight="1">
      <c r="A131" s="132"/>
      <c r="B131" s="133"/>
      <c r="C131" s="134" t="s">
        <v>153</v>
      </c>
      <c r="D131" s="135" t="s">
        <v>61</v>
      </c>
      <c r="E131" s="135" t="s">
        <v>57</v>
      </c>
      <c r="F131" s="135" t="s">
        <v>58</v>
      </c>
      <c r="G131" s="135" t="s">
        <v>154</v>
      </c>
      <c r="H131" s="135" t="s">
        <v>155</v>
      </c>
      <c r="I131" s="135" t="s">
        <v>156</v>
      </c>
      <c r="J131" s="136" t="s">
        <v>143</v>
      </c>
      <c r="K131" s="137" t="s">
        <v>157</v>
      </c>
      <c r="L131" s="138"/>
      <c r="M131" s="66" t="s">
        <v>1</v>
      </c>
      <c r="N131" s="67" t="s">
        <v>40</v>
      </c>
      <c r="O131" s="67" t="s">
        <v>158</v>
      </c>
      <c r="P131" s="67" t="s">
        <v>159</v>
      </c>
      <c r="Q131" s="67" t="s">
        <v>160</v>
      </c>
      <c r="R131" s="67" t="s">
        <v>161</v>
      </c>
      <c r="S131" s="67" t="s">
        <v>162</v>
      </c>
      <c r="T131" s="68" t="s">
        <v>163</v>
      </c>
      <c r="U131" s="132"/>
      <c r="V131" s="132"/>
      <c r="W131" s="132"/>
      <c r="X131" s="132"/>
      <c r="Y131" s="132"/>
      <c r="Z131" s="132"/>
      <c r="AA131" s="132"/>
      <c r="AB131" s="132"/>
      <c r="AC131" s="132"/>
      <c r="AD131" s="132"/>
      <c r="AE131" s="132"/>
    </row>
    <row r="132" spans="1:65" s="2" customFormat="1" ht="22.9" customHeight="1">
      <c r="A132" s="33"/>
      <c r="B132" s="34"/>
      <c r="C132" s="73" t="s">
        <v>144</v>
      </c>
      <c r="D132" s="33"/>
      <c r="E132" s="33"/>
      <c r="F132" s="33"/>
      <c r="G132" s="33"/>
      <c r="H132" s="33"/>
      <c r="I132" s="33"/>
      <c r="J132" s="139">
        <f>BK132</f>
        <v>0</v>
      </c>
      <c r="K132" s="33"/>
      <c r="L132" s="34"/>
      <c r="M132" s="69"/>
      <c r="N132" s="60"/>
      <c r="O132" s="70"/>
      <c r="P132" s="140">
        <f>P133+P170</f>
        <v>0</v>
      </c>
      <c r="Q132" s="70"/>
      <c r="R132" s="140">
        <f>R133+R170</f>
        <v>1.6663576600000005</v>
      </c>
      <c r="S132" s="70"/>
      <c r="T132" s="141">
        <f>T133+T170</f>
        <v>4.8754068000000004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8" t="s">
        <v>75</v>
      </c>
      <c r="AU132" s="18" t="s">
        <v>145</v>
      </c>
      <c r="BK132" s="142">
        <f>BK133+BK170</f>
        <v>0</v>
      </c>
    </row>
    <row r="133" spans="1:65" s="12" customFormat="1" ht="25.9" customHeight="1">
      <c r="B133" s="143"/>
      <c r="D133" s="144" t="s">
        <v>75</v>
      </c>
      <c r="E133" s="145" t="s">
        <v>164</v>
      </c>
      <c r="F133" s="145" t="s">
        <v>165</v>
      </c>
      <c r="I133" s="146"/>
      <c r="J133" s="147">
        <f>BK133</f>
        <v>0</v>
      </c>
      <c r="L133" s="143"/>
      <c r="M133" s="148"/>
      <c r="N133" s="149"/>
      <c r="O133" s="149"/>
      <c r="P133" s="150">
        <f>P134</f>
        <v>0</v>
      </c>
      <c r="Q133" s="149"/>
      <c r="R133" s="150">
        <f>R134</f>
        <v>1.6153696600000005</v>
      </c>
      <c r="S133" s="149"/>
      <c r="T133" s="151">
        <f>T134</f>
        <v>4.3458730000000001</v>
      </c>
      <c r="AR133" s="144" t="s">
        <v>83</v>
      </c>
      <c r="AT133" s="152" t="s">
        <v>75</v>
      </c>
      <c r="AU133" s="152" t="s">
        <v>76</v>
      </c>
      <c r="AY133" s="144" t="s">
        <v>166</v>
      </c>
      <c r="BK133" s="153">
        <f>BK134</f>
        <v>0</v>
      </c>
    </row>
    <row r="134" spans="1:65" s="12" customFormat="1" ht="22.9" customHeight="1">
      <c r="B134" s="143"/>
      <c r="D134" s="144" t="s">
        <v>75</v>
      </c>
      <c r="E134" s="154" t="s">
        <v>211</v>
      </c>
      <c r="F134" s="154" t="s">
        <v>212</v>
      </c>
      <c r="I134" s="146"/>
      <c r="J134" s="155">
        <f>BK134</f>
        <v>0</v>
      </c>
      <c r="L134" s="143"/>
      <c r="M134" s="148"/>
      <c r="N134" s="149"/>
      <c r="O134" s="149"/>
      <c r="P134" s="150">
        <f>SUM(P135:P169)</f>
        <v>0</v>
      </c>
      <c r="Q134" s="149"/>
      <c r="R134" s="150">
        <f>SUM(R135:R169)</f>
        <v>1.6153696600000005</v>
      </c>
      <c r="S134" s="149"/>
      <c r="T134" s="151">
        <f>SUM(T135:T169)</f>
        <v>4.3458730000000001</v>
      </c>
      <c r="AR134" s="144" t="s">
        <v>83</v>
      </c>
      <c r="AT134" s="152" t="s">
        <v>75</v>
      </c>
      <c r="AU134" s="152" t="s">
        <v>83</v>
      </c>
      <c r="AY134" s="144" t="s">
        <v>166</v>
      </c>
      <c r="BK134" s="153">
        <f>SUM(BK135:BK169)</f>
        <v>0</v>
      </c>
    </row>
    <row r="135" spans="1:65" s="2" customFormat="1" ht="33" customHeight="1">
      <c r="A135" s="33"/>
      <c r="B135" s="156"/>
      <c r="C135" s="157" t="s">
        <v>83</v>
      </c>
      <c r="D135" s="157" t="s">
        <v>168</v>
      </c>
      <c r="E135" s="158" t="s">
        <v>854</v>
      </c>
      <c r="F135" s="159" t="s">
        <v>855</v>
      </c>
      <c r="G135" s="160" t="s">
        <v>171</v>
      </c>
      <c r="H135" s="161">
        <v>29.349</v>
      </c>
      <c r="I135" s="162"/>
      <c r="J135" s="161">
        <f>ROUND(I135*H135,3)</f>
        <v>0</v>
      </c>
      <c r="K135" s="163"/>
      <c r="L135" s="34"/>
      <c r="M135" s="164" t="s">
        <v>1</v>
      </c>
      <c r="N135" s="165" t="s">
        <v>42</v>
      </c>
      <c r="O135" s="62"/>
      <c r="P135" s="166">
        <f>O135*H135</f>
        <v>0</v>
      </c>
      <c r="Q135" s="166">
        <v>2.572E-2</v>
      </c>
      <c r="R135" s="166">
        <f>Q135*H135</f>
        <v>0.75485628000000005</v>
      </c>
      <c r="S135" s="166">
        <v>0</v>
      </c>
      <c r="T135" s="167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172</v>
      </c>
      <c r="AT135" s="168" t="s">
        <v>168</v>
      </c>
      <c r="AU135" s="168" t="s">
        <v>88</v>
      </c>
      <c r="AY135" s="18" t="s">
        <v>166</v>
      </c>
      <c r="BE135" s="169">
        <f>IF(N135="základná",J135,0)</f>
        <v>0</v>
      </c>
      <c r="BF135" s="169">
        <f>IF(N135="znížená",J135,0)</f>
        <v>0</v>
      </c>
      <c r="BG135" s="169">
        <f>IF(N135="zákl. prenesená",J135,0)</f>
        <v>0</v>
      </c>
      <c r="BH135" s="169">
        <f>IF(N135="zníž. prenesená",J135,0)</f>
        <v>0</v>
      </c>
      <c r="BI135" s="169">
        <f>IF(N135="nulová",J135,0)</f>
        <v>0</v>
      </c>
      <c r="BJ135" s="18" t="s">
        <v>88</v>
      </c>
      <c r="BK135" s="170">
        <f>ROUND(I135*H135,3)</f>
        <v>0</v>
      </c>
      <c r="BL135" s="18" t="s">
        <v>172</v>
      </c>
      <c r="BM135" s="168" t="s">
        <v>856</v>
      </c>
    </row>
    <row r="136" spans="1:65" s="13" customFormat="1" ht="22.5">
      <c r="B136" s="171"/>
      <c r="D136" s="172" t="s">
        <v>174</v>
      </c>
      <c r="E136" s="173" t="s">
        <v>1</v>
      </c>
      <c r="F136" s="174" t="s">
        <v>857</v>
      </c>
      <c r="H136" s="175">
        <v>29.349</v>
      </c>
      <c r="I136" s="176"/>
      <c r="L136" s="171"/>
      <c r="M136" s="177"/>
      <c r="N136" s="178"/>
      <c r="O136" s="178"/>
      <c r="P136" s="178"/>
      <c r="Q136" s="178"/>
      <c r="R136" s="178"/>
      <c r="S136" s="178"/>
      <c r="T136" s="179"/>
      <c r="AT136" s="173" t="s">
        <v>174</v>
      </c>
      <c r="AU136" s="173" t="s">
        <v>88</v>
      </c>
      <c r="AV136" s="13" t="s">
        <v>88</v>
      </c>
      <c r="AW136" s="13" t="s">
        <v>32</v>
      </c>
      <c r="AX136" s="13" t="s">
        <v>83</v>
      </c>
      <c r="AY136" s="173" t="s">
        <v>166</v>
      </c>
    </row>
    <row r="137" spans="1:65" s="2" customFormat="1" ht="44.25" customHeight="1">
      <c r="A137" s="33"/>
      <c r="B137" s="156"/>
      <c r="C137" s="157" t="s">
        <v>88</v>
      </c>
      <c r="D137" s="157" t="s">
        <v>168</v>
      </c>
      <c r="E137" s="158" t="s">
        <v>858</v>
      </c>
      <c r="F137" s="159" t="s">
        <v>859</v>
      </c>
      <c r="G137" s="160" t="s">
        <v>171</v>
      </c>
      <c r="H137" s="161">
        <v>234.792</v>
      </c>
      <c r="I137" s="162"/>
      <c r="J137" s="161">
        <f>ROUND(I137*H137,3)</f>
        <v>0</v>
      </c>
      <c r="K137" s="163"/>
      <c r="L137" s="34"/>
      <c r="M137" s="164" t="s">
        <v>1</v>
      </c>
      <c r="N137" s="165" t="s">
        <v>42</v>
      </c>
      <c r="O137" s="62"/>
      <c r="P137" s="166">
        <f>O137*H137</f>
        <v>0</v>
      </c>
      <c r="Q137" s="166">
        <v>0</v>
      </c>
      <c r="R137" s="166">
        <f>Q137*H137</f>
        <v>0</v>
      </c>
      <c r="S137" s="166">
        <v>0</v>
      </c>
      <c r="T137" s="167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172</v>
      </c>
      <c r="AT137" s="168" t="s">
        <v>168</v>
      </c>
      <c r="AU137" s="168" t="s">
        <v>88</v>
      </c>
      <c r="AY137" s="18" t="s">
        <v>166</v>
      </c>
      <c r="BE137" s="169">
        <f>IF(N137="základná",J137,0)</f>
        <v>0</v>
      </c>
      <c r="BF137" s="169">
        <f>IF(N137="znížená",J137,0)</f>
        <v>0</v>
      </c>
      <c r="BG137" s="169">
        <f>IF(N137="zákl. prenesená",J137,0)</f>
        <v>0</v>
      </c>
      <c r="BH137" s="169">
        <f>IF(N137="zníž. prenesená",J137,0)</f>
        <v>0</v>
      </c>
      <c r="BI137" s="169">
        <f>IF(N137="nulová",J137,0)</f>
        <v>0</v>
      </c>
      <c r="BJ137" s="18" t="s">
        <v>88</v>
      </c>
      <c r="BK137" s="170">
        <f>ROUND(I137*H137,3)</f>
        <v>0</v>
      </c>
      <c r="BL137" s="18" t="s">
        <v>172</v>
      </c>
      <c r="BM137" s="168" t="s">
        <v>860</v>
      </c>
    </row>
    <row r="138" spans="1:65" s="13" customFormat="1" ht="22.5">
      <c r="B138" s="171"/>
      <c r="D138" s="172" t="s">
        <v>174</v>
      </c>
      <c r="E138" s="173" t="s">
        <v>1</v>
      </c>
      <c r="F138" s="174" t="s">
        <v>861</v>
      </c>
      <c r="H138" s="175">
        <v>29.349</v>
      </c>
      <c r="I138" s="176"/>
      <c r="L138" s="171"/>
      <c r="M138" s="177"/>
      <c r="N138" s="178"/>
      <c r="O138" s="178"/>
      <c r="P138" s="178"/>
      <c r="Q138" s="178"/>
      <c r="R138" s="178"/>
      <c r="S138" s="178"/>
      <c r="T138" s="179"/>
      <c r="AT138" s="173" t="s">
        <v>174</v>
      </c>
      <c r="AU138" s="173" t="s">
        <v>88</v>
      </c>
      <c r="AV138" s="13" t="s">
        <v>88</v>
      </c>
      <c r="AW138" s="13" t="s">
        <v>32</v>
      </c>
      <c r="AX138" s="13" t="s">
        <v>83</v>
      </c>
      <c r="AY138" s="173" t="s">
        <v>166</v>
      </c>
    </row>
    <row r="139" spans="1:65" s="13" customFormat="1">
      <c r="B139" s="171"/>
      <c r="D139" s="172" t="s">
        <v>174</v>
      </c>
      <c r="F139" s="174" t="s">
        <v>862</v>
      </c>
      <c r="H139" s="175">
        <v>234.792</v>
      </c>
      <c r="I139" s="176"/>
      <c r="L139" s="171"/>
      <c r="M139" s="177"/>
      <c r="N139" s="178"/>
      <c r="O139" s="178"/>
      <c r="P139" s="178"/>
      <c r="Q139" s="178"/>
      <c r="R139" s="178"/>
      <c r="S139" s="178"/>
      <c r="T139" s="179"/>
      <c r="AT139" s="173" t="s">
        <v>174</v>
      </c>
      <c r="AU139" s="173" t="s">
        <v>88</v>
      </c>
      <c r="AV139" s="13" t="s">
        <v>88</v>
      </c>
      <c r="AW139" s="13" t="s">
        <v>3</v>
      </c>
      <c r="AX139" s="13" t="s">
        <v>83</v>
      </c>
      <c r="AY139" s="173" t="s">
        <v>166</v>
      </c>
    </row>
    <row r="140" spans="1:65" s="2" customFormat="1" ht="33" customHeight="1">
      <c r="A140" s="33"/>
      <c r="B140" s="156"/>
      <c r="C140" s="157" t="s">
        <v>93</v>
      </c>
      <c r="D140" s="157" t="s">
        <v>168</v>
      </c>
      <c r="E140" s="158" t="s">
        <v>863</v>
      </c>
      <c r="F140" s="159" t="s">
        <v>864</v>
      </c>
      <c r="G140" s="160" t="s">
        <v>171</v>
      </c>
      <c r="H140" s="161">
        <v>29.349</v>
      </c>
      <c r="I140" s="162"/>
      <c r="J140" s="161">
        <f>ROUND(I140*H140,3)</f>
        <v>0</v>
      </c>
      <c r="K140" s="163"/>
      <c r="L140" s="34"/>
      <c r="M140" s="164" t="s">
        <v>1</v>
      </c>
      <c r="N140" s="165" t="s">
        <v>42</v>
      </c>
      <c r="O140" s="62"/>
      <c r="P140" s="166">
        <f>O140*H140</f>
        <v>0</v>
      </c>
      <c r="Q140" s="166">
        <v>2.572E-2</v>
      </c>
      <c r="R140" s="166">
        <f>Q140*H140</f>
        <v>0.75485628000000005</v>
      </c>
      <c r="S140" s="166">
        <v>0</v>
      </c>
      <c r="T140" s="167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172</v>
      </c>
      <c r="AT140" s="168" t="s">
        <v>168</v>
      </c>
      <c r="AU140" s="168" t="s">
        <v>88</v>
      </c>
      <c r="AY140" s="18" t="s">
        <v>166</v>
      </c>
      <c r="BE140" s="169">
        <f>IF(N140="základná",J140,0)</f>
        <v>0</v>
      </c>
      <c r="BF140" s="169">
        <f>IF(N140="znížená",J140,0)</f>
        <v>0</v>
      </c>
      <c r="BG140" s="169">
        <f>IF(N140="zákl. prenesená",J140,0)</f>
        <v>0</v>
      </c>
      <c r="BH140" s="169">
        <f>IF(N140="zníž. prenesená",J140,0)</f>
        <v>0</v>
      </c>
      <c r="BI140" s="169">
        <f>IF(N140="nulová",J140,0)</f>
        <v>0</v>
      </c>
      <c r="BJ140" s="18" t="s">
        <v>88</v>
      </c>
      <c r="BK140" s="170">
        <f>ROUND(I140*H140,3)</f>
        <v>0</v>
      </c>
      <c r="BL140" s="18" t="s">
        <v>172</v>
      </c>
      <c r="BM140" s="168" t="s">
        <v>865</v>
      </c>
    </row>
    <row r="141" spans="1:65" s="13" customFormat="1" ht="22.5">
      <c r="B141" s="171"/>
      <c r="D141" s="172" t="s">
        <v>174</v>
      </c>
      <c r="E141" s="173" t="s">
        <v>1</v>
      </c>
      <c r="F141" s="174" t="s">
        <v>857</v>
      </c>
      <c r="H141" s="175">
        <v>29.349</v>
      </c>
      <c r="I141" s="176"/>
      <c r="L141" s="171"/>
      <c r="M141" s="177"/>
      <c r="N141" s="178"/>
      <c r="O141" s="178"/>
      <c r="P141" s="178"/>
      <c r="Q141" s="178"/>
      <c r="R141" s="178"/>
      <c r="S141" s="178"/>
      <c r="T141" s="179"/>
      <c r="AT141" s="173" t="s">
        <v>174</v>
      </c>
      <c r="AU141" s="173" t="s">
        <v>88</v>
      </c>
      <c r="AV141" s="13" t="s">
        <v>88</v>
      </c>
      <c r="AW141" s="13" t="s">
        <v>32</v>
      </c>
      <c r="AX141" s="13" t="s">
        <v>83</v>
      </c>
      <c r="AY141" s="173" t="s">
        <v>166</v>
      </c>
    </row>
    <row r="142" spans="1:65" s="2" customFormat="1" ht="24.2" customHeight="1">
      <c r="A142" s="33"/>
      <c r="B142" s="156"/>
      <c r="C142" s="157" t="s">
        <v>172</v>
      </c>
      <c r="D142" s="157" t="s">
        <v>168</v>
      </c>
      <c r="E142" s="158" t="s">
        <v>866</v>
      </c>
      <c r="F142" s="159" t="s">
        <v>867</v>
      </c>
      <c r="G142" s="160" t="s">
        <v>171</v>
      </c>
      <c r="H142" s="161">
        <v>8.4</v>
      </c>
      <c r="I142" s="162"/>
      <c r="J142" s="161">
        <f>ROUND(I142*H142,3)</f>
        <v>0</v>
      </c>
      <c r="K142" s="163"/>
      <c r="L142" s="34"/>
      <c r="M142" s="164" t="s">
        <v>1</v>
      </c>
      <c r="N142" s="165" t="s">
        <v>42</v>
      </c>
      <c r="O142" s="62"/>
      <c r="P142" s="166">
        <f>O142*H142</f>
        <v>0</v>
      </c>
      <c r="Q142" s="166">
        <v>1.5299999999999999E-3</v>
      </c>
      <c r="R142" s="166">
        <f>Q142*H142</f>
        <v>1.2851999999999999E-2</v>
      </c>
      <c r="S142" s="166">
        <v>0</v>
      </c>
      <c r="T142" s="167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172</v>
      </c>
      <c r="AT142" s="168" t="s">
        <v>168</v>
      </c>
      <c r="AU142" s="168" t="s">
        <v>88</v>
      </c>
      <c r="AY142" s="18" t="s">
        <v>166</v>
      </c>
      <c r="BE142" s="169">
        <f>IF(N142="základná",J142,0)</f>
        <v>0</v>
      </c>
      <c r="BF142" s="169">
        <f>IF(N142="znížená",J142,0)</f>
        <v>0</v>
      </c>
      <c r="BG142" s="169">
        <f>IF(N142="zákl. prenesená",J142,0)</f>
        <v>0</v>
      </c>
      <c r="BH142" s="169">
        <f>IF(N142="zníž. prenesená",J142,0)</f>
        <v>0</v>
      </c>
      <c r="BI142" s="169">
        <f>IF(N142="nulová",J142,0)</f>
        <v>0</v>
      </c>
      <c r="BJ142" s="18" t="s">
        <v>88</v>
      </c>
      <c r="BK142" s="170">
        <f>ROUND(I142*H142,3)</f>
        <v>0</v>
      </c>
      <c r="BL142" s="18" t="s">
        <v>172</v>
      </c>
      <c r="BM142" s="168" t="s">
        <v>868</v>
      </c>
    </row>
    <row r="143" spans="1:65" s="13" customFormat="1">
      <c r="B143" s="171"/>
      <c r="D143" s="172" t="s">
        <v>174</v>
      </c>
      <c r="E143" s="173" t="s">
        <v>1</v>
      </c>
      <c r="F143" s="174" t="s">
        <v>869</v>
      </c>
      <c r="H143" s="175">
        <v>8.4</v>
      </c>
      <c r="I143" s="176"/>
      <c r="L143" s="171"/>
      <c r="M143" s="177"/>
      <c r="N143" s="178"/>
      <c r="O143" s="178"/>
      <c r="P143" s="178"/>
      <c r="Q143" s="178"/>
      <c r="R143" s="178"/>
      <c r="S143" s="178"/>
      <c r="T143" s="179"/>
      <c r="AT143" s="173" t="s">
        <v>174</v>
      </c>
      <c r="AU143" s="173" t="s">
        <v>88</v>
      </c>
      <c r="AV143" s="13" t="s">
        <v>88</v>
      </c>
      <c r="AW143" s="13" t="s">
        <v>32</v>
      </c>
      <c r="AX143" s="13" t="s">
        <v>83</v>
      </c>
      <c r="AY143" s="173" t="s">
        <v>166</v>
      </c>
    </row>
    <row r="144" spans="1:65" s="2" customFormat="1" ht="24.2" customHeight="1">
      <c r="A144" s="33"/>
      <c r="B144" s="156"/>
      <c r="C144" s="157" t="s">
        <v>188</v>
      </c>
      <c r="D144" s="157" t="s">
        <v>168</v>
      </c>
      <c r="E144" s="158" t="s">
        <v>870</v>
      </c>
      <c r="F144" s="159" t="s">
        <v>871</v>
      </c>
      <c r="G144" s="160" t="s">
        <v>171</v>
      </c>
      <c r="H144" s="161">
        <v>12.45</v>
      </c>
      <c r="I144" s="162"/>
      <c r="J144" s="161">
        <f>ROUND(I144*H144,3)</f>
        <v>0</v>
      </c>
      <c r="K144" s="163"/>
      <c r="L144" s="34"/>
      <c r="M144" s="164" t="s">
        <v>1</v>
      </c>
      <c r="N144" s="165" t="s">
        <v>42</v>
      </c>
      <c r="O144" s="62"/>
      <c r="P144" s="166">
        <f>O144*H144</f>
        <v>0</v>
      </c>
      <c r="Q144" s="166">
        <v>1.92E-3</v>
      </c>
      <c r="R144" s="166">
        <f>Q144*H144</f>
        <v>2.3903999999999998E-2</v>
      </c>
      <c r="S144" s="166">
        <v>0</v>
      </c>
      <c r="T144" s="167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172</v>
      </c>
      <c r="AT144" s="168" t="s">
        <v>168</v>
      </c>
      <c r="AU144" s="168" t="s">
        <v>88</v>
      </c>
      <c r="AY144" s="18" t="s">
        <v>166</v>
      </c>
      <c r="BE144" s="169">
        <f>IF(N144="základná",J144,0)</f>
        <v>0</v>
      </c>
      <c r="BF144" s="169">
        <f>IF(N144="znížená",J144,0)</f>
        <v>0</v>
      </c>
      <c r="BG144" s="169">
        <f>IF(N144="zákl. prenesená",J144,0)</f>
        <v>0</v>
      </c>
      <c r="BH144" s="169">
        <f>IF(N144="zníž. prenesená",J144,0)</f>
        <v>0</v>
      </c>
      <c r="BI144" s="169">
        <f>IF(N144="nulová",J144,0)</f>
        <v>0</v>
      </c>
      <c r="BJ144" s="18" t="s">
        <v>88</v>
      </c>
      <c r="BK144" s="170">
        <f>ROUND(I144*H144,3)</f>
        <v>0</v>
      </c>
      <c r="BL144" s="18" t="s">
        <v>172</v>
      </c>
      <c r="BM144" s="168" t="s">
        <v>872</v>
      </c>
    </row>
    <row r="145" spans="1:65" s="13" customFormat="1">
      <c r="B145" s="171"/>
      <c r="D145" s="172" t="s">
        <v>174</v>
      </c>
      <c r="E145" s="173" t="s">
        <v>1</v>
      </c>
      <c r="F145" s="174" t="s">
        <v>873</v>
      </c>
      <c r="H145" s="175">
        <v>12.45</v>
      </c>
      <c r="I145" s="176"/>
      <c r="L145" s="171"/>
      <c r="M145" s="177"/>
      <c r="N145" s="178"/>
      <c r="O145" s="178"/>
      <c r="P145" s="178"/>
      <c r="Q145" s="178"/>
      <c r="R145" s="178"/>
      <c r="S145" s="178"/>
      <c r="T145" s="179"/>
      <c r="AT145" s="173" t="s">
        <v>174</v>
      </c>
      <c r="AU145" s="173" t="s">
        <v>88</v>
      </c>
      <c r="AV145" s="13" t="s">
        <v>88</v>
      </c>
      <c r="AW145" s="13" t="s">
        <v>32</v>
      </c>
      <c r="AX145" s="13" t="s">
        <v>83</v>
      </c>
      <c r="AY145" s="173" t="s">
        <v>166</v>
      </c>
    </row>
    <row r="146" spans="1:65" s="2" customFormat="1" ht="24.2" customHeight="1">
      <c r="A146" s="33"/>
      <c r="B146" s="156"/>
      <c r="C146" s="157" t="s">
        <v>195</v>
      </c>
      <c r="D146" s="157" t="s">
        <v>168</v>
      </c>
      <c r="E146" s="158" t="s">
        <v>874</v>
      </c>
      <c r="F146" s="159" t="s">
        <v>875</v>
      </c>
      <c r="G146" s="160" t="s">
        <v>171</v>
      </c>
      <c r="H146" s="161">
        <v>10.5</v>
      </c>
      <c r="I146" s="162"/>
      <c r="J146" s="161">
        <f>ROUND(I146*H146,3)</f>
        <v>0</v>
      </c>
      <c r="K146" s="163"/>
      <c r="L146" s="34"/>
      <c r="M146" s="164" t="s">
        <v>1</v>
      </c>
      <c r="N146" s="165" t="s">
        <v>42</v>
      </c>
      <c r="O146" s="62"/>
      <c r="P146" s="166">
        <f>O146*H146</f>
        <v>0</v>
      </c>
      <c r="Q146" s="166">
        <v>6.1799999999999997E-3</v>
      </c>
      <c r="R146" s="166">
        <f>Q146*H146</f>
        <v>6.4890000000000003E-2</v>
      </c>
      <c r="S146" s="166">
        <v>0</v>
      </c>
      <c r="T146" s="167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172</v>
      </c>
      <c r="AT146" s="168" t="s">
        <v>168</v>
      </c>
      <c r="AU146" s="168" t="s">
        <v>88</v>
      </c>
      <c r="AY146" s="18" t="s">
        <v>166</v>
      </c>
      <c r="BE146" s="169">
        <f>IF(N146="základná",J146,0)</f>
        <v>0</v>
      </c>
      <c r="BF146" s="169">
        <f>IF(N146="znížená",J146,0)</f>
        <v>0</v>
      </c>
      <c r="BG146" s="169">
        <f>IF(N146="zákl. prenesená",J146,0)</f>
        <v>0</v>
      </c>
      <c r="BH146" s="169">
        <f>IF(N146="zníž. prenesená",J146,0)</f>
        <v>0</v>
      </c>
      <c r="BI146" s="169">
        <f>IF(N146="nulová",J146,0)</f>
        <v>0</v>
      </c>
      <c r="BJ146" s="18" t="s">
        <v>88</v>
      </c>
      <c r="BK146" s="170">
        <f>ROUND(I146*H146,3)</f>
        <v>0</v>
      </c>
      <c r="BL146" s="18" t="s">
        <v>172</v>
      </c>
      <c r="BM146" s="168" t="s">
        <v>876</v>
      </c>
    </row>
    <row r="147" spans="1:65" s="13" customFormat="1">
      <c r="B147" s="171"/>
      <c r="D147" s="172" t="s">
        <v>174</v>
      </c>
      <c r="E147" s="173" t="s">
        <v>1</v>
      </c>
      <c r="F147" s="174" t="s">
        <v>877</v>
      </c>
      <c r="H147" s="175">
        <v>10.5</v>
      </c>
      <c r="I147" s="176"/>
      <c r="L147" s="171"/>
      <c r="M147" s="177"/>
      <c r="N147" s="178"/>
      <c r="O147" s="178"/>
      <c r="P147" s="178"/>
      <c r="Q147" s="178"/>
      <c r="R147" s="178"/>
      <c r="S147" s="178"/>
      <c r="T147" s="179"/>
      <c r="AT147" s="173" t="s">
        <v>174</v>
      </c>
      <c r="AU147" s="173" t="s">
        <v>88</v>
      </c>
      <c r="AV147" s="13" t="s">
        <v>88</v>
      </c>
      <c r="AW147" s="13" t="s">
        <v>32</v>
      </c>
      <c r="AX147" s="13" t="s">
        <v>83</v>
      </c>
      <c r="AY147" s="173" t="s">
        <v>166</v>
      </c>
    </row>
    <row r="148" spans="1:65" s="2" customFormat="1" ht="24.2" customHeight="1">
      <c r="A148" s="33"/>
      <c r="B148" s="156"/>
      <c r="C148" s="157" t="s">
        <v>199</v>
      </c>
      <c r="D148" s="157" t="s">
        <v>168</v>
      </c>
      <c r="E148" s="158" t="s">
        <v>878</v>
      </c>
      <c r="F148" s="159" t="s">
        <v>879</v>
      </c>
      <c r="G148" s="160" t="s">
        <v>215</v>
      </c>
      <c r="H148" s="161">
        <v>11.2</v>
      </c>
      <c r="I148" s="162"/>
      <c r="J148" s="161">
        <f>ROUND(I148*H148,3)</f>
        <v>0</v>
      </c>
      <c r="K148" s="163"/>
      <c r="L148" s="34"/>
      <c r="M148" s="164" t="s">
        <v>1</v>
      </c>
      <c r="N148" s="165" t="s">
        <v>42</v>
      </c>
      <c r="O148" s="62"/>
      <c r="P148" s="166">
        <f>O148*H148</f>
        <v>0</v>
      </c>
      <c r="Q148" s="166">
        <v>0</v>
      </c>
      <c r="R148" s="166">
        <f>Q148*H148</f>
        <v>0</v>
      </c>
      <c r="S148" s="166">
        <v>0</v>
      </c>
      <c r="T148" s="167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172</v>
      </c>
      <c r="AT148" s="168" t="s">
        <v>168</v>
      </c>
      <c r="AU148" s="168" t="s">
        <v>88</v>
      </c>
      <c r="AY148" s="18" t="s">
        <v>166</v>
      </c>
      <c r="BE148" s="169">
        <f>IF(N148="základná",J148,0)</f>
        <v>0</v>
      </c>
      <c r="BF148" s="169">
        <f>IF(N148="znížená",J148,0)</f>
        <v>0</v>
      </c>
      <c r="BG148" s="169">
        <f>IF(N148="zákl. prenesená",J148,0)</f>
        <v>0</v>
      </c>
      <c r="BH148" s="169">
        <f>IF(N148="zníž. prenesená",J148,0)</f>
        <v>0</v>
      </c>
      <c r="BI148" s="169">
        <f>IF(N148="nulová",J148,0)</f>
        <v>0</v>
      </c>
      <c r="BJ148" s="18" t="s">
        <v>88</v>
      </c>
      <c r="BK148" s="170">
        <f>ROUND(I148*H148,3)</f>
        <v>0</v>
      </c>
      <c r="BL148" s="18" t="s">
        <v>172</v>
      </c>
      <c r="BM148" s="168" t="s">
        <v>880</v>
      </c>
    </row>
    <row r="149" spans="1:65" s="13" customFormat="1">
      <c r="B149" s="171"/>
      <c r="D149" s="172" t="s">
        <v>174</v>
      </c>
      <c r="E149" s="173" t="s">
        <v>1</v>
      </c>
      <c r="F149" s="174" t="s">
        <v>881</v>
      </c>
      <c r="H149" s="175">
        <v>11.2</v>
      </c>
      <c r="I149" s="176"/>
      <c r="L149" s="171"/>
      <c r="M149" s="177"/>
      <c r="N149" s="178"/>
      <c r="O149" s="178"/>
      <c r="P149" s="178"/>
      <c r="Q149" s="178"/>
      <c r="R149" s="178"/>
      <c r="S149" s="178"/>
      <c r="T149" s="179"/>
      <c r="AT149" s="173" t="s">
        <v>174</v>
      </c>
      <c r="AU149" s="173" t="s">
        <v>88</v>
      </c>
      <c r="AV149" s="13" t="s">
        <v>88</v>
      </c>
      <c r="AW149" s="13" t="s">
        <v>32</v>
      </c>
      <c r="AX149" s="13" t="s">
        <v>83</v>
      </c>
      <c r="AY149" s="173" t="s">
        <v>166</v>
      </c>
    </row>
    <row r="150" spans="1:65" s="2" customFormat="1" ht="24.2" customHeight="1">
      <c r="A150" s="33"/>
      <c r="B150" s="156"/>
      <c r="C150" s="157" t="s">
        <v>203</v>
      </c>
      <c r="D150" s="157" t="s">
        <v>168</v>
      </c>
      <c r="E150" s="158" t="s">
        <v>882</v>
      </c>
      <c r="F150" s="159" t="s">
        <v>883</v>
      </c>
      <c r="G150" s="160" t="s">
        <v>221</v>
      </c>
      <c r="H150" s="161">
        <v>4</v>
      </c>
      <c r="I150" s="162"/>
      <c r="J150" s="161">
        <f>ROUND(I150*H150,3)</f>
        <v>0</v>
      </c>
      <c r="K150" s="163"/>
      <c r="L150" s="34"/>
      <c r="M150" s="164" t="s">
        <v>1</v>
      </c>
      <c r="N150" s="165" t="s">
        <v>42</v>
      </c>
      <c r="O150" s="62"/>
      <c r="P150" s="166">
        <f>O150*H150</f>
        <v>0</v>
      </c>
      <c r="Q150" s="166">
        <v>0</v>
      </c>
      <c r="R150" s="166">
        <f>Q150*H150</f>
        <v>0</v>
      </c>
      <c r="S150" s="166">
        <v>0.14599999999999999</v>
      </c>
      <c r="T150" s="167">
        <f>S150*H150</f>
        <v>0.58399999999999996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172</v>
      </c>
      <c r="AT150" s="168" t="s">
        <v>168</v>
      </c>
      <c r="AU150" s="168" t="s">
        <v>88</v>
      </c>
      <c r="AY150" s="18" t="s">
        <v>166</v>
      </c>
      <c r="BE150" s="169">
        <f>IF(N150="základná",J150,0)</f>
        <v>0</v>
      </c>
      <c r="BF150" s="169">
        <f>IF(N150="znížená",J150,0)</f>
        <v>0</v>
      </c>
      <c r="BG150" s="169">
        <f>IF(N150="zákl. prenesená",J150,0)</f>
        <v>0</v>
      </c>
      <c r="BH150" s="169">
        <f>IF(N150="zníž. prenesená",J150,0)</f>
        <v>0</v>
      </c>
      <c r="BI150" s="169">
        <f>IF(N150="nulová",J150,0)</f>
        <v>0</v>
      </c>
      <c r="BJ150" s="18" t="s">
        <v>88</v>
      </c>
      <c r="BK150" s="170">
        <f>ROUND(I150*H150,3)</f>
        <v>0</v>
      </c>
      <c r="BL150" s="18" t="s">
        <v>172</v>
      </c>
      <c r="BM150" s="168" t="s">
        <v>884</v>
      </c>
    </row>
    <row r="151" spans="1:65" s="13" customFormat="1">
      <c r="B151" s="171"/>
      <c r="D151" s="172" t="s">
        <v>174</v>
      </c>
      <c r="E151" s="173" t="s">
        <v>1</v>
      </c>
      <c r="F151" s="174" t="s">
        <v>885</v>
      </c>
      <c r="H151" s="175">
        <v>2</v>
      </c>
      <c r="I151" s="176"/>
      <c r="L151" s="171"/>
      <c r="M151" s="177"/>
      <c r="N151" s="178"/>
      <c r="O151" s="178"/>
      <c r="P151" s="178"/>
      <c r="Q151" s="178"/>
      <c r="R151" s="178"/>
      <c r="S151" s="178"/>
      <c r="T151" s="179"/>
      <c r="AT151" s="173" t="s">
        <v>174</v>
      </c>
      <c r="AU151" s="173" t="s">
        <v>88</v>
      </c>
      <c r="AV151" s="13" t="s">
        <v>88</v>
      </c>
      <c r="AW151" s="13" t="s">
        <v>32</v>
      </c>
      <c r="AX151" s="13" t="s">
        <v>76</v>
      </c>
      <c r="AY151" s="173" t="s">
        <v>166</v>
      </c>
    </row>
    <row r="152" spans="1:65" s="13" customFormat="1">
      <c r="B152" s="171"/>
      <c r="D152" s="172" t="s">
        <v>174</v>
      </c>
      <c r="E152" s="173" t="s">
        <v>1</v>
      </c>
      <c r="F152" s="174" t="s">
        <v>886</v>
      </c>
      <c r="H152" s="175">
        <v>1</v>
      </c>
      <c r="I152" s="176"/>
      <c r="L152" s="171"/>
      <c r="M152" s="177"/>
      <c r="N152" s="178"/>
      <c r="O152" s="178"/>
      <c r="P152" s="178"/>
      <c r="Q152" s="178"/>
      <c r="R152" s="178"/>
      <c r="S152" s="178"/>
      <c r="T152" s="179"/>
      <c r="AT152" s="173" t="s">
        <v>174</v>
      </c>
      <c r="AU152" s="173" t="s">
        <v>88</v>
      </c>
      <c r="AV152" s="13" t="s">
        <v>88</v>
      </c>
      <c r="AW152" s="13" t="s">
        <v>32</v>
      </c>
      <c r="AX152" s="13" t="s">
        <v>76</v>
      </c>
      <c r="AY152" s="173" t="s">
        <v>166</v>
      </c>
    </row>
    <row r="153" spans="1:65" s="13" customFormat="1">
      <c r="B153" s="171"/>
      <c r="D153" s="172" t="s">
        <v>174</v>
      </c>
      <c r="E153" s="173" t="s">
        <v>1</v>
      </c>
      <c r="F153" s="174" t="s">
        <v>887</v>
      </c>
      <c r="H153" s="175">
        <v>1</v>
      </c>
      <c r="I153" s="176"/>
      <c r="L153" s="171"/>
      <c r="M153" s="177"/>
      <c r="N153" s="178"/>
      <c r="O153" s="178"/>
      <c r="P153" s="178"/>
      <c r="Q153" s="178"/>
      <c r="R153" s="178"/>
      <c r="S153" s="178"/>
      <c r="T153" s="179"/>
      <c r="AT153" s="173" t="s">
        <v>174</v>
      </c>
      <c r="AU153" s="173" t="s">
        <v>88</v>
      </c>
      <c r="AV153" s="13" t="s">
        <v>88</v>
      </c>
      <c r="AW153" s="13" t="s">
        <v>32</v>
      </c>
      <c r="AX153" s="13" t="s">
        <v>76</v>
      </c>
      <c r="AY153" s="173" t="s">
        <v>166</v>
      </c>
    </row>
    <row r="154" spans="1:65" s="14" customFormat="1">
      <c r="B154" s="190"/>
      <c r="D154" s="172" t="s">
        <v>174</v>
      </c>
      <c r="E154" s="191" t="s">
        <v>1</v>
      </c>
      <c r="F154" s="192" t="s">
        <v>239</v>
      </c>
      <c r="H154" s="193">
        <v>4</v>
      </c>
      <c r="I154" s="194"/>
      <c r="L154" s="190"/>
      <c r="M154" s="195"/>
      <c r="N154" s="196"/>
      <c r="O154" s="196"/>
      <c r="P154" s="196"/>
      <c r="Q154" s="196"/>
      <c r="R154" s="196"/>
      <c r="S154" s="196"/>
      <c r="T154" s="197"/>
      <c r="AT154" s="191" t="s">
        <v>174</v>
      </c>
      <c r="AU154" s="191" t="s">
        <v>88</v>
      </c>
      <c r="AV154" s="14" t="s">
        <v>172</v>
      </c>
      <c r="AW154" s="14" t="s">
        <v>32</v>
      </c>
      <c r="AX154" s="14" t="s">
        <v>83</v>
      </c>
      <c r="AY154" s="191" t="s">
        <v>166</v>
      </c>
    </row>
    <row r="155" spans="1:65" s="2" customFormat="1" ht="24.2" customHeight="1">
      <c r="A155" s="33"/>
      <c r="B155" s="156"/>
      <c r="C155" s="157" t="s">
        <v>211</v>
      </c>
      <c r="D155" s="157" t="s">
        <v>168</v>
      </c>
      <c r="E155" s="158" t="s">
        <v>888</v>
      </c>
      <c r="F155" s="159" t="s">
        <v>889</v>
      </c>
      <c r="G155" s="160" t="s">
        <v>890</v>
      </c>
      <c r="H155" s="161">
        <v>15</v>
      </c>
      <c r="I155" s="162"/>
      <c r="J155" s="161">
        <f>ROUND(I155*H155,3)</f>
        <v>0</v>
      </c>
      <c r="K155" s="163"/>
      <c r="L155" s="34"/>
      <c r="M155" s="164" t="s">
        <v>1</v>
      </c>
      <c r="N155" s="165" t="s">
        <v>42</v>
      </c>
      <c r="O155" s="62"/>
      <c r="P155" s="166">
        <f>O155*H155</f>
        <v>0</v>
      </c>
      <c r="Q155" s="166">
        <v>1.0000000000000001E-5</v>
      </c>
      <c r="R155" s="166">
        <f>Q155*H155</f>
        <v>1.5000000000000001E-4</v>
      </c>
      <c r="S155" s="166">
        <v>2.1000000000000001E-4</v>
      </c>
      <c r="T155" s="167">
        <f>S155*H155</f>
        <v>3.15E-3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172</v>
      </c>
      <c r="AT155" s="168" t="s">
        <v>168</v>
      </c>
      <c r="AU155" s="168" t="s">
        <v>88</v>
      </c>
      <c r="AY155" s="18" t="s">
        <v>166</v>
      </c>
      <c r="BE155" s="169">
        <f>IF(N155="základná",J155,0)</f>
        <v>0</v>
      </c>
      <c r="BF155" s="169">
        <f>IF(N155="znížená",J155,0)</f>
        <v>0</v>
      </c>
      <c r="BG155" s="169">
        <f>IF(N155="zákl. prenesená",J155,0)</f>
        <v>0</v>
      </c>
      <c r="BH155" s="169">
        <f>IF(N155="zníž. prenesená",J155,0)</f>
        <v>0</v>
      </c>
      <c r="BI155" s="169">
        <f>IF(N155="nulová",J155,0)</f>
        <v>0</v>
      </c>
      <c r="BJ155" s="18" t="s">
        <v>88</v>
      </c>
      <c r="BK155" s="170">
        <f>ROUND(I155*H155,3)</f>
        <v>0</v>
      </c>
      <c r="BL155" s="18" t="s">
        <v>172</v>
      </c>
      <c r="BM155" s="168" t="s">
        <v>891</v>
      </c>
    </row>
    <row r="156" spans="1:65" s="13" customFormat="1">
      <c r="B156" s="171"/>
      <c r="D156" s="172" t="s">
        <v>174</v>
      </c>
      <c r="E156" s="173" t="s">
        <v>1</v>
      </c>
      <c r="F156" s="174" t="s">
        <v>892</v>
      </c>
      <c r="H156" s="175">
        <v>15</v>
      </c>
      <c r="I156" s="176"/>
      <c r="L156" s="171"/>
      <c r="M156" s="177"/>
      <c r="N156" s="178"/>
      <c r="O156" s="178"/>
      <c r="P156" s="178"/>
      <c r="Q156" s="178"/>
      <c r="R156" s="178"/>
      <c r="S156" s="178"/>
      <c r="T156" s="179"/>
      <c r="AT156" s="173" t="s">
        <v>174</v>
      </c>
      <c r="AU156" s="173" t="s">
        <v>88</v>
      </c>
      <c r="AV156" s="13" t="s">
        <v>88</v>
      </c>
      <c r="AW156" s="13" t="s">
        <v>32</v>
      </c>
      <c r="AX156" s="13" t="s">
        <v>83</v>
      </c>
      <c r="AY156" s="173" t="s">
        <v>166</v>
      </c>
    </row>
    <row r="157" spans="1:65" s="2" customFormat="1" ht="24.2" customHeight="1">
      <c r="A157" s="33"/>
      <c r="B157" s="156"/>
      <c r="C157" s="157" t="s">
        <v>218</v>
      </c>
      <c r="D157" s="157" t="s">
        <v>168</v>
      </c>
      <c r="E157" s="158" t="s">
        <v>893</v>
      </c>
      <c r="F157" s="159" t="s">
        <v>894</v>
      </c>
      <c r="G157" s="160" t="s">
        <v>890</v>
      </c>
      <c r="H157" s="161">
        <v>15</v>
      </c>
      <c r="I157" s="162"/>
      <c r="J157" s="161">
        <f>ROUND(I157*H157,3)</f>
        <v>0</v>
      </c>
      <c r="K157" s="163"/>
      <c r="L157" s="34"/>
      <c r="M157" s="164" t="s">
        <v>1</v>
      </c>
      <c r="N157" s="165" t="s">
        <v>42</v>
      </c>
      <c r="O157" s="62"/>
      <c r="P157" s="166">
        <f>O157*H157</f>
        <v>0</v>
      </c>
      <c r="Q157" s="166">
        <v>3.0000000000000001E-5</v>
      </c>
      <c r="R157" s="166">
        <f>Q157*H157</f>
        <v>4.4999999999999999E-4</v>
      </c>
      <c r="S157" s="166">
        <v>5.0000000000000001E-4</v>
      </c>
      <c r="T157" s="167">
        <f>S157*H157</f>
        <v>7.4999999999999997E-3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172</v>
      </c>
      <c r="AT157" s="168" t="s">
        <v>168</v>
      </c>
      <c r="AU157" s="168" t="s">
        <v>88</v>
      </c>
      <c r="AY157" s="18" t="s">
        <v>166</v>
      </c>
      <c r="BE157" s="169">
        <f>IF(N157="základná",J157,0)</f>
        <v>0</v>
      </c>
      <c r="BF157" s="169">
        <f>IF(N157="znížená",J157,0)</f>
        <v>0</v>
      </c>
      <c r="BG157" s="169">
        <f>IF(N157="zákl. prenesená",J157,0)</f>
        <v>0</v>
      </c>
      <c r="BH157" s="169">
        <f>IF(N157="zníž. prenesená",J157,0)</f>
        <v>0</v>
      </c>
      <c r="BI157" s="169">
        <f>IF(N157="nulová",J157,0)</f>
        <v>0</v>
      </c>
      <c r="BJ157" s="18" t="s">
        <v>88</v>
      </c>
      <c r="BK157" s="170">
        <f>ROUND(I157*H157,3)</f>
        <v>0</v>
      </c>
      <c r="BL157" s="18" t="s">
        <v>172</v>
      </c>
      <c r="BM157" s="168" t="s">
        <v>895</v>
      </c>
    </row>
    <row r="158" spans="1:65" s="13" customFormat="1">
      <c r="B158" s="171"/>
      <c r="D158" s="172" t="s">
        <v>174</v>
      </c>
      <c r="E158" s="173" t="s">
        <v>1</v>
      </c>
      <c r="F158" s="174" t="s">
        <v>896</v>
      </c>
      <c r="H158" s="175">
        <v>15</v>
      </c>
      <c r="I158" s="176"/>
      <c r="L158" s="171"/>
      <c r="M158" s="177"/>
      <c r="N158" s="178"/>
      <c r="O158" s="178"/>
      <c r="P158" s="178"/>
      <c r="Q158" s="178"/>
      <c r="R158" s="178"/>
      <c r="S158" s="178"/>
      <c r="T158" s="179"/>
      <c r="AT158" s="173" t="s">
        <v>174</v>
      </c>
      <c r="AU158" s="173" t="s">
        <v>88</v>
      </c>
      <c r="AV158" s="13" t="s">
        <v>88</v>
      </c>
      <c r="AW158" s="13" t="s">
        <v>32</v>
      </c>
      <c r="AX158" s="13" t="s">
        <v>83</v>
      </c>
      <c r="AY158" s="173" t="s">
        <v>166</v>
      </c>
    </row>
    <row r="159" spans="1:65" s="2" customFormat="1" ht="24.2" customHeight="1">
      <c r="A159" s="33"/>
      <c r="B159" s="156"/>
      <c r="C159" s="157" t="s">
        <v>224</v>
      </c>
      <c r="D159" s="157" t="s">
        <v>168</v>
      </c>
      <c r="E159" s="158" t="s">
        <v>897</v>
      </c>
      <c r="F159" s="159" t="s">
        <v>898</v>
      </c>
      <c r="G159" s="160" t="s">
        <v>890</v>
      </c>
      <c r="H159" s="161">
        <v>17.5</v>
      </c>
      <c r="I159" s="162"/>
      <c r="J159" s="161">
        <f>ROUND(I159*H159,3)</f>
        <v>0</v>
      </c>
      <c r="K159" s="163"/>
      <c r="L159" s="34"/>
      <c r="M159" s="164" t="s">
        <v>1</v>
      </c>
      <c r="N159" s="165" t="s">
        <v>42</v>
      </c>
      <c r="O159" s="62"/>
      <c r="P159" s="166">
        <f>O159*H159</f>
        <v>0</v>
      </c>
      <c r="Q159" s="166">
        <v>3.0000000000000001E-5</v>
      </c>
      <c r="R159" s="166">
        <f>Q159*H159</f>
        <v>5.2499999999999997E-4</v>
      </c>
      <c r="S159" s="166">
        <v>1.1299999999999999E-3</v>
      </c>
      <c r="T159" s="167">
        <f>S159*H159</f>
        <v>1.9774999999999997E-2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172</v>
      </c>
      <c r="AT159" s="168" t="s">
        <v>168</v>
      </c>
      <c r="AU159" s="168" t="s">
        <v>88</v>
      </c>
      <c r="AY159" s="18" t="s">
        <v>166</v>
      </c>
      <c r="BE159" s="169">
        <f>IF(N159="základná",J159,0)</f>
        <v>0</v>
      </c>
      <c r="BF159" s="169">
        <f>IF(N159="znížená",J159,0)</f>
        <v>0</v>
      </c>
      <c r="BG159" s="169">
        <f>IF(N159="zákl. prenesená",J159,0)</f>
        <v>0</v>
      </c>
      <c r="BH159" s="169">
        <f>IF(N159="zníž. prenesená",J159,0)</f>
        <v>0</v>
      </c>
      <c r="BI159" s="169">
        <f>IF(N159="nulová",J159,0)</f>
        <v>0</v>
      </c>
      <c r="BJ159" s="18" t="s">
        <v>88</v>
      </c>
      <c r="BK159" s="170">
        <f>ROUND(I159*H159,3)</f>
        <v>0</v>
      </c>
      <c r="BL159" s="18" t="s">
        <v>172</v>
      </c>
      <c r="BM159" s="168" t="s">
        <v>899</v>
      </c>
    </row>
    <row r="160" spans="1:65" s="13" customFormat="1">
      <c r="B160" s="171"/>
      <c r="D160" s="172" t="s">
        <v>174</v>
      </c>
      <c r="E160" s="173" t="s">
        <v>1</v>
      </c>
      <c r="F160" s="174" t="s">
        <v>900</v>
      </c>
      <c r="H160" s="175">
        <v>17.5</v>
      </c>
      <c r="I160" s="176"/>
      <c r="L160" s="171"/>
      <c r="M160" s="177"/>
      <c r="N160" s="178"/>
      <c r="O160" s="178"/>
      <c r="P160" s="178"/>
      <c r="Q160" s="178"/>
      <c r="R160" s="178"/>
      <c r="S160" s="178"/>
      <c r="T160" s="179"/>
      <c r="AT160" s="173" t="s">
        <v>174</v>
      </c>
      <c r="AU160" s="173" t="s">
        <v>88</v>
      </c>
      <c r="AV160" s="13" t="s">
        <v>88</v>
      </c>
      <c r="AW160" s="13" t="s">
        <v>32</v>
      </c>
      <c r="AX160" s="13" t="s">
        <v>83</v>
      </c>
      <c r="AY160" s="173" t="s">
        <v>166</v>
      </c>
    </row>
    <row r="161" spans="1:65" s="2" customFormat="1" ht="24.2" customHeight="1">
      <c r="A161" s="33"/>
      <c r="B161" s="156"/>
      <c r="C161" s="157" t="s">
        <v>228</v>
      </c>
      <c r="D161" s="157" t="s">
        <v>168</v>
      </c>
      <c r="E161" s="158" t="s">
        <v>810</v>
      </c>
      <c r="F161" s="159" t="s">
        <v>811</v>
      </c>
      <c r="G161" s="160" t="s">
        <v>191</v>
      </c>
      <c r="H161" s="161">
        <v>4.875</v>
      </c>
      <c r="I161" s="162"/>
      <c r="J161" s="161">
        <f>ROUND(I161*H161,3)</f>
        <v>0</v>
      </c>
      <c r="K161" s="163"/>
      <c r="L161" s="34"/>
      <c r="M161" s="164" t="s">
        <v>1</v>
      </c>
      <c r="N161" s="165" t="s">
        <v>42</v>
      </c>
      <c r="O161" s="62"/>
      <c r="P161" s="166">
        <f>O161*H161</f>
        <v>0</v>
      </c>
      <c r="Q161" s="166">
        <v>0</v>
      </c>
      <c r="R161" s="166">
        <f>Q161*H161</f>
        <v>0</v>
      </c>
      <c r="S161" s="166">
        <v>0</v>
      </c>
      <c r="T161" s="167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172</v>
      </c>
      <c r="AT161" s="168" t="s">
        <v>168</v>
      </c>
      <c r="AU161" s="168" t="s">
        <v>88</v>
      </c>
      <c r="AY161" s="18" t="s">
        <v>166</v>
      </c>
      <c r="BE161" s="169">
        <f>IF(N161="základná",J161,0)</f>
        <v>0</v>
      </c>
      <c r="BF161" s="169">
        <f>IF(N161="znížená",J161,0)</f>
        <v>0</v>
      </c>
      <c r="BG161" s="169">
        <f>IF(N161="zákl. prenesená",J161,0)</f>
        <v>0</v>
      </c>
      <c r="BH161" s="169">
        <f>IF(N161="zníž. prenesená",J161,0)</f>
        <v>0</v>
      </c>
      <c r="BI161" s="169">
        <f>IF(N161="nulová",J161,0)</f>
        <v>0</v>
      </c>
      <c r="BJ161" s="18" t="s">
        <v>88</v>
      </c>
      <c r="BK161" s="170">
        <f>ROUND(I161*H161,3)</f>
        <v>0</v>
      </c>
      <c r="BL161" s="18" t="s">
        <v>172</v>
      </c>
      <c r="BM161" s="168" t="s">
        <v>901</v>
      </c>
    </row>
    <row r="162" spans="1:65" s="2" customFormat="1" ht="21.75" customHeight="1">
      <c r="A162" s="33"/>
      <c r="B162" s="156"/>
      <c r="C162" s="157" t="s">
        <v>233</v>
      </c>
      <c r="D162" s="157" t="s">
        <v>168</v>
      </c>
      <c r="E162" s="158" t="s">
        <v>246</v>
      </c>
      <c r="F162" s="159" t="s">
        <v>247</v>
      </c>
      <c r="G162" s="160" t="s">
        <v>191</v>
      </c>
      <c r="H162" s="161">
        <v>4.875</v>
      </c>
      <c r="I162" s="162"/>
      <c r="J162" s="161">
        <f>ROUND(I162*H162,3)</f>
        <v>0</v>
      </c>
      <c r="K162" s="163"/>
      <c r="L162" s="34"/>
      <c r="M162" s="164" t="s">
        <v>1</v>
      </c>
      <c r="N162" s="165" t="s">
        <v>42</v>
      </c>
      <c r="O162" s="62"/>
      <c r="P162" s="166">
        <f>O162*H162</f>
        <v>0</v>
      </c>
      <c r="Q162" s="166">
        <v>0</v>
      </c>
      <c r="R162" s="166">
        <f>Q162*H162</f>
        <v>0</v>
      </c>
      <c r="S162" s="166">
        <v>0</v>
      </c>
      <c r="T162" s="167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172</v>
      </c>
      <c r="AT162" s="168" t="s">
        <v>168</v>
      </c>
      <c r="AU162" s="168" t="s">
        <v>88</v>
      </c>
      <c r="AY162" s="18" t="s">
        <v>166</v>
      </c>
      <c r="BE162" s="169">
        <f>IF(N162="základná",J162,0)</f>
        <v>0</v>
      </c>
      <c r="BF162" s="169">
        <f>IF(N162="znížená",J162,0)</f>
        <v>0</v>
      </c>
      <c r="BG162" s="169">
        <f>IF(N162="zákl. prenesená",J162,0)</f>
        <v>0</v>
      </c>
      <c r="BH162" s="169">
        <f>IF(N162="zníž. prenesená",J162,0)</f>
        <v>0</v>
      </c>
      <c r="BI162" s="169">
        <f>IF(N162="nulová",J162,0)</f>
        <v>0</v>
      </c>
      <c r="BJ162" s="18" t="s">
        <v>88</v>
      </c>
      <c r="BK162" s="170">
        <f>ROUND(I162*H162,3)</f>
        <v>0</v>
      </c>
      <c r="BL162" s="18" t="s">
        <v>172</v>
      </c>
      <c r="BM162" s="168" t="s">
        <v>902</v>
      </c>
    </row>
    <row r="163" spans="1:65" s="2" customFormat="1" ht="24.2" customHeight="1">
      <c r="A163" s="33"/>
      <c r="B163" s="156"/>
      <c r="C163" s="157" t="s">
        <v>240</v>
      </c>
      <c r="D163" s="157" t="s">
        <v>168</v>
      </c>
      <c r="E163" s="158" t="s">
        <v>250</v>
      </c>
      <c r="F163" s="159" t="s">
        <v>251</v>
      </c>
      <c r="G163" s="160" t="s">
        <v>191</v>
      </c>
      <c r="H163" s="161">
        <v>48.75</v>
      </c>
      <c r="I163" s="162"/>
      <c r="J163" s="161">
        <f>ROUND(I163*H163,3)</f>
        <v>0</v>
      </c>
      <c r="K163" s="163"/>
      <c r="L163" s="34"/>
      <c r="M163" s="164" t="s">
        <v>1</v>
      </c>
      <c r="N163" s="165" t="s">
        <v>42</v>
      </c>
      <c r="O163" s="62"/>
      <c r="P163" s="166">
        <f>O163*H163</f>
        <v>0</v>
      </c>
      <c r="Q163" s="166">
        <v>0</v>
      </c>
      <c r="R163" s="166">
        <f>Q163*H163</f>
        <v>0</v>
      </c>
      <c r="S163" s="166">
        <v>0</v>
      </c>
      <c r="T163" s="167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172</v>
      </c>
      <c r="AT163" s="168" t="s">
        <v>168</v>
      </c>
      <c r="AU163" s="168" t="s">
        <v>88</v>
      </c>
      <c r="AY163" s="18" t="s">
        <v>166</v>
      </c>
      <c r="BE163" s="169">
        <f>IF(N163="základná",J163,0)</f>
        <v>0</v>
      </c>
      <c r="BF163" s="169">
        <f>IF(N163="znížená",J163,0)</f>
        <v>0</v>
      </c>
      <c r="BG163" s="169">
        <f>IF(N163="zákl. prenesená",J163,0)</f>
        <v>0</v>
      </c>
      <c r="BH163" s="169">
        <f>IF(N163="zníž. prenesená",J163,0)</f>
        <v>0</v>
      </c>
      <c r="BI163" s="169">
        <f>IF(N163="nulová",J163,0)</f>
        <v>0</v>
      </c>
      <c r="BJ163" s="18" t="s">
        <v>88</v>
      </c>
      <c r="BK163" s="170">
        <f>ROUND(I163*H163,3)</f>
        <v>0</v>
      </c>
      <c r="BL163" s="18" t="s">
        <v>172</v>
      </c>
      <c r="BM163" s="168" t="s">
        <v>903</v>
      </c>
    </row>
    <row r="164" spans="1:65" s="13" customFormat="1">
      <c r="B164" s="171"/>
      <c r="D164" s="172" t="s">
        <v>174</v>
      </c>
      <c r="F164" s="174" t="s">
        <v>904</v>
      </c>
      <c r="H164" s="175">
        <v>48.75</v>
      </c>
      <c r="I164" s="176"/>
      <c r="L164" s="171"/>
      <c r="M164" s="177"/>
      <c r="N164" s="178"/>
      <c r="O164" s="178"/>
      <c r="P164" s="178"/>
      <c r="Q164" s="178"/>
      <c r="R164" s="178"/>
      <c r="S164" s="178"/>
      <c r="T164" s="179"/>
      <c r="AT164" s="173" t="s">
        <v>174</v>
      </c>
      <c r="AU164" s="173" t="s">
        <v>88</v>
      </c>
      <c r="AV164" s="13" t="s">
        <v>88</v>
      </c>
      <c r="AW164" s="13" t="s">
        <v>3</v>
      </c>
      <c r="AX164" s="13" t="s">
        <v>83</v>
      </c>
      <c r="AY164" s="173" t="s">
        <v>166</v>
      </c>
    </row>
    <row r="165" spans="1:65" s="2" customFormat="1" ht="24.2" customHeight="1">
      <c r="A165" s="33"/>
      <c r="B165" s="156"/>
      <c r="C165" s="157" t="s">
        <v>245</v>
      </c>
      <c r="D165" s="157" t="s">
        <v>168</v>
      </c>
      <c r="E165" s="158" t="s">
        <v>255</v>
      </c>
      <c r="F165" s="159" t="s">
        <v>256</v>
      </c>
      <c r="G165" s="160" t="s">
        <v>191</v>
      </c>
      <c r="H165" s="161">
        <v>4.875</v>
      </c>
      <c r="I165" s="162"/>
      <c r="J165" s="161">
        <f>ROUND(I165*H165,3)</f>
        <v>0</v>
      </c>
      <c r="K165" s="163"/>
      <c r="L165" s="34"/>
      <c r="M165" s="164" t="s">
        <v>1</v>
      </c>
      <c r="N165" s="165" t="s">
        <v>42</v>
      </c>
      <c r="O165" s="62"/>
      <c r="P165" s="166">
        <f>O165*H165</f>
        <v>0</v>
      </c>
      <c r="Q165" s="166">
        <v>0</v>
      </c>
      <c r="R165" s="166">
        <f>Q165*H165</f>
        <v>0</v>
      </c>
      <c r="S165" s="166">
        <v>0</v>
      </c>
      <c r="T165" s="167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172</v>
      </c>
      <c r="AT165" s="168" t="s">
        <v>168</v>
      </c>
      <c r="AU165" s="168" t="s">
        <v>88</v>
      </c>
      <c r="AY165" s="18" t="s">
        <v>166</v>
      </c>
      <c r="BE165" s="169">
        <f>IF(N165="základná",J165,0)</f>
        <v>0</v>
      </c>
      <c r="BF165" s="169">
        <f>IF(N165="znížená",J165,0)</f>
        <v>0</v>
      </c>
      <c r="BG165" s="169">
        <f>IF(N165="zákl. prenesená",J165,0)</f>
        <v>0</v>
      </c>
      <c r="BH165" s="169">
        <f>IF(N165="zníž. prenesená",J165,0)</f>
        <v>0</v>
      </c>
      <c r="BI165" s="169">
        <f>IF(N165="nulová",J165,0)</f>
        <v>0</v>
      </c>
      <c r="BJ165" s="18" t="s">
        <v>88</v>
      </c>
      <c r="BK165" s="170">
        <f>ROUND(I165*H165,3)</f>
        <v>0</v>
      </c>
      <c r="BL165" s="18" t="s">
        <v>172</v>
      </c>
      <c r="BM165" s="168" t="s">
        <v>905</v>
      </c>
    </row>
    <row r="166" spans="1:65" s="2" customFormat="1" ht="37.9" customHeight="1">
      <c r="A166" s="33"/>
      <c r="B166" s="156"/>
      <c r="C166" s="157" t="s">
        <v>249</v>
      </c>
      <c r="D166" s="157" t="s">
        <v>168</v>
      </c>
      <c r="E166" s="158" t="s">
        <v>817</v>
      </c>
      <c r="F166" s="159" t="s">
        <v>906</v>
      </c>
      <c r="G166" s="160" t="s">
        <v>178</v>
      </c>
      <c r="H166" s="161">
        <v>1.8620000000000001</v>
      </c>
      <c r="I166" s="162"/>
      <c r="J166" s="161">
        <f>ROUND(I166*H166,3)</f>
        <v>0</v>
      </c>
      <c r="K166" s="163"/>
      <c r="L166" s="34"/>
      <c r="M166" s="164" t="s">
        <v>1</v>
      </c>
      <c r="N166" s="165" t="s">
        <v>42</v>
      </c>
      <c r="O166" s="62"/>
      <c r="P166" s="166">
        <f>O166*H166</f>
        <v>0</v>
      </c>
      <c r="Q166" s="166">
        <v>1.5499999999999999E-3</v>
      </c>
      <c r="R166" s="166">
        <f>Q166*H166</f>
        <v>2.8861E-3</v>
      </c>
      <c r="S166" s="166">
        <v>2.004</v>
      </c>
      <c r="T166" s="167">
        <f>S166*H166</f>
        <v>3.7314480000000003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172</v>
      </c>
      <c r="AT166" s="168" t="s">
        <v>168</v>
      </c>
      <c r="AU166" s="168" t="s">
        <v>88</v>
      </c>
      <c r="AY166" s="18" t="s">
        <v>166</v>
      </c>
      <c r="BE166" s="169">
        <f>IF(N166="základná",J166,0)</f>
        <v>0</v>
      </c>
      <c r="BF166" s="169">
        <f>IF(N166="znížená",J166,0)</f>
        <v>0</v>
      </c>
      <c r="BG166" s="169">
        <f>IF(N166="zákl. prenesená",J166,0)</f>
        <v>0</v>
      </c>
      <c r="BH166" s="169">
        <f>IF(N166="zníž. prenesená",J166,0)</f>
        <v>0</v>
      </c>
      <c r="BI166" s="169">
        <f>IF(N166="nulová",J166,0)</f>
        <v>0</v>
      </c>
      <c r="BJ166" s="18" t="s">
        <v>88</v>
      </c>
      <c r="BK166" s="170">
        <f>ROUND(I166*H166,3)</f>
        <v>0</v>
      </c>
      <c r="BL166" s="18" t="s">
        <v>172</v>
      </c>
      <c r="BM166" s="168" t="s">
        <v>907</v>
      </c>
    </row>
    <row r="167" spans="1:65" s="13" customFormat="1">
      <c r="B167" s="171"/>
      <c r="D167" s="172" t="s">
        <v>174</v>
      </c>
      <c r="E167" s="173" t="s">
        <v>1</v>
      </c>
      <c r="F167" s="174" t="s">
        <v>908</v>
      </c>
      <c r="H167" s="175">
        <v>0.45600000000000002</v>
      </c>
      <c r="I167" s="176"/>
      <c r="L167" s="171"/>
      <c r="M167" s="177"/>
      <c r="N167" s="178"/>
      <c r="O167" s="178"/>
      <c r="P167" s="178"/>
      <c r="Q167" s="178"/>
      <c r="R167" s="178"/>
      <c r="S167" s="178"/>
      <c r="T167" s="179"/>
      <c r="AT167" s="173" t="s">
        <v>174</v>
      </c>
      <c r="AU167" s="173" t="s">
        <v>88</v>
      </c>
      <c r="AV167" s="13" t="s">
        <v>88</v>
      </c>
      <c r="AW167" s="13" t="s">
        <v>32</v>
      </c>
      <c r="AX167" s="13" t="s">
        <v>76</v>
      </c>
      <c r="AY167" s="173" t="s">
        <v>166</v>
      </c>
    </row>
    <row r="168" spans="1:65" s="13" customFormat="1" ht="22.5">
      <c r="B168" s="171"/>
      <c r="D168" s="172" t="s">
        <v>174</v>
      </c>
      <c r="E168" s="173" t="s">
        <v>1</v>
      </c>
      <c r="F168" s="174" t="s">
        <v>909</v>
      </c>
      <c r="H168" s="175">
        <v>1.4059999999999999</v>
      </c>
      <c r="I168" s="176"/>
      <c r="L168" s="171"/>
      <c r="M168" s="177"/>
      <c r="N168" s="178"/>
      <c r="O168" s="178"/>
      <c r="P168" s="178"/>
      <c r="Q168" s="178"/>
      <c r="R168" s="178"/>
      <c r="S168" s="178"/>
      <c r="T168" s="179"/>
      <c r="AT168" s="173" t="s">
        <v>174</v>
      </c>
      <c r="AU168" s="173" t="s">
        <v>88</v>
      </c>
      <c r="AV168" s="13" t="s">
        <v>88</v>
      </c>
      <c r="AW168" s="13" t="s">
        <v>32</v>
      </c>
      <c r="AX168" s="13" t="s">
        <v>76</v>
      </c>
      <c r="AY168" s="173" t="s">
        <v>166</v>
      </c>
    </row>
    <row r="169" spans="1:65" s="14" customFormat="1">
      <c r="B169" s="190"/>
      <c r="D169" s="172" t="s">
        <v>174</v>
      </c>
      <c r="E169" s="191" t="s">
        <v>1</v>
      </c>
      <c r="F169" s="192" t="s">
        <v>239</v>
      </c>
      <c r="H169" s="193">
        <v>1.8620000000000001</v>
      </c>
      <c r="I169" s="194"/>
      <c r="L169" s="190"/>
      <c r="M169" s="195"/>
      <c r="N169" s="196"/>
      <c r="O169" s="196"/>
      <c r="P169" s="196"/>
      <c r="Q169" s="196"/>
      <c r="R169" s="196"/>
      <c r="S169" s="196"/>
      <c r="T169" s="197"/>
      <c r="AT169" s="191" t="s">
        <v>174</v>
      </c>
      <c r="AU169" s="191" t="s">
        <v>88</v>
      </c>
      <c r="AV169" s="14" t="s">
        <v>172</v>
      </c>
      <c r="AW169" s="14" t="s">
        <v>32</v>
      </c>
      <c r="AX169" s="14" t="s">
        <v>83</v>
      </c>
      <c r="AY169" s="191" t="s">
        <v>166</v>
      </c>
    </row>
    <row r="170" spans="1:65" s="12" customFormat="1" ht="25.9" customHeight="1">
      <c r="B170" s="143"/>
      <c r="D170" s="144" t="s">
        <v>75</v>
      </c>
      <c r="E170" s="145" t="s">
        <v>394</v>
      </c>
      <c r="F170" s="145" t="s">
        <v>395</v>
      </c>
      <c r="I170" s="146"/>
      <c r="J170" s="147">
        <f>BK170</f>
        <v>0</v>
      </c>
      <c r="L170" s="143"/>
      <c r="M170" s="148"/>
      <c r="N170" s="149"/>
      <c r="O170" s="149"/>
      <c r="P170" s="150">
        <f>P171+P175+P183+P188+P197</f>
        <v>0</v>
      </c>
      <c r="Q170" s="149"/>
      <c r="R170" s="150">
        <f>R171+R175+R183+R188+R197</f>
        <v>5.0987999999999992E-2</v>
      </c>
      <c r="S170" s="149"/>
      <c r="T170" s="151">
        <f>T171+T175+T183+T188+T197</f>
        <v>0.52953379999999994</v>
      </c>
      <c r="AR170" s="144" t="s">
        <v>88</v>
      </c>
      <c r="AT170" s="152" t="s">
        <v>75</v>
      </c>
      <c r="AU170" s="152" t="s">
        <v>76</v>
      </c>
      <c r="AY170" s="144" t="s">
        <v>166</v>
      </c>
      <c r="BK170" s="153">
        <f>BK171+BK175+BK183+BK188+BK197</f>
        <v>0</v>
      </c>
    </row>
    <row r="171" spans="1:65" s="12" customFormat="1" ht="22.9" customHeight="1">
      <c r="B171" s="143"/>
      <c r="D171" s="144" t="s">
        <v>75</v>
      </c>
      <c r="E171" s="154" t="s">
        <v>396</v>
      </c>
      <c r="F171" s="154" t="s">
        <v>397</v>
      </c>
      <c r="I171" s="146"/>
      <c r="J171" s="155">
        <f>BK171</f>
        <v>0</v>
      </c>
      <c r="L171" s="143"/>
      <c r="M171" s="148"/>
      <c r="N171" s="149"/>
      <c r="O171" s="149"/>
      <c r="P171" s="150">
        <f>SUM(P172:P174)</f>
        <v>0</v>
      </c>
      <c r="Q171" s="149"/>
      <c r="R171" s="150">
        <f>SUM(R172:R174)</f>
        <v>4.8000000000000001E-4</v>
      </c>
      <c r="S171" s="149"/>
      <c r="T171" s="151">
        <f>SUM(T172:T174)</f>
        <v>0</v>
      </c>
      <c r="AR171" s="144" t="s">
        <v>88</v>
      </c>
      <c r="AT171" s="152" t="s">
        <v>75</v>
      </c>
      <c r="AU171" s="152" t="s">
        <v>83</v>
      </c>
      <c r="AY171" s="144" t="s">
        <v>166</v>
      </c>
      <c r="BK171" s="153">
        <f>SUM(BK172:BK174)</f>
        <v>0</v>
      </c>
    </row>
    <row r="172" spans="1:65" s="2" customFormat="1" ht="24.2" customHeight="1">
      <c r="A172" s="33"/>
      <c r="B172" s="156"/>
      <c r="C172" s="157" t="s">
        <v>254</v>
      </c>
      <c r="D172" s="157" t="s">
        <v>168</v>
      </c>
      <c r="E172" s="158" t="s">
        <v>910</v>
      </c>
      <c r="F172" s="159" t="s">
        <v>911</v>
      </c>
      <c r="G172" s="160" t="s">
        <v>912</v>
      </c>
      <c r="H172" s="161">
        <v>2</v>
      </c>
      <c r="I172" s="162"/>
      <c r="J172" s="161">
        <f>ROUND(I172*H172,3)</f>
        <v>0</v>
      </c>
      <c r="K172" s="163"/>
      <c r="L172" s="34"/>
      <c r="M172" s="164" t="s">
        <v>1</v>
      </c>
      <c r="N172" s="165" t="s">
        <v>42</v>
      </c>
      <c r="O172" s="62"/>
      <c r="P172" s="166">
        <f>O172*H172</f>
        <v>0</v>
      </c>
      <c r="Q172" s="166">
        <v>2.4000000000000001E-4</v>
      </c>
      <c r="R172" s="166">
        <f>Q172*H172</f>
        <v>4.8000000000000001E-4</v>
      </c>
      <c r="S172" s="166">
        <v>0</v>
      </c>
      <c r="T172" s="167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249</v>
      </c>
      <c r="AT172" s="168" t="s">
        <v>168</v>
      </c>
      <c r="AU172" s="168" t="s">
        <v>88</v>
      </c>
      <c r="AY172" s="18" t="s">
        <v>166</v>
      </c>
      <c r="BE172" s="169">
        <f>IF(N172="základná",J172,0)</f>
        <v>0</v>
      </c>
      <c r="BF172" s="169">
        <f>IF(N172="znížená",J172,0)</f>
        <v>0</v>
      </c>
      <c r="BG172" s="169">
        <f>IF(N172="zákl. prenesená",J172,0)</f>
        <v>0</v>
      </c>
      <c r="BH172" s="169">
        <f>IF(N172="zníž. prenesená",J172,0)</f>
        <v>0</v>
      </c>
      <c r="BI172" s="169">
        <f>IF(N172="nulová",J172,0)</f>
        <v>0</v>
      </c>
      <c r="BJ172" s="18" t="s">
        <v>88</v>
      </c>
      <c r="BK172" s="170">
        <f>ROUND(I172*H172,3)</f>
        <v>0</v>
      </c>
      <c r="BL172" s="18" t="s">
        <v>249</v>
      </c>
      <c r="BM172" s="168" t="s">
        <v>913</v>
      </c>
    </row>
    <row r="173" spans="1:65" s="13" customFormat="1" ht="22.5">
      <c r="B173" s="171"/>
      <c r="D173" s="172" t="s">
        <v>174</v>
      </c>
      <c r="E173" s="173" t="s">
        <v>1</v>
      </c>
      <c r="F173" s="174" t="s">
        <v>914</v>
      </c>
      <c r="H173" s="175">
        <v>2</v>
      </c>
      <c r="I173" s="176"/>
      <c r="L173" s="171"/>
      <c r="M173" s="177"/>
      <c r="N173" s="178"/>
      <c r="O173" s="178"/>
      <c r="P173" s="178"/>
      <c r="Q173" s="178"/>
      <c r="R173" s="178"/>
      <c r="S173" s="178"/>
      <c r="T173" s="179"/>
      <c r="AT173" s="173" t="s">
        <v>174</v>
      </c>
      <c r="AU173" s="173" t="s">
        <v>88</v>
      </c>
      <c r="AV173" s="13" t="s">
        <v>88</v>
      </c>
      <c r="AW173" s="13" t="s">
        <v>32</v>
      </c>
      <c r="AX173" s="13" t="s">
        <v>76</v>
      </c>
      <c r="AY173" s="173" t="s">
        <v>166</v>
      </c>
    </row>
    <row r="174" spans="1:65" s="14" customFormat="1">
      <c r="B174" s="190"/>
      <c r="D174" s="172" t="s">
        <v>174</v>
      </c>
      <c r="E174" s="191" t="s">
        <v>1</v>
      </c>
      <c r="F174" s="192" t="s">
        <v>915</v>
      </c>
      <c r="H174" s="193">
        <v>2</v>
      </c>
      <c r="I174" s="194"/>
      <c r="L174" s="190"/>
      <c r="M174" s="195"/>
      <c r="N174" s="196"/>
      <c r="O174" s="196"/>
      <c r="P174" s="196"/>
      <c r="Q174" s="196"/>
      <c r="R174" s="196"/>
      <c r="S174" s="196"/>
      <c r="T174" s="197"/>
      <c r="AT174" s="191" t="s">
        <v>174</v>
      </c>
      <c r="AU174" s="191" t="s">
        <v>88</v>
      </c>
      <c r="AV174" s="14" t="s">
        <v>172</v>
      </c>
      <c r="AW174" s="14" t="s">
        <v>32</v>
      </c>
      <c r="AX174" s="14" t="s">
        <v>83</v>
      </c>
      <c r="AY174" s="191" t="s">
        <v>166</v>
      </c>
    </row>
    <row r="175" spans="1:65" s="12" customFormat="1" ht="22.9" customHeight="1">
      <c r="B175" s="143"/>
      <c r="D175" s="144" t="s">
        <v>75</v>
      </c>
      <c r="E175" s="154" t="s">
        <v>824</v>
      </c>
      <c r="F175" s="154" t="s">
        <v>825</v>
      </c>
      <c r="I175" s="146"/>
      <c r="J175" s="155">
        <f>BK175</f>
        <v>0</v>
      </c>
      <c r="L175" s="143"/>
      <c r="M175" s="148"/>
      <c r="N175" s="149"/>
      <c r="O175" s="149"/>
      <c r="P175" s="150">
        <f>SUM(P176:P182)</f>
        <v>0</v>
      </c>
      <c r="Q175" s="149"/>
      <c r="R175" s="150">
        <f>SUM(R176:R182)</f>
        <v>4.9607999999999992E-2</v>
      </c>
      <c r="S175" s="149"/>
      <c r="T175" s="151">
        <f>SUM(T176:T182)</f>
        <v>8.1900000000000001E-2</v>
      </c>
      <c r="AR175" s="144" t="s">
        <v>88</v>
      </c>
      <c r="AT175" s="152" t="s">
        <v>75</v>
      </c>
      <c r="AU175" s="152" t="s">
        <v>83</v>
      </c>
      <c r="AY175" s="144" t="s">
        <v>166</v>
      </c>
      <c r="BK175" s="153">
        <f>SUM(BK176:BK182)</f>
        <v>0</v>
      </c>
    </row>
    <row r="176" spans="1:65" s="2" customFormat="1" ht="33" customHeight="1">
      <c r="A176" s="33"/>
      <c r="B176" s="156"/>
      <c r="C176" s="157" t="s">
        <v>260</v>
      </c>
      <c r="D176" s="157" t="s">
        <v>168</v>
      </c>
      <c r="E176" s="158" t="s">
        <v>916</v>
      </c>
      <c r="F176" s="159" t="s">
        <v>917</v>
      </c>
      <c r="G176" s="160" t="s">
        <v>171</v>
      </c>
      <c r="H176" s="161">
        <v>5.85</v>
      </c>
      <c r="I176" s="162"/>
      <c r="J176" s="161">
        <f>ROUND(I176*H176,3)</f>
        <v>0</v>
      </c>
      <c r="K176" s="163"/>
      <c r="L176" s="34"/>
      <c r="M176" s="164" t="s">
        <v>1</v>
      </c>
      <c r="N176" s="165" t="s">
        <v>42</v>
      </c>
      <c r="O176" s="62"/>
      <c r="P176" s="166">
        <f>O176*H176</f>
        <v>0</v>
      </c>
      <c r="Q176" s="166">
        <v>0</v>
      </c>
      <c r="R176" s="166">
        <f>Q176*H176</f>
        <v>0</v>
      </c>
      <c r="S176" s="166">
        <v>1.4E-2</v>
      </c>
      <c r="T176" s="167">
        <f>S176*H176</f>
        <v>8.1900000000000001E-2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8" t="s">
        <v>249</v>
      </c>
      <c r="AT176" s="168" t="s">
        <v>168</v>
      </c>
      <c r="AU176" s="168" t="s">
        <v>88</v>
      </c>
      <c r="AY176" s="18" t="s">
        <v>166</v>
      </c>
      <c r="BE176" s="169">
        <f>IF(N176="základná",J176,0)</f>
        <v>0</v>
      </c>
      <c r="BF176" s="169">
        <f>IF(N176="znížená",J176,0)</f>
        <v>0</v>
      </c>
      <c r="BG176" s="169">
        <f>IF(N176="zákl. prenesená",J176,0)</f>
        <v>0</v>
      </c>
      <c r="BH176" s="169">
        <f>IF(N176="zníž. prenesená",J176,0)</f>
        <v>0</v>
      </c>
      <c r="BI176" s="169">
        <f>IF(N176="nulová",J176,0)</f>
        <v>0</v>
      </c>
      <c r="BJ176" s="18" t="s">
        <v>88</v>
      </c>
      <c r="BK176" s="170">
        <f>ROUND(I176*H176,3)</f>
        <v>0</v>
      </c>
      <c r="BL176" s="18" t="s">
        <v>249</v>
      </c>
      <c r="BM176" s="168" t="s">
        <v>918</v>
      </c>
    </row>
    <row r="177" spans="1:65" s="13" customFormat="1">
      <c r="B177" s="171"/>
      <c r="D177" s="172" t="s">
        <v>174</v>
      </c>
      <c r="E177" s="173" t="s">
        <v>1</v>
      </c>
      <c r="F177" s="174" t="s">
        <v>919</v>
      </c>
      <c r="H177" s="175">
        <v>5.85</v>
      </c>
      <c r="I177" s="176"/>
      <c r="L177" s="171"/>
      <c r="M177" s="177"/>
      <c r="N177" s="178"/>
      <c r="O177" s="178"/>
      <c r="P177" s="178"/>
      <c r="Q177" s="178"/>
      <c r="R177" s="178"/>
      <c r="S177" s="178"/>
      <c r="T177" s="179"/>
      <c r="AT177" s="173" t="s">
        <v>174</v>
      </c>
      <c r="AU177" s="173" t="s">
        <v>88</v>
      </c>
      <c r="AV177" s="13" t="s">
        <v>88</v>
      </c>
      <c r="AW177" s="13" t="s">
        <v>32</v>
      </c>
      <c r="AX177" s="13" t="s">
        <v>76</v>
      </c>
      <c r="AY177" s="173" t="s">
        <v>166</v>
      </c>
    </row>
    <row r="178" spans="1:65" s="14" customFormat="1">
      <c r="B178" s="190"/>
      <c r="D178" s="172" t="s">
        <v>174</v>
      </c>
      <c r="E178" s="191" t="s">
        <v>1</v>
      </c>
      <c r="F178" s="192" t="s">
        <v>920</v>
      </c>
      <c r="H178" s="193">
        <v>5.85</v>
      </c>
      <c r="I178" s="194"/>
      <c r="L178" s="190"/>
      <c r="M178" s="195"/>
      <c r="N178" s="196"/>
      <c r="O178" s="196"/>
      <c r="P178" s="196"/>
      <c r="Q178" s="196"/>
      <c r="R178" s="196"/>
      <c r="S178" s="196"/>
      <c r="T178" s="197"/>
      <c r="AT178" s="191" t="s">
        <v>174</v>
      </c>
      <c r="AU178" s="191" t="s">
        <v>88</v>
      </c>
      <c r="AV178" s="14" t="s">
        <v>172</v>
      </c>
      <c r="AW178" s="14" t="s">
        <v>32</v>
      </c>
      <c r="AX178" s="14" t="s">
        <v>83</v>
      </c>
      <c r="AY178" s="191" t="s">
        <v>166</v>
      </c>
    </row>
    <row r="179" spans="1:65" s="2" customFormat="1" ht="24.2" customHeight="1">
      <c r="A179" s="33"/>
      <c r="B179" s="156"/>
      <c r="C179" s="157" t="s">
        <v>355</v>
      </c>
      <c r="D179" s="157" t="s">
        <v>168</v>
      </c>
      <c r="E179" s="158" t="s">
        <v>921</v>
      </c>
      <c r="F179" s="159" t="s">
        <v>922</v>
      </c>
      <c r="G179" s="160" t="s">
        <v>171</v>
      </c>
      <c r="H179" s="161">
        <v>5.85</v>
      </c>
      <c r="I179" s="162"/>
      <c r="J179" s="161">
        <f>ROUND(I179*H179,3)</f>
        <v>0</v>
      </c>
      <c r="K179" s="163"/>
      <c r="L179" s="34"/>
      <c r="M179" s="164" t="s">
        <v>1</v>
      </c>
      <c r="N179" s="165" t="s">
        <v>42</v>
      </c>
      <c r="O179" s="62"/>
      <c r="P179" s="166">
        <f>O179*H179</f>
        <v>0</v>
      </c>
      <c r="Q179" s="166">
        <v>8.4799999999999997E-3</v>
      </c>
      <c r="R179" s="166">
        <f>Q179*H179</f>
        <v>4.9607999999999992E-2</v>
      </c>
      <c r="S179" s="166">
        <v>0</v>
      </c>
      <c r="T179" s="167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8" t="s">
        <v>249</v>
      </c>
      <c r="AT179" s="168" t="s">
        <v>168</v>
      </c>
      <c r="AU179" s="168" t="s">
        <v>88</v>
      </c>
      <c r="AY179" s="18" t="s">
        <v>166</v>
      </c>
      <c r="BE179" s="169">
        <f>IF(N179="základná",J179,0)</f>
        <v>0</v>
      </c>
      <c r="BF179" s="169">
        <f>IF(N179="znížená",J179,0)</f>
        <v>0</v>
      </c>
      <c r="BG179" s="169">
        <f>IF(N179="zákl. prenesená",J179,0)</f>
        <v>0</v>
      </c>
      <c r="BH179" s="169">
        <f>IF(N179="zníž. prenesená",J179,0)</f>
        <v>0</v>
      </c>
      <c r="BI179" s="169">
        <f>IF(N179="nulová",J179,0)</f>
        <v>0</v>
      </c>
      <c r="BJ179" s="18" t="s">
        <v>88</v>
      </c>
      <c r="BK179" s="170">
        <f>ROUND(I179*H179,3)</f>
        <v>0</v>
      </c>
      <c r="BL179" s="18" t="s">
        <v>249</v>
      </c>
      <c r="BM179" s="168" t="s">
        <v>923</v>
      </c>
    </row>
    <row r="180" spans="1:65" s="13" customFormat="1">
      <c r="B180" s="171"/>
      <c r="D180" s="172" t="s">
        <v>174</v>
      </c>
      <c r="E180" s="173" t="s">
        <v>1</v>
      </c>
      <c r="F180" s="174" t="s">
        <v>919</v>
      </c>
      <c r="H180" s="175">
        <v>5.85</v>
      </c>
      <c r="I180" s="176"/>
      <c r="L180" s="171"/>
      <c r="M180" s="177"/>
      <c r="N180" s="178"/>
      <c r="O180" s="178"/>
      <c r="P180" s="178"/>
      <c r="Q180" s="178"/>
      <c r="R180" s="178"/>
      <c r="S180" s="178"/>
      <c r="T180" s="179"/>
      <c r="AT180" s="173" t="s">
        <v>174</v>
      </c>
      <c r="AU180" s="173" t="s">
        <v>88</v>
      </c>
      <c r="AV180" s="13" t="s">
        <v>88</v>
      </c>
      <c r="AW180" s="13" t="s">
        <v>32</v>
      </c>
      <c r="AX180" s="13" t="s">
        <v>76</v>
      </c>
      <c r="AY180" s="173" t="s">
        <v>166</v>
      </c>
    </row>
    <row r="181" spans="1:65" s="14" customFormat="1">
      <c r="B181" s="190"/>
      <c r="D181" s="172" t="s">
        <v>174</v>
      </c>
      <c r="E181" s="191" t="s">
        <v>1</v>
      </c>
      <c r="F181" s="192" t="s">
        <v>920</v>
      </c>
      <c r="H181" s="193">
        <v>5.85</v>
      </c>
      <c r="I181" s="194"/>
      <c r="L181" s="190"/>
      <c r="M181" s="195"/>
      <c r="N181" s="196"/>
      <c r="O181" s="196"/>
      <c r="P181" s="196"/>
      <c r="Q181" s="196"/>
      <c r="R181" s="196"/>
      <c r="S181" s="196"/>
      <c r="T181" s="197"/>
      <c r="AT181" s="191" t="s">
        <v>174</v>
      </c>
      <c r="AU181" s="191" t="s">
        <v>88</v>
      </c>
      <c r="AV181" s="14" t="s">
        <v>172</v>
      </c>
      <c r="AW181" s="14" t="s">
        <v>32</v>
      </c>
      <c r="AX181" s="14" t="s">
        <v>83</v>
      </c>
      <c r="AY181" s="191" t="s">
        <v>166</v>
      </c>
    </row>
    <row r="182" spans="1:65" s="2" customFormat="1" ht="24.2" customHeight="1">
      <c r="A182" s="33"/>
      <c r="B182" s="156"/>
      <c r="C182" s="157" t="s">
        <v>7</v>
      </c>
      <c r="D182" s="157" t="s">
        <v>168</v>
      </c>
      <c r="E182" s="158" t="s">
        <v>836</v>
      </c>
      <c r="F182" s="159" t="s">
        <v>837</v>
      </c>
      <c r="G182" s="160" t="s">
        <v>191</v>
      </c>
      <c r="H182" s="161">
        <v>0.05</v>
      </c>
      <c r="I182" s="162"/>
      <c r="J182" s="161">
        <f>ROUND(I182*H182,3)</f>
        <v>0</v>
      </c>
      <c r="K182" s="163"/>
      <c r="L182" s="34"/>
      <c r="M182" s="164" t="s">
        <v>1</v>
      </c>
      <c r="N182" s="165" t="s">
        <v>42</v>
      </c>
      <c r="O182" s="62"/>
      <c r="P182" s="166">
        <f>O182*H182</f>
        <v>0</v>
      </c>
      <c r="Q182" s="166">
        <v>0</v>
      </c>
      <c r="R182" s="166">
        <f>Q182*H182</f>
        <v>0</v>
      </c>
      <c r="S182" s="166">
        <v>0</v>
      </c>
      <c r="T182" s="167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8" t="s">
        <v>249</v>
      </c>
      <c r="AT182" s="168" t="s">
        <v>168</v>
      </c>
      <c r="AU182" s="168" t="s">
        <v>88</v>
      </c>
      <c r="AY182" s="18" t="s">
        <v>166</v>
      </c>
      <c r="BE182" s="169">
        <f>IF(N182="základná",J182,0)</f>
        <v>0</v>
      </c>
      <c r="BF182" s="169">
        <f>IF(N182="znížená",J182,0)</f>
        <v>0</v>
      </c>
      <c r="BG182" s="169">
        <f>IF(N182="zákl. prenesená",J182,0)</f>
        <v>0</v>
      </c>
      <c r="BH182" s="169">
        <f>IF(N182="zníž. prenesená",J182,0)</f>
        <v>0</v>
      </c>
      <c r="BI182" s="169">
        <f>IF(N182="nulová",J182,0)</f>
        <v>0</v>
      </c>
      <c r="BJ182" s="18" t="s">
        <v>88</v>
      </c>
      <c r="BK182" s="170">
        <f>ROUND(I182*H182,3)</f>
        <v>0</v>
      </c>
      <c r="BL182" s="18" t="s">
        <v>249</v>
      </c>
      <c r="BM182" s="168" t="s">
        <v>924</v>
      </c>
    </row>
    <row r="183" spans="1:65" s="12" customFormat="1" ht="22.9" customHeight="1">
      <c r="B183" s="143"/>
      <c r="D183" s="144" t="s">
        <v>75</v>
      </c>
      <c r="E183" s="154" t="s">
        <v>925</v>
      </c>
      <c r="F183" s="154" t="s">
        <v>926</v>
      </c>
      <c r="I183" s="146"/>
      <c r="J183" s="155">
        <f>BK183</f>
        <v>0</v>
      </c>
      <c r="L183" s="143"/>
      <c r="M183" s="148"/>
      <c r="N183" s="149"/>
      <c r="O183" s="149"/>
      <c r="P183" s="150">
        <f>SUM(P184:P187)</f>
        <v>0</v>
      </c>
      <c r="Q183" s="149"/>
      <c r="R183" s="150">
        <f>SUM(R184:R187)</f>
        <v>0</v>
      </c>
      <c r="S183" s="149"/>
      <c r="T183" s="151">
        <f>SUM(T184:T187)</f>
        <v>0.44763379999999997</v>
      </c>
      <c r="AR183" s="144" t="s">
        <v>88</v>
      </c>
      <c r="AT183" s="152" t="s">
        <v>75</v>
      </c>
      <c r="AU183" s="152" t="s">
        <v>83</v>
      </c>
      <c r="AY183" s="144" t="s">
        <v>166</v>
      </c>
      <c r="BK183" s="153">
        <f>SUM(BK184:BK187)</f>
        <v>0</v>
      </c>
    </row>
    <row r="184" spans="1:65" s="2" customFormat="1" ht="37.9" customHeight="1">
      <c r="A184" s="33"/>
      <c r="B184" s="156"/>
      <c r="C184" s="157" t="s">
        <v>364</v>
      </c>
      <c r="D184" s="157" t="s">
        <v>168</v>
      </c>
      <c r="E184" s="158" t="s">
        <v>927</v>
      </c>
      <c r="F184" s="159" t="s">
        <v>928</v>
      </c>
      <c r="G184" s="160" t="s">
        <v>171</v>
      </c>
      <c r="H184" s="161">
        <v>6.9</v>
      </c>
      <c r="I184" s="162"/>
      <c r="J184" s="161">
        <f>ROUND(I184*H184,3)</f>
        <v>0</v>
      </c>
      <c r="K184" s="163"/>
      <c r="L184" s="34"/>
      <c r="M184" s="164" t="s">
        <v>1</v>
      </c>
      <c r="N184" s="165" t="s">
        <v>42</v>
      </c>
      <c r="O184" s="62"/>
      <c r="P184" s="166">
        <f>O184*H184</f>
        <v>0</v>
      </c>
      <c r="Q184" s="166">
        <v>0</v>
      </c>
      <c r="R184" s="166">
        <f>Q184*H184</f>
        <v>0</v>
      </c>
      <c r="S184" s="166">
        <v>1.6619999999999999E-2</v>
      </c>
      <c r="T184" s="167">
        <f>S184*H184</f>
        <v>0.114678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8" t="s">
        <v>249</v>
      </c>
      <c r="AT184" s="168" t="s">
        <v>168</v>
      </c>
      <c r="AU184" s="168" t="s">
        <v>88</v>
      </c>
      <c r="AY184" s="18" t="s">
        <v>166</v>
      </c>
      <c r="BE184" s="169">
        <f>IF(N184="základná",J184,0)</f>
        <v>0</v>
      </c>
      <c r="BF184" s="169">
        <f>IF(N184="znížená",J184,0)</f>
        <v>0</v>
      </c>
      <c r="BG184" s="169">
        <f>IF(N184="zákl. prenesená",J184,0)</f>
        <v>0</v>
      </c>
      <c r="BH184" s="169">
        <f>IF(N184="zníž. prenesená",J184,0)</f>
        <v>0</v>
      </c>
      <c r="BI184" s="169">
        <f>IF(N184="nulová",J184,0)</f>
        <v>0</v>
      </c>
      <c r="BJ184" s="18" t="s">
        <v>88</v>
      </c>
      <c r="BK184" s="170">
        <f>ROUND(I184*H184,3)</f>
        <v>0</v>
      </c>
      <c r="BL184" s="18" t="s">
        <v>249</v>
      </c>
      <c r="BM184" s="168" t="s">
        <v>929</v>
      </c>
    </row>
    <row r="185" spans="1:65" s="13" customFormat="1">
      <c r="B185" s="171"/>
      <c r="D185" s="172" t="s">
        <v>174</v>
      </c>
      <c r="E185" s="173" t="s">
        <v>1</v>
      </c>
      <c r="F185" s="174" t="s">
        <v>930</v>
      </c>
      <c r="H185" s="175">
        <v>6.9</v>
      </c>
      <c r="I185" s="176"/>
      <c r="L185" s="171"/>
      <c r="M185" s="177"/>
      <c r="N185" s="178"/>
      <c r="O185" s="178"/>
      <c r="P185" s="178"/>
      <c r="Q185" s="178"/>
      <c r="R185" s="178"/>
      <c r="S185" s="178"/>
      <c r="T185" s="179"/>
      <c r="AT185" s="173" t="s">
        <v>174</v>
      </c>
      <c r="AU185" s="173" t="s">
        <v>88</v>
      </c>
      <c r="AV185" s="13" t="s">
        <v>88</v>
      </c>
      <c r="AW185" s="13" t="s">
        <v>32</v>
      </c>
      <c r="AX185" s="13" t="s">
        <v>83</v>
      </c>
      <c r="AY185" s="173" t="s">
        <v>166</v>
      </c>
    </row>
    <row r="186" spans="1:65" s="2" customFormat="1" ht="37.9" customHeight="1">
      <c r="A186" s="33"/>
      <c r="B186" s="156"/>
      <c r="C186" s="157" t="s">
        <v>375</v>
      </c>
      <c r="D186" s="157" t="s">
        <v>168</v>
      </c>
      <c r="E186" s="158" t="s">
        <v>931</v>
      </c>
      <c r="F186" s="159" t="s">
        <v>932</v>
      </c>
      <c r="G186" s="160" t="s">
        <v>171</v>
      </c>
      <c r="H186" s="161">
        <v>9.6229999999999993</v>
      </c>
      <c r="I186" s="162"/>
      <c r="J186" s="161">
        <f>ROUND(I186*H186,3)</f>
        <v>0</v>
      </c>
      <c r="K186" s="163"/>
      <c r="L186" s="34"/>
      <c r="M186" s="164" t="s">
        <v>1</v>
      </c>
      <c r="N186" s="165" t="s">
        <v>42</v>
      </c>
      <c r="O186" s="62"/>
      <c r="P186" s="166">
        <f>O186*H186</f>
        <v>0</v>
      </c>
      <c r="Q186" s="166">
        <v>0</v>
      </c>
      <c r="R186" s="166">
        <f>Q186*H186</f>
        <v>0</v>
      </c>
      <c r="S186" s="166">
        <v>3.4599999999999999E-2</v>
      </c>
      <c r="T186" s="167">
        <f>S186*H186</f>
        <v>0.33295579999999997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8" t="s">
        <v>249</v>
      </c>
      <c r="AT186" s="168" t="s">
        <v>168</v>
      </c>
      <c r="AU186" s="168" t="s">
        <v>88</v>
      </c>
      <c r="AY186" s="18" t="s">
        <v>166</v>
      </c>
      <c r="BE186" s="169">
        <f>IF(N186="základná",J186,0)</f>
        <v>0</v>
      </c>
      <c r="BF186" s="169">
        <f>IF(N186="znížená",J186,0)</f>
        <v>0</v>
      </c>
      <c r="BG186" s="169">
        <f>IF(N186="zákl. prenesená",J186,0)</f>
        <v>0</v>
      </c>
      <c r="BH186" s="169">
        <f>IF(N186="zníž. prenesená",J186,0)</f>
        <v>0</v>
      </c>
      <c r="BI186" s="169">
        <f>IF(N186="nulová",J186,0)</f>
        <v>0</v>
      </c>
      <c r="BJ186" s="18" t="s">
        <v>88</v>
      </c>
      <c r="BK186" s="170">
        <f>ROUND(I186*H186,3)</f>
        <v>0</v>
      </c>
      <c r="BL186" s="18" t="s">
        <v>249</v>
      </c>
      <c r="BM186" s="168" t="s">
        <v>933</v>
      </c>
    </row>
    <row r="187" spans="1:65" s="13" customFormat="1">
      <c r="B187" s="171"/>
      <c r="D187" s="172" t="s">
        <v>174</v>
      </c>
      <c r="E187" s="173" t="s">
        <v>1</v>
      </c>
      <c r="F187" s="174" t="s">
        <v>934</v>
      </c>
      <c r="H187" s="175">
        <v>9.6229999999999993</v>
      </c>
      <c r="I187" s="176"/>
      <c r="L187" s="171"/>
      <c r="M187" s="177"/>
      <c r="N187" s="178"/>
      <c r="O187" s="178"/>
      <c r="P187" s="178"/>
      <c r="Q187" s="178"/>
      <c r="R187" s="178"/>
      <c r="S187" s="178"/>
      <c r="T187" s="179"/>
      <c r="AT187" s="173" t="s">
        <v>174</v>
      </c>
      <c r="AU187" s="173" t="s">
        <v>88</v>
      </c>
      <c r="AV187" s="13" t="s">
        <v>88</v>
      </c>
      <c r="AW187" s="13" t="s">
        <v>32</v>
      </c>
      <c r="AX187" s="13" t="s">
        <v>83</v>
      </c>
      <c r="AY187" s="173" t="s">
        <v>166</v>
      </c>
    </row>
    <row r="188" spans="1:65" s="12" customFormat="1" ht="22.9" customHeight="1">
      <c r="B188" s="143"/>
      <c r="D188" s="144" t="s">
        <v>75</v>
      </c>
      <c r="E188" s="154" t="s">
        <v>479</v>
      </c>
      <c r="F188" s="154" t="s">
        <v>480</v>
      </c>
      <c r="I188" s="146"/>
      <c r="J188" s="155">
        <f>BK188</f>
        <v>0</v>
      </c>
      <c r="L188" s="143"/>
      <c r="M188" s="148"/>
      <c r="N188" s="149"/>
      <c r="O188" s="149"/>
      <c r="P188" s="150">
        <f>SUM(P189:P196)</f>
        <v>0</v>
      </c>
      <c r="Q188" s="149"/>
      <c r="R188" s="150">
        <f>SUM(R189:R196)</f>
        <v>0</v>
      </c>
      <c r="S188" s="149"/>
      <c r="T188" s="151">
        <f>SUM(T189:T196)</f>
        <v>0</v>
      </c>
      <c r="AR188" s="144" t="s">
        <v>88</v>
      </c>
      <c r="AT188" s="152" t="s">
        <v>75</v>
      </c>
      <c r="AU188" s="152" t="s">
        <v>83</v>
      </c>
      <c r="AY188" s="144" t="s">
        <v>166</v>
      </c>
      <c r="BK188" s="153">
        <f>SUM(BK189:BK196)</f>
        <v>0</v>
      </c>
    </row>
    <row r="189" spans="1:65" s="2" customFormat="1" ht="33" customHeight="1">
      <c r="A189" s="33"/>
      <c r="B189" s="156"/>
      <c r="C189" s="157" t="s">
        <v>380</v>
      </c>
      <c r="D189" s="157" t="s">
        <v>168</v>
      </c>
      <c r="E189" s="158" t="s">
        <v>935</v>
      </c>
      <c r="F189" s="159" t="s">
        <v>936</v>
      </c>
      <c r="G189" s="160" t="s">
        <v>221</v>
      </c>
      <c r="H189" s="161">
        <v>6</v>
      </c>
      <c r="I189" s="162"/>
      <c r="J189" s="161">
        <f>ROUND(I189*H189,3)</f>
        <v>0</v>
      </c>
      <c r="K189" s="163"/>
      <c r="L189" s="34"/>
      <c r="M189" s="164" t="s">
        <v>1</v>
      </c>
      <c r="N189" s="165" t="s">
        <v>42</v>
      </c>
      <c r="O189" s="62"/>
      <c r="P189" s="166">
        <f>O189*H189</f>
        <v>0</v>
      </c>
      <c r="Q189" s="166">
        <v>0</v>
      </c>
      <c r="R189" s="166">
        <f>Q189*H189</f>
        <v>0</v>
      </c>
      <c r="S189" s="166">
        <v>0</v>
      </c>
      <c r="T189" s="167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8" t="s">
        <v>249</v>
      </c>
      <c r="AT189" s="168" t="s">
        <v>168</v>
      </c>
      <c r="AU189" s="168" t="s">
        <v>88</v>
      </c>
      <c r="AY189" s="18" t="s">
        <v>166</v>
      </c>
      <c r="BE189" s="169">
        <f>IF(N189="základná",J189,0)</f>
        <v>0</v>
      </c>
      <c r="BF189" s="169">
        <f>IF(N189="znížená",J189,0)</f>
        <v>0</v>
      </c>
      <c r="BG189" s="169">
        <f>IF(N189="zákl. prenesená",J189,0)</f>
        <v>0</v>
      </c>
      <c r="BH189" s="169">
        <f>IF(N189="zníž. prenesená",J189,0)</f>
        <v>0</v>
      </c>
      <c r="BI189" s="169">
        <f>IF(N189="nulová",J189,0)</f>
        <v>0</v>
      </c>
      <c r="BJ189" s="18" t="s">
        <v>88</v>
      </c>
      <c r="BK189" s="170">
        <f>ROUND(I189*H189,3)</f>
        <v>0</v>
      </c>
      <c r="BL189" s="18" t="s">
        <v>249</v>
      </c>
      <c r="BM189" s="168" t="s">
        <v>937</v>
      </c>
    </row>
    <row r="190" spans="1:65" s="13" customFormat="1">
      <c r="B190" s="171"/>
      <c r="D190" s="172" t="s">
        <v>174</v>
      </c>
      <c r="E190" s="173" t="s">
        <v>1</v>
      </c>
      <c r="F190" s="174" t="s">
        <v>938</v>
      </c>
      <c r="H190" s="175">
        <v>6</v>
      </c>
      <c r="I190" s="176"/>
      <c r="L190" s="171"/>
      <c r="M190" s="177"/>
      <c r="N190" s="178"/>
      <c r="O190" s="178"/>
      <c r="P190" s="178"/>
      <c r="Q190" s="178"/>
      <c r="R190" s="178"/>
      <c r="S190" s="178"/>
      <c r="T190" s="179"/>
      <c r="AT190" s="173" t="s">
        <v>174</v>
      </c>
      <c r="AU190" s="173" t="s">
        <v>88</v>
      </c>
      <c r="AV190" s="13" t="s">
        <v>88</v>
      </c>
      <c r="AW190" s="13" t="s">
        <v>32</v>
      </c>
      <c r="AX190" s="13" t="s">
        <v>83</v>
      </c>
      <c r="AY190" s="173" t="s">
        <v>166</v>
      </c>
    </row>
    <row r="191" spans="1:65" s="2" customFormat="1" ht="37.9" customHeight="1">
      <c r="A191" s="33"/>
      <c r="B191" s="156"/>
      <c r="C191" s="157" t="s">
        <v>384</v>
      </c>
      <c r="D191" s="157" t="s">
        <v>168</v>
      </c>
      <c r="E191" s="158" t="s">
        <v>939</v>
      </c>
      <c r="F191" s="159" t="s">
        <v>940</v>
      </c>
      <c r="G191" s="160" t="s">
        <v>221</v>
      </c>
      <c r="H191" s="161">
        <v>6</v>
      </c>
      <c r="I191" s="162"/>
      <c r="J191" s="161">
        <f>ROUND(I191*H191,3)</f>
        <v>0</v>
      </c>
      <c r="K191" s="163"/>
      <c r="L191" s="34"/>
      <c r="M191" s="164" t="s">
        <v>1</v>
      </c>
      <c r="N191" s="165" t="s">
        <v>42</v>
      </c>
      <c r="O191" s="62"/>
      <c r="P191" s="166">
        <f>O191*H191</f>
        <v>0</v>
      </c>
      <c r="Q191" s="166">
        <v>0</v>
      </c>
      <c r="R191" s="166">
        <f>Q191*H191</f>
        <v>0</v>
      </c>
      <c r="S191" s="166">
        <v>0</v>
      </c>
      <c r="T191" s="167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8" t="s">
        <v>249</v>
      </c>
      <c r="AT191" s="168" t="s">
        <v>168</v>
      </c>
      <c r="AU191" s="168" t="s">
        <v>88</v>
      </c>
      <c r="AY191" s="18" t="s">
        <v>166</v>
      </c>
      <c r="BE191" s="169">
        <f>IF(N191="základná",J191,0)</f>
        <v>0</v>
      </c>
      <c r="BF191" s="169">
        <f>IF(N191="znížená",J191,0)</f>
        <v>0</v>
      </c>
      <c r="BG191" s="169">
        <f>IF(N191="zákl. prenesená",J191,0)</f>
        <v>0</v>
      </c>
      <c r="BH191" s="169">
        <f>IF(N191="zníž. prenesená",J191,0)</f>
        <v>0</v>
      </c>
      <c r="BI191" s="169">
        <f>IF(N191="nulová",J191,0)</f>
        <v>0</v>
      </c>
      <c r="BJ191" s="18" t="s">
        <v>88</v>
      </c>
      <c r="BK191" s="170">
        <f>ROUND(I191*H191,3)</f>
        <v>0</v>
      </c>
      <c r="BL191" s="18" t="s">
        <v>249</v>
      </c>
      <c r="BM191" s="168" t="s">
        <v>941</v>
      </c>
    </row>
    <row r="192" spans="1:65" s="13" customFormat="1">
      <c r="B192" s="171"/>
      <c r="D192" s="172" t="s">
        <v>174</v>
      </c>
      <c r="E192" s="173" t="s">
        <v>1</v>
      </c>
      <c r="F192" s="174" t="s">
        <v>942</v>
      </c>
      <c r="H192" s="175">
        <v>2</v>
      </c>
      <c r="I192" s="176"/>
      <c r="L192" s="171"/>
      <c r="M192" s="177"/>
      <c r="N192" s="178"/>
      <c r="O192" s="178"/>
      <c r="P192" s="178"/>
      <c r="Q192" s="178"/>
      <c r="R192" s="178"/>
      <c r="S192" s="178"/>
      <c r="T192" s="179"/>
      <c r="AT192" s="173" t="s">
        <v>174</v>
      </c>
      <c r="AU192" s="173" t="s">
        <v>88</v>
      </c>
      <c r="AV192" s="13" t="s">
        <v>88</v>
      </c>
      <c r="AW192" s="13" t="s">
        <v>32</v>
      </c>
      <c r="AX192" s="13" t="s">
        <v>76</v>
      </c>
      <c r="AY192" s="173" t="s">
        <v>166</v>
      </c>
    </row>
    <row r="193" spans="1:65" s="13" customFormat="1">
      <c r="B193" s="171"/>
      <c r="D193" s="172" t="s">
        <v>174</v>
      </c>
      <c r="E193" s="173" t="s">
        <v>1</v>
      </c>
      <c r="F193" s="174" t="s">
        <v>943</v>
      </c>
      <c r="H193" s="175">
        <v>4</v>
      </c>
      <c r="I193" s="176"/>
      <c r="L193" s="171"/>
      <c r="M193" s="177"/>
      <c r="N193" s="178"/>
      <c r="O193" s="178"/>
      <c r="P193" s="178"/>
      <c r="Q193" s="178"/>
      <c r="R193" s="178"/>
      <c r="S193" s="178"/>
      <c r="T193" s="179"/>
      <c r="AT193" s="173" t="s">
        <v>174</v>
      </c>
      <c r="AU193" s="173" t="s">
        <v>88</v>
      </c>
      <c r="AV193" s="13" t="s">
        <v>88</v>
      </c>
      <c r="AW193" s="13" t="s">
        <v>32</v>
      </c>
      <c r="AX193" s="13" t="s">
        <v>76</v>
      </c>
      <c r="AY193" s="173" t="s">
        <v>166</v>
      </c>
    </row>
    <row r="194" spans="1:65" s="14" customFormat="1">
      <c r="B194" s="190"/>
      <c r="D194" s="172" t="s">
        <v>174</v>
      </c>
      <c r="E194" s="191" t="s">
        <v>1</v>
      </c>
      <c r="F194" s="192" t="s">
        <v>239</v>
      </c>
      <c r="H194" s="193">
        <v>6</v>
      </c>
      <c r="I194" s="194"/>
      <c r="L194" s="190"/>
      <c r="M194" s="195"/>
      <c r="N194" s="196"/>
      <c r="O194" s="196"/>
      <c r="P194" s="196"/>
      <c r="Q194" s="196"/>
      <c r="R194" s="196"/>
      <c r="S194" s="196"/>
      <c r="T194" s="197"/>
      <c r="AT194" s="191" t="s">
        <v>174</v>
      </c>
      <c r="AU194" s="191" t="s">
        <v>88</v>
      </c>
      <c r="AV194" s="14" t="s">
        <v>172</v>
      </c>
      <c r="AW194" s="14" t="s">
        <v>32</v>
      </c>
      <c r="AX194" s="14" t="s">
        <v>83</v>
      </c>
      <c r="AY194" s="191" t="s">
        <v>166</v>
      </c>
    </row>
    <row r="195" spans="1:65" s="2" customFormat="1" ht="37.9" customHeight="1">
      <c r="A195" s="33"/>
      <c r="B195" s="156"/>
      <c r="C195" s="157" t="s">
        <v>390</v>
      </c>
      <c r="D195" s="157" t="s">
        <v>168</v>
      </c>
      <c r="E195" s="158" t="s">
        <v>944</v>
      </c>
      <c r="F195" s="159" t="s">
        <v>945</v>
      </c>
      <c r="G195" s="160" t="s">
        <v>221</v>
      </c>
      <c r="H195" s="161">
        <v>2</v>
      </c>
      <c r="I195" s="162"/>
      <c r="J195" s="161">
        <f>ROUND(I195*H195,3)</f>
        <v>0</v>
      </c>
      <c r="K195" s="163"/>
      <c r="L195" s="34"/>
      <c r="M195" s="164" t="s">
        <v>1</v>
      </c>
      <c r="N195" s="165" t="s">
        <v>42</v>
      </c>
      <c r="O195" s="62"/>
      <c r="P195" s="166">
        <f>O195*H195</f>
        <v>0</v>
      </c>
      <c r="Q195" s="166">
        <v>0</v>
      </c>
      <c r="R195" s="166">
        <f>Q195*H195</f>
        <v>0</v>
      </c>
      <c r="S195" s="166">
        <v>0</v>
      </c>
      <c r="T195" s="167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8" t="s">
        <v>249</v>
      </c>
      <c r="AT195" s="168" t="s">
        <v>168</v>
      </c>
      <c r="AU195" s="168" t="s">
        <v>88</v>
      </c>
      <c r="AY195" s="18" t="s">
        <v>166</v>
      </c>
      <c r="BE195" s="169">
        <f>IF(N195="základná",J195,0)</f>
        <v>0</v>
      </c>
      <c r="BF195" s="169">
        <f>IF(N195="znížená",J195,0)</f>
        <v>0</v>
      </c>
      <c r="BG195" s="169">
        <f>IF(N195="zákl. prenesená",J195,0)</f>
        <v>0</v>
      </c>
      <c r="BH195" s="169">
        <f>IF(N195="zníž. prenesená",J195,0)</f>
        <v>0</v>
      </c>
      <c r="BI195" s="169">
        <f>IF(N195="nulová",J195,0)</f>
        <v>0</v>
      </c>
      <c r="BJ195" s="18" t="s">
        <v>88</v>
      </c>
      <c r="BK195" s="170">
        <f>ROUND(I195*H195,3)</f>
        <v>0</v>
      </c>
      <c r="BL195" s="18" t="s">
        <v>249</v>
      </c>
      <c r="BM195" s="168" t="s">
        <v>946</v>
      </c>
    </row>
    <row r="196" spans="1:65" s="13" customFormat="1">
      <c r="B196" s="171"/>
      <c r="D196" s="172" t="s">
        <v>174</v>
      </c>
      <c r="E196" s="173" t="s">
        <v>1</v>
      </c>
      <c r="F196" s="174" t="s">
        <v>947</v>
      </c>
      <c r="H196" s="175">
        <v>2</v>
      </c>
      <c r="I196" s="176"/>
      <c r="L196" s="171"/>
      <c r="M196" s="177"/>
      <c r="N196" s="178"/>
      <c r="O196" s="178"/>
      <c r="P196" s="178"/>
      <c r="Q196" s="178"/>
      <c r="R196" s="178"/>
      <c r="S196" s="178"/>
      <c r="T196" s="179"/>
      <c r="AT196" s="173" t="s">
        <v>174</v>
      </c>
      <c r="AU196" s="173" t="s">
        <v>88</v>
      </c>
      <c r="AV196" s="13" t="s">
        <v>88</v>
      </c>
      <c r="AW196" s="13" t="s">
        <v>32</v>
      </c>
      <c r="AX196" s="13" t="s">
        <v>83</v>
      </c>
      <c r="AY196" s="173" t="s">
        <v>166</v>
      </c>
    </row>
    <row r="197" spans="1:65" s="12" customFormat="1" ht="22.9" customHeight="1">
      <c r="B197" s="143"/>
      <c r="D197" s="144" t="s">
        <v>75</v>
      </c>
      <c r="E197" s="154" t="s">
        <v>948</v>
      </c>
      <c r="F197" s="154" t="s">
        <v>949</v>
      </c>
      <c r="I197" s="146"/>
      <c r="J197" s="155">
        <f>BK197</f>
        <v>0</v>
      </c>
      <c r="L197" s="143"/>
      <c r="M197" s="148"/>
      <c r="N197" s="149"/>
      <c r="O197" s="149"/>
      <c r="P197" s="150">
        <f>SUM(P198:P201)</f>
        <v>0</v>
      </c>
      <c r="Q197" s="149"/>
      <c r="R197" s="150">
        <f>SUM(R198:R201)</f>
        <v>8.9999999999999998E-4</v>
      </c>
      <c r="S197" s="149"/>
      <c r="T197" s="151">
        <f>SUM(T198:T201)</f>
        <v>0</v>
      </c>
      <c r="AR197" s="144" t="s">
        <v>88</v>
      </c>
      <c r="AT197" s="152" t="s">
        <v>75</v>
      </c>
      <c r="AU197" s="152" t="s">
        <v>83</v>
      </c>
      <c r="AY197" s="144" t="s">
        <v>166</v>
      </c>
      <c r="BK197" s="153">
        <f>SUM(BK198:BK201)</f>
        <v>0</v>
      </c>
    </row>
    <row r="198" spans="1:65" s="2" customFormat="1" ht="24.2" customHeight="1">
      <c r="A198" s="33"/>
      <c r="B198" s="156"/>
      <c r="C198" s="157" t="s">
        <v>398</v>
      </c>
      <c r="D198" s="157" t="s">
        <v>168</v>
      </c>
      <c r="E198" s="158" t="s">
        <v>950</v>
      </c>
      <c r="F198" s="159" t="s">
        <v>951</v>
      </c>
      <c r="G198" s="160" t="s">
        <v>171</v>
      </c>
      <c r="H198" s="161">
        <v>6</v>
      </c>
      <c r="I198" s="162"/>
      <c r="J198" s="161">
        <f>ROUND(I198*H198,3)</f>
        <v>0</v>
      </c>
      <c r="K198" s="163"/>
      <c r="L198" s="34"/>
      <c r="M198" s="164" t="s">
        <v>1</v>
      </c>
      <c r="N198" s="165" t="s">
        <v>42</v>
      </c>
      <c r="O198" s="62"/>
      <c r="P198" s="166">
        <f>O198*H198</f>
        <v>0</v>
      </c>
      <c r="Q198" s="166">
        <v>1.4999999999999999E-4</v>
      </c>
      <c r="R198" s="166">
        <f>Q198*H198</f>
        <v>8.9999999999999998E-4</v>
      </c>
      <c r="S198" s="166">
        <v>0</v>
      </c>
      <c r="T198" s="167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8" t="s">
        <v>249</v>
      </c>
      <c r="AT198" s="168" t="s">
        <v>168</v>
      </c>
      <c r="AU198" s="168" t="s">
        <v>88</v>
      </c>
      <c r="AY198" s="18" t="s">
        <v>166</v>
      </c>
      <c r="BE198" s="169">
        <f>IF(N198="základná",J198,0)</f>
        <v>0</v>
      </c>
      <c r="BF198" s="169">
        <f>IF(N198="znížená",J198,0)</f>
        <v>0</v>
      </c>
      <c r="BG198" s="169">
        <f>IF(N198="zákl. prenesená",J198,0)</f>
        <v>0</v>
      </c>
      <c r="BH198" s="169">
        <f>IF(N198="zníž. prenesená",J198,0)</f>
        <v>0</v>
      </c>
      <c r="BI198" s="169">
        <f>IF(N198="nulová",J198,0)</f>
        <v>0</v>
      </c>
      <c r="BJ198" s="18" t="s">
        <v>88</v>
      </c>
      <c r="BK198" s="170">
        <f>ROUND(I198*H198,3)</f>
        <v>0</v>
      </c>
      <c r="BL198" s="18" t="s">
        <v>249</v>
      </c>
      <c r="BM198" s="168" t="s">
        <v>952</v>
      </c>
    </row>
    <row r="199" spans="1:65" s="13" customFormat="1">
      <c r="B199" s="171"/>
      <c r="D199" s="172" t="s">
        <v>174</v>
      </c>
      <c r="E199" s="173" t="s">
        <v>1</v>
      </c>
      <c r="F199" s="174" t="s">
        <v>953</v>
      </c>
      <c r="H199" s="175">
        <v>6</v>
      </c>
      <c r="I199" s="176"/>
      <c r="L199" s="171"/>
      <c r="M199" s="177"/>
      <c r="N199" s="178"/>
      <c r="O199" s="178"/>
      <c r="P199" s="178"/>
      <c r="Q199" s="178"/>
      <c r="R199" s="178"/>
      <c r="S199" s="178"/>
      <c r="T199" s="179"/>
      <c r="AT199" s="173" t="s">
        <v>174</v>
      </c>
      <c r="AU199" s="173" t="s">
        <v>88</v>
      </c>
      <c r="AV199" s="13" t="s">
        <v>88</v>
      </c>
      <c r="AW199" s="13" t="s">
        <v>32</v>
      </c>
      <c r="AX199" s="13" t="s">
        <v>83</v>
      </c>
      <c r="AY199" s="173" t="s">
        <v>166</v>
      </c>
    </row>
    <row r="200" spans="1:65" s="2" customFormat="1" ht="24.2" customHeight="1">
      <c r="A200" s="33"/>
      <c r="B200" s="156"/>
      <c r="C200" s="157" t="s">
        <v>405</v>
      </c>
      <c r="D200" s="157" t="s">
        <v>168</v>
      </c>
      <c r="E200" s="158" t="s">
        <v>954</v>
      </c>
      <c r="F200" s="159" t="s">
        <v>955</v>
      </c>
      <c r="G200" s="160" t="s">
        <v>171</v>
      </c>
      <c r="H200" s="161">
        <v>6</v>
      </c>
      <c r="I200" s="162"/>
      <c r="J200" s="161">
        <f>ROUND(I200*H200,3)</f>
        <v>0</v>
      </c>
      <c r="K200" s="163"/>
      <c r="L200" s="34"/>
      <c r="M200" s="164" t="s">
        <v>1</v>
      </c>
      <c r="N200" s="165" t="s">
        <v>42</v>
      </c>
      <c r="O200" s="62"/>
      <c r="P200" s="166">
        <f>O200*H200</f>
        <v>0</v>
      </c>
      <c r="Q200" s="166">
        <v>0</v>
      </c>
      <c r="R200" s="166">
        <f>Q200*H200</f>
        <v>0</v>
      </c>
      <c r="S200" s="166">
        <v>0</v>
      </c>
      <c r="T200" s="167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8" t="s">
        <v>249</v>
      </c>
      <c r="AT200" s="168" t="s">
        <v>168</v>
      </c>
      <c r="AU200" s="168" t="s">
        <v>88</v>
      </c>
      <c r="AY200" s="18" t="s">
        <v>166</v>
      </c>
      <c r="BE200" s="169">
        <f>IF(N200="základná",J200,0)</f>
        <v>0</v>
      </c>
      <c r="BF200" s="169">
        <f>IF(N200="znížená",J200,0)</f>
        <v>0</v>
      </c>
      <c r="BG200" s="169">
        <f>IF(N200="zákl. prenesená",J200,0)</f>
        <v>0</v>
      </c>
      <c r="BH200" s="169">
        <f>IF(N200="zníž. prenesená",J200,0)</f>
        <v>0</v>
      </c>
      <c r="BI200" s="169">
        <f>IF(N200="nulová",J200,0)</f>
        <v>0</v>
      </c>
      <c r="BJ200" s="18" t="s">
        <v>88</v>
      </c>
      <c r="BK200" s="170">
        <f>ROUND(I200*H200,3)</f>
        <v>0</v>
      </c>
      <c r="BL200" s="18" t="s">
        <v>249</v>
      </c>
      <c r="BM200" s="168" t="s">
        <v>956</v>
      </c>
    </row>
    <row r="201" spans="1:65" s="13" customFormat="1">
      <c r="B201" s="171"/>
      <c r="D201" s="172" t="s">
        <v>174</v>
      </c>
      <c r="E201" s="173" t="s">
        <v>1</v>
      </c>
      <c r="F201" s="174" t="s">
        <v>953</v>
      </c>
      <c r="H201" s="175">
        <v>6</v>
      </c>
      <c r="I201" s="176"/>
      <c r="L201" s="171"/>
      <c r="M201" s="218"/>
      <c r="N201" s="219"/>
      <c r="O201" s="219"/>
      <c r="P201" s="219"/>
      <c r="Q201" s="219"/>
      <c r="R201" s="219"/>
      <c r="S201" s="219"/>
      <c r="T201" s="220"/>
      <c r="AT201" s="173" t="s">
        <v>174</v>
      </c>
      <c r="AU201" s="173" t="s">
        <v>88</v>
      </c>
      <c r="AV201" s="13" t="s">
        <v>88</v>
      </c>
      <c r="AW201" s="13" t="s">
        <v>32</v>
      </c>
      <c r="AX201" s="13" t="s">
        <v>83</v>
      </c>
      <c r="AY201" s="173" t="s">
        <v>166</v>
      </c>
    </row>
    <row r="202" spans="1:65" s="2" customFormat="1" ht="6.95" customHeight="1">
      <c r="A202" s="33"/>
      <c r="B202" s="51"/>
      <c r="C202" s="52"/>
      <c r="D202" s="52"/>
      <c r="E202" s="52"/>
      <c r="F202" s="52"/>
      <c r="G202" s="52"/>
      <c r="H202" s="52"/>
      <c r="I202" s="52"/>
      <c r="J202" s="52"/>
      <c r="K202" s="52"/>
      <c r="L202" s="34"/>
      <c r="M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</row>
  </sheetData>
  <autoFilter ref="C131:K201" xr:uid="{00000000-0009-0000-0000-000005000000}"/>
  <mergeCells count="15"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536"/>
  <sheetViews>
    <sheetView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115</v>
      </c>
    </row>
    <row r="3" spans="1:46" s="1" customFormat="1" ht="6.95" hidden="1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hidden="1" customHeight="1">
      <c r="B4" s="21"/>
      <c r="D4" s="22" t="s">
        <v>134</v>
      </c>
      <c r="L4" s="21"/>
      <c r="M4" s="102" t="s">
        <v>9</v>
      </c>
      <c r="AT4" s="18" t="s">
        <v>3</v>
      </c>
    </row>
    <row r="5" spans="1:46" s="1" customFormat="1" ht="6.95" hidden="1" customHeight="1">
      <c r="B5" s="21"/>
      <c r="L5" s="21"/>
    </row>
    <row r="6" spans="1:46" s="1" customFormat="1" ht="12" hidden="1" customHeight="1">
      <c r="B6" s="21"/>
      <c r="D6" s="28" t="s">
        <v>14</v>
      </c>
      <c r="L6" s="21"/>
    </row>
    <row r="7" spans="1:46" s="1" customFormat="1" ht="16.5" hidden="1" customHeight="1">
      <c r="B7" s="21"/>
      <c r="E7" s="281" t="str">
        <f>Rekapitulácia!K6</f>
        <v>Syráreň - sociálne zázemie 2. NP</v>
      </c>
      <c r="F7" s="282"/>
      <c r="G7" s="282"/>
      <c r="H7" s="282"/>
      <c r="L7" s="21"/>
    </row>
    <row r="8" spans="1:46" ht="12.75" hidden="1">
      <c r="B8" s="21"/>
      <c r="D8" s="28" t="s">
        <v>135</v>
      </c>
      <c r="L8" s="21"/>
    </row>
    <row r="9" spans="1:46" s="1" customFormat="1" ht="16.5" hidden="1" customHeight="1">
      <c r="B9" s="21"/>
      <c r="E9" s="281" t="s">
        <v>760</v>
      </c>
      <c r="F9" s="245"/>
      <c r="G9" s="245"/>
      <c r="H9" s="245"/>
      <c r="L9" s="21"/>
    </row>
    <row r="10" spans="1:46" s="1" customFormat="1" ht="12" hidden="1" customHeight="1">
      <c r="B10" s="21"/>
      <c r="D10" s="28" t="s">
        <v>137</v>
      </c>
      <c r="L10" s="21"/>
    </row>
    <row r="11" spans="1:46" s="2" customFormat="1" ht="16.5" hidden="1" customHeight="1">
      <c r="A11" s="33"/>
      <c r="B11" s="34"/>
      <c r="C11" s="33"/>
      <c r="D11" s="33"/>
      <c r="E11" s="283" t="s">
        <v>761</v>
      </c>
      <c r="F11" s="284"/>
      <c r="G11" s="284"/>
      <c r="H11" s="284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hidden="1" customHeight="1">
      <c r="A12" s="33"/>
      <c r="B12" s="34"/>
      <c r="C12" s="33"/>
      <c r="D12" s="28" t="s">
        <v>139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hidden="1" customHeight="1">
      <c r="A13" s="33"/>
      <c r="B13" s="34"/>
      <c r="C13" s="33"/>
      <c r="D13" s="33"/>
      <c r="E13" s="272" t="s">
        <v>957</v>
      </c>
      <c r="F13" s="284"/>
      <c r="G13" s="284"/>
      <c r="H13" s="284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idden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hidden="1" customHeight="1">
      <c r="A15" s="33"/>
      <c r="B15" s="34"/>
      <c r="C15" s="33"/>
      <c r="D15" s="28" t="s">
        <v>16</v>
      </c>
      <c r="E15" s="33"/>
      <c r="F15" s="26" t="s">
        <v>1</v>
      </c>
      <c r="G15" s="33"/>
      <c r="H15" s="33"/>
      <c r="I15" s="28" t="s">
        <v>17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hidden="1" customHeight="1">
      <c r="A16" s="33"/>
      <c r="B16" s="34"/>
      <c r="C16" s="33"/>
      <c r="D16" s="28" t="s">
        <v>18</v>
      </c>
      <c r="E16" s="33"/>
      <c r="F16" s="26" t="s">
        <v>19</v>
      </c>
      <c r="G16" s="33"/>
      <c r="H16" s="33"/>
      <c r="I16" s="28" t="s">
        <v>20</v>
      </c>
      <c r="J16" s="59">
        <f>Rekapitulácia!AN8</f>
        <v>44612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" hidden="1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hidden="1" customHeight="1">
      <c r="A18" s="33"/>
      <c r="B18" s="34"/>
      <c r="C18" s="33"/>
      <c r="D18" s="28" t="s">
        <v>21</v>
      </c>
      <c r="E18" s="33"/>
      <c r="F18" s="33"/>
      <c r="G18" s="33"/>
      <c r="H18" s="33"/>
      <c r="I18" s="28" t="s">
        <v>22</v>
      </c>
      <c r="J18" s="26" t="s">
        <v>23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hidden="1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26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5" hidden="1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hidden="1" customHeight="1">
      <c r="A21" s="33"/>
      <c r="B21" s="34"/>
      <c r="C21" s="33"/>
      <c r="D21" s="28" t="s">
        <v>27</v>
      </c>
      <c r="E21" s="33"/>
      <c r="F21" s="33"/>
      <c r="G21" s="33"/>
      <c r="H21" s="33"/>
      <c r="I21" s="28" t="s">
        <v>22</v>
      </c>
      <c r="J21" s="29" t="str">
        <f>Rekapitulácia!AN13</f>
        <v>Vyplň údaj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hidden="1" customHeight="1">
      <c r="A22" s="33"/>
      <c r="B22" s="34"/>
      <c r="C22" s="33"/>
      <c r="D22" s="33"/>
      <c r="E22" s="285" t="str">
        <f>Rekapitulácia!E14</f>
        <v>Vyplň údaj</v>
      </c>
      <c r="F22" s="263"/>
      <c r="G22" s="263"/>
      <c r="H22" s="263"/>
      <c r="I22" s="28" t="s">
        <v>25</v>
      </c>
      <c r="J22" s="29" t="str">
        <f>Rekapitulácia!AN14</f>
        <v>Vyplň údaj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5" hidden="1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hidden="1" customHeight="1">
      <c r="A24" s="33"/>
      <c r="B24" s="34"/>
      <c r="C24" s="33"/>
      <c r="D24" s="28" t="s">
        <v>29</v>
      </c>
      <c r="E24" s="33"/>
      <c r="F24" s="33"/>
      <c r="G24" s="33"/>
      <c r="H24" s="33"/>
      <c r="I24" s="28" t="s">
        <v>22</v>
      </c>
      <c r="J24" s="26" t="s">
        <v>30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hidden="1" customHeight="1">
      <c r="A25" s="33"/>
      <c r="B25" s="34"/>
      <c r="C25" s="33"/>
      <c r="D25" s="33"/>
      <c r="E25" s="26" t="s">
        <v>31</v>
      </c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5" hidden="1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hidden="1" customHeight="1">
      <c r="A27" s="33"/>
      <c r="B27" s="34"/>
      <c r="C27" s="33"/>
      <c r="D27" s="28" t="s">
        <v>34</v>
      </c>
      <c r="E27" s="33"/>
      <c r="F27" s="33"/>
      <c r="G27" s="33"/>
      <c r="H27" s="33"/>
      <c r="I27" s="28" t="s">
        <v>22</v>
      </c>
      <c r="J27" s="26" t="s">
        <v>1</v>
      </c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hidden="1" customHeight="1">
      <c r="A28" s="33"/>
      <c r="B28" s="34"/>
      <c r="C28" s="33"/>
      <c r="D28" s="33"/>
      <c r="E28" s="26" t="s">
        <v>31</v>
      </c>
      <c r="F28" s="33"/>
      <c r="G28" s="33"/>
      <c r="H28" s="33"/>
      <c r="I28" s="28" t="s">
        <v>25</v>
      </c>
      <c r="J28" s="26" t="s">
        <v>1</v>
      </c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hidden="1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hidden="1" customHeight="1">
      <c r="A30" s="33"/>
      <c r="B30" s="34"/>
      <c r="C30" s="33"/>
      <c r="D30" s="28" t="s">
        <v>35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hidden="1" customHeight="1">
      <c r="A31" s="104"/>
      <c r="B31" s="105"/>
      <c r="C31" s="104"/>
      <c r="D31" s="104"/>
      <c r="E31" s="267" t="s">
        <v>1</v>
      </c>
      <c r="F31" s="267"/>
      <c r="G31" s="267"/>
      <c r="H31" s="267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5" hidden="1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hidden="1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hidden="1" customHeight="1">
      <c r="A34" s="33"/>
      <c r="B34" s="34"/>
      <c r="C34" s="33"/>
      <c r="D34" s="107" t="s">
        <v>36</v>
      </c>
      <c r="E34" s="33"/>
      <c r="F34" s="33"/>
      <c r="G34" s="33"/>
      <c r="H34" s="33"/>
      <c r="I34" s="33"/>
      <c r="J34" s="75">
        <f>ROUND(J141,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5" hidden="1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33"/>
      <c r="F36" s="37" t="s">
        <v>38</v>
      </c>
      <c r="G36" s="33"/>
      <c r="H36" s="33"/>
      <c r="I36" s="37" t="s">
        <v>37</v>
      </c>
      <c r="J36" s="37" t="s">
        <v>39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103" t="s">
        <v>40</v>
      </c>
      <c r="E37" s="39" t="s">
        <v>41</v>
      </c>
      <c r="F37" s="108">
        <f>ROUND((SUM(BE141:BE535)),  2)</f>
        <v>0</v>
      </c>
      <c r="G37" s="109"/>
      <c r="H37" s="109"/>
      <c r="I37" s="110">
        <v>0.2</v>
      </c>
      <c r="J37" s="108">
        <f>ROUND(((SUM(BE141:BE535))*I37),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39" t="s">
        <v>42</v>
      </c>
      <c r="F38" s="108">
        <f>ROUND((SUM(BF141:BF535)),  2)</f>
        <v>0</v>
      </c>
      <c r="G38" s="109"/>
      <c r="H38" s="109"/>
      <c r="I38" s="110">
        <v>0.2</v>
      </c>
      <c r="J38" s="108">
        <f>ROUND(((SUM(BF141:BF535))*I38),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43</v>
      </c>
      <c r="F39" s="111">
        <f>ROUND((SUM(BG141:BG535)),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hidden="1" customHeight="1">
      <c r="A40" s="33"/>
      <c r="B40" s="34"/>
      <c r="C40" s="33"/>
      <c r="D40" s="33"/>
      <c r="E40" s="28" t="s">
        <v>44</v>
      </c>
      <c r="F40" s="111">
        <f>ROUND((SUM(BH141:BH535)),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5" hidden="1" customHeight="1">
      <c r="A41" s="33"/>
      <c r="B41" s="34"/>
      <c r="C41" s="33"/>
      <c r="D41" s="33"/>
      <c r="E41" s="39" t="s">
        <v>45</v>
      </c>
      <c r="F41" s="108">
        <f>ROUND((SUM(BI141:BI535)),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5" hidden="1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hidden="1" customHeight="1">
      <c r="A43" s="33"/>
      <c r="B43" s="34"/>
      <c r="C43" s="113"/>
      <c r="D43" s="114" t="s">
        <v>46</v>
      </c>
      <c r="E43" s="64"/>
      <c r="F43" s="64"/>
      <c r="G43" s="115" t="s">
        <v>47</v>
      </c>
      <c r="H43" s="116" t="s">
        <v>48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5" hidden="1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5" hidden="1" customHeight="1">
      <c r="B45" s="21"/>
      <c r="L45" s="21"/>
    </row>
    <row r="46" spans="1:31" s="1" customFormat="1" ht="14.45" hidden="1" customHeight="1">
      <c r="B46" s="21"/>
      <c r="L46" s="21"/>
    </row>
    <row r="47" spans="1:31" s="1" customFormat="1" ht="14.45" hidden="1" customHeight="1">
      <c r="B47" s="21"/>
      <c r="L47" s="21"/>
    </row>
    <row r="48" spans="1:31" s="1" customFormat="1" ht="14.45" hidden="1" customHeight="1">
      <c r="B48" s="21"/>
      <c r="L48" s="21"/>
    </row>
    <row r="49" spans="1:31" s="1" customFormat="1" ht="14.45" hidden="1" customHeight="1">
      <c r="B49" s="21"/>
      <c r="L49" s="21"/>
    </row>
    <row r="50" spans="1:31" s="2" customFormat="1" ht="14.45" hidden="1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idden="1">
      <c r="B51" s="21"/>
      <c r="L51" s="21"/>
    </row>
    <row r="52" spans="1:31" hidden="1">
      <c r="B52" s="21"/>
      <c r="L52" s="21"/>
    </row>
    <row r="53" spans="1:31" hidden="1">
      <c r="B53" s="21"/>
      <c r="L53" s="21"/>
    </row>
    <row r="54" spans="1:31" hidden="1">
      <c r="B54" s="21"/>
      <c r="L54" s="21"/>
    </row>
    <row r="55" spans="1:31" hidden="1">
      <c r="B55" s="21"/>
      <c r="L55" s="21"/>
    </row>
    <row r="56" spans="1:31" hidden="1">
      <c r="B56" s="21"/>
      <c r="L56" s="21"/>
    </row>
    <row r="57" spans="1:31" hidden="1">
      <c r="B57" s="21"/>
      <c r="L57" s="21"/>
    </row>
    <row r="58" spans="1:31" hidden="1">
      <c r="B58" s="21"/>
      <c r="L58" s="21"/>
    </row>
    <row r="59" spans="1:31" hidden="1">
      <c r="B59" s="21"/>
      <c r="L59" s="21"/>
    </row>
    <row r="60" spans="1:31" hidden="1">
      <c r="B60" s="21"/>
      <c r="L60" s="21"/>
    </row>
    <row r="61" spans="1:31" s="2" customFormat="1" ht="12.75" hidden="1">
      <c r="A61" s="33"/>
      <c r="B61" s="34"/>
      <c r="C61" s="33"/>
      <c r="D61" s="49" t="s">
        <v>51</v>
      </c>
      <c r="E61" s="36"/>
      <c r="F61" s="119" t="s">
        <v>52</v>
      </c>
      <c r="G61" s="49" t="s">
        <v>51</v>
      </c>
      <c r="H61" s="36"/>
      <c r="I61" s="36"/>
      <c r="J61" s="120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idden="1">
      <c r="B62" s="21"/>
      <c r="L62" s="21"/>
    </row>
    <row r="63" spans="1:31" hidden="1">
      <c r="B63" s="21"/>
      <c r="L63" s="21"/>
    </row>
    <row r="64" spans="1:31" hidden="1">
      <c r="B64" s="21"/>
      <c r="L64" s="21"/>
    </row>
    <row r="65" spans="1:31" s="2" customFormat="1" ht="12.75" hidden="1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idden="1">
      <c r="B66" s="21"/>
      <c r="L66" s="21"/>
    </row>
    <row r="67" spans="1:31" hidden="1">
      <c r="B67" s="21"/>
      <c r="L67" s="21"/>
    </row>
    <row r="68" spans="1:31" hidden="1">
      <c r="B68" s="21"/>
      <c r="L68" s="21"/>
    </row>
    <row r="69" spans="1:31" hidden="1">
      <c r="B69" s="21"/>
      <c r="L69" s="21"/>
    </row>
    <row r="70" spans="1:31" hidden="1">
      <c r="B70" s="21"/>
      <c r="L70" s="21"/>
    </row>
    <row r="71" spans="1:31" hidden="1">
      <c r="B71" s="21"/>
      <c r="L71" s="21"/>
    </row>
    <row r="72" spans="1:31" hidden="1">
      <c r="B72" s="21"/>
      <c r="L72" s="21"/>
    </row>
    <row r="73" spans="1:31" hidden="1">
      <c r="B73" s="21"/>
      <c r="L73" s="21"/>
    </row>
    <row r="74" spans="1:31" hidden="1">
      <c r="B74" s="21"/>
      <c r="L74" s="21"/>
    </row>
    <row r="75" spans="1:31" hidden="1">
      <c r="B75" s="21"/>
      <c r="L75" s="21"/>
    </row>
    <row r="76" spans="1:31" s="2" customFormat="1" ht="12.75" hidden="1">
      <c r="A76" s="33"/>
      <c r="B76" s="34"/>
      <c r="C76" s="33"/>
      <c r="D76" s="49" t="s">
        <v>51</v>
      </c>
      <c r="E76" s="36"/>
      <c r="F76" s="119" t="s">
        <v>52</v>
      </c>
      <c r="G76" s="49" t="s">
        <v>51</v>
      </c>
      <c r="H76" s="36"/>
      <c r="I76" s="36"/>
      <c r="J76" s="120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hidden="1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idden="1"/>
    <row r="79" spans="1:31" hidden="1"/>
    <row r="80" spans="1:31" hidden="1"/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141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81" t="str">
        <f>E7</f>
        <v>Syráreň - sociálne zázemie 2. NP</v>
      </c>
      <c r="F85" s="282"/>
      <c r="G85" s="282"/>
      <c r="H85" s="282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135</v>
      </c>
      <c r="L86" s="21"/>
    </row>
    <row r="87" spans="1:31" s="1" customFormat="1" ht="16.5" customHeight="1">
      <c r="B87" s="21"/>
      <c r="E87" s="281" t="s">
        <v>760</v>
      </c>
      <c r="F87" s="245"/>
      <c r="G87" s="245"/>
      <c r="H87" s="245"/>
      <c r="L87" s="21"/>
    </row>
    <row r="88" spans="1:31" s="1" customFormat="1" ht="12" customHeight="1">
      <c r="B88" s="21"/>
      <c r="C88" s="28" t="s">
        <v>137</v>
      </c>
      <c r="L88" s="21"/>
    </row>
    <row r="89" spans="1:31" s="2" customFormat="1" ht="16.5" customHeight="1">
      <c r="A89" s="33"/>
      <c r="B89" s="34"/>
      <c r="C89" s="33"/>
      <c r="D89" s="33"/>
      <c r="E89" s="283" t="s">
        <v>761</v>
      </c>
      <c r="F89" s="284"/>
      <c r="G89" s="284"/>
      <c r="H89" s="284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139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72" t="str">
        <f>E13</f>
        <v>2022-03213 - 2.1.3 Stavebná časť</v>
      </c>
      <c r="F91" s="284"/>
      <c r="G91" s="284"/>
      <c r="H91" s="284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18</v>
      </c>
      <c r="D93" s="33"/>
      <c r="E93" s="33"/>
      <c r="F93" s="26" t="str">
        <f>F16</f>
        <v>Bánovce na Bebravou</v>
      </c>
      <c r="G93" s="33"/>
      <c r="H93" s="33"/>
      <c r="I93" s="28" t="s">
        <v>20</v>
      </c>
      <c r="J93" s="59">
        <f>IF(J16="","",J16)</f>
        <v>44612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5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5.2" customHeight="1">
      <c r="A95" s="33"/>
      <c r="B95" s="34"/>
      <c r="C95" s="28" t="s">
        <v>21</v>
      </c>
      <c r="D95" s="33"/>
      <c r="E95" s="33"/>
      <c r="F95" s="26" t="str">
        <f>E19</f>
        <v>MILSY a.s.</v>
      </c>
      <c r="G95" s="33"/>
      <c r="H95" s="33"/>
      <c r="I95" s="28" t="s">
        <v>29</v>
      </c>
      <c r="J95" s="31" t="str">
        <f>E25</f>
        <v>Ing. Ivan Leitmann</v>
      </c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2" customHeight="1">
      <c r="A96" s="33"/>
      <c r="B96" s="34"/>
      <c r="C96" s="28" t="s">
        <v>27</v>
      </c>
      <c r="D96" s="33"/>
      <c r="E96" s="33"/>
      <c r="F96" s="26" t="str">
        <f>IF(E22="","",E22)</f>
        <v>Vyplň údaj</v>
      </c>
      <c r="G96" s="33"/>
      <c r="H96" s="33"/>
      <c r="I96" s="28" t="s">
        <v>34</v>
      </c>
      <c r="J96" s="31" t="str">
        <f>E28</f>
        <v>Ing. Ivan Leitmann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142</v>
      </c>
      <c r="D98" s="113"/>
      <c r="E98" s="113"/>
      <c r="F98" s="113"/>
      <c r="G98" s="113"/>
      <c r="H98" s="113"/>
      <c r="I98" s="113"/>
      <c r="J98" s="122" t="s">
        <v>143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" customHeight="1">
      <c r="A100" s="33"/>
      <c r="B100" s="34"/>
      <c r="C100" s="123" t="s">
        <v>144</v>
      </c>
      <c r="D100" s="33"/>
      <c r="E100" s="33"/>
      <c r="F100" s="33"/>
      <c r="G100" s="33"/>
      <c r="H100" s="33"/>
      <c r="I100" s="33"/>
      <c r="J100" s="75">
        <f>J141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145</v>
      </c>
    </row>
    <row r="101" spans="1:47" s="9" customFormat="1" ht="24.95" customHeight="1">
      <c r="B101" s="124"/>
      <c r="D101" s="125" t="s">
        <v>146</v>
      </c>
      <c r="E101" s="126"/>
      <c r="F101" s="126"/>
      <c r="G101" s="126"/>
      <c r="H101" s="126"/>
      <c r="I101" s="126"/>
      <c r="J101" s="127">
        <f>J142</f>
        <v>0</v>
      </c>
      <c r="L101" s="124"/>
    </row>
    <row r="102" spans="1:47" s="10" customFormat="1" ht="19.899999999999999" customHeight="1">
      <c r="B102" s="128"/>
      <c r="D102" s="129" t="s">
        <v>265</v>
      </c>
      <c r="E102" s="130"/>
      <c r="F102" s="130"/>
      <c r="G102" s="130"/>
      <c r="H102" s="130"/>
      <c r="I102" s="130"/>
      <c r="J102" s="131">
        <f>J143</f>
        <v>0</v>
      </c>
      <c r="L102" s="128"/>
    </row>
    <row r="103" spans="1:47" s="10" customFormat="1" ht="19.899999999999999" customHeight="1">
      <c r="B103" s="128"/>
      <c r="D103" s="129" t="s">
        <v>266</v>
      </c>
      <c r="E103" s="130"/>
      <c r="F103" s="130"/>
      <c r="G103" s="130"/>
      <c r="H103" s="130"/>
      <c r="I103" s="130"/>
      <c r="J103" s="131">
        <f>J179</f>
        <v>0</v>
      </c>
      <c r="L103" s="128"/>
    </row>
    <row r="104" spans="1:47" s="10" customFormat="1" ht="19.899999999999999" customHeight="1">
      <c r="B104" s="128"/>
      <c r="D104" s="129" t="s">
        <v>150</v>
      </c>
      <c r="E104" s="130"/>
      <c r="F104" s="130"/>
      <c r="G104" s="130"/>
      <c r="H104" s="130"/>
      <c r="I104" s="130"/>
      <c r="J104" s="131">
        <f>J230</f>
        <v>0</v>
      </c>
      <c r="L104" s="128"/>
    </row>
    <row r="105" spans="1:47" s="10" customFormat="1" ht="19.899999999999999" customHeight="1">
      <c r="B105" s="128"/>
      <c r="D105" s="129" t="s">
        <v>151</v>
      </c>
      <c r="E105" s="130"/>
      <c r="F105" s="130"/>
      <c r="G105" s="130"/>
      <c r="H105" s="130"/>
      <c r="I105" s="130"/>
      <c r="J105" s="131">
        <f>J255</f>
        <v>0</v>
      </c>
      <c r="L105" s="128"/>
    </row>
    <row r="106" spans="1:47" s="9" customFormat="1" ht="24.95" customHeight="1">
      <c r="B106" s="124"/>
      <c r="D106" s="125" t="s">
        <v>267</v>
      </c>
      <c r="E106" s="126"/>
      <c r="F106" s="126"/>
      <c r="G106" s="126"/>
      <c r="H106" s="126"/>
      <c r="I106" s="126"/>
      <c r="J106" s="127">
        <f>J257</f>
        <v>0</v>
      </c>
      <c r="L106" s="124"/>
    </row>
    <row r="107" spans="1:47" s="10" customFormat="1" ht="19.899999999999999" customHeight="1">
      <c r="B107" s="128"/>
      <c r="D107" s="129" t="s">
        <v>958</v>
      </c>
      <c r="E107" s="130"/>
      <c r="F107" s="130"/>
      <c r="G107" s="130"/>
      <c r="H107" s="130"/>
      <c r="I107" s="130"/>
      <c r="J107" s="131">
        <f>J258</f>
        <v>0</v>
      </c>
      <c r="L107" s="128"/>
    </row>
    <row r="108" spans="1:47" s="10" customFormat="1" ht="19.899999999999999" customHeight="1">
      <c r="B108" s="128"/>
      <c r="D108" s="129" t="s">
        <v>959</v>
      </c>
      <c r="E108" s="130"/>
      <c r="F108" s="130"/>
      <c r="G108" s="130"/>
      <c r="H108" s="130"/>
      <c r="I108" s="130"/>
      <c r="J108" s="131">
        <f>J271</f>
        <v>0</v>
      </c>
      <c r="L108" s="128"/>
    </row>
    <row r="109" spans="1:47" s="10" customFormat="1" ht="19.899999999999999" customHeight="1">
      <c r="B109" s="128"/>
      <c r="D109" s="129" t="s">
        <v>852</v>
      </c>
      <c r="E109" s="130"/>
      <c r="F109" s="130"/>
      <c r="G109" s="130"/>
      <c r="H109" s="130"/>
      <c r="I109" s="130"/>
      <c r="J109" s="131">
        <f>J275</f>
        <v>0</v>
      </c>
      <c r="L109" s="128"/>
    </row>
    <row r="110" spans="1:47" s="10" customFormat="1" ht="19.899999999999999" customHeight="1">
      <c r="B110" s="128"/>
      <c r="D110" s="129" t="s">
        <v>271</v>
      </c>
      <c r="E110" s="130"/>
      <c r="F110" s="130"/>
      <c r="G110" s="130"/>
      <c r="H110" s="130"/>
      <c r="I110" s="130"/>
      <c r="J110" s="131">
        <f>J359</f>
        <v>0</v>
      </c>
      <c r="L110" s="128"/>
    </row>
    <row r="111" spans="1:47" s="10" customFormat="1" ht="19.899999999999999" customHeight="1">
      <c r="B111" s="128"/>
      <c r="D111" s="129" t="s">
        <v>272</v>
      </c>
      <c r="E111" s="130"/>
      <c r="F111" s="130"/>
      <c r="G111" s="130"/>
      <c r="H111" s="130"/>
      <c r="I111" s="130"/>
      <c r="J111" s="131">
        <f>J387</f>
        <v>0</v>
      </c>
      <c r="L111" s="128"/>
    </row>
    <row r="112" spans="1:47" s="10" customFormat="1" ht="19.899999999999999" customHeight="1">
      <c r="B112" s="128"/>
      <c r="D112" s="129" t="s">
        <v>960</v>
      </c>
      <c r="E112" s="130"/>
      <c r="F112" s="130"/>
      <c r="G112" s="130"/>
      <c r="H112" s="130"/>
      <c r="I112" s="130"/>
      <c r="J112" s="131">
        <f>J428</f>
        <v>0</v>
      </c>
      <c r="L112" s="128"/>
    </row>
    <row r="113" spans="1:31" s="10" customFormat="1" ht="19.899999999999999" customHeight="1">
      <c r="B113" s="128"/>
      <c r="D113" s="129" t="s">
        <v>961</v>
      </c>
      <c r="E113" s="130"/>
      <c r="F113" s="130"/>
      <c r="G113" s="130"/>
      <c r="H113" s="130"/>
      <c r="I113" s="130"/>
      <c r="J113" s="131">
        <f>J438</f>
        <v>0</v>
      </c>
      <c r="L113" s="128"/>
    </row>
    <row r="114" spans="1:31" s="10" customFormat="1" ht="19.899999999999999" customHeight="1">
      <c r="B114" s="128"/>
      <c r="D114" s="129" t="s">
        <v>962</v>
      </c>
      <c r="E114" s="130"/>
      <c r="F114" s="130"/>
      <c r="G114" s="130"/>
      <c r="H114" s="130"/>
      <c r="I114" s="130"/>
      <c r="J114" s="131">
        <f>J479</f>
        <v>0</v>
      </c>
      <c r="L114" s="128"/>
    </row>
    <row r="115" spans="1:31" s="10" customFormat="1" ht="19.899999999999999" customHeight="1">
      <c r="B115" s="128"/>
      <c r="D115" s="129" t="s">
        <v>853</v>
      </c>
      <c r="E115" s="130"/>
      <c r="F115" s="130"/>
      <c r="G115" s="130"/>
      <c r="H115" s="130"/>
      <c r="I115" s="130"/>
      <c r="J115" s="131">
        <f>J495</f>
        <v>0</v>
      </c>
      <c r="L115" s="128"/>
    </row>
    <row r="116" spans="1:31" s="10" customFormat="1" ht="19.899999999999999" customHeight="1">
      <c r="B116" s="128"/>
      <c r="D116" s="129" t="s">
        <v>963</v>
      </c>
      <c r="E116" s="130"/>
      <c r="F116" s="130"/>
      <c r="G116" s="130"/>
      <c r="H116" s="130"/>
      <c r="I116" s="130"/>
      <c r="J116" s="131">
        <f>J519</f>
        <v>0</v>
      </c>
      <c r="L116" s="128"/>
    </row>
    <row r="117" spans="1:31" s="9" customFormat="1" ht="24.95" customHeight="1">
      <c r="B117" s="124"/>
      <c r="D117" s="125" t="s">
        <v>647</v>
      </c>
      <c r="E117" s="126"/>
      <c r="F117" s="126"/>
      <c r="G117" s="126"/>
      <c r="H117" s="126"/>
      <c r="I117" s="126"/>
      <c r="J117" s="127">
        <f>J534</f>
        <v>0</v>
      </c>
      <c r="L117" s="124"/>
    </row>
    <row r="118" spans="1:31" s="2" customFormat="1" ht="21.7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5" customHeight="1">
      <c r="A119" s="33"/>
      <c r="B119" s="51"/>
      <c r="C119" s="52"/>
      <c r="D119" s="52"/>
      <c r="E119" s="52"/>
      <c r="F119" s="52"/>
      <c r="G119" s="52"/>
      <c r="H119" s="52"/>
      <c r="I119" s="52"/>
      <c r="J119" s="52"/>
      <c r="K119" s="52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3" spans="1:31" s="2" customFormat="1" ht="6.95" customHeight="1">
      <c r="A123" s="33"/>
      <c r="B123" s="53"/>
      <c r="C123" s="54"/>
      <c r="D123" s="54"/>
      <c r="E123" s="54"/>
      <c r="F123" s="54"/>
      <c r="G123" s="54"/>
      <c r="H123" s="54"/>
      <c r="I123" s="54"/>
      <c r="J123" s="54"/>
      <c r="K123" s="54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24.95" customHeight="1">
      <c r="A124" s="33"/>
      <c r="B124" s="34"/>
      <c r="C124" s="22" t="s">
        <v>152</v>
      </c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14</v>
      </c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6.5" customHeight="1">
      <c r="A127" s="33"/>
      <c r="B127" s="34"/>
      <c r="C127" s="33"/>
      <c r="D127" s="33"/>
      <c r="E127" s="281" t="str">
        <f>E7</f>
        <v>Syráreň - sociálne zázemie 2. NP</v>
      </c>
      <c r="F127" s="282"/>
      <c r="G127" s="282"/>
      <c r="H127" s="282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" customFormat="1" ht="12" customHeight="1">
      <c r="B128" s="21"/>
      <c r="C128" s="28" t="s">
        <v>135</v>
      </c>
      <c r="L128" s="21"/>
    </row>
    <row r="129" spans="1:65" s="1" customFormat="1" ht="16.5" customHeight="1">
      <c r="B129" s="21"/>
      <c r="E129" s="281" t="s">
        <v>760</v>
      </c>
      <c r="F129" s="245"/>
      <c r="G129" s="245"/>
      <c r="H129" s="245"/>
      <c r="L129" s="21"/>
    </row>
    <row r="130" spans="1:65" s="1" customFormat="1" ht="12" customHeight="1">
      <c r="B130" s="21"/>
      <c r="C130" s="28" t="s">
        <v>137</v>
      </c>
      <c r="L130" s="21"/>
    </row>
    <row r="131" spans="1:65" s="2" customFormat="1" ht="16.5" customHeight="1">
      <c r="A131" s="33"/>
      <c r="B131" s="34"/>
      <c r="C131" s="33"/>
      <c r="D131" s="33"/>
      <c r="E131" s="283" t="s">
        <v>761</v>
      </c>
      <c r="F131" s="284"/>
      <c r="G131" s="284"/>
      <c r="H131" s="284"/>
      <c r="I131" s="33"/>
      <c r="J131" s="33"/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2" customHeight="1">
      <c r="A132" s="33"/>
      <c r="B132" s="34"/>
      <c r="C132" s="28" t="s">
        <v>139</v>
      </c>
      <c r="D132" s="33"/>
      <c r="E132" s="33"/>
      <c r="F132" s="33"/>
      <c r="G132" s="33"/>
      <c r="H132" s="33"/>
      <c r="I132" s="33"/>
      <c r="J132" s="33"/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6.5" customHeight="1">
      <c r="A133" s="33"/>
      <c r="B133" s="34"/>
      <c r="C133" s="33"/>
      <c r="D133" s="33"/>
      <c r="E133" s="272" t="str">
        <f>E13</f>
        <v>2022-03213 - 2.1.3 Stavebná časť</v>
      </c>
      <c r="F133" s="284"/>
      <c r="G133" s="284"/>
      <c r="H133" s="284"/>
      <c r="I133" s="33"/>
      <c r="J133" s="33"/>
      <c r="K133" s="33"/>
      <c r="L133" s="46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6.95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6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12" customHeight="1">
      <c r="A135" s="33"/>
      <c r="B135" s="34"/>
      <c r="C135" s="28" t="s">
        <v>18</v>
      </c>
      <c r="D135" s="33"/>
      <c r="E135" s="33"/>
      <c r="F135" s="26" t="str">
        <f>F16</f>
        <v>Bánovce na Bebravou</v>
      </c>
      <c r="G135" s="33"/>
      <c r="H135" s="33"/>
      <c r="I135" s="28" t="s">
        <v>20</v>
      </c>
      <c r="J135" s="59">
        <f>IF(J16="","",J16)</f>
        <v>44612</v>
      </c>
      <c r="K135" s="33"/>
      <c r="L135" s="46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2" customFormat="1" ht="6.95" customHeight="1">
      <c r="A136" s="33"/>
      <c r="B136" s="34"/>
      <c r="C136" s="33"/>
      <c r="D136" s="33"/>
      <c r="E136" s="33"/>
      <c r="F136" s="33"/>
      <c r="G136" s="33"/>
      <c r="H136" s="33"/>
      <c r="I136" s="33"/>
      <c r="J136" s="33"/>
      <c r="K136" s="33"/>
      <c r="L136" s="46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5" s="2" customFormat="1" ht="15.2" customHeight="1">
      <c r="A137" s="33"/>
      <c r="B137" s="34"/>
      <c r="C137" s="28" t="s">
        <v>21</v>
      </c>
      <c r="D137" s="33"/>
      <c r="E137" s="33"/>
      <c r="F137" s="26" t="str">
        <f>E19</f>
        <v>MILSY a.s.</v>
      </c>
      <c r="G137" s="33"/>
      <c r="H137" s="33"/>
      <c r="I137" s="28" t="s">
        <v>29</v>
      </c>
      <c r="J137" s="31" t="str">
        <f>E25</f>
        <v>Ing. Ivan Leitmann</v>
      </c>
      <c r="K137" s="33"/>
      <c r="L137" s="46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5" s="2" customFormat="1" ht="15.2" customHeight="1">
      <c r="A138" s="33"/>
      <c r="B138" s="34"/>
      <c r="C138" s="28" t="s">
        <v>27</v>
      </c>
      <c r="D138" s="33"/>
      <c r="E138" s="33"/>
      <c r="F138" s="26" t="str">
        <f>IF(E22="","",E22)</f>
        <v>Vyplň údaj</v>
      </c>
      <c r="G138" s="33"/>
      <c r="H138" s="33"/>
      <c r="I138" s="28" t="s">
        <v>34</v>
      </c>
      <c r="J138" s="31" t="str">
        <f>E28</f>
        <v>Ing. Ivan Leitmann</v>
      </c>
      <c r="K138" s="33"/>
      <c r="L138" s="46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65" s="2" customFormat="1" ht="10.35" customHeight="1">
      <c r="A139" s="33"/>
      <c r="B139" s="34"/>
      <c r="C139" s="33"/>
      <c r="D139" s="33"/>
      <c r="E139" s="33"/>
      <c r="F139" s="33"/>
      <c r="G139" s="33"/>
      <c r="H139" s="33"/>
      <c r="I139" s="33"/>
      <c r="J139" s="33"/>
      <c r="K139" s="33"/>
      <c r="L139" s="46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65" s="11" customFormat="1" ht="29.25" customHeight="1">
      <c r="A140" s="132"/>
      <c r="B140" s="133"/>
      <c r="C140" s="134" t="s">
        <v>153</v>
      </c>
      <c r="D140" s="135" t="s">
        <v>61</v>
      </c>
      <c r="E140" s="135" t="s">
        <v>57</v>
      </c>
      <c r="F140" s="135" t="s">
        <v>58</v>
      </c>
      <c r="G140" s="135" t="s">
        <v>154</v>
      </c>
      <c r="H140" s="135" t="s">
        <v>155</v>
      </c>
      <c r="I140" s="135" t="s">
        <v>156</v>
      </c>
      <c r="J140" s="136" t="s">
        <v>143</v>
      </c>
      <c r="K140" s="137" t="s">
        <v>157</v>
      </c>
      <c r="L140" s="138"/>
      <c r="M140" s="66" t="s">
        <v>1</v>
      </c>
      <c r="N140" s="67" t="s">
        <v>40</v>
      </c>
      <c r="O140" s="67" t="s">
        <v>158</v>
      </c>
      <c r="P140" s="67" t="s">
        <v>159</v>
      </c>
      <c r="Q140" s="67" t="s">
        <v>160</v>
      </c>
      <c r="R140" s="67" t="s">
        <v>161</v>
      </c>
      <c r="S140" s="67" t="s">
        <v>162</v>
      </c>
      <c r="T140" s="68" t="s">
        <v>163</v>
      </c>
      <c r="U140" s="132"/>
      <c r="V140" s="132"/>
      <c r="W140" s="132"/>
      <c r="X140" s="132"/>
      <c r="Y140" s="132"/>
      <c r="Z140" s="132"/>
      <c r="AA140" s="132"/>
      <c r="AB140" s="132"/>
      <c r="AC140" s="132"/>
      <c r="AD140" s="132"/>
      <c r="AE140" s="132"/>
    </row>
    <row r="141" spans="1:65" s="2" customFormat="1" ht="22.9" customHeight="1">
      <c r="A141" s="33"/>
      <c r="B141" s="34"/>
      <c r="C141" s="73" t="s">
        <v>144</v>
      </c>
      <c r="D141" s="33"/>
      <c r="E141" s="33"/>
      <c r="F141" s="33"/>
      <c r="G141" s="33"/>
      <c r="H141" s="33"/>
      <c r="I141" s="33"/>
      <c r="J141" s="139">
        <f>BK141</f>
        <v>0</v>
      </c>
      <c r="K141" s="33"/>
      <c r="L141" s="34"/>
      <c r="M141" s="69"/>
      <c r="N141" s="60"/>
      <c r="O141" s="70"/>
      <c r="P141" s="140">
        <f>P142+P257+P534</f>
        <v>0</v>
      </c>
      <c r="Q141" s="70"/>
      <c r="R141" s="140">
        <f>R142+R257+R534</f>
        <v>147.2390023238205</v>
      </c>
      <c r="S141" s="70"/>
      <c r="T141" s="141">
        <f>T142+T257+T534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T141" s="18" t="s">
        <v>75</v>
      </c>
      <c r="AU141" s="18" t="s">
        <v>145</v>
      </c>
      <c r="BK141" s="142">
        <f>BK142+BK257+BK534</f>
        <v>0</v>
      </c>
    </row>
    <row r="142" spans="1:65" s="12" customFormat="1" ht="25.9" customHeight="1">
      <c r="B142" s="143"/>
      <c r="D142" s="144" t="s">
        <v>75</v>
      </c>
      <c r="E142" s="145" t="s">
        <v>164</v>
      </c>
      <c r="F142" s="145" t="s">
        <v>165</v>
      </c>
      <c r="I142" s="146"/>
      <c r="J142" s="147">
        <f>BK142</f>
        <v>0</v>
      </c>
      <c r="L142" s="143"/>
      <c r="M142" s="148"/>
      <c r="N142" s="149"/>
      <c r="O142" s="149"/>
      <c r="P142" s="150">
        <f>P143+P179+P230+P255</f>
        <v>0</v>
      </c>
      <c r="Q142" s="149"/>
      <c r="R142" s="150">
        <f>R143+R179+R230+R255</f>
        <v>126.655113587372</v>
      </c>
      <c r="S142" s="149"/>
      <c r="T142" s="151">
        <f>T143+T179+T230+T255</f>
        <v>0</v>
      </c>
      <c r="AR142" s="144" t="s">
        <v>83</v>
      </c>
      <c r="AT142" s="152" t="s">
        <v>75</v>
      </c>
      <c r="AU142" s="152" t="s">
        <v>76</v>
      </c>
      <c r="AY142" s="144" t="s">
        <v>166</v>
      </c>
      <c r="BK142" s="153">
        <f>BK143+BK179+BK230+BK255</f>
        <v>0</v>
      </c>
    </row>
    <row r="143" spans="1:65" s="12" customFormat="1" ht="22.9" customHeight="1">
      <c r="B143" s="143"/>
      <c r="D143" s="144" t="s">
        <v>75</v>
      </c>
      <c r="E143" s="154" t="s">
        <v>93</v>
      </c>
      <c r="F143" s="154" t="s">
        <v>327</v>
      </c>
      <c r="I143" s="146"/>
      <c r="J143" s="155">
        <f>BK143</f>
        <v>0</v>
      </c>
      <c r="L143" s="143"/>
      <c r="M143" s="148"/>
      <c r="N143" s="149"/>
      <c r="O143" s="149"/>
      <c r="P143" s="150">
        <f>SUM(P144:P178)</f>
        <v>0</v>
      </c>
      <c r="Q143" s="149"/>
      <c r="R143" s="150">
        <f>SUM(R144:R178)</f>
        <v>12.758713864000001</v>
      </c>
      <c r="S143" s="149"/>
      <c r="T143" s="151">
        <f>SUM(T144:T178)</f>
        <v>0</v>
      </c>
      <c r="AR143" s="144" t="s">
        <v>83</v>
      </c>
      <c r="AT143" s="152" t="s">
        <v>75</v>
      </c>
      <c r="AU143" s="152" t="s">
        <v>83</v>
      </c>
      <c r="AY143" s="144" t="s">
        <v>166</v>
      </c>
      <c r="BK143" s="153">
        <f>SUM(BK144:BK178)</f>
        <v>0</v>
      </c>
    </row>
    <row r="144" spans="1:65" s="2" customFormat="1" ht="24.2" customHeight="1">
      <c r="A144" s="33"/>
      <c r="B144" s="156"/>
      <c r="C144" s="157" t="s">
        <v>83</v>
      </c>
      <c r="D144" s="157" t="s">
        <v>168</v>
      </c>
      <c r="E144" s="158" t="s">
        <v>964</v>
      </c>
      <c r="F144" s="159" t="s">
        <v>965</v>
      </c>
      <c r="G144" s="160" t="s">
        <v>221</v>
      </c>
      <c r="H144" s="161">
        <v>2</v>
      </c>
      <c r="I144" s="162"/>
      <c r="J144" s="161">
        <f>ROUND(I144*H144,3)</f>
        <v>0</v>
      </c>
      <c r="K144" s="163"/>
      <c r="L144" s="34"/>
      <c r="M144" s="164" t="s">
        <v>1</v>
      </c>
      <c r="N144" s="165" t="s">
        <v>42</v>
      </c>
      <c r="O144" s="62"/>
      <c r="P144" s="166">
        <f>O144*H144</f>
        <v>0</v>
      </c>
      <c r="Q144" s="166">
        <v>2.1843899999999999E-2</v>
      </c>
      <c r="R144" s="166">
        <f>Q144*H144</f>
        <v>4.3687799999999999E-2</v>
      </c>
      <c r="S144" s="166">
        <v>0</v>
      </c>
      <c r="T144" s="167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172</v>
      </c>
      <c r="AT144" s="168" t="s">
        <v>168</v>
      </c>
      <c r="AU144" s="168" t="s">
        <v>88</v>
      </c>
      <c r="AY144" s="18" t="s">
        <v>166</v>
      </c>
      <c r="BE144" s="169">
        <f>IF(N144="základná",J144,0)</f>
        <v>0</v>
      </c>
      <c r="BF144" s="169">
        <f>IF(N144="znížená",J144,0)</f>
        <v>0</v>
      </c>
      <c r="BG144" s="169">
        <f>IF(N144="zákl. prenesená",J144,0)</f>
        <v>0</v>
      </c>
      <c r="BH144" s="169">
        <f>IF(N144="zníž. prenesená",J144,0)</f>
        <v>0</v>
      </c>
      <c r="BI144" s="169">
        <f>IF(N144="nulová",J144,0)</f>
        <v>0</v>
      </c>
      <c r="BJ144" s="18" t="s">
        <v>88</v>
      </c>
      <c r="BK144" s="170">
        <f>ROUND(I144*H144,3)</f>
        <v>0</v>
      </c>
      <c r="BL144" s="18" t="s">
        <v>172</v>
      </c>
      <c r="BM144" s="168" t="s">
        <v>966</v>
      </c>
    </row>
    <row r="145" spans="1:65" s="13" customFormat="1">
      <c r="B145" s="171"/>
      <c r="D145" s="172" t="s">
        <v>174</v>
      </c>
      <c r="E145" s="173" t="s">
        <v>1</v>
      </c>
      <c r="F145" s="174" t="s">
        <v>967</v>
      </c>
      <c r="H145" s="175">
        <v>2</v>
      </c>
      <c r="I145" s="176"/>
      <c r="L145" s="171"/>
      <c r="M145" s="177"/>
      <c r="N145" s="178"/>
      <c r="O145" s="178"/>
      <c r="P145" s="178"/>
      <c r="Q145" s="178"/>
      <c r="R145" s="178"/>
      <c r="S145" s="178"/>
      <c r="T145" s="179"/>
      <c r="AT145" s="173" t="s">
        <v>174</v>
      </c>
      <c r="AU145" s="173" t="s">
        <v>88</v>
      </c>
      <c r="AV145" s="13" t="s">
        <v>88</v>
      </c>
      <c r="AW145" s="13" t="s">
        <v>32</v>
      </c>
      <c r="AX145" s="13" t="s">
        <v>83</v>
      </c>
      <c r="AY145" s="173" t="s">
        <v>166</v>
      </c>
    </row>
    <row r="146" spans="1:65" s="2" customFormat="1" ht="24.2" customHeight="1">
      <c r="A146" s="33"/>
      <c r="B146" s="156"/>
      <c r="C146" s="157" t="s">
        <v>88</v>
      </c>
      <c r="D146" s="157" t="s">
        <v>168</v>
      </c>
      <c r="E146" s="158" t="s">
        <v>968</v>
      </c>
      <c r="F146" s="159" t="s">
        <v>969</v>
      </c>
      <c r="G146" s="160" t="s">
        <v>221</v>
      </c>
      <c r="H146" s="161">
        <v>6</v>
      </c>
      <c r="I146" s="162"/>
      <c r="J146" s="161">
        <f>ROUND(I146*H146,3)</f>
        <v>0</v>
      </c>
      <c r="K146" s="163"/>
      <c r="L146" s="34"/>
      <c r="M146" s="164" t="s">
        <v>1</v>
      </c>
      <c r="N146" s="165" t="s">
        <v>42</v>
      </c>
      <c r="O146" s="62"/>
      <c r="P146" s="166">
        <f>O146*H146</f>
        <v>0</v>
      </c>
      <c r="Q146" s="166">
        <v>4.8853000000000001E-2</v>
      </c>
      <c r="R146" s="166">
        <f>Q146*H146</f>
        <v>0.29311799999999999</v>
      </c>
      <c r="S146" s="166">
        <v>0</v>
      </c>
      <c r="T146" s="167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172</v>
      </c>
      <c r="AT146" s="168" t="s">
        <v>168</v>
      </c>
      <c r="AU146" s="168" t="s">
        <v>88</v>
      </c>
      <c r="AY146" s="18" t="s">
        <v>166</v>
      </c>
      <c r="BE146" s="169">
        <f>IF(N146="základná",J146,0)</f>
        <v>0</v>
      </c>
      <c r="BF146" s="169">
        <f>IF(N146="znížená",J146,0)</f>
        <v>0</v>
      </c>
      <c r="BG146" s="169">
        <f>IF(N146="zákl. prenesená",J146,0)</f>
        <v>0</v>
      </c>
      <c r="BH146" s="169">
        <f>IF(N146="zníž. prenesená",J146,0)</f>
        <v>0</v>
      </c>
      <c r="BI146" s="169">
        <f>IF(N146="nulová",J146,0)</f>
        <v>0</v>
      </c>
      <c r="BJ146" s="18" t="s">
        <v>88</v>
      </c>
      <c r="BK146" s="170">
        <f>ROUND(I146*H146,3)</f>
        <v>0</v>
      </c>
      <c r="BL146" s="18" t="s">
        <v>172</v>
      </c>
      <c r="BM146" s="168" t="s">
        <v>970</v>
      </c>
    </row>
    <row r="147" spans="1:65" s="13" customFormat="1">
      <c r="B147" s="171"/>
      <c r="D147" s="172" t="s">
        <v>174</v>
      </c>
      <c r="E147" s="173" t="s">
        <v>1</v>
      </c>
      <c r="F147" s="174" t="s">
        <v>971</v>
      </c>
      <c r="H147" s="175">
        <v>6</v>
      </c>
      <c r="I147" s="176"/>
      <c r="L147" s="171"/>
      <c r="M147" s="177"/>
      <c r="N147" s="178"/>
      <c r="O147" s="178"/>
      <c r="P147" s="178"/>
      <c r="Q147" s="178"/>
      <c r="R147" s="178"/>
      <c r="S147" s="178"/>
      <c r="T147" s="179"/>
      <c r="AT147" s="173" t="s">
        <v>174</v>
      </c>
      <c r="AU147" s="173" t="s">
        <v>88</v>
      </c>
      <c r="AV147" s="13" t="s">
        <v>88</v>
      </c>
      <c r="AW147" s="13" t="s">
        <v>32</v>
      </c>
      <c r="AX147" s="13" t="s">
        <v>83</v>
      </c>
      <c r="AY147" s="173" t="s">
        <v>166</v>
      </c>
    </row>
    <row r="148" spans="1:65" s="2" customFormat="1" ht="24.2" customHeight="1">
      <c r="A148" s="33"/>
      <c r="B148" s="156"/>
      <c r="C148" s="157" t="s">
        <v>93</v>
      </c>
      <c r="D148" s="157" t="s">
        <v>168</v>
      </c>
      <c r="E148" s="158" t="s">
        <v>972</v>
      </c>
      <c r="F148" s="159" t="s">
        <v>973</v>
      </c>
      <c r="G148" s="160" t="s">
        <v>215</v>
      </c>
      <c r="H148" s="161">
        <v>36.512</v>
      </c>
      <c r="I148" s="162"/>
      <c r="J148" s="161">
        <f>ROUND(I148*H148,3)</f>
        <v>0</v>
      </c>
      <c r="K148" s="163"/>
      <c r="L148" s="34"/>
      <c r="M148" s="164" t="s">
        <v>1</v>
      </c>
      <c r="N148" s="165" t="s">
        <v>42</v>
      </c>
      <c r="O148" s="62"/>
      <c r="P148" s="166">
        <f>O148*H148</f>
        <v>0</v>
      </c>
      <c r="Q148" s="166">
        <v>1.2E-4</v>
      </c>
      <c r="R148" s="166">
        <f>Q148*H148</f>
        <v>4.3814400000000003E-3</v>
      </c>
      <c r="S148" s="166">
        <v>0</v>
      </c>
      <c r="T148" s="167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172</v>
      </c>
      <c r="AT148" s="168" t="s">
        <v>168</v>
      </c>
      <c r="AU148" s="168" t="s">
        <v>88</v>
      </c>
      <c r="AY148" s="18" t="s">
        <v>166</v>
      </c>
      <c r="BE148" s="169">
        <f>IF(N148="základná",J148,0)</f>
        <v>0</v>
      </c>
      <c r="BF148" s="169">
        <f>IF(N148="znížená",J148,0)</f>
        <v>0</v>
      </c>
      <c r="BG148" s="169">
        <f>IF(N148="zákl. prenesená",J148,0)</f>
        <v>0</v>
      </c>
      <c r="BH148" s="169">
        <f>IF(N148="zníž. prenesená",J148,0)</f>
        <v>0</v>
      </c>
      <c r="BI148" s="169">
        <f>IF(N148="nulová",J148,0)</f>
        <v>0</v>
      </c>
      <c r="BJ148" s="18" t="s">
        <v>88</v>
      </c>
      <c r="BK148" s="170">
        <f>ROUND(I148*H148,3)</f>
        <v>0</v>
      </c>
      <c r="BL148" s="18" t="s">
        <v>172</v>
      </c>
      <c r="BM148" s="168" t="s">
        <v>974</v>
      </c>
    </row>
    <row r="149" spans="1:65" s="13" customFormat="1">
      <c r="B149" s="171"/>
      <c r="D149" s="172" t="s">
        <v>174</v>
      </c>
      <c r="E149" s="173" t="s">
        <v>1</v>
      </c>
      <c r="F149" s="174" t="s">
        <v>975</v>
      </c>
      <c r="H149" s="175">
        <v>15.387</v>
      </c>
      <c r="I149" s="176"/>
      <c r="L149" s="171"/>
      <c r="M149" s="177"/>
      <c r="N149" s="178"/>
      <c r="O149" s="178"/>
      <c r="P149" s="178"/>
      <c r="Q149" s="178"/>
      <c r="R149" s="178"/>
      <c r="S149" s="178"/>
      <c r="T149" s="179"/>
      <c r="AT149" s="173" t="s">
        <v>174</v>
      </c>
      <c r="AU149" s="173" t="s">
        <v>88</v>
      </c>
      <c r="AV149" s="13" t="s">
        <v>88</v>
      </c>
      <c r="AW149" s="13" t="s">
        <v>32</v>
      </c>
      <c r="AX149" s="13" t="s">
        <v>76</v>
      </c>
      <c r="AY149" s="173" t="s">
        <v>166</v>
      </c>
    </row>
    <row r="150" spans="1:65" s="13" customFormat="1">
      <c r="B150" s="171"/>
      <c r="D150" s="172" t="s">
        <v>174</v>
      </c>
      <c r="E150" s="173" t="s">
        <v>1</v>
      </c>
      <c r="F150" s="174" t="s">
        <v>976</v>
      </c>
      <c r="H150" s="175">
        <v>3.6749999999999998</v>
      </c>
      <c r="I150" s="176"/>
      <c r="L150" s="171"/>
      <c r="M150" s="177"/>
      <c r="N150" s="178"/>
      <c r="O150" s="178"/>
      <c r="P150" s="178"/>
      <c r="Q150" s="178"/>
      <c r="R150" s="178"/>
      <c r="S150" s="178"/>
      <c r="T150" s="179"/>
      <c r="AT150" s="173" t="s">
        <v>174</v>
      </c>
      <c r="AU150" s="173" t="s">
        <v>88</v>
      </c>
      <c r="AV150" s="13" t="s">
        <v>88</v>
      </c>
      <c r="AW150" s="13" t="s">
        <v>32</v>
      </c>
      <c r="AX150" s="13" t="s">
        <v>76</v>
      </c>
      <c r="AY150" s="173" t="s">
        <v>166</v>
      </c>
    </row>
    <row r="151" spans="1:65" s="13" customFormat="1">
      <c r="B151" s="171"/>
      <c r="D151" s="172" t="s">
        <v>174</v>
      </c>
      <c r="E151" s="173" t="s">
        <v>1</v>
      </c>
      <c r="F151" s="174" t="s">
        <v>977</v>
      </c>
      <c r="H151" s="175">
        <v>4.9249999999999998</v>
      </c>
      <c r="I151" s="176"/>
      <c r="L151" s="171"/>
      <c r="M151" s="177"/>
      <c r="N151" s="178"/>
      <c r="O151" s="178"/>
      <c r="P151" s="178"/>
      <c r="Q151" s="178"/>
      <c r="R151" s="178"/>
      <c r="S151" s="178"/>
      <c r="T151" s="179"/>
      <c r="AT151" s="173" t="s">
        <v>174</v>
      </c>
      <c r="AU151" s="173" t="s">
        <v>88</v>
      </c>
      <c r="AV151" s="13" t="s">
        <v>88</v>
      </c>
      <c r="AW151" s="13" t="s">
        <v>32</v>
      </c>
      <c r="AX151" s="13" t="s">
        <v>76</v>
      </c>
      <c r="AY151" s="173" t="s">
        <v>166</v>
      </c>
    </row>
    <row r="152" spans="1:65" s="13" customFormat="1">
      <c r="B152" s="171"/>
      <c r="D152" s="172" t="s">
        <v>174</v>
      </c>
      <c r="E152" s="173" t="s">
        <v>1</v>
      </c>
      <c r="F152" s="174" t="s">
        <v>978</v>
      </c>
      <c r="H152" s="175">
        <v>4.0250000000000004</v>
      </c>
      <c r="I152" s="176"/>
      <c r="L152" s="171"/>
      <c r="M152" s="177"/>
      <c r="N152" s="178"/>
      <c r="O152" s="178"/>
      <c r="P152" s="178"/>
      <c r="Q152" s="178"/>
      <c r="R152" s="178"/>
      <c r="S152" s="178"/>
      <c r="T152" s="179"/>
      <c r="AT152" s="173" t="s">
        <v>174</v>
      </c>
      <c r="AU152" s="173" t="s">
        <v>88</v>
      </c>
      <c r="AV152" s="13" t="s">
        <v>88</v>
      </c>
      <c r="AW152" s="13" t="s">
        <v>32</v>
      </c>
      <c r="AX152" s="13" t="s">
        <v>76</v>
      </c>
      <c r="AY152" s="173" t="s">
        <v>166</v>
      </c>
    </row>
    <row r="153" spans="1:65" s="13" customFormat="1">
      <c r="B153" s="171"/>
      <c r="D153" s="172" t="s">
        <v>174</v>
      </c>
      <c r="E153" s="173" t="s">
        <v>1</v>
      </c>
      <c r="F153" s="174" t="s">
        <v>979</v>
      </c>
      <c r="H153" s="175">
        <v>5.3</v>
      </c>
      <c r="I153" s="176"/>
      <c r="L153" s="171"/>
      <c r="M153" s="177"/>
      <c r="N153" s="178"/>
      <c r="O153" s="178"/>
      <c r="P153" s="178"/>
      <c r="Q153" s="178"/>
      <c r="R153" s="178"/>
      <c r="S153" s="178"/>
      <c r="T153" s="179"/>
      <c r="AT153" s="173" t="s">
        <v>174</v>
      </c>
      <c r="AU153" s="173" t="s">
        <v>88</v>
      </c>
      <c r="AV153" s="13" t="s">
        <v>88</v>
      </c>
      <c r="AW153" s="13" t="s">
        <v>32</v>
      </c>
      <c r="AX153" s="13" t="s">
        <v>76</v>
      </c>
      <c r="AY153" s="173" t="s">
        <v>166</v>
      </c>
    </row>
    <row r="154" spans="1:65" s="15" customFormat="1">
      <c r="B154" s="203"/>
      <c r="D154" s="172" t="s">
        <v>174</v>
      </c>
      <c r="E154" s="204" t="s">
        <v>1</v>
      </c>
      <c r="F154" s="205" t="s">
        <v>314</v>
      </c>
      <c r="H154" s="206">
        <v>33.311999999999998</v>
      </c>
      <c r="I154" s="207"/>
      <c r="L154" s="203"/>
      <c r="M154" s="208"/>
      <c r="N154" s="209"/>
      <c r="O154" s="209"/>
      <c r="P154" s="209"/>
      <c r="Q154" s="209"/>
      <c r="R154" s="209"/>
      <c r="S154" s="209"/>
      <c r="T154" s="210"/>
      <c r="AT154" s="204" t="s">
        <v>174</v>
      </c>
      <c r="AU154" s="204" t="s">
        <v>88</v>
      </c>
      <c r="AV154" s="15" t="s">
        <v>93</v>
      </c>
      <c r="AW154" s="15" t="s">
        <v>32</v>
      </c>
      <c r="AX154" s="15" t="s">
        <v>76</v>
      </c>
      <c r="AY154" s="204" t="s">
        <v>166</v>
      </c>
    </row>
    <row r="155" spans="1:65" s="13" customFormat="1">
      <c r="B155" s="171"/>
      <c r="D155" s="172" t="s">
        <v>174</v>
      </c>
      <c r="E155" s="173" t="s">
        <v>1</v>
      </c>
      <c r="F155" s="174" t="s">
        <v>980</v>
      </c>
      <c r="H155" s="175">
        <v>0.9</v>
      </c>
      <c r="I155" s="176"/>
      <c r="L155" s="171"/>
      <c r="M155" s="177"/>
      <c r="N155" s="178"/>
      <c r="O155" s="178"/>
      <c r="P155" s="178"/>
      <c r="Q155" s="178"/>
      <c r="R155" s="178"/>
      <c r="S155" s="178"/>
      <c r="T155" s="179"/>
      <c r="AT155" s="173" t="s">
        <v>174</v>
      </c>
      <c r="AU155" s="173" t="s">
        <v>88</v>
      </c>
      <c r="AV155" s="13" t="s">
        <v>88</v>
      </c>
      <c r="AW155" s="13" t="s">
        <v>32</v>
      </c>
      <c r="AX155" s="13" t="s">
        <v>76</v>
      </c>
      <c r="AY155" s="173" t="s">
        <v>166</v>
      </c>
    </row>
    <row r="156" spans="1:65" s="13" customFormat="1">
      <c r="B156" s="171"/>
      <c r="D156" s="172" t="s">
        <v>174</v>
      </c>
      <c r="E156" s="173" t="s">
        <v>1</v>
      </c>
      <c r="F156" s="174" t="s">
        <v>981</v>
      </c>
      <c r="H156" s="175">
        <v>2.2999999999999998</v>
      </c>
      <c r="I156" s="176"/>
      <c r="L156" s="171"/>
      <c r="M156" s="177"/>
      <c r="N156" s="178"/>
      <c r="O156" s="178"/>
      <c r="P156" s="178"/>
      <c r="Q156" s="178"/>
      <c r="R156" s="178"/>
      <c r="S156" s="178"/>
      <c r="T156" s="179"/>
      <c r="AT156" s="173" t="s">
        <v>174</v>
      </c>
      <c r="AU156" s="173" t="s">
        <v>88</v>
      </c>
      <c r="AV156" s="13" t="s">
        <v>88</v>
      </c>
      <c r="AW156" s="13" t="s">
        <v>32</v>
      </c>
      <c r="AX156" s="13" t="s">
        <v>76</v>
      </c>
      <c r="AY156" s="173" t="s">
        <v>166</v>
      </c>
    </row>
    <row r="157" spans="1:65" s="15" customFormat="1">
      <c r="B157" s="203"/>
      <c r="D157" s="172" t="s">
        <v>174</v>
      </c>
      <c r="E157" s="204" t="s">
        <v>1</v>
      </c>
      <c r="F157" s="205" t="s">
        <v>314</v>
      </c>
      <c r="H157" s="206">
        <v>3.2</v>
      </c>
      <c r="I157" s="207"/>
      <c r="L157" s="203"/>
      <c r="M157" s="208"/>
      <c r="N157" s="209"/>
      <c r="O157" s="209"/>
      <c r="P157" s="209"/>
      <c r="Q157" s="209"/>
      <c r="R157" s="209"/>
      <c r="S157" s="209"/>
      <c r="T157" s="210"/>
      <c r="AT157" s="204" t="s">
        <v>174</v>
      </c>
      <c r="AU157" s="204" t="s">
        <v>88</v>
      </c>
      <c r="AV157" s="15" t="s">
        <v>93</v>
      </c>
      <c r="AW157" s="15" t="s">
        <v>32</v>
      </c>
      <c r="AX157" s="15" t="s">
        <v>76</v>
      </c>
      <c r="AY157" s="204" t="s">
        <v>166</v>
      </c>
    </row>
    <row r="158" spans="1:65" s="14" customFormat="1">
      <c r="B158" s="190"/>
      <c r="D158" s="172" t="s">
        <v>174</v>
      </c>
      <c r="E158" s="191" t="s">
        <v>1</v>
      </c>
      <c r="F158" s="192" t="s">
        <v>239</v>
      </c>
      <c r="H158" s="193">
        <v>36.512</v>
      </c>
      <c r="I158" s="194"/>
      <c r="L158" s="190"/>
      <c r="M158" s="195"/>
      <c r="N158" s="196"/>
      <c r="O158" s="196"/>
      <c r="P158" s="196"/>
      <c r="Q158" s="196"/>
      <c r="R158" s="196"/>
      <c r="S158" s="196"/>
      <c r="T158" s="197"/>
      <c r="AT158" s="191" t="s">
        <v>174</v>
      </c>
      <c r="AU158" s="191" t="s">
        <v>88</v>
      </c>
      <c r="AV158" s="14" t="s">
        <v>172</v>
      </c>
      <c r="AW158" s="14" t="s">
        <v>32</v>
      </c>
      <c r="AX158" s="14" t="s">
        <v>83</v>
      </c>
      <c r="AY158" s="191" t="s">
        <v>166</v>
      </c>
    </row>
    <row r="159" spans="1:65" s="2" customFormat="1" ht="33" customHeight="1">
      <c r="A159" s="33"/>
      <c r="B159" s="156"/>
      <c r="C159" s="157" t="s">
        <v>172</v>
      </c>
      <c r="D159" s="157" t="s">
        <v>168</v>
      </c>
      <c r="E159" s="158" t="s">
        <v>982</v>
      </c>
      <c r="F159" s="159" t="s">
        <v>983</v>
      </c>
      <c r="G159" s="160" t="s">
        <v>215</v>
      </c>
      <c r="H159" s="161">
        <v>21.82</v>
      </c>
      <c r="I159" s="162"/>
      <c r="J159" s="161">
        <f>ROUND(I159*H159,3)</f>
        <v>0</v>
      </c>
      <c r="K159" s="163"/>
      <c r="L159" s="34"/>
      <c r="M159" s="164" t="s">
        <v>1</v>
      </c>
      <c r="N159" s="165" t="s">
        <v>42</v>
      </c>
      <c r="O159" s="62"/>
      <c r="P159" s="166">
        <f>O159*H159</f>
        <v>0</v>
      </c>
      <c r="Q159" s="166">
        <v>8.0000000000000007E-5</v>
      </c>
      <c r="R159" s="166">
        <f>Q159*H159</f>
        <v>1.7456000000000001E-3</v>
      </c>
      <c r="S159" s="166">
        <v>0</v>
      </c>
      <c r="T159" s="167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172</v>
      </c>
      <c r="AT159" s="168" t="s">
        <v>168</v>
      </c>
      <c r="AU159" s="168" t="s">
        <v>88</v>
      </c>
      <c r="AY159" s="18" t="s">
        <v>166</v>
      </c>
      <c r="BE159" s="169">
        <f>IF(N159="základná",J159,0)</f>
        <v>0</v>
      </c>
      <c r="BF159" s="169">
        <f>IF(N159="znížená",J159,0)</f>
        <v>0</v>
      </c>
      <c r="BG159" s="169">
        <f>IF(N159="zákl. prenesená",J159,0)</f>
        <v>0</v>
      </c>
      <c r="BH159" s="169">
        <f>IF(N159="zníž. prenesená",J159,0)</f>
        <v>0</v>
      </c>
      <c r="BI159" s="169">
        <f>IF(N159="nulová",J159,0)</f>
        <v>0</v>
      </c>
      <c r="BJ159" s="18" t="s">
        <v>88</v>
      </c>
      <c r="BK159" s="170">
        <f>ROUND(I159*H159,3)</f>
        <v>0</v>
      </c>
      <c r="BL159" s="18" t="s">
        <v>172</v>
      </c>
      <c r="BM159" s="168" t="s">
        <v>984</v>
      </c>
    </row>
    <row r="160" spans="1:65" s="13" customFormat="1">
      <c r="B160" s="171"/>
      <c r="D160" s="172" t="s">
        <v>174</v>
      </c>
      <c r="E160" s="173" t="s">
        <v>1</v>
      </c>
      <c r="F160" s="174" t="s">
        <v>985</v>
      </c>
      <c r="H160" s="175">
        <v>7.1520000000000001</v>
      </c>
      <c r="I160" s="176"/>
      <c r="L160" s="171"/>
      <c r="M160" s="177"/>
      <c r="N160" s="178"/>
      <c r="O160" s="178"/>
      <c r="P160" s="178"/>
      <c r="Q160" s="178"/>
      <c r="R160" s="178"/>
      <c r="S160" s="178"/>
      <c r="T160" s="179"/>
      <c r="AT160" s="173" t="s">
        <v>174</v>
      </c>
      <c r="AU160" s="173" t="s">
        <v>88</v>
      </c>
      <c r="AV160" s="13" t="s">
        <v>88</v>
      </c>
      <c r="AW160" s="13" t="s">
        <v>32</v>
      </c>
      <c r="AX160" s="13" t="s">
        <v>76</v>
      </c>
      <c r="AY160" s="173" t="s">
        <v>166</v>
      </c>
    </row>
    <row r="161" spans="1:65" s="13" customFormat="1">
      <c r="B161" s="171"/>
      <c r="D161" s="172" t="s">
        <v>174</v>
      </c>
      <c r="E161" s="173" t="s">
        <v>1</v>
      </c>
      <c r="F161" s="174" t="s">
        <v>986</v>
      </c>
      <c r="H161" s="175">
        <v>0</v>
      </c>
      <c r="I161" s="176"/>
      <c r="L161" s="171"/>
      <c r="M161" s="177"/>
      <c r="N161" s="178"/>
      <c r="O161" s="178"/>
      <c r="P161" s="178"/>
      <c r="Q161" s="178"/>
      <c r="R161" s="178"/>
      <c r="S161" s="178"/>
      <c r="T161" s="179"/>
      <c r="AT161" s="173" t="s">
        <v>174</v>
      </c>
      <c r="AU161" s="173" t="s">
        <v>88</v>
      </c>
      <c r="AV161" s="13" t="s">
        <v>88</v>
      </c>
      <c r="AW161" s="13" t="s">
        <v>32</v>
      </c>
      <c r="AX161" s="13" t="s">
        <v>76</v>
      </c>
      <c r="AY161" s="173" t="s">
        <v>166</v>
      </c>
    </row>
    <row r="162" spans="1:65" s="13" customFormat="1">
      <c r="B162" s="171"/>
      <c r="D162" s="172" t="s">
        <v>174</v>
      </c>
      <c r="E162" s="173" t="s">
        <v>1</v>
      </c>
      <c r="F162" s="174" t="s">
        <v>987</v>
      </c>
      <c r="H162" s="175">
        <v>3.7320000000000002</v>
      </c>
      <c r="I162" s="176"/>
      <c r="L162" s="171"/>
      <c r="M162" s="177"/>
      <c r="N162" s="178"/>
      <c r="O162" s="178"/>
      <c r="P162" s="178"/>
      <c r="Q162" s="178"/>
      <c r="R162" s="178"/>
      <c r="S162" s="178"/>
      <c r="T162" s="179"/>
      <c r="AT162" s="173" t="s">
        <v>174</v>
      </c>
      <c r="AU162" s="173" t="s">
        <v>88</v>
      </c>
      <c r="AV162" s="13" t="s">
        <v>88</v>
      </c>
      <c r="AW162" s="13" t="s">
        <v>32</v>
      </c>
      <c r="AX162" s="13" t="s">
        <v>76</v>
      </c>
      <c r="AY162" s="173" t="s">
        <v>166</v>
      </c>
    </row>
    <row r="163" spans="1:65" s="13" customFormat="1">
      <c r="B163" s="171"/>
      <c r="D163" s="172" t="s">
        <v>174</v>
      </c>
      <c r="E163" s="173" t="s">
        <v>1</v>
      </c>
      <c r="F163" s="174" t="s">
        <v>988</v>
      </c>
      <c r="H163" s="175">
        <v>3.4929999999999999</v>
      </c>
      <c r="I163" s="176"/>
      <c r="L163" s="171"/>
      <c r="M163" s="177"/>
      <c r="N163" s="178"/>
      <c r="O163" s="178"/>
      <c r="P163" s="178"/>
      <c r="Q163" s="178"/>
      <c r="R163" s="178"/>
      <c r="S163" s="178"/>
      <c r="T163" s="179"/>
      <c r="AT163" s="173" t="s">
        <v>174</v>
      </c>
      <c r="AU163" s="173" t="s">
        <v>88</v>
      </c>
      <c r="AV163" s="13" t="s">
        <v>88</v>
      </c>
      <c r="AW163" s="13" t="s">
        <v>32</v>
      </c>
      <c r="AX163" s="13" t="s">
        <v>76</v>
      </c>
      <c r="AY163" s="173" t="s">
        <v>166</v>
      </c>
    </row>
    <row r="164" spans="1:65" s="13" customFormat="1">
      <c r="B164" s="171"/>
      <c r="D164" s="172" t="s">
        <v>174</v>
      </c>
      <c r="E164" s="173" t="s">
        <v>1</v>
      </c>
      <c r="F164" s="174" t="s">
        <v>989</v>
      </c>
      <c r="H164" s="175">
        <v>3.4430000000000001</v>
      </c>
      <c r="I164" s="176"/>
      <c r="L164" s="171"/>
      <c r="M164" s="177"/>
      <c r="N164" s="178"/>
      <c r="O164" s="178"/>
      <c r="P164" s="178"/>
      <c r="Q164" s="178"/>
      <c r="R164" s="178"/>
      <c r="S164" s="178"/>
      <c r="T164" s="179"/>
      <c r="AT164" s="173" t="s">
        <v>174</v>
      </c>
      <c r="AU164" s="173" t="s">
        <v>88</v>
      </c>
      <c r="AV164" s="13" t="s">
        <v>88</v>
      </c>
      <c r="AW164" s="13" t="s">
        <v>32</v>
      </c>
      <c r="AX164" s="13" t="s">
        <v>76</v>
      </c>
      <c r="AY164" s="173" t="s">
        <v>166</v>
      </c>
    </row>
    <row r="165" spans="1:65" s="15" customFormat="1">
      <c r="B165" s="203"/>
      <c r="D165" s="172" t="s">
        <v>174</v>
      </c>
      <c r="E165" s="204" t="s">
        <v>1</v>
      </c>
      <c r="F165" s="205" t="s">
        <v>314</v>
      </c>
      <c r="H165" s="206">
        <v>17.82</v>
      </c>
      <c r="I165" s="207"/>
      <c r="L165" s="203"/>
      <c r="M165" s="208"/>
      <c r="N165" s="209"/>
      <c r="O165" s="209"/>
      <c r="P165" s="209"/>
      <c r="Q165" s="209"/>
      <c r="R165" s="209"/>
      <c r="S165" s="209"/>
      <c r="T165" s="210"/>
      <c r="AT165" s="204" t="s">
        <v>174</v>
      </c>
      <c r="AU165" s="204" t="s">
        <v>88</v>
      </c>
      <c r="AV165" s="15" t="s">
        <v>93</v>
      </c>
      <c r="AW165" s="15" t="s">
        <v>32</v>
      </c>
      <c r="AX165" s="15" t="s">
        <v>76</v>
      </c>
      <c r="AY165" s="204" t="s">
        <v>166</v>
      </c>
    </row>
    <row r="166" spans="1:65" s="13" customFormat="1">
      <c r="B166" s="171"/>
      <c r="D166" s="172" t="s">
        <v>174</v>
      </c>
      <c r="E166" s="173" t="s">
        <v>1</v>
      </c>
      <c r="F166" s="174" t="s">
        <v>990</v>
      </c>
      <c r="H166" s="175">
        <v>4</v>
      </c>
      <c r="I166" s="176"/>
      <c r="L166" s="171"/>
      <c r="M166" s="177"/>
      <c r="N166" s="178"/>
      <c r="O166" s="178"/>
      <c r="P166" s="178"/>
      <c r="Q166" s="178"/>
      <c r="R166" s="178"/>
      <c r="S166" s="178"/>
      <c r="T166" s="179"/>
      <c r="AT166" s="173" t="s">
        <v>174</v>
      </c>
      <c r="AU166" s="173" t="s">
        <v>88</v>
      </c>
      <c r="AV166" s="13" t="s">
        <v>88</v>
      </c>
      <c r="AW166" s="13" t="s">
        <v>32</v>
      </c>
      <c r="AX166" s="13" t="s">
        <v>76</v>
      </c>
      <c r="AY166" s="173" t="s">
        <v>166</v>
      </c>
    </row>
    <row r="167" spans="1:65" s="14" customFormat="1">
      <c r="B167" s="190"/>
      <c r="D167" s="172" t="s">
        <v>174</v>
      </c>
      <c r="E167" s="191" t="s">
        <v>1</v>
      </c>
      <c r="F167" s="192" t="s">
        <v>239</v>
      </c>
      <c r="H167" s="193">
        <v>21.82</v>
      </c>
      <c r="I167" s="194"/>
      <c r="L167" s="190"/>
      <c r="M167" s="195"/>
      <c r="N167" s="196"/>
      <c r="O167" s="196"/>
      <c r="P167" s="196"/>
      <c r="Q167" s="196"/>
      <c r="R167" s="196"/>
      <c r="S167" s="196"/>
      <c r="T167" s="197"/>
      <c r="AT167" s="191" t="s">
        <v>174</v>
      </c>
      <c r="AU167" s="191" t="s">
        <v>88</v>
      </c>
      <c r="AV167" s="14" t="s">
        <v>172</v>
      </c>
      <c r="AW167" s="14" t="s">
        <v>32</v>
      </c>
      <c r="AX167" s="14" t="s">
        <v>83</v>
      </c>
      <c r="AY167" s="191" t="s">
        <v>166</v>
      </c>
    </row>
    <row r="168" spans="1:65" s="2" customFormat="1" ht="37.9" customHeight="1">
      <c r="A168" s="33"/>
      <c r="B168" s="156"/>
      <c r="C168" s="157" t="s">
        <v>188</v>
      </c>
      <c r="D168" s="157" t="s">
        <v>168</v>
      </c>
      <c r="E168" s="158" t="s">
        <v>991</v>
      </c>
      <c r="F168" s="159" t="s">
        <v>992</v>
      </c>
      <c r="G168" s="160" t="s">
        <v>215</v>
      </c>
      <c r="H168" s="161">
        <v>6</v>
      </c>
      <c r="I168" s="162"/>
      <c r="J168" s="161">
        <f>ROUND(I168*H168,3)</f>
        <v>0</v>
      </c>
      <c r="K168" s="163"/>
      <c r="L168" s="34"/>
      <c r="M168" s="164" t="s">
        <v>1</v>
      </c>
      <c r="N168" s="165" t="s">
        <v>42</v>
      </c>
      <c r="O168" s="62"/>
      <c r="P168" s="166">
        <f>O168*H168</f>
        <v>0</v>
      </c>
      <c r="Q168" s="166">
        <v>8.7600000000000004E-4</v>
      </c>
      <c r="R168" s="166">
        <f>Q168*H168</f>
        <v>5.2560000000000003E-3</v>
      </c>
      <c r="S168" s="166">
        <v>0</v>
      </c>
      <c r="T168" s="167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8" t="s">
        <v>172</v>
      </c>
      <c r="AT168" s="168" t="s">
        <v>168</v>
      </c>
      <c r="AU168" s="168" t="s">
        <v>88</v>
      </c>
      <c r="AY168" s="18" t="s">
        <v>166</v>
      </c>
      <c r="BE168" s="169">
        <f>IF(N168="základná",J168,0)</f>
        <v>0</v>
      </c>
      <c r="BF168" s="169">
        <f>IF(N168="znížená",J168,0)</f>
        <v>0</v>
      </c>
      <c r="BG168" s="169">
        <f>IF(N168="zákl. prenesená",J168,0)</f>
        <v>0</v>
      </c>
      <c r="BH168" s="169">
        <f>IF(N168="zníž. prenesená",J168,0)</f>
        <v>0</v>
      </c>
      <c r="BI168" s="169">
        <f>IF(N168="nulová",J168,0)</f>
        <v>0</v>
      </c>
      <c r="BJ168" s="18" t="s">
        <v>88</v>
      </c>
      <c r="BK168" s="170">
        <f>ROUND(I168*H168,3)</f>
        <v>0</v>
      </c>
      <c r="BL168" s="18" t="s">
        <v>172</v>
      </c>
      <c r="BM168" s="168" t="s">
        <v>993</v>
      </c>
    </row>
    <row r="169" spans="1:65" s="13" customFormat="1">
      <c r="B169" s="171"/>
      <c r="D169" s="172" t="s">
        <v>174</v>
      </c>
      <c r="E169" s="173" t="s">
        <v>1</v>
      </c>
      <c r="F169" s="174" t="s">
        <v>994</v>
      </c>
      <c r="H169" s="175">
        <v>6</v>
      </c>
      <c r="I169" s="176"/>
      <c r="L169" s="171"/>
      <c r="M169" s="177"/>
      <c r="N169" s="178"/>
      <c r="O169" s="178"/>
      <c r="P169" s="178"/>
      <c r="Q169" s="178"/>
      <c r="R169" s="178"/>
      <c r="S169" s="178"/>
      <c r="T169" s="179"/>
      <c r="AT169" s="173" t="s">
        <v>174</v>
      </c>
      <c r="AU169" s="173" t="s">
        <v>88</v>
      </c>
      <c r="AV169" s="13" t="s">
        <v>88</v>
      </c>
      <c r="AW169" s="13" t="s">
        <v>32</v>
      </c>
      <c r="AX169" s="13" t="s">
        <v>83</v>
      </c>
      <c r="AY169" s="173" t="s">
        <v>166</v>
      </c>
    </row>
    <row r="170" spans="1:65" s="2" customFormat="1" ht="33" customHeight="1">
      <c r="A170" s="33"/>
      <c r="B170" s="156"/>
      <c r="C170" s="157" t="s">
        <v>195</v>
      </c>
      <c r="D170" s="157" t="s">
        <v>168</v>
      </c>
      <c r="E170" s="158" t="s">
        <v>995</v>
      </c>
      <c r="F170" s="159" t="s">
        <v>996</v>
      </c>
      <c r="G170" s="160" t="s">
        <v>171</v>
      </c>
      <c r="H170" s="161">
        <v>111.19499999999999</v>
      </c>
      <c r="I170" s="162"/>
      <c r="J170" s="161">
        <f>ROUND(I170*H170,3)</f>
        <v>0</v>
      </c>
      <c r="K170" s="163"/>
      <c r="L170" s="34"/>
      <c r="M170" s="164" t="s">
        <v>1</v>
      </c>
      <c r="N170" s="165" t="s">
        <v>42</v>
      </c>
      <c r="O170" s="62"/>
      <c r="P170" s="166">
        <f>O170*H170</f>
        <v>0</v>
      </c>
      <c r="Q170" s="166">
        <v>0.104952</v>
      </c>
      <c r="R170" s="166">
        <f>Q170*H170</f>
        <v>11.67013764</v>
      </c>
      <c r="S170" s="166">
        <v>0</v>
      </c>
      <c r="T170" s="167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172</v>
      </c>
      <c r="AT170" s="168" t="s">
        <v>168</v>
      </c>
      <c r="AU170" s="168" t="s">
        <v>88</v>
      </c>
      <c r="AY170" s="18" t="s">
        <v>166</v>
      </c>
      <c r="BE170" s="169">
        <f>IF(N170="základná",J170,0)</f>
        <v>0</v>
      </c>
      <c r="BF170" s="169">
        <f>IF(N170="znížená",J170,0)</f>
        <v>0</v>
      </c>
      <c r="BG170" s="169">
        <f>IF(N170="zákl. prenesená",J170,0)</f>
        <v>0</v>
      </c>
      <c r="BH170" s="169">
        <f>IF(N170="zníž. prenesená",J170,0)</f>
        <v>0</v>
      </c>
      <c r="BI170" s="169">
        <f>IF(N170="nulová",J170,0)</f>
        <v>0</v>
      </c>
      <c r="BJ170" s="18" t="s">
        <v>88</v>
      </c>
      <c r="BK170" s="170">
        <f>ROUND(I170*H170,3)</f>
        <v>0</v>
      </c>
      <c r="BL170" s="18" t="s">
        <v>172</v>
      </c>
      <c r="BM170" s="168" t="s">
        <v>997</v>
      </c>
    </row>
    <row r="171" spans="1:65" s="13" customFormat="1" ht="22.5">
      <c r="B171" s="171"/>
      <c r="D171" s="172" t="s">
        <v>174</v>
      </c>
      <c r="E171" s="173" t="s">
        <v>1</v>
      </c>
      <c r="F171" s="174" t="s">
        <v>998</v>
      </c>
      <c r="H171" s="175">
        <v>50.024000000000001</v>
      </c>
      <c r="I171" s="176"/>
      <c r="L171" s="171"/>
      <c r="M171" s="177"/>
      <c r="N171" s="178"/>
      <c r="O171" s="178"/>
      <c r="P171" s="178"/>
      <c r="Q171" s="178"/>
      <c r="R171" s="178"/>
      <c r="S171" s="178"/>
      <c r="T171" s="179"/>
      <c r="AT171" s="173" t="s">
        <v>174</v>
      </c>
      <c r="AU171" s="173" t="s">
        <v>88</v>
      </c>
      <c r="AV171" s="13" t="s">
        <v>88</v>
      </c>
      <c r="AW171" s="13" t="s">
        <v>32</v>
      </c>
      <c r="AX171" s="13" t="s">
        <v>76</v>
      </c>
      <c r="AY171" s="173" t="s">
        <v>166</v>
      </c>
    </row>
    <row r="172" spans="1:65" s="13" customFormat="1">
      <c r="B172" s="171"/>
      <c r="D172" s="172" t="s">
        <v>174</v>
      </c>
      <c r="E172" s="173" t="s">
        <v>1</v>
      </c>
      <c r="F172" s="174" t="s">
        <v>999</v>
      </c>
      <c r="H172" s="175">
        <v>12.084</v>
      </c>
      <c r="I172" s="176"/>
      <c r="L172" s="171"/>
      <c r="M172" s="177"/>
      <c r="N172" s="178"/>
      <c r="O172" s="178"/>
      <c r="P172" s="178"/>
      <c r="Q172" s="178"/>
      <c r="R172" s="178"/>
      <c r="S172" s="178"/>
      <c r="T172" s="179"/>
      <c r="AT172" s="173" t="s">
        <v>174</v>
      </c>
      <c r="AU172" s="173" t="s">
        <v>88</v>
      </c>
      <c r="AV172" s="13" t="s">
        <v>88</v>
      </c>
      <c r="AW172" s="13" t="s">
        <v>32</v>
      </c>
      <c r="AX172" s="13" t="s">
        <v>76</v>
      </c>
      <c r="AY172" s="173" t="s">
        <v>166</v>
      </c>
    </row>
    <row r="173" spans="1:65" s="13" customFormat="1">
      <c r="B173" s="171"/>
      <c r="D173" s="172" t="s">
        <v>174</v>
      </c>
      <c r="E173" s="173" t="s">
        <v>1</v>
      </c>
      <c r="F173" s="174" t="s">
        <v>1000</v>
      </c>
      <c r="H173" s="175">
        <v>18.38</v>
      </c>
      <c r="I173" s="176"/>
      <c r="L173" s="171"/>
      <c r="M173" s="177"/>
      <c r="N173" s="178"/>
      <c r="O173" s="178"/>
      <c r="P173" s="178"/>
      <c r="Q173" s="178"/>
      <c r="R173" s="178"/>
      <c r="S173" s="178"/>
      <c r="T173" s="179"/>
      <c r="AT173" s="173" t="s">
        <v>174</v>
      </c>
      <c r="AU173" s="173" t="s">
        <v>88</v>
      </c>
      <c r="AV173" s="13" t="s">
        <v>88</v>
      </c>
      <c r="AW173" s="13" t="s">
        <v>32</v>
      </c>
      <c r="AX173" s="13" t="s">
        <v>76</v>
      </c>
      <c r="AY173" s="173" t="s">
        <v>166</v>
      </c>
    </row>
    <row r="174" spans="1:65" s="13" customFormat="1">
      <c r="B174" s="171"/>
      <c r="D174" s="172" t="s">
        <v>174</v>
      </c>
      <c r="E174" s="173" t="s">
        <v>1</v>
      </c>
      <c r="F174" s="174" t="s">
        <v>1001</v>
      </c>
      <c r="H174" s="175">
        <v>14.058999999999999</v>
      </c>
      <c r="I174" s="176"/>
      <c r="L174" s="171"/>
      <c r="M174" s="177"/>
      <c r="N174" s="178"/>
      <c r="O174" s="178"/>
      <c r="P174" s="178"/>
      <c r="Q174" s="178"/>
      <c r="R174" s="178"/>
      <c r="S174" s="178"/>
      <c r="T174" s="179"/>
      <c r="AT174" s="173" t="s">
        <v>174</v>
      </c>
      <c r="AU174" s="173" t="s">
        <v>88</v>
      </c>
      <c r="AV174" s="13" t="s">
        <v>88</v>
      </c>
      <c r="AW174" s="13" t="s">
        <v>32</v>
      </c>
      <c r="AX174" s="13" t="s">
        <v>76</v>
      </c>
      <c r="AY174" s="173" t="s">
        <v>166</v>
      </c>
    </row>
    <row r="175" spans="1:65" s="13" customFormat="1">
      <c r="B175" s="171"/>
      <c r="D175" s="172" t="s">
        <v>174</v>
      </c>
      <c r="E175" s="173" t="s">
        <v>1</v>
      </c>
      <c r="F175" s="174" t="s">
        <v>1002</v>
      </c>
      <c r="H175" s="175">
        <v>16.648</v>
      </c>
      <c r="I175" s="176"/>
      <c r="L175" s="171"/>
      <c r="M175" s="177"/>
      <c r="N175" s="178"/>
      <c r="O175" s="178"/>
      <c r="P175" s="178"/>
      <c r="Q175" s="178"/>
      <c r="R175" s="178"/>
      <c r="S175" s="178"/>
      <c r="T175" s="179"/>
      <c r="AT175" s="173" t="s">
        <v>174</v>
      </c>
      <c r="AU175" s="173" t="s">
        <v>88</v>
      </c>
      <c r="AV175" s="13" t="s">
        <v>88</v>
      </c>
      <c r="AW175" s="13" t="s">
        <v>32</v>
      </c>
      <c r="AX175" s="13" t="s">
        <v>76</v>
      </c>
      <c r="AY175" s="173" t="s">
        <v>166</v>
      </c>
    </row>
    <row r="176" spans="1:65" s="14" customFormat="1">
      <c r="B176" s="190"/>
      <c r="D176" s="172" t="s">
        <v>174</v>
      </c>
      <c r="E176" s="191" t="s">
        <v>1</v>
      </c>
      <c r="F176" s="192" t="s">
        <v>239</v>
      </c>
      <c r="H176" s="193">
        <v>111.19499999999999</v>
      </c>
      <c r="I176" s="194"/>
      <c r="L176" s="190"/>
      <c r="M176" s="195"/>
      <c r="N176" s="196"/>
      <c r="O176" s="196"/>
      <c r="P176" s="196"/>
      <c r="Q176" s="196"/>
      <c r="R176" s="196"/>
      <c r="S176" s="196"/>
      <c r="T176" s="197"/>
      <c r="AT176" s="191" t="s">
        <v>174</v>
      </c>
      <c r="AU176" s="191" t="s">
        <v>88</v>
      </c>
      <c r="AV176" s="14" t="s">
        <v>172</v>
      </c>
      <c r="AW176" s="14" t="s">
        <v>32</v>
      </c>
      <c r="AX176" s="14" t="s">
        <v>83</v>
      </c>
      <c r="AY176" s="191" t="s">
        <v>166</v>
      </c>
    </row>
    <row r="177" spans="1:65" s="2" customFormat="1" ht="33" customHeight="1">
      <c r="A177" s="33"/>
      <c r="B177" s="156"/>
      <c r="C177" s="157" t="s">
        <v>199</v>
      </c>
      <c r="D177" s="157" t="s">
        <v>168</v>
      </c>
      <c r="E177" s="158" t="s">
        <v>764</v>
      </c>
      <c r="F177" s="159" t="s">
        <v>765</v>
      </c>
      <c r="G177" s="160" t="s">
        <v>171</v>
      </c>
      <c r="H177" s="161">
        <v>5.3239999999999998</v>
      </c>
      <c r="I177" s="162"/>
      <c r="J177" s="161">
        <f>ROUND(I177*H177,3)</f>
        <v>0</v>
      </c>
      <c r="K177" s="163"/>
      <c r="L177" s="34"/>
      <c r="M177" s="164" t="s">
        <v>1</v>
      </c>
      <c r="N177" s="165" t="s">
        <v>42</v>
      </c>
      <c r="O177" s="62"/>
      <c r="P177" s="166">
        <f>O177*H177</f>
        <v>0</v>
      </c>
      <c r="Q177" s="166">
        <v>0.139066</v>
      </c>
      <c r="R177" s="166">
        <f>Q177*H177</f>
        <v>0.74038738399999993</v>
      </c>
      <c r="S177" s="166">
        <v>0</v>
      </c>
      <c r="T177" s="167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8" t="s">
        <v>172</v>
      </c>
      <c r="AT177" s="168" t="s">
        <v>168</v>
      </c>
      <c r="AU177" s="168" t="s">
        <v>88</v>
      </c>
      <c r="AY177" s="18" t="s">
        <v>166</v>
      </c>
      <c r="BE177" s="169">
        <f>IF(N177="základná",J177,0)</f>
        <v>0</v>
      </c>
      <c r="BF177" s="169">
        <f>IF(N177="znížená",J177,0)</f>
        <v>0</v>
      </c>
      <c r="BG177" s="169">
        <f>IF(N177="zákl. prenesená",J177,0)</f>
        <v>0</v>
      </c>
      <c r="BH177" s="169">
        <f>IF(N177="zníž. prenesená",J177,0)</f>
        <v>0</v>
      </c>
      <c r="BI177" s="169">
        <f>IF(N177="nulová",J177,0)</f>
        <v>0</v>
      </c>
      <c r="BJ177" s="18" t="s">
        <v>88</v>
      </c>
      <c r="BK177" s="170">
        <f>ROUND(I177*H177,3)</f>
        <v>0</v>
      </c>
      <c r="BL177" s="18" t="s">
        <v>172</v>
      </c>
      <c r="BM177" s="168" t="s">
        <v>1003</v>
      </c>
    </row>
    <row r="178" spans="1:65" s="13" customFormat="1">
      <c r="B178" s="171"/>
      <c r="D178" s="172" t="s">
        <v>174</v>
      </c>
      <c r="E178" s="173" t="s">
        <v>1</v>
      </c>
      <c r="F178" s="174" t="s">
        <v>1004</v>
      </c>
      <c r="H178" s="175">
        <v>5.3239999999999998</v>
      </c>
      <c r="I178" s="176"/>
      <c r="L178" s="171"/>
      <c r="M178" s="177"/>
      <c r="N178" s="178"/>
      <c r="O178" s="178"/>
      <c r="P178" s="178"/>
      <c r="Q178" s="178"/>
      <c r="R178" s="178"/>
      <c r="S178" s="178"/>
      <c r="T178" s="179"/>
      <c r="AT178" s="173" t="s">
        <v>174</v>
      </c>
      <c r="AU178" s="173" t="s">
        <v>88</v>
      </c>
      <c r="AV178" s="13" t="s">
        <v>88</v>
      </c>
      <c r="AW178" s="13" t="s">
        <v>32</v>
      </c>
      <c r="AX178" s="13" t="s">
        <v>83</v>
      </c>
      <c r="AY178" s="173" t="s">
        <v>166</v>
      </c>
    </row>
    <row r="179" spans="1:65" s="12" customFormat="1" ht="22.9" customHeight="1">
      <c r="B179" s="143"/>
      <c r="D179" s="144" t="s">
        <v>75</v>
      </c>
      <c r="E179" s="154" t="s">
        <v>195</v>
      </c>
      <c r="F179" s="154" t="s">
        <v>343</v>
      </c>
      <c r="I179" s="146"/>
      <c r="J179" s="155">
        <f>BK179</f>
        <v>0</v>
      </c>
      <c r="L179" s="143"/>
      <c r="M179" s="148"/>
      <c r="N179" s="149"/>
      <c r="O179" s="149"/>
      <c r="P179" s="150">
        <f>SUM(P180:P229)</f>
        <v>0</v>
      </c>
      <c r="Q179" s="149"/>
      <c r="R179" s="150">
        <f>SUM(R180:R229)</f>
        <v>52.085668144852008</v>
      </c>
      <c r="S179" s="149"/>
      <c r="T179" s="151">
        <f>SUM(T180:T229)</f>
        <v>0</v>
      </c>
      <c r="AR179" s="144" t="s">
        <v>83</v>
      </c>
      <c r="AT179" s="152" t="s">
        <v>75</v>
      </c>
      <c r="AU179" s="152" t="s">
        <v>83</v>
      </c>
      <c r="AY179" s="144" t="s">
        <v>166</v>
      </c>
      <c r="BK179" s="153">
        <f>SUM(BK180:BK229)</f>
        <v>0</v>
      </c>
    </row>
    <row r="180" spans="1:65" s="2" customFormat="1" ht="24.2" customHeight="1">
      <c r="A180" s="33"/>
      <c r="B180" s="156"/>
      <c r="C180" s="157" t="s">
        <v>203</v>
      </c>
      <c r="D180" s="157" t="s">
        <v>168</v>
      </c>
      <c r="E180" s="158" t="s">
        <v>1005</v>
      </c>
      <c r="F180" s="159" t="s">
        <v>1006</v>
      </c>
      <c r="G180" s="160" t="s">
        <v>171</v>
      </c>
      <c r="H180" s="161">
        <v>381.55700000000002</v>
      </c>
      <c r="I180" s="162"/>
      <c r="J180" s="161">
        <f>ROUND(I180*H180,3)</f>
        <v>0</v>
      </c>
      <c r="K180" s="163"/>
      <c r="L180" s="34"/>
      <c r="M180" s="164" t="s">
        <v>1</v>
      </c>
      <c r="N180" s="165" t="s">
        <v>42</v>
      </c>
      <c r="O180" s="62"/>
      <c r="P180" s="166">
        <f>O180*H180</f>
        <v>0</v>
      </c>
      <c r="Q180" s="166">
        <v>1.575E-2</v>
      </c>
      <c r="R180" s="166">
        <f>Q180*H180</f>
        <v>6.0095227500000004</v>
      </c>
      <c r="S180" s="166">
        <v>0</v>
      </c>
      <c r="T180" s="167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8" t="s">
        <v>172</v>
      </c>
      <c r="AT180" s="168" t="s">
        <v>168</v>
      </c>
      <c r="AU180" s="168" t="s">
        <v>88</v>
      </c>
      <c r="AY180" s="18" t="s">
        <v>166</v>
      </c>
      <c r="BE180" s="169">
        <f>IF(N180="základná",J180,0)</f>
        <v>0</v>
      </c>
      <c r="BF180" s="169">
        <f>IF(N180="znížená",J180,0)</f>
        <v>0</v>
      </c>
      <c r="BG180" s="169">
        <f>IF(N180="zákl. prenesená",J180,0)</f>
        <v>0</v>
      </c>
      <c r="BH180" s="169">
        <f>IF(N180="zníž. prenesená",J180,0)</f>
        <v>0</v>
      </c>
      <c r="BI180" s="169">
        <f>IF(N180="nulová",J180,0)</f>
        <v>0</v>
      </c>
      <c r="BJ180" s="18" t="s">
        <v>88</v>
      </c>
      <c r="BK180" s="170">
        <f>ROUND(I180*H180,3)</f>
        <v>0</v>
      </c>
      <c r="BL180" s="18" t="s">
        <v>172</v>
      </c>
      <c r="BM180" s="168" t="s">
        <v>1007</v>
      </c>
    </row>
    <row r="181" spans="1:65" s="13" customFormat="1">
      <c r="B181" s="171"/>
      <c r="D181" s="172" t="s">
        <v>174</v>
      </c>
      <c r="E181" s="173" t="s">
        <v>1</v>
      </c>
      <c r="F181" s="174" t="s">
        <v>1008</v>
      </c>
      <c r="H181" s="175">
        <v>32.203000000000003</v>
      </c>
      <c r="I181" s="176"/>
      <c r="L181" s="171"/>
      <c r="M181" s="177"/>
      <c r="N181" s="178"/>
      <c r="O181" s="178"/>
      <c r="P181" s="178"/>
      <c r="Q181" s="178"/>
      <c r="R181" s="178"/>
      <c r="S181" s="178"/>
      <c r="T181" s="179"/>
      <c r="AT181" s="173" t="s">
        <v>174</v>
      </c>
      <c r="AU181" s="173" t="s">
        <v>88</v>
      </c>
      <c r="AV181" s="13" t="s">
        <v>88</v>
      </c>
      <c r="AW181" s="13" t="s">
        <v>32</v>
      </c>
      <c r="AX181" s="13" t="s">
        <v>76</v>
      </c>
      <c r="AY181" s="173" t="s">
        <v>166</v>
      </c>
    </row>
    <row r="182" spans="1:65" s="13" customFormat="1">
      <c r="B182" s="171"/>
      <c r="D182" s="172" t="s">
        <v>174</v>
      </c>
      <c r="E182" s="173" t="s">
        <v>1</v>
      </c>
      <c r="F182" s="174" t="s">
        <v>1009</v>
      </c>
      <c r="H182" s="175">
        <v>35.979999999999997</v>
      </c>
      <c r="I182" s="176"/>
      <c r="L182" s="171"/>
      <c r="M182" s="177"/>
      <c r="N182" s="178"/>
      <c r="O182" s="178"/>
      <c r="P182" s="178"/>
      <c r="Q182" s="178"/>
      <c r="R182" s="178"/>
      <c r="S182" s="178"/>
      <c r="T182" s="179"/>
      <c r="AT182" s="173" t="s">
        <v>174</v>
      </c>
      <c r="AU182" s="173" t="s">
        <v>88</v>
      </c>
      <c r="AV182" s="13" t="s">
        <v>88</v>
      </c>
      <c r="AW182" s="13" t="s">
        <v>32</v>
      </c>
      <c r="AX182" s="13" t="s">
        <v>76</v>
      </c>
      <c r="AY182" s="173" t="s">
        <v>166</v>
      </c>
    </row>
    <row r="183" spans="1:65" s="13" customFormat="1">
      <c r="B183" s="171"/>
      <c r="D183" s="172" t="s">
        <v>174</v>
      </c>
      <c r="E183" s="173" t="s">
        <v>1</v>
      </c>
      <c r="F183" s="174" t="s">
        <v>1010</v>
      </c>
      <c r="H183" s="175">
        <v>60.42</v>
      </c>
      <c r="I183" s="176"/>
      <c r="L183" s="171"/>
      <c r="M183" s="177"/>
      <c r="N183" s="178"/>
      <c r="O183" s="178"/>
      <c r="P183" s="178"/>
      <c r="Q183" s="178"/>
      <c r="R183" s="178"/>
      <c r="S183" s="178"/>
      <c r="T183" s="179"/>
      <c r="AT183" s="173" t="s">
        <v>174</v>
      </c>
      <c r="AU183" s="173" t="s">
        <v>88</v>
      </c>
      <c r="AV183" s="13" t="s">
        <v>88</v>
      </c>
      <c r="AW183" s="13" t="s">
        <v>32</v>
      </c>
      <c r="AX183" s="13" t="s">
        <v>76</v>
      </c>
      <c r="AY183" s="173" t="s">
        <v>166</v>
      </c>
    </row>
    <row r="184" spans="1:65" s="13" customFormat="1">
      <c r="B184" s="171"/>
      <c r="D184" s="172" t="s">
        <v>174</v>
      </c>
      <c r="E184" s="173" t="s">
        <v>1</v>
      </c>
      <c r="F184" s="174" t="s">
        <v>1011</v>
      </c>
      <c r="H184" s="175">
        <v>46.054000000000002</v>
      </c>
      <c r="I184" s="176"/>
      <c r="L184" s="171"/>
      <c r="M184" s="177"/>
      <c r="N184" s="178"/>
      <c r="O184" s="178"/>
      <c r="P184" s="178"/>
      <c r="Q184" s="178"/>
      <c r="R184" s="178"/>
      <c r="S184" s="178"/>
      <c r="T184" s="179"/>
      <c r="AT184" s="173" t="s">
        <v>174</v>
      </c>
      <c r="AU184" s="173" t="s">
        <v>88</v>
      </c>
      <c r="AV184" s="13" t="s">
        <v>88</v>
      </c>
      <c r="AW184" s="13" t="s">
        <v>32</v>
      </c>
      <c r="AX184" s="13" t="s">
        <v>76</v>
      </c>
      <c r="AY184" s="173" t="s">
        <v>166</v>
      </c>
    </row>
    <row r="185" spans="1:65" s="13" customFormat="1">
      <c r="B185" s="171"/>
      <c r="D185" s="172" t="s">
        <v>174</v>
      </c>
      <c r="E185" s="173" t="s">
        <v>1</v>
      </c>
      <c r="F185" s="174" t="s">
        <v>1012</v>
      </c>
      <c r="H185" s="175">
        <v>43.76</v>
      </c>
      <c r="I185" s="176"/>
      <c r="L185" s="171"/>
      <c r="M185" s="177"/>
      <c r="N185" s="178"/>
      <c r="O185" s="178"/>
      <c r="P185" s="178"/>
      <c r="Q185" s="178"/>
      <c r="R185" s="178"/>
      <c r="S185" s="178"/>
      <c r="T185" s="179"/>
      <c r="AT185" s="173" t="s">
        <v>174</v>
      </c>
      <c r="AU185" s="173" t="s">
        <v>88</v>
      </c>
      <c r="AV185" s="13" t="s">
        <v>88</v>
      </c>
      <c r="AW185" s="13" t="s">
        <v>32</v>
      </c>
      <c r="AX185" s="13" t="s">
        <v>76</v>
      </c>
      <c r="AY185" s="173" t="s">
        <v>166</v>
      </c>
    </row>
    <row r="186" spans="1:65" s="13" customFormat="1">
      <c r="B186" s="171"/>
      <c r="D186" s="172" t="s">
        <v>174</v>
      </c>
      <c r="E186" s="173" t="s">
        <v>1</v>
      </c>
      <c r="F186" s="174" t="s">
        <v>1013</v>
      </c>
      <c r="H186" s="175">
        <v>8.5399999999999991</v>
      </c>
      <c r="I186" s="176"/>
      <c r="L186" s="171"/>
      <c r="M186" s="177"/>
      <c r="N186" s="178"/>
      <c r="O186" s="178"/>
      <c r="P186" s="178"/>
      <c r="Q186" s="178"/>
      <c r="R186" s="178"/>
      <c r="S186" s="178"/>
      <c r="T186" s="179"/>
      <c r="AT186" s="173" t="s">
        <v>174</v>
      </c>
      <c r="AU186" s="173" t="s">
        <v>88</v>
      </c>
      <c r="AV186" s="13" t="s">
        <v>88</v>
      </c>
      <c r="AW186" s="13" t="s">
        <v>32</v>
      </c>
      <c r="AX186" s="13" t="s">
        <v>76</v>
      </c>
      <c r="AY186" s="173" t="s">
        <v>166</v>
      </c>
    </row>
    <row r="187" spans="1:65" s="13" customFormat="1" ht="22.5">
      <c r="B187" s="171"/>
      <c r="D187" s="172" t="s">
        <v>174</v>
      </c>
      <c r="E187" s="173" t="s">
        <v>1</v>
      </c>
      <c r="F187" s="174" t="s">
        <v>1014</v>
      </c>
      <c r="H187" s="175">
        <v>62.66</v>
      </c>
      <c r="I187" s="176"/>
      <c r="L187" s="171"/>
      <c r="M187" s="177"/>
      <c r="N187" s="178"/>
      <c r="O187" s="178"/>
      <c r="P187" s="178"/>
      <c r="Q187" s="178"/>
      <c r="R187" s="178"/>
      <c r="S187" s="178"/>
      <c r="T187" s="179"/>
      <c r="AT187" s="173" t="s">
        <v>174</v>
      </c>
      <c r="AU187" s="173" t="s">
        <v>88</v>
      </c>
      <c r="AV187" s="13" t="s">
        <v>88</v>
      </c>
      <c r="AW187" s="13" t="s">
        <v>32</v>
      </c>
      <c r="AX187" s="13" t="s">
        <v>76</v>
      </c>
      <c r="AY187" s="173" t="s">
        <v>166</v>
      </c>
    </row>
    <row r="188" spans="1:65" s="13" customFormat="1" ht="22.5">
      <c r="B188" s="171"/>
      <c r="D188" s="172" t="s">
        <v>174</v>
      </c>
      <c r="E188" s="173" t="s">
        <v>1</v>
      </c>
      <c r="F188" s="174" t="s">
        <v>1015</v>
      </c>
      <c r="H188" s="175">
        <v>80.67</v>
      </c>
      <c r="I188" s="176"/>
      <c r="L188" s="171"/>
      <c r="M188" s="177"/>
      <c r="N188" s="178"/>
      <c r="O188" s="178"/>
      <c r="P188" s="178"/>
      <c r="Q188" s="178"/>
      <c r="R188" s="178"/>
      <c r="S188" s="178"/>
      <c r="T188" s="179"/>
      <c r="AT188" s="173" t="s">
        <v>174</v>
      </c>
      <c r="AU188" s="173" t="s">
        <v>88</v>
      </c>
      <c r="AV188" s="13" t="s">
        <v>88</v>
      </c>
      <c r="AW188" s="13" t="s">
        <v>32</v>
      </c>
      <c r="AX188" s="13" t="s">
        <v>76</v>
      </c>
      <c r="AY188" s="173" t="s">
        <v>166</v>
      </c>
    </row>
    <row r="189" spans="1:65" s="15" customFormat="1">
      <c r="B189" s="203"/>
      <c r="D189" s="172" t="s">
        <v>174</v>
      </c>
      <c r="E189" s="204" t="s">
        <v>1</v>
      </c>
      <c r="F189" s="205" t="s">
        <v>314</v>
      </c>
      <c r="H189" s="206">
        <v>370.28699999999998</v>
      </c>
      <c r="I189" s="207"/>
      <c r="L189" s="203"/>
      <c r="M189" s="208"/>
      <c r="N189" s="209"/>
      <c r="O189" s="209"/>
      <c r="P189" s="209"/>
      <c r="Q189" s="209"/>
      <c r="R189" s="209"/>
      <c r="S189" s="209"/>
      <c r="T189" s="210"/>
      <c r="AT189" s="204" t="s">
        <v>174</v>
      </c>
      <c r="AU189" s="204" t="s">
        <v>88</v>
      </c>
      <c r="AV189" s="15" t="s">
        <v>93</v>
      </c>
      <c r="AW189" s="15" t="s">
        <v>32</v>
      </c>
      <c r="AX189" s="15" t="s">
        <v>76</v>
      </c>
      <c r="AY189" s="204" t="s">
        <v>166</v>
      </c>
    </row>
    <row r="190" spans="1:65" s="13" customFormat="1">
      <c r="B190" s="171"/>
      <c r="D190" s="172" t="s">
        <v>174</v>
      </c>
      <c r="E190" s="173" t="s">
        <v>1</v>
      </c>
      <c r="F190" s="174" t="s">
        <v>1016</v>
      </c>
      <c r="H190" s="175">
        <v>11.27</v>
      </c>
      <c r="I190" s="176"/>
      <c r="L190" s="171"/>
      <c r="M190" s="177"/>
      <c r="N190" s="178"/>
      <c r="O190" s="178"/>
      <c r="P190" s="178"/>
      <c r="Q190" s="178"/>
      <c r="R190" s="178"/>
      <c r="S190" s="178"/>
      <c r="T190" s="179"/>
      <c r="AT190" s="173" t="s">
        <v>174</v>
      </c>
      <c r="AU190" s="173" t="s">
        <v>88</v>
      </c>
      <c r="AV190" s="13" t="s">
        <v>88</v>
      </c>
      <c r="AW190" s="13" t="s">
        <v>32</v>
      </c>
      <c r="AX190" s="13" t="s">
        <v>76</v>
      </c>
      <c r="AY190" s="173" t="s">
        <v>166</v>
      </c>
    </row>
    <row r="191" spans="1:65" s="14" customFormat="1">
      <c r="B191" s="190"/>
      <c r="D191" s="172" t="s">
        <v>174</v>
      </c>
      <c r="E191" s="191" t="s">
        <v>1</v>
      </c>
      <c r="F191" s="192" t="s">
        <v>239</v>
      </c>
      <c r="H191" s="193">
        <v>381.55700000000002</v>
      </c>
      <c r="I191" s="194"/>
      <c r="L191" s="190"/>
      <c r="M191" s="195"/>
      <c r="N191" s="196"/>
      <c r="O191" s="196"/>
      <c r="P191" s="196"/>
      <c r="Q191" s="196"/>
      <c r="R191" s="196"/>
      <c r="S191" s="196"/>
      <c r="T191" s="197"/>
      <c r="AT191" s="191" t="s">
        <v>174</v>
      </c>
      <c r="AU191" s="191" t="s">
        <v>88</v>
      </c>
      <c r="AV191" s="14" t="s">
        <v>172</v>
      </c>
      <c r="AW191" s="14" t="s">
        <v>32</v>
      </c>
      <c r="AX191" s="14" t="s">
        <v>83</v>
      </c>
      <c r="AY191" s="191" t="s">
        <v>166</v>
      </c>
    </row>
    <row r="192" spans="1:65" s="2" customFormat="1" ht="24.2" customHeight="1">
      <c r="A192" s="33"/>
      <c r="B192" s="156"/>
      <c r="C192" s="157" t="s">
        <v>211</v>
      </c>
      <c r="D192" s="157" t="s">
        <v>168</v>
      </c>
      <c r="E192" s="158" t="s">
        <v>1017</v>
      </c>
      <c r="F192" s="159" t="s">
        <v>1018</v>
      </c>
      <c r="G192" s="160" t="s">
        <v>171</v>
      </c>
      <c r="H192" s="161">
        <v>328.50400000000002</v>
      </c>
      <c r="I192" s="162"/>
      <c r="J192" s="161">
        <f>ROUND(I192*H192,3)</f>
        <v>0</v>
      </c>
      <c r="K192" s="163"/>
      <c r="L192" s="34"/>
      <c r="M192" s="164" t="s">
        <v>1</v>
      </c>
      <c r="N192" s="165" t="s">
        <v>42</v>
      </c>
      <c r="O192" s="62"/>
      <c r="P192" s="166">
        <f>O192*H192</f>
        <v>0</v>
      </c>
      <c r="Q192" s="166">
        <v>4.725E-3</v>
      </c>
      <c r="R192" s="166">
        <f>Q192*H192</f>
        <v>1.5521814</v>
      </c>
      <c r="S192" s="166">
        <v>0</v>
      </c>
      <c r="T192" s="167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8" t="s">
        <v>172</v>
      </c>
      <c r="AT192" s="168" t="s">
        <v>168</v>
      </c>
      <c r="AU192" s="168" t="s">
        <v>88</v>
      </c>
      <c r="AY192" s="18" t="s">
        <v>166</v>
      </c>
      <c r="BE192" s="169">
        <f>IF(N192="základná",J192,0)</f>
        <v>0</v>
      </c>
      <c r="BF192" s="169">
        <f>IF(N192="znížená",J192,0)</f>
        <v>0</v>
      </c>
      <c r="BG192" s="169">
        <f>IF(N192="zákl. prenesená",J192,0)</f>
        <v>0</v>
      </c>
      <c r="BH192" s="169">
        <f>IF(N192="zníž. prenesená",J192,0)</f>
        <v>0</v>
      </c>
      <c r="BI192" s="169">
        <f>IF(N192="nulová",J192,0)</f>
        <v>0</v>
      </c>
      <c r="BJ192" s="18" t="s">
        <v>88</v>
      </c>
      <c r="BK192" s="170">
        <f>ROUND(I192*H192,3)</f>
        <v>0</v>
      </c>
      <c r="BL192" s="18" t="s">
        <v>172</v>
      </c>
      <c r="BM192" s="168" t="s">
        <v>1019</v>
      </c>
    </row>
    <row r="193" spans="1:65" s="13" customFormat="1">
      <c r="B193" s="171"/>
      <c r="D193" s="172" t="s">
        <v>174</v>
      </c>
      <c r="E193" s="173" t="s">
        <v>1</v>
      </c>
      <c r="F193" s="174" t="s">
        <v>1020</v>
      </c>
      <c r="H193" s="175">
        <v>370.28699999999998</v>
      </c>
      <c r="I193" s="176"/>
      <c r="L193" s="171"/>
      <c r="M193" s="177"/>
      <c r="N193" s="178"/>
      <c r="O193" s="178"/>
      <c r="P193" s="178"/>
      <c r="Q193" s="178"/>
      <c r="R193" s="178"/>
      <c r="S193" s="178"/>
      <c r="T193" s="179"/>
      <c r="AT193" s="173" t="s">
        <v>174</v>
      </c>
      <c r="AU193" s="173" t="s">
        <v>88</v>
      </c>
      <c r="AV193" s="13" t="s">
        <v>88</v>
      </c>
      <c r="AW193" s="13" t="s">
        <v>32</v>
      </c>
      <c r="AX193" s="13" t="s">
        <v>76</v>
      </c>
      <c r="AY193" s="173" t="s">
        <v>166</v>
      </c>
    </row>
    <row r="194" spans="1:65" s="15" customFormat="1">
      <c r="B194" s="203"/>
      <c r="D194" s="172" t="s">
        <v>174</v>
      </c>
      <c r="E194" s="204" t="s">
        <v>1</v>
      </c>
      <c r="F194" s="205" t="s">
        <v>314</v>
      </c>
      <c r="H194" s="206">
        <v>370.28699999999998</v>
      </c>
      <c r="I194" s="207"/>
      <c r="L194" s="203"/>
      <c r="M194" s="208"/>
      <c r="N194" s="209"/>
      <c r="O194" s="209"/>
      <c r="P194" s="209"/>
      <c r="Q194" s="209"/>
      <c r="R194" s="209"/>
      <c r="S194" s="209"/>
      <c r="T194" s="210"/>
      <c r="AT194" s="204" t="s">
        <v>174</v>
      </c>
      <c r="AU194" s="204" t="s">
        <v>88</v>
      </c>
      <c r="AV194" s="15" t="s">
        <v>93</v>
      </c>
      <c r="AW194" s="15" t="s">
        <v>32</v>
      </c>
      <c r="AX194" s="15" t="s">
        <v>76</v>
      </c>
      <c r="AY194" s="204" t="s">
        <v>166</v>
      </c>
    </row>
    <row r="195" spans="1:65" s="13" customFormat="1">
      <c r="B195" s="171"/>
      <c r="D195" s="172" t="s">
        <v>174</v>
      </c>
      <c r="E195" s="173" t="s">
        <v>1</v>
      </c>
      <c r="F195" s="174" t="s">
        <v>1021</v>
      </c>
      <c r="H195" s="175">
        <v>-1.95</v>
      </c>
      <c r="I195" s="176"/>
      <c r="L195" s="171"/>
      <c r="M195" s="177"/>
      <c r="N195" s="178"/>
      <c r="O195" s="178"/>
      <c r="P195" s="178"/>
      <c r="Q195" s="178"/>
      <c r="R195" s="178"/>
      <c r="S195" s="178"/>
      <c r="T195" s="179"/>
      <c r="AT195" s="173" t="s">
        <v>174</v>
      </c>
      <c r="AU195" s="173" t="s">
        <v>88</v>
      </c>
      <c r="AV195" s="13" t="s">
        <v>88</v>
      </c>
      <c r="AW195" s="13" t="s">
        <v>32</v>
      </c>
      <c r="AX195" s="13" t="s">
        <v>76</v>
      </c>
      <c r="AY195" s="173" t="s">
        <v>166</v>
      </c>
    </row>
    <row r="196" spans="1:65" s="13" customFormat="1">
      <c r="B196" s="171"/>
      <c r="D196" s="172" t="s">
        <v>174</v>
      </c>
      <c r="E196" s="173" t="s">
        <v>1</v>
      </c>
      <c r="F196" s="174" t="s">
        <v>1022</v>
      </c>
      <c r="H196" s="175">
        <v>-1.23</v>
      </c>
      <c r="I196" s="176"/>
      <c r="L196" s="171"/>
      <c r="M196" s="177"/>
      <c r="N196" s="178"/>
      <c r="O196" s="178"/>
      <c r="P196" s="178"/>
      <c r="Q196" s="178"/>
      <c r="R196" s="178"/>
      <c r="S196" s="178"/>
      <c r="T196" s="179"/>
      <c r="AT196" s="173" t="s">
        <v>174</v>
      </c>
      <c r="AU196" s="173" t="s">
        <v>88</v>
      </c>
      <c r="AV196" s="13" t="s">
        <v>88</v>
      </c>
      <c r="AW196" s="13" t="s">
        <v>32</v>
      </c>
      <c r="AX196" s="13" t="s">
        <v>76</v>
      </c>
      <c r="AY196" s="173" t="s">
        <v>166</v>
      </c>
    </row>
    <row r="197" spans="1:65" s="13" customFormat="1">
      <c r="B197" s="171"/>
      <c r="D197" s="172" t="s">
        <v>174</v>
      </c>
      <c r="E197" s="173" t="s">
        <v>1</v>
      </c>
      <c r="F197" s="174" t="s">
        <v>1023</v>
      </c>
      <c r="H197" s="175">
        <v>-9.9830000000000005</v>
      </c>
      <c r="I197" s="176"/>
      <c r="L197" s="171"/>
      <c r="M197" s="177"/>
      <c r="N197" s="178"/>
      <c r="O197" s="178"/>
      <c r="P197" s="178"/>
      <c r="Q197" s="178"/>
      <c r="R197" s="178"/>
      <c r="S197" s="178"/>
      <c r="T197" s="179"/>
      <c r="AT197" s="173" t="s">
        <v>174</v>
      </c>
      <c r="AU197" s="173" t="s">
        <v>88</v>
      </c>
      <c r="AV197" s="13" t="s">
        <v>88</v>
      </c>
      <c r="AW197" s="13" t="s">
        <v>32</v>
      </c>
      <c r="AX197" s="13" t="s">
        <v>76</v>
      </c>
      <c r="AY197" s="173" t="s">
        <v>166</v>
      </c>
    </row>
    <row r="198" spans="1:65" s="13" customFormat="1">
      <c r="B198" s="171"/>
      <c r="D198" s="172" t="s">
        <v>174</v>
      </c>
      <c r="E198" s="173" t="s">
        <v>1</v>
      </c>
      <c r="F198" s="174" t="s">
        <v>1024</v>
      </c>
      <c r="H198" s="175">
        <v>0</v>
      </c>
      <c r="I198" s="176"/>
      <c r="L198" s="171"/>
      <c r="M198" s="177"/>
      <c r="N198" s="178"/>
      <c r="O198" s="178"/>
      <c r="P198" s="178"/>
      <c r="Q198" s="178"/>
      <c r="R198" s="178"/>
      <c r="S198" s="178"/>
      <c r="T198" s="179"/>
      <c r="AT198" s="173" t="s">
        <v>174</v>
      </c>
      <c r="AU198" s="173" t="s">
        <v>88</v>
      </c>
      <c r="AV198" s="13" t="s">
        <v>88</v>
      </c>
      <c r="AW198" s="13" t="s">
        <v>32</v>
      </c>
      <c r="AX198" s="13" t="s">
        <v>76</v>
      </c>
      <c r="AY198" s="173" t="s">
        <v>166</v>
      </c>
    </row>
    <row r="199" spans="1:65" s="13" customFormat="1" ht="22.5">
      <c r="B199" s="171"/>
      <c r="D199" s="172" t="s">
        <v>174</v>
      </c>
      <c r="E199" s="173" t="s">
        <v>1</v>
      </c>
      <c r="F199" s="174" t="s">
        <v>1025</v>
      </c>
      <c r="H199" s="175">
        <v>-27.94</v>
      </c>
      <c r="I199" s="176"/>
      <c r="L199" s="171"/>
      <c r="M199" s="177"/>
      <c r="N199" s="178"/>
      <c r="O199" s="178"/>
      <c r="P199" s="178"/>
      <c r="Q199" s="178"/>
      <c r="R199" s="178"/>
      <c r="S199" s="178"/>
      <c r="T199" s="179"/>
      <c r="AT199" s="173" t="s">
        <v>174</v>
      </c>
      <c r="AU199" s="173" t="s">
        <v>88</v>
      </c>
      <c r="AV199" s="13" t="s">
        <v>88</v>
      </c>
      <c r="AW199" s="13" t="s">
        <v>32</v>
      </c>
      <c r="AX199" s="13" t="s">
        <v>76</v>
      </c>
      <c r="AY199" s="173" t="s">
        <v>166</v>
      </c>
    </row>
    <row r="200" spans="1:65" s="13" customFormat="1">
      <c r="B200" s="171"/>
      <c r="D200" s="172" t="s">
        <v>174</v>
      </c>
      <c r="E200" s="173" t="s">
        <v>1</v>
      </c>
      <c r="F200" s="174" t="s">
        <v>1026</v>
      </c>
      <c r="H200" s="175">
        <v>-6.41</v>
      </c>
      <c r="I200" s="176"/>
      <c r="L200" s="171"/>
      <c r="M200" s="177"/>
      <c r="N200" s="178"/>
      <c r="O200" s="178"/>
      <c r="P200" s="178"/>
      <c r="Q200" s="178"/>
      <c r="R200" s="178"/>
      <c r="S200" s="178"/>
      <c r="T200" s="179"/>
      <c r="AT200" s="173" t="s">
        <v>174</v>
      </c>
      <c r="AU200" s="173" t="s">
        <v>88</v>
      </c>
      <c r="AV200" s="13" t="s">
        <v>88</v>
      </c>
      <c r="AW200" s="13" t="s">
        <v>32</v>
      </c>
      <c r="AX200" s="13" t="s">
        <v>76</v>
      </c>
      <c r="AY200" s="173" t="s">
        <v>166</v>
      </c>
    </row>
    <row r="201" spans="1:65" s="13" customFormat="1" ht="22.5">
      <c r="B201" s="171"/>
      <c r="D201" s="172" t="s">
        <v>174</v>
      </c>
      <c r="E201" s="173" t="s">
        <v>1</v>
      </c>
      <c r="F201" s="174" t="s">
        <v>1027</v>
      </c>
      <c r="H201" s="175">
        <v>1.4450000000000001</v>
      </c>
      <c r="I201" s="176"/>
      <c r="L201" s="171"/>
      <c r="M201" s="177"/>
      <c r="N201" s="178"/>
      <c r="O201" s="178"/>
      <c r="P201" s="178"/>
      <c r="Q201" s="178"/>
      <c r="R201" s="178"/>
      <c r="S201" s="178"/>
      <c r="T201" s="179"/>
      <c r="AT201" s="173" t="s">
        <v>174</v>
      </c>
      <c r="AU201" s="173" t="s">
        <v>88</v>
      </c>
      <c r="AV201" s="13" t="s">
        <v>88</v>
      </c>
      <c r="AW201" s="13" t="s">
        <v>32</v>
      </c>
      <c r="AX201" s="13" t="s">
        <v>76</v>
      </c>
      <c r="AY201" s="173" t="s">
        <v>166</v>
      </c>
    </row>
    <row r="202" spans="1:65" s="13" customFormat="1">
      <c r="B202" s="171"/>
      <c r="D202" s="172" t="s">
        <v>174</v>
      </c>
      <c r="E202" s="173" t="s">
        <v>1</v>
      </c>
      <c r="F202" s="174" t="s">
        <v>1028</v>
      </c>
      <c r="H202" s="175">
        <v>-1.925</v>
      </c>
      <c r="I202" s="176"/>
      <c r="L202" s="171"/>
      <c r="M202" s="177"/>
      <c r="N202" s="178"/>
      <c r="O202" s="178"/>
      <c r="P202" s="178"/>
      <c r="Q202" s="178"/>
      <c r="R202" s="178"/>
      <c r="S202" s="178"/>
      <c r="T202" s="179"/>
      <c r="AT202" s="173" t="s">
        <v>174</v>
      </c>
      <c r="AU202" s="173" t="s">
        <v>88</v>
      </c>
      <c r="AV202" s="13" t="s">
        <v>88</v>
      </c>
      <c r="AW202" s="13" t="s">
        <v>32</v>
      </c>
      <c r="AX202" s="13" t="s">
        <v>76</v>
      </c>
      <c r="AY202" s="173" t="s">
        <v>166</v>
      </c>
    </row>
    <row r="203" spans="1:65" s="13" customFormat="1">
      <c r="B203" s="171"/>
      <c r="D203" s="172" t="s">
        <v>174</v>
      </c>
      <c r="E203" s="173" t="s">
        <v>1</v>
      </c>
      <c r="F203" s="174" t="s">
        <v>1029</v>
      </c>
      <c r="H203" s="175">
        <v>-5.0599999999999996</v>
      </c>
      <c r="I203" s="176"/>
      <c r="L203" s="171"/>
      <c r="M203" s="177"/>
      <c r="N203" s="178"/>
      <c r="O203" s="178"/>
      <c r="P203" s="178"/>
      <c r="Q203" s="178"/>
      <c r="R203" s="178"/>
      <c r="S203" s="178"/>
      <c r="T203" s="179"/>
      <c r="AT203" s="173" t="s">
        <v>174</v>
      </c>
      <c r="AU203" s="173" t="s">
        <v>88</v>
      </c>
      <c r="AV203" s="13" t="s">
        <v>88</v>
      </c>
      <c r="AW203" s="13" t="s">
        <v>32</v>
      </c>
      <c r="AX203" s="13" t="s">
        <v>76</v>
      </c>
      <c r="AY203" s="173" t="s">
        <v>166</v>
      </c>
    </row>
    <row r="204" spans="1:65" s="15" customFormat="1">
      <c r="B204" s="203"/>
      <c r="D204" s="172" t="s">
        <v>174</v>
      </c>
      <c r="E204" s="204" t="s">
        <v>1</v>
      </c>
      <c r="F204" s="205" t="s">
        <v>1030</v>
      </c>
      <c r="H204" s="206">
        <v>-53.052999999999997</v>
      </c>
      <c r="I204" s="207"/>
      <c r="L204" s="203"/>
      <c r="M204" s="208"/>
      <c r="N204" s="209"/>
      <c r="O204" s="209"/>
      <c r="P204" s="209"/>
      <c r="Q204" s="209"/>
      <c r="R204" s="209"/>
      <c r="S204" s="209"/>
      <c r="T204" s="210"/>
      <c r="AT204" s="204" t="s">
        <v>174</v>
      </c>
      <c r="AU204" s="204" t="s">
        <v>88</v>
      </c>
      <c r="AV204" s="15" t="s">
        <v>93</v>
      </c>
      <c r="AW204" s="15" t="s">
        <v>32</v>
      </c>
      <c r="AX204" s="15" t="s">
        <v>76</v>
      </c>
      <c r="AY204" s="204" t="s">
        <v>166</v>
      </c>
    </row>
    <row r="205" spans="1:65" s="13" customFormat="1">
      <c r="B205" s="171"/>
      <c r="D205" s="172" t="s">
        <v>174</v>
      </c>
      <c r="E205" s="173" t="s">
        <v>1</v>
      </c>
      <c r="F205" s="174" t="s">
        <v>1016</v>
      </c>
      <c r="H205" s="175">
        <v>11.27</v>
      </c>
      <c r="I205" s="176"/>
      <c r="L205" s="171"/>
      <c r="M205" s="177"/>
      <c r="N205" s="178"/>
      <c r="O205" s="178"/>
      <c r="P205" s="178"/>
      <c r="Q205" s="178"/>
      <c r="R205" s="178"/>
      <c r="S205" s="178"/>
      <c r="T205" s="179"/>
      <c r="AT205" s="173" t="s">
        <v>174</v>
      </c>
      <c r="AU205" s="173" t="s">
        <v>88</v>
      </c>
      <c r="AV205" s="13" t="s">
        <v>88</v>
      </c>
      <c r="AW205" s="13" t="s">
        <v>32</v>
      </c>
      <c r="AX205" s="13" t="s">
        <v>76</v>
      </c>
      <c r="AY205" s="173" t="s">
        <v>166</v>
      </c>
    </row>
    <row r="206" spans="1:65" s="14" customFormat="1">
      <c r="B206" s="190"/>
      <c r="D206" s="172" t="s">
        <v>174</v>
      </c>
      <c r="E206" s="191" t="s">
        <v>1</v>
      </c>
      <c r="F206" s="192" t="s">
        <v>239</v>
      </c>
      <c r="H206" s="193">
        <v>328.50400000000002</v>
      </c>
      <c r="I206" s="194"/>
      <c r="L206" s="190"/>
      <c r="M206" s="195"/>
      <c r="N206" s="196"/>
      <c r="O206" s="196"/>
      <c r="P206" s="196"/>
      <c r="Q206" s="196"/>
      <c r="R206" s="196"/>
      <c r="S206" s="196"/>
      <c r="T206" s="197"/>
      <c r="AT206" s="191" t="s">
        <v>174</v>
      </c>
      <c r="AU206" s="191" t="s">
        <v>88</v>
      </c>
      <c r="AV206" s="14" t="s">
        <v>172</v>
      </c>
      <c r="AW206" s="14" t="s">
        <v>32</v>
      </c>
      <c r="AX206" s="14" t="s">
        <v>83</v>
      </c>
      <c r="AY206" s="191" t="s">
        <v>166</v>
      </c>
    </row>
    <row r="207" spans="1:65" s="2" customFormat="1" ht="33" customHeight="1">
      <c r="A207" s="33"/>
      <c r="B207" s="156"/>
      <c r="C207" s="157" t="s">
        <v>218</v>
      </c>
      <c r="D207" s="157" t="s">
        <v>168</v>
      </c>
      <c r="E207" s="158" t="s">
        <v>1031</v>
      </c>
      <c r="F207" s="159" t="s">
        <v>1032</v>
      </c>
      <c r="G207" s="160" t="s">
        <v>171</v>
      </c>
      <c r="H207" s="161">
        <v>326.90300000000002</v>
      </c>
      <c r="I207" s="162"/>
      <c r="J207" s="161">
        <f>ROUND(I207*H207,3)</f>
        <v>0</v>
      </c>
      <c r="K207" s="163"/>
      <c r="L207" s="34"/>
      <c r="M207" s="164" t="s">
        <v>1</v>
      </c>
      <c r="N207" s="165" t="s">
        <v>42</v>
      </c>
      <c r="O207" s="62"/>
      <c r="P207" s="166">
        <f>O207*H207</f>
        <v>0</v>
      </c>
      <c r="Q207" s="166">
        <v>0.13044877199999999</v>
      </c>
      <c r="R207" s="166">
        <f>Q207*H207</f>
        <v>42.644094913116</v>
      </c>
      <c r="S207" s="166">
        <v>0</v>
      </c>
      <c r="T207" s="167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8" t="s">
        <v>172</v>
      </c>
      <c r="AT207" s="168" t="s">
        <v>168</v>
      </c>
      <c r="AU207" s="168" t="s">
        <v>88</v>
      </c>
      <c r="AY207" s="18" t="s">
        <v>166</v>
      </c>
      <c r="BE207" s="169">
        <f>IF(N207="základná",J207,0)</f>
        <v>0</v>
      </c>
      <c r="BF207" s="169">
        <f>IF(N207="znížená",J207,0)</f>
        <v>0</v>
      </c>
      <c r="BG207" s="169">
        <f>IF(N207="zákl. prenesená",J207,0)</f>
        <v>0</v>
      </c>
      <c r="BH207" s="169">
        <f>IF(N207="zníž. prenesená",J207,0)</f>
        <v>0</v>
      </c>
      <c r="BI207" s="169">
        <f>IF(N207="nulová",J207,0)</f>
        <v>0</v>
      </c>
      <c r="BJ207" s="18" t="s">
        <v>88</v>
      </c>
      <c r="BK207" s="170">
        <f>ROUND(I207*H207,3)</f>
        <v>0</v>
      </c>
      <c r="BL207" s="18" t="s">
        <v>172</v>
      </c>
      <c r="BM207" s="168" t="s">
        <v>1033</v>
      </c>
    </row>
    <row r="208" spans="1:65" s="13" customFormat="1">
      <c r="B208" s="171"/>
      <c r="D208" s="172" t="s">
        <v>174</v>
      </c>
      <c r="E208" s="173" t="s">
        <v>1</v>
      </c>
      <c r="F208" s="174" t="s">
        <v>1034</v>
      </c>
      <c r="H208" s="175">
        <v>434.10300000000001</v>
      </c>
      <c r="I208" s="176"/>
      <c r="L208" s="171"/>
      <c r="M208" s="177"/>
      <c r="N208" s="178"/>
      <c r="O208" s="178"/>
      <c r="P208" s="178"/>
      <c r="Q208" s="178"/>
      <c r="R208" s="178"/>
      <c r="S208" s="178"/>
      <c r="T208" s="179"/>
      <c r="AT208" s="173" t="s">
        <v>174</v>
      </c>
      <c r="AU208" s="173" t="s">
        <v>88</v>
      </c>
      <c r="AV208" s="13" t="s">
        <v>88</v>
      </c>
      <c r="AW208" s="13" t="s">
        <v>32</v>
      </c>
      <c r="AX208" s="13" t="s">
        <v>76</v>
      </c>
      <c r="AY208" s="173" t="s">
        <v>166</v>
      </c>
    </row>
    <row r="209" spans="1:65" s="13" customFormat="1" ht="22.5">
      <c r="B209" s="171"/>
      <c r="D209" s="172" t="s">
        <v>174</v>
      </c>
      <c r="E209" s="173" t="s">
        <v>1</v>
      </c>
      <c r="F209" s="174" t="s">
        <v>1035</v>
      </c>
      <c r="H209" s="175">
        <v>-35.451000000000001</v>
      </c>
      <c r="I209" s="176"/>
      <c r="L209" s="171"/>
      <c r="M209" s="177"/>
      <c r="N209" s="178"/>
      <c r="O209" s="178"/>
      <c r="P209" s="178"/>
      <c r="Q209" s="178"/>
      <c r="R209" s="178"/>
      <c r="S209" s="178"/>
      <c r="T209" s="179"/>
      <c r="AT209" s="173" t="s">
        <v>174</v>
      </c>
      <c r="AU209" s="173" t="s">
        <v>88</v>
      </c>
      <c r="AV209" s="13" t="s">
        <v>88</v>
      </c>
      <c r="AW209" s="13" t="s">
        <v>32</v>
      </c>
      <c r="AX209" s="13" t="s">
        <v>76</v>
      </c>
      <c r="AY209" s="173" t="s">
        <v>166</v>
      </c>
    </row>
    <row r="210" spans="1:65" s="13" customFormat="1">
      <c r="B210" s="171"/>
      <c r="D210" s="172" t="s">
        <v>174</v>
      </c>
      <c r="E210" s="173" t="s">
        <v>1</v>
      </c>
      <c r="F210" s="174" t="s">
        <v>1036</v>
      </c>
      <c r="H210" s="175">
        <v>-71.748999999999995</v>
      </c>
      <c r="I210" s="176"/>
      <c r="L210" s="171"/>
      <c r="M210" s="177"/>
      <c r="N210" s="178"/>
      <c r="O210" s="178"/>
      <c r="P210" s="178"/>
      <c r="Q210" s="178"/>
      <c r="R210" s="178"/>
      <c r="S210" s="178"/>
      <c r="T210" s="179"/>
      <c r="AT210" s="173" t="s">
        <v>174</v>
      </c>
      <c r="AU210" s="173" t="s">
        <v>88</v>
      </c>
      <c r="AV210" s="13" t="s">
        <v>88</v>
      </c>
      <c r="AW210" s="13" t="s">
        <v>32</v>
      </c>
      <c r="AX210" s="13" t="s">
        <v>76</v>
      </c>
      <c r="AY210" s="173" t="s">
        <v>166</v>
      </c>
    </row>
    <row r="211" spans="1:65" s="14" customFormat="1">
      <c r="B211" s="190"/>
      <c r="D211" s="172" t="s">
        <v>174</v>
      </c>
      <c r="E211" s="191" t="s">
        <v>1</v>
      </c>
      <c r="F211" s="192" t="s">
        <v>1037</v>
      </c>
      <c r="H211" s="193">
        <v>326.90300000000002</v>
      </c>
      <c r="I211" s="194"/>
      <c r="L211" s="190"/>
      <c r="M211" s="195"/>
      <c r="N211" s="196"/>
      <c r="O211" s="196"/>
      <c r="P211" s="196"/>
      <c r="Q211" s="196"/>
      <c r="R211" s="196"/>
      <c r="S211" s="196"/>
      <c r="T211" s="197"/>
      <c r="AT211" s="191" t="s">
        <v>174</v>
      </c>
      <c r="AU211" s="191" t="s">
        <v>88</v>
      </c>
      <c r="AV211" s="14" t="s">
        <v>172</v>
      </c>
      <c r="AW211" s="14" t="s">
        <v>32</v>
      </c>
      <c r="AX211" s="14" t="s">
        <v>83</v>
      </c>
      <c r="AY211" s="191" t="s">
        <v>166</v>
      </c>
    </row>
    <row r="212" spans="1:65" s="2" customFormat="1" ht="33" customHeight="1">
      <c r="A212" s="33"/>
      <c r="B212" s="156"/>
      <c r="C212" s="157" t="s">
        <v>224</v>
      </c>
      <c r="D212" s="157" t="s">
        <v>168</v>
      </c>
      <c r="E212" s="158" t="s">
        <v>1038</v>
      </c>
      <c r="F212" s="159" t="s">
        <v>1039</v>
      </c>
      <c r="G212" s="160" t="s">
        <v>171</v>
      </c>
      <c r="H212" s="161">
        <v>6.1879999999999997</v>
      </c>
      <c r="I212" s="162"/>
      <c r="J212" s="161">
        <f>ROUND(I212*H212,3)</f>
        <v>0</v>
      </c>
      <c r="K212" s="163"/>
      <c r="L212" s="34"/>
      <c r="M212" s="164" t="s">
        <v>1</v>
      </c>
      <c r="N212" s="165" t="s">
        <v>42</v>
      </c>
      <c r="O212" s="62"/>
      <c r="P212" s="166">
        <f>O212*H212</f>
        <v>0</v>
      </c>
      <c r="Q212" s="166">
        <v>0.22707749199999999</v>
      </c>
      <c r="R212" s="166">
        <f>Q212*H212</f>
        <v>1.4051555204959998</v>
      </c>
      <c r="S212" s="166">
        <v>0</v>
      </c>
      <c r="T212" s="167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8" t="s">
        <v>172</v>
      </c>
      <c r="AT212" s="168" t="s">
        <v>168</v>
      </c>
      <c r="AU212" s="168" t="s">
        <v>88</v>
      </c>
      <c r="AY212" s="18" t="s">
        <v>166</v>
      </c>
      <c r="BE212" s="169">
        <f>IF(N212="základná",J212,0)</f>
        <v>0</v>
      </c>
      <c r="BF212" s="169">
        <f>IF(N212="znížená",J212,0)</f>
        <v>0</v>
      </c>
      <c r="BG212" s="169">
        <f>IF(N212="zákl. prenesená",J212,0)</f>
        <v>0</v>
      </c>
      <c r="BH212" s="169">
        <f>IF(N212="zníž. prenesená",J212,0)</f>
        <v>0</v>
      </c>
      <c r="BI212" s="169">
        <f>IF(N212="nulová",J212,0)</f>
        <v>0</v>
      </c>
      <c r="BJ212" s="18" t="s">
        <v>88</v>
      </c>
      <c r="BK212" s="170">
        <f>ROUND(I212*H212,3)</f>
        <v>0</v>
      </c>
      <c r="BL212" s="18" t="s">
        <v>172</v>
      </c>
      <c r="BM212" s="168" t="s">
        <v>1040</v>
      </c>
    </row>
    <row r="213" spans="1:65" s="13" customFormat="1">
      <c r="B213" s="171"/>
      <c r="D213" s="172" t="s">
        <v>174</v>
      </c>
      <c r="E213" s="173" t="s">
        <v>1</v>
      </c>
      <c r="F213" s="174" t="s">
        <v>1041</v>
      </c>
      <c r="H213" s="175">
        <v>6.1879999999999997</v>
      </c>
      <c r="I213" s="176"/>
      <c r="L213" s="171"/>
      <c r="M213" s="177"/>
      <c r="N213" s="178"/>
      <c r="O213" s="178"/>
      <c r="P213" s="178"/>
      <c r="Q213" s="178"/>
      <c r="R213" s="178"/>
      <c r="S213" s="178"/>
      <c r="T213" s="179"/>
      <c r="AT213" s="173" t="s">
        <v>174</v>
      </c>
      <c r="AU213" s="173" t="s">
        <v>88</v>
      </c>
      <c r="AV213" s="13" t="s">
        <v>88</v>
      </c>
      <c r="AW213" s="13" t="s">
        <v>32</v>
      </c>
      <c r="AX213" s="13" t="s">
        <v>83</v>
      </c>
      <c r="AY213" s="173" t="s">
        <v>166</v>
      </c>
    </row>
    <row r="214" spans="1:65" s="2" customFormat="1" ht="21.75" customHeight="1">
      <c r="A214" s="33"/>
      <c r="B214" s="156"/>
      <c r="C214" s="157" t="s">
        <v>228</v>
      </c>
      <c r="D214" s="157" t="s">
        <v>168</v>
      </c>
      <c r="E214" s="158" t="s">
        <v>349</v>
      </c>
      <c r="F214" s="159" t="s">
        <v>350</v>
      </c>
      <c r="G214" s="160" t="s">
        <v>171</v>
      </c>
      <c r="H214" s="161">
        <v>4.2240000000000002</v>
      </c>
      <c r="I214" s="162"/>
      <c r="J214" s="161">
        <f>ROUND(I214*H214,3)</f>
        <v>0</v>
      </c>
      <c r="K214" s="163"/>
      <c r="L214" s="34"/>
      <c r="M214" s="164" t="s">
        <v>1</v>
      </c>
      <c r="N214" s="165" t="s">
        <v>42</v>
      </c>
      <c r="O214" s="62"/>
      <c r="P214" s="166">
        <f>O214*H214</f>
        <v>0</v>
      </c>
      <c r="Q214" s="166">
        <v>4.9862259999999999E-2</v>
      </c>
      <c r="R214" s="166">
        <f>Q214*H214</f>
        <v>0.21061818624</v>
      </c>
      <c r="S214" s="166">
        <v>0</v>
      </c>
      <c r="T214" s="167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8" t="s">
        <v>172</v>
      </c>
      <c r="AT214" s="168" t="s">
        <v>168</v>
      </c>
      <c r="AU214" s="168" t="s">
        <v>88</v>
      </c>
      <c r="AY214" s="18" t="s">
        <v>166</v>
      </c>
      <c r="BE214" s="169">
        <f>IF(N214="základná",J214,0)</f>
        <v>0</v>
      </c>
      <c r="BF214" s="169">
        <f>IF(N214="znížená",J214,0)</f>
        <v>0</v>
      </c>
      <c r="BG214" s="169">
        <f>IF(N214="zákl. prenesená",J214,0)</f>
        <v>0</v>
      </c>
      <c r="BH214" s="169">
        <f>IF(N214="zníž. prenesená",J214,0)</f>
        <v>0</v>
      </c>
      <c r="BI214" s="169">
        <f>IF(N214="nulová",J214,0)</f>
        <v>0</v>
      </c>
      <c r="BJ214" s="18" t="s">
        <v>88</v>
      </c>
      <c r="BK214" s="170">
        <f>ROUND(I214*H214,3)</f>
        <v>0</v>
      </c>
      <c r="BL214" s="18" t="s">
        <v>172</v>
      </c>
      <c r="BM214" s="168" t="s">
        <v>1042</v>
      </c>
    </row>
    <row r="215" spans="1:65" s="13" customFormat="1">
      <c r="B215" s="171"/>
      <c r="D215" s="172" t="s">
        <v>174</v>
      </c>
      <c r="E215" s="173" t="s">
        <v>1</v>
      </c>
      <c r="F215" s="174" t="s">
        <v>1043</v>
      </c>
      <c r="H215" s="175">
        <v>4.2240000000000002</v>
      </c>
      <c r="I215" s="176"/>
      <c r="L215" s="171"/>
      <c r="M215" s="177"/>
      <c r="N215" s="178"/>
      <c r="O215" s="178"/>
      <c r="P215" s="178"/>
      <c r="Q215" s="178"/>
      <c r="R215" s="178"/>
      <c r="S215" s="178"/>
      <c r="T215" s="179"/>
      <c r="AT215" s="173" t="s">
        <v>174</v>
      </c>
      <c r="AU215" s="173" t="s">
        <v>88</v>
      </c>
      <c r="AV215" s="13" t="s">
        <v>88</v>
      </c>
      <c r="AW215" s="13" t="s">
        <v>32</v>
      </c>
      <c r="AX215" s="13" t="s">
        <v>83</v>
      </c>
      <c r="AY215" s="173" t="s">
        <v>166</v>
      </c>
    </row>
    <row r="216" spans="1:65" s="2" customFormat="1" ht="21.75" customHeight="1">
      <c r="A216" s="33"/>
      <c r="B216" s="156"/>
      <c r="C216" s="157" t="s">
        <v>233</v>
      </c>
      <c r="D216" s="157" t="s">
        <v>168</v>
      </c>
      <c r="E216" s="158" t="s">
        <v>356</v>
      </c>
      <c r="F216" s="159" t="s">
        <v>357</v>
      </c>
      <c r="G216" s="160" t="s">
        <v>171</v>
      </c>
      <c r="H216" s="161">
        <v>4.2240000000000002</v>
      </c>
      <c r="I216" s="162"/>
      <c r="J216" s="161">
        <f>ROUND(I216*H216,3)</f>
        <v>0</v>
      </c>
      <c r="K216" s="163"/>
      <c r="L216" s="34"/>
      <c r="M216" s="164" t="s">
        <v>1</v>
      </c>
      <c r="N216" s="165" t="s">
        <v>42</v>
      </c>
      <c r="O216" s="62"/>
      <c r="P216" s="166">
        <f>O216*H216</f>
        <v>0</v>
      </c>
      <c r="Q216" s="166">
        <v>0</v>
      </c>
      <c r="R216" s="166">
        <f>Q216*H216</f>
        <v>0</v>
      </c>
      <c r="S216" s="166">
        <v>0</v>
      </c>
      <c r="T216" s="167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8" t="s">
        <v>172</v>
      </c>
      <c r="AT216" s="168" t="s">
        <v>168</v>
      </c>
      <c r="AU216" s="168" t="s">
        <v>88</v>
      </c>
      <c r="AY216" s="18" t="s">
        <v>166</v>
      </c>
      <c r="BE216" s="169">
        <f>IF(N216="základná",J216,0)</f>
        <v>0</v>
      </c>
      <c r="BF216" s="169">
        <f>IF(N216="znížená",J216,0)</f>
        <v>0</v>
      </c>
      <c r="BG216" s="169">
        <f>IF(N216="zákl. prenesená",J216,0)</f>
        <v>0</v>
      </c>
      <c r="BH216" s="169">
        <f>IF(N216="zníž. prenesená",J216,0)</f>
        <v>0</v>
      </c>
      <c r="BI216" s="169">
        <f>IF(N216="nulová",J216,0)</f>
        <v>0</v>
      </c>
      <c r="BJ216" s="18" t="s">
        <v>88</v>
      </c>
      <c r="BK216" s="170">
        <f>ROUND(I216*H216,3)</f>
        <v>0</v>
      </c>
      <c r="BL216" s="18" t="s">
        <v>172</v>
      </c>
      <c r="BM216" s="168" t="s">
        <v>1044</v>
      </c>
    </row>
    <row r="217" spans="1:65" s="2" customFormat="1" ht="16.5" customHeight="1">
      <c r="A217" s="33"/>
      <c r="B217" s="156"/>
      <c r="C217" s="157" t="s">
        <v>240</v>
      </c>
      <c r="D217" s="157" t="s">
        <v>168</v>
      </c>
      <c r="E217" s="158" t="s">
        <v>1045</v>
      </c>
      <c r="F217" s="159" t="s">
        <v>1046</v>
      </c>
      <c r="G217" s="160" t="s">
        <v>215</v>
      </c>
      <c r="H217" s="161">
        <v>130.905</v>
      </c>
      <c r="I217" s="162"/>
      <c r="J217" s="161">
        <f>ROUND(I217*H217,3)</f>
        <v>0</v>
      </c>
      <c r="K217" s="163"/>
      <c r="L217" s="34"/>
      <c r="M217" s="164" t="s">
        <v>1</v>
      </c>
      <c r="N217" s="165" t="s">
        <v>42</v>
      </c>
      <c r="O217" s="62"/>
      <c r="P217" s="166">
        <f>O217*H217</f>
        <v>0</v>
      </c>
      <c r="Q217" s="166">
        <v>0</v>
      </c>
      <c r="R217" s="166">
        <f>Q217*H217</f>
        <v>0</v>
      </c>
      <c r="S217" s="166">
        <v>0</v>
      </c>
      <c r="T217" s="167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8" t="s">
        <v>172</v>
      </c>
      <c r="AT217" s="168" t="s">
        <v>168</v>
      </c>
      <c r="AU217" s="168" t="s">
        <v>88</v>
      </c>
      <c r="AY217" s="18" t="s">
        <v>166</v>
      </c>
      <c r="BE217" s="169">
        <f>IF(N217="základná",J217,0)</f>
        <v>0</v>
      </c>
      <c r="BF217" s="169">
        <f>IF(N217="znížená",J217,0)</f>
        <v>0</v>
      </c>
      <c r="BG217" s="169">
        <f>IF(N217="zákl. prenesená",J217,0)</f>
        <v>0</v>
      </c>
      <c r="BH217" s="169">
        <f>IF(N217="zníž. prenesená",J217,0)</f>
        <v>0</v>
      </c>
      <c r="BI217" s="169">
        <f>IF(N217="nulová",J217,0)</f>
        <v>0</v>
      </c>
      <c r="BJ217" s="18" t="s">
        <v>88</v>
      </c>
      <c r="BK217" s="170">
        <f>ROUND(I217*H217,3)</f>
        <v>0</v>
      </c>
      <c r="BL217" s="18" t="s">
        <v>172</v>
      </c>
      <c r="BM217" s="168" t="s">
        <v>1047</v>
      </c>
    </row>
    <row r="218" spans="1:65" s="13" customFormat="1">
      <c r="B218" s="171"/>
      <c r="D218" s="172" t="s">
        <v>174</v>
      </c>
      <c r="E218" s="173" t="s">
        <v>1</v>
      </c>
      <c r="F218" s="174" t="s">
        <v>1048</v>
      </c>
      <c r="H218" s="175">
        <v>72.525000000000006</v>
      </c>
      <c r="I218" s="176"/>
      <c r="L218" s="171"/>
      <c r="M218" s="177"/>
      <c r="N218" s="178"/>
      <c r="O218" s="178"/>
      <c r="P218" s="178"/>
      <c r="Q218" s="178"/>
      <c r="R218" s="178"/>
      <c r="S218" s="178"/>
      <c r="T218" s="179"/>
      <c r="AT218" s="173" t="s">
        <v>174</v>
      </c>
      <c r="AU218" s="173" t="s">
        <v>88</v>
      </c>
      <c r="AV218" s="13" t="s">
        <v>88</v>
      </c>
      <c r="AW218" s="13" t="s">
        <v>32</v>
      </c>
      <c r="AX218" s="13" t="s">
        <v>76</v>
      </c>
      <c r="AY218" s="173" t="s">
        <v>166</v>
      </c>
    </row>
    <row r="219" spans="1:65" s="13" customFormat="1" ht="33.75">
      <c r="B219" s="171"/>
      <c r="D219" s="172" t="s">
        <v>174</v>
      </c>
      <c r="E219" s="173" t="s">
        <v>1</v>
      </c>
      <c r="F219" s="174" t="s">
        <v>1049</v>
      </c>
      <c r="H219" s="175">
        <v>58.38</v>
      </c>
      <c r="I219" s="176"/>
      <c r="L219" s="171"/>
      <c r="M219" s="177"/>
      <c r="N219" s="178"/>
      <c r="O219" s="178"/>
      <c r="P219" s="178"/>
      <c r="Q219" s="178"/>
      <c r="R219" s="178"/>
      <c r="S219" s="178"/>
      <c r="T219" s="179"/>
      <c r="AT219" s="173" t="s">
        <v>174</v>
      </c>
      <c r="AU219" s="173" t="s">
        <v>88</v>
      </c>
      <c r="AV219" s="13" t="s">
        <v>88</v>
      </c>
      <c r="AW219" s="13" t="s">
        <v>32</v>
      </c>
      <c r="AX219" s="13" t="s">
        <v>76</v>
      </c>
      <c r="AY219" s="173" t="s">
        <v>166</v>
      </c>
    </row>
    <row r="220" spans="1:65" s="14" customFormat="1">
      <c r="B220" s="190"/>
      <c r="D220" s="172" t="s">
        <v>174</v>
      </c>
      <c r="E220" s="191" t="s">
        <v>1</v>
      </c>
      <c r="F220" s="192" t="s">
        <v>239</v>
      </c>
      <c r="H220" s="193">
        <v>130.905</v>
      </c>
      <c r="I220" s="194"/>
      <c r="L220" s="190"/>
      <c r="M220" s="195"/>
      <c r="N220" s="196"/>
      <c r="O220" s="196"/>
      <c r="P220" s="196"/>
      <c r="Q220" s="196"/>
      <c r="R220" s="196"/>
      <c r="S220" s="196"/>
      <c r="T220" s="197"/>
      <c r="AT220" s="191" t="s">
        <v>174</v>
      </c>
      <c r="AU220" s="191" t="s">
        <v>88</v>
      </c>
      <c r="AV220" s="14" t="s">
        <v>172</v>
      </c>
      <c r="AW220" s="14" t="s">
        <v>32</v>
      </c>
      <c r="AX220" s="14" t="s">
        <v>83</v>
      </c>
      <c r="AY220" s="191" t="s">
        <v>166</v>
      </c>
    </row>
    <row r="221" spans="1:65" s="2" customFormat="1" ht="33" customHeight="1">
      <c r="A221" s="33"/>
      <c r="B221" s="156"/>
      <c r="C221" s="180" t="s">
        <v>245</v>
      </c>
      <c r="D221" s="180" t="s">
        <v>200</v>
      </c>
      <c r="E221" s="181" t="s">
        <v>1050</v>
      </c>
      <c r="F221" s="182" t="s">
        <v>1051</v>
      </c>
      <c r="G221" s="183" t="s">
        <v>215</v>
      </c>
      <c r="H221" s="184">
        <v>150</v>
      </c>
      <c r="I221" s="185"/>
      <c r="J221" s="184">
        <f>ROUND(I221*H221,3)</f>
        <v>0</v>
      </c>
      <c r="K221" s="186"/>
      <c r="L221" s="187"/>
      <c r="M221" s="188" t="s">
        <v>1</v>
      </c>
      <c r="N221" s="189" t="s">
        <v>42</v>
      </c>
      <c r="O221" s="62"/>
      <c r="P221" s="166">
        <f>O221*H221</f>
        <v>0</v>
      </c>
      <c r="Q221" s="166">
        <v>1.4999999999999999E-4</v>
      </c>
      <c r="R221" s="166">
        <f>Q221*H221</f>
        <v>2.2499999999999999E-2</v>
      </c>
      <c r="S221" s="166">
        <v>0</v>
      </c>
      <c r="T221" s="167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8" t="s">
        <v>203</v>
      </c>
      <c r="AT221" s="168" t="s">
        <v>200</v>
      </c>
      <c r="AU221" s="168" t="s">
        <v>88</v>
      </c>
      <c r="AY221" s="18" t="s">
        <v>166</v>
      </c>
      <c r="BE221" s="169">
        <f>IF(N221="základná",J221,0)</f>
        <v>0</v>
      </c>
      <c r="BF221" s="169">
        <f>IF(N221="znížená",J221,0)</f>
        <v>0</v>
      </c>
      <c r="BG221" s="169">
        <f>IF(N221="zákl. prenesená",J221,0)</f>
        <v>0</v>
      </c>
      <c r="BH221" s="169">
        <f>IF(N221="zníž. prenesená",J221,0)</f>
        <v>0</v>
      </c>
      <c r="BI221" s="169">
        <f>IF(N221="nulová",J221,0)</f>
        <v>0</v>
      </c>
      <c r="BJ221" s="18" t="s">
        <v>88</v>
      </c>
      <c r="BK221" s="170">
        <f>ROUND(I221*H221,3)</f>
        <v>0</v>
      </c>
      <c r="BL221" s="18" t="s">
        <v>172</v>
      </c>
      <c r="BM221" s="168" t="s">
        <v>1052</v>
      </c>
    </row>
    <row r="222" spans="1:65" s="2" customFormat="1" ht="24.2" customHeight="1">
      <c r="A222" s="33"/>
      <c r="B222" s="156"/>
      <c r="C222" s="157" t="s">
        <v>249</v>
      </c>
      <c r="D222" s="157" t="s">
        <v>168</v>
      </c>
      <c r="E222" s="158" t="s">
        <v>1053</v>
      </c>
      <c r="F222" s="159" t="s">
        <v>1054</v>
      </c>
      <c r="G222" s="160" t="s">
        <v>171</v>
      </c>
      <c r="H222" s="161">
        <v>385.29</v>
      </c>
      <c r="I222" s="162"/>
      <c r="J222" s="161">
        <f>ROUND(I222*H222,3)</f>
        <v>0</v>
      </c>
      <c r="K222" s="163"/>
      <c r="L222" s="34"/>
      <c r="M222" s="164" t="s">
        <v>1</v>
      </c>
      <c r="N222" s="165" t="s">
        <v>42</v>
      </c>
      <c r="O222" s="62"/>
      <c r="P222" s="166">
        <f>O222*H222</f>
        <v>0</v>
      </c>
      <c r="Q222" s="166">
        <v>0</v>
      </c>
      <c r="R222" s="166">
        <f>Q222*H222</f>
        <v>0</v>
      </c>
      <c r="S222" s="166">
        <v>0</v>
      </c>
      <c r="T222" s="167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8" t="s">
        <v>172</v>
      </c>
      <c r="AT222" s="168" t="s">
        <v>168</v>
      </c>
      <c r="AU222" s="168" t="s">
        <v>88</v>
      </c>
      <c r="AY222" s="18" t="s">
        <v>166</v>
      </c>
      <c r="BE222" s="169">
        <f>IF(N222="základná",J222,0)</f>
        <v>0</v>
      </c>
      <c r="BF222" s="169">
        <f>IF(N222="znížená",J222,0)</f>
        <v>0</v>
      </c>
      <c r="BG222" s="169">
        <f>IF(N222="zákl. prenesená",J222,0)</f>
        <v>0</v>
      </c>
      <c r="BH222" s="169">
        <f>IF(N222="zníž. prenesená",J222,0)</f>
        <v>0</v>
      </c>
      <c r="BI222" s="169">
        <f>IF(N222="nulová",J222,0)</f>
        <v>0</v>
      </c>
      <c r="BJ222" s="18" t="s">
        <v>88</v>
      </c>
      <c r="BK222" s="170">
        <f>ROUND(I222*H222,3)</f>
        <v>0</v>
      </c>
      <c r="BL222" s="18" t="s">
        <v>172</v>
      </c>
      <c r="BM222" s="168" t="s">
        <v>1055</v>
      </c>
    </row>
    <row r="223" spans="1:65" s="13" customFormat="1">
      <c r="B223" s="171"/>
      <c r="D223" s="172" t="s">
        <v>174</v>
      </c>
      <c r="E223" s="173" t="s">
        <v>1</v>
      </c>
      <c r="F223" s="174" t="s">
        <v>1056</v>
      </c>
      <c r="H223" s="175">
        <v>385.29</v>
      </c>
      <c r="I223" s="176"/>
      <c r="L223" s="171"/>
      <c r="M223" s="177"/>
      <c r="N223" s="178"/>
      <c r="O223" s="178"/>
      <c r="P223" s="178"/>
      <c r="Q223" s="178"/>
      <c r="R223" s="178"/>
      <c r="S223" s="178"/>
      <c r="T223" s="179"/>
      <c r="AT223" s="173" t="s">
        <v>174</v>
      </c>
      <c r="AU223" s="173" t="s">
        <v>88</v>
      </c>
      <c r="AV223" s="13" t="s">
        <v>88</v>
      </c>
      <c r="AW223" s="13" t="s">
        <v>32</v>
      </c>
      <c r="AX223" s="13" t="s">
        <v>83</v>
      </c>
      <c r="AY223" s="173" t="s">
        <v>166</v>
      </c>
    </row>
    <row r="224" spans="1:65" s="2" customFormat="1" ht="24.2" customHeight="1">
      <c r="A224" s="33"/>
      <c r="B224" s="156"/>
      <c r="C224" s="180" t="s">
        <v>254</v>
      </c>
      <c r="D224" s="180" t="s">
        <v>200</v>
      </c>
      <c r="E224" s="181" t="s">
        <v>1057</v>
      </c>
      <c r="F224" s="182" t="s">
        <v>1058</v>
      </c>
      <c r="G224" s="183" t="s">
        <v>584</v>
      </c>
      <c r="H224" s="184">
        <v>154.11600000000001</v>
      </c>
      <c r="I224" s="185"/>
      <c r="J224" s="184">
        <f>ROUND(I224*H224,3)</f>
        <v>0</v>
      </c>
      <c r="K224" s="186"/>
      <c r="L224" s="187"/>
      <c r="M224" s="188" t="s">
        <v>1</v>
      </c>
      <c r="N224" s="189" t="s">
        <v>42</v>
      </c>
      <c r="O224" s="62"/>
      <c r="P224" s="166">
        <f>O224*H224</f>
        <v>0</v>
      </c>
      <c r="Q224" s="166">
        <v>1E-3</v>
      </c>
      <c r="R224" s="166">
        <f>Q224*H224</f>
        <v>0.15411600000000003</v>
      </c>
      <c r="S224" s="166">
        <v>0</v>
      </c>
      <c r="T224" s="167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8" t="s">
        <v>203</v>
      </c>
      <c r="AT224" s="168" t="s">
        <v>200</v>
      </c>
      <c r="AU224" s="168" t="s">
        <v>88</v>
      </c>
      <c r="AY224" s="18" t="s">
        <v>166</v>
      </c>
      <c r="BE224" s="169">
        <f>IF(N224="základná",J224,0)</f>
        <v>0</v>
      </c>
      <c r="BF224" s="169">
        <f>IF(N224="znížená",J224,0)</f>
        <v>0</v>
      </c>
      <c r="BG224" s="169">
        <f>IF(N224="zákl. prenesená",J224,0)</f>
        <v>0</v>
      </c>
      <c r="BH224" s="169">
        <f>IF(N224="zníž. prenesená",J224,0)</f>
        <v>0</v>
      </c>
      <c r="BI224" s="169">
        <f>IF(N224="nulová",J224,0)</f>
        <v>0</v>
      </c>
      <c r="BJ224" s="18" t="s">
        <v>88</v>
      </c>
      <c r="BK224" s="170">
        <f>ROUND(I224*H224,3)</f>
        <v>0</v>
      </c>
      <c r="BL224" s="18" t="s">
        <v>172</v>
      </c>
      <c r="BM224" s="168" t="s">
        <v>1059</v>
      </c>
    </row>
    <row r="225" spans="1:65" s="13" customFormat="1">
      <c r="B225" s="171"/>
      <c r="D225" s="172" t="s">
        <v>174</v>
      </c>
      <c r="F225" s="174" t="s">
        <v>1060</v>
      </c>
      <c r="H225" s="175">
        <v>154.11600000000001</v>
      </c>
      <c r="I225" s="176"/>
      <c r="L225" s="171"/>
      <c r="M225" s="177"/>
      <c r="N225" s="178"/>
      <c r="O225" s="178"/>
      <c r="P225" s="178"/>
      <c r="Q225" s="178"/>
      <c r="R225" s="178"/>
      <c r="S225" s="178"/>
      <c r="T225" s="179"/>
      <c r="AT225" s="173" t="s">
        <v>174</v>
      </c>
      <c r="AU225" s="173" t="s">
        <v>88</v>
      </c>
      <c r="AV225" s="13" t="s">
        <v>88</v>
      </c>
      <c r="AW225" s="13" t="s">
        <v>3</v>
      </c>
      <c r="AX225" s="13" t="s">
        <v>83</v>
      </c>
      <c r="AY225" s="173" t="s">
        <v>166</v>
      </c>
    </row>
    <row r="226" spans="1:65" s="2" customFormat="1" ht="24.2" customHeight="1">
      <c r="A226" s="33"/>
      <c r="B226" s="156"/>
      <c r="C226" s="157" t="s">
        <v>260</v>
      </c>
      <c r="D226" s="157" t="s">
        <v>168</v>
      </c>
      <c r="E226" s="158" t="s">
        <v>1061</v>
      </c>
      <c r="F226" s="159" t="s">
        <v>1062</v>
      </c>
      <c r="G226" s="160" t="s">
        <v>221</v>
      </c>
      <c r="H226" s="161">
        <v>5</v>
      </c>
      <c r="I226" s="162"/>
      <c r="J226" s="161">
        <f>ROUND(I226*H226,3)</f>
        <v>0</v>
      </c>
      <c r="K226" s="163"/>
      <c r="L226" s="34"/>
      <c r="M226" s="164" t="s">
        <v>1</v>
      </c>
      <c r="N226" s="165" t="s">
        <v>42</v>
      </c>
      <c r="O226" s="62"/>
      <c r="P226" s="166">
        <f>O226*H226</f>
        <v>0</v>
      </c>
      <c r="Q226" s="166">
        <v>1.7495875000000001E-2</v>
      </c>
      <c r="R226" s="166">
        <f>Q226*H226</f>
        <v>8.7479374999999998E-2</v>
      </c>
      <c r="S226" s="166">
        <v>0</v>
      </c>
      <c r="T226" s="167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8" t="s">
        <v>172</v>
      </c>
      <c r="AT226" s="168" t="s">
        <v>168</v>
      </c>
      <c r="AU226" s="168" t="s">
        <v>88</v>
      </c>
      <c r="AY226" s="18" t="s">
        <v>166</v>
      </c>
      <c r="BE226" s="169">
        <f>IF(N226="základná",J226,0)</f>
        <v>0</v>
      </c>
      <c r="BF226" s="169">
        <f>IF(N226="znížená",J226,0)</f>
        <v>0</v>
      </c>
      <c r="BG226" s="169">
        <f>IF(N226="zákl. prenesená",J226,0)</f>
        <v>0</v>
      </c>
      <c r="BH226" s="169">
        <f>IF(N226="zníž. prenesená",J226,0)</f>
        <v>0</v>
      </c>
      <c r="BI226" s="169">
        <f>IF(N226="nulová",J226,0)</f>
        <v>0</v>
      </c>
      <c r="BJ226" s="18" t="s">
        <v>88</v>
      </c>
      <c r="BK226" s="170">
        <f>ROUND(I226*H226,3)</f>
        <v>0</v>
      </c>
      <c r="BL226" s="18" t="s">
        <v>172</v>
      </c>
      <c r="BM226" s="168" t="s">
        <v>1063</v>
      </c>
    </row>
    <row r="227" spans="1:65" s="13" customFormat="1">
      <c r="B227" s="171"/>
      <c r="D227" s="172" t="s">
        <v>174</v>
      </c>
      <c r="E227" s="173" t="s">
        <v>1</v>
      </c>
      <c r="F227" s="174" t="s">
        <v>1064</v>
      </c>
      <c r="H227" s="175">
        <v>5</v>
      </c>
      <c r="I227" s="176"/>
      <c r="L227" s="171"/>
      <c r="M227" s="177"/>
      <c r="N227" s="178"/>
      <c r="O227" s="178"/>
      <c r="P227" s="178"/>
      <c r="Q227" s="178"/>
      <c r="R227" s="178"/>
      <c r="S227" s="178"/>
      <c r="T227" s="179"/>
      <c r="AT227" s="173" t="s">
        <v>174</v>
      </c>
      <c r="AU227" s="173" t="s">
        <v>88</v>
      </c>
      <c r="AV227" s="13" t="s">
        <v>88</v>
      </c>
      <c r="AW227" s="13" t="s">
        <v>32</v>
      </c>
      <c r="AX227" s="13" t="s">
        <v>83</v>
      </c>
      <c r="AY227" s="173" t="s">
        <v>166</v>
      </c>
    </row>
    <row r="228" spans="1:65" s="2" customFormat="1" ht="21.75" customHeight="1">
      <c r="A228" s="33"/>
      <c r="B228" s="156"/>
      <c r="C228" s="180" t="s">
        <v>355</v>
      </c>
      <c r="D228" s="180" t="s">
        <v>200</v>
      </c>
      <c r="E228" s="181" t="s">
        <v>1065</v>
      </c>
      <c r="F228" s="182" t="s">
        <v>1066</v>
      </c>
      <c r="G228" s="183" t="s">
        <v>221</v>
      </c>
      <c r="H228" s="184">
        <v>2</v>
      </c>
      <c r="I228" s="185"/>
      <c r="J228" s="184">
        <f>ROUND(I228*H228,3)</f>
        <v>0</v>
      </c>
      <c r="K228" s="186"/>
      <c r="L228" s="187"/>
      <c r="M228" s="188" t="s">
        <v>1</v>
      </c>
      <c r="N228" s="189" t="s">
        <v>42</v>
      </c>
      <c r="O228" s="62"/>
      <c r="P228" s="166">
        <f>O228*H228</f>
        <v>0</v>
      </c>
      <c r="Q228" s="166">
        <v>0</v>
      </c>
      <c r="R228" s="166">
        <f>Q228*H228</f>
        <v>0</v>
      </c>
      <c r="S228" s="166">
        <v>0</v>
      </c>
      <c r="T228" s="167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8" t="s">
        <v>203</v>
      </c>
      <c r="AT228" s="168" t="s">
        <v>200</v>
      </c>
      <c r="AU228" s="168" t="s">
        <v>88</v>
      </c>
      <c r="AY228" s="18" t="s">
        <v>166</v>
      </c>
      <c r="BE228" s="169">
        <f>IF(N228="základná",J228,0)</f>
        <v>0</v>
      </c>
      <c r="BF228" s="169">
        <f>IF(N228="znížená",J228,0)</f>
        <v>0</v>
      </c>
      <c r="BG228" s="169">
        <f>IF(N228="zákl. prenesená",J228,0)</f>
        <v>0</v>
      </c>
      <c r="BH228" s="169">
        <f>IF(N228="zníž. prenesená",J228,0)</f>
        <v>0</v>
      </c>
      <c r="BI228" s="169">
        <f>IF(N228="nulová",J228,0)</f>
        <v>0</v>
      </c>
      <c r="BJ228" s="18" t="s">
        <v>88</v>
      </c>
      <c r="BK228" s="170">
        <f>ROUND(I228*H228,3)</f>
        <v>0</v>
      </c>
      <c r="BL228" s="18" t="s">
        <v>172</v>
      </c>
      <c r="BM228" s="168" t="s">
        <v>1067</v>
      </c>
    </row>
    <row r="229" spans="1:65" s="2" customFormat="1" ht="21.75" customHeight="1">
      <c r="A229" s="33"/>
      <c r="B229" s="156"/>
      <c r="C229" s="180" t="s">
        <v>7</v>
      </c>
      <c r="D229" s="180" t="s">
        <v>200</v>
      </c>
      <c r="E229" s="181" t="s">
        <v>1068</v>
      </c>
      <c r="F229" s="182" t="s">
        <v>1069</v>
      </c>
      <c r="G229" s="183" t="s">
        <v>221</v>
      </c>
      <c r="H229" s="184">
        <v>3</v>
      </c>
      <c r="I229" s="185"/>
      <c r="J229" s="184">
        <f>ROUND(I229*H229,3)</f>
        <v>0</v>
      </c>
      <c r="K229" s="186"/>
      <c r="L229" s="187"/>
      <c r="M229" s="188" t="s">
        <v>1</v>
      </c>
      <c r="N229" s="189" t="s">
        <v>42</v>
      </c>
      <c r="O229" s="62"/>
      <c r="P229" s="166">
        <f>O229*H229</f>
        <v>0</v>
      </c>
      <c r="Q229" s="166">
        <v>0</v>
      </c>
      <c r="R229" s="166">
        <f>Q229*H229</f>
        <v>0</v>
      </c>
      <c r="S229" s="166">
        <v>0</v>
      </c>
      <c r="T229" s="167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8" t="s">
        <v>203</v>
      </c>
      <c r="AT229" s="168" t="s">
        <v>200</v>
      </c>
      <c r="AU229" s="168" t="s">
        <v>88</v>
      </c>
      <c r="AY229" s="18" t="s">
        <v>166</v>
      </c>
      <c r="BE229" s="169">
        <f>IF(N229="základná",J229,0)</f>
        <v>0</v>
      </c>
      <c r="BF229" s="169">
        <f>IF(N229="znížená",J229,0)</f>
        <v>0</v>
      </c>
      <c r="BG229" s="169">
        <f>IF(N229="zákl. prenesená",J229,0)</f>
        <v>0</v>
      </c>
      <c r="BH229" s="169">
        <f>IF(N229="zníž. prenesená",J229,0)</f>
        <v>0</v>
      </c>
      <c r="BI229" s="169">
        <f>IF(N229="nulová",J229,0)</f>
        <v>0</v>
      </c>
      <c r="BJ229" s="18" t="s">
        <v>88</v>
      </c>
      <c r="BK229" s="170">
        <f>ROUND(I229*H229,3)</f>
        <v>0</v>
      </c>
      <c r="BL229" s="18" t="s">
        <v>172</v>
      </c>
      <c r="BM229" s="168" t="s">
        <v>1070</v>
      </c>
    </row>
    <row r="230" spans="1:65" s="12" customFormat="1" ht="22.9" customHeight="1">
      <c r="B230" s="143"/>
      <c r="D230" s="144" t="s">
        <v>75</v>
      </c>
      <c r="E230" s="154" t="s">
        <v>211</v>
      </c>
      <c r="F230" s="154" t="s">
        <v>212</v>
      </c>
      <c r="I230" s="146"/>
      <c r="J230" s="155">
        <f>BK230</f>
        <v>0</v>
      </c>
      <c r="L230" s="143"/>
      <c r="M230" s="148"/>
      <c r="N230" s="149"/>
      <c r="O230" s="149"/>
      <c r="P230" s="150">
        <f>SUM(P231:P254)</f>
        <v>0</v>
      </c>
      <c r="Q230" s="149"/>
      <c r="R230" s="150">
        <f>SUM(R231:R254)</f>
        <v>61.810731578519999</v>
      </c>
      <c r="S230" s="149"/>
      <c r="T230" s="151">
        <f>SUM(T231:T254)</f>
        <v>0</v>
      </c>
      <c r="AR230" s="144" t="s">
        <v>83</v>
      </c>
      <c r="AT230" s="152" t="s">
        <v>75</v>
      </c>
      <c r="AU230" s="152" t="s">
        <v>83</v>
      </c>
      <c r="AY230" s="144" t="s">
        <v>166</v>
      </c>
      <c r="BK230" s="153">
        <f>SUM(BK231:BK254)</f>
        <v>0</v>
      </c>
    </row>
    <row r="231" spans="1:65" s="2" customFormat="1" ht="24.2" customHeight="1">
      <c r="A231" s="33"/>
      <c r="B231" s="156"/>
      <c r="C231" s="157" t="s">
        <v>364</v>
      </c>
      <c r="D231" s="157" t="s">
        <v>168</v>
      </c>
      <c r="E231" s="158" t="s">
        <v>870</v>
      </c>
      <c r="F231" s="159" t="s">
        <v>871</v>
      </c>
      <c r="G231" s="160" t="s">
        <v>171</v>
      </c>
      <c r="H231" s="161">
        <v>179.988</v>
      </c>
      <c r="I231" s="162"/>
      <c r="J231" s="161">
        <f>ROUND(I231*H231,3)</f>
        <v>0</v>
      </c>
      <c r="K231" s="163"/>
      <c r="L231" s="34"/>
      <c r="M231" s="164" t="s">
        <v>1</v>
      </c>
      <c r="N231" s="165" t="s">
        <v>42</v>
      </c>
      <c r="O231" s="62"/>
      <c r="P231" s="166">
        <f>O231*H231</f>
        <v>0</v>
      </c>
      <c r="Q231" s="166">
        <v>5.1385979999999998E-2</v>
      </c>
      <c r="R231" s="166">
        <f>Q231*H231</f>
        <v>9.2488597682399991</v>
      </c>
      <c r="S231" s="166">
        <v>0</v>
      </c>
      <c r="T231" s="167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8" t="s">
        <v>172</v>
      </c>
      <c r="AT231" s="168" t="s">
        <v>168</v>
      </c>
      <c r="AU231" s="168" t="s">
        <v>88</v>
      </c>
      <c r="AY231" s="18" t="s">
        <v>166</v>
      </c>
      <c r="BE231" s="169">
        <f>IF(N231="základná",J231,0)</f>
        <v>0</v>
      </c>
      <c r="BF231" s="169">
        <f>IF(N231="znížená",J231,0)</f>
        <v>0</v>
      </c>
      <c r="BG231" s="169">
        <f>IF(N231="zákl. prenesená",J231,0)</f>
        <v>0</v>
      </c>
      <c r="BH231" s="169">
        <f>IF(N231="zníž. prenesená",J231,0)</f>
        <v>0</v>
      </c>
      <c r="BI231" s="169">
        <f>IF(N231="nulová",J231,0)</f>
        <v>0</v>
      </c>
      <c r="BJ231" s="18" t="s">
        <v>88</v>
      </c>
      <c r="BK231" s="170">
        <f>ROUND(I231*H231,3)</f>
        <v>0</v>
      </c>
      <c r="BL231" s="18" t="s">
        <v>172</v>
      </c>
      <c r="BM231" s="168" t="s">
        <v>1071</v>
      </c>
    </row>
    <row r="232" spans="1:65" s="13" customFormat="1">
      <c r="B232" s="171"/>
      <c r="D232" s="172" t="s">
        <v>174</v>
      </c>
      <c r="E232" s="173" t="s">
        <v>1</v>
      </c>
      <c r="F232" s="174" t="s">
        <v>1072</v>
      </c>
      <c r="H232" s="175">
        <v>179.988</v>
      </c>
      <c r="I232" s="176"/>
      <c r="L232" s="171"/>
      <c r="M232" s="177"/>
      <c r="N232" s="178"/>
      <c r="O232" s="178"/>
      <c r="P232" s="178"/>
      <c r="Q232" s="178"/>
      <c r="R232" s="178"/>
      <c r="S232" s="178"/>
      <c r="T232" s="179"/>
      <c r="AT232" s="173" t="s">
        <v>174</v>
      </c>
      <c r="AU232" s="173" t="s">
        <v>88</v>
      </c>
      <c r="AV232" s="13" t="s">
        <v>88</v>
      </c>
      <c r="AW232" s="13" t="s">
        <v>32</v>
      </c>
      <c r="AX232" s="13" t="s">
        <v>83</v>
      </c>
      <c r="AY232" s="173" t="s">
        <v>166</v>
      </c>
    </row>
    <row r="233" spans="1:65" s="2" customFormat="1" ht="24.2" customHeight="1">
      <c r="A233" s="33"/>
      <c r="B233" s="156"/>
      <c r="C233" s="157" t="s">
        <v>375</v>
      </c>
      <c r="D233" s="157" t="s">
        <v>168</v>
      </c>
      <c r="E233" s="158" t="s">
        <v>1073</v>
      </c>
      <c r="F233" s="159" t="s">
        <v>1074</v>
      </c>
      <c r="G233" s="160" t="s">
        <v>178</v>
      </c>
      <c r="H233" s="161">
        <v>992.25099999999998</v>
      </c>
      <c r="I233" s="162"/>
      <c r="J233" s="161">
        <f>ROUND(I233*H233,3)</f>
        <v>0</v>
      </c>
      <c r="K233" s="163"/>
      <c r="L233" s="34"/>
      <c r="M233" s="164" t="s">
        <v>1</v>
      </c>
      <c r="N233" s="165" t="s">
        <v>42</v>
      </c>
      <c r="O233" s="62"/>
      <c r="P233" s="166">
        <f>O233*H233</f>
        <v>0</v>
      </c>
      <c r="Q233" s="166">
        <v>2.8680279999999999E-2</v>
      </c>
      <c r="R233" s="166">
        <f>Q233*H233</f>
        <v>28.458036510279999</v>
      </c>
      <c r="S233" s="166">
        <v>0</v>
      </c>
      <c r="T233" s="167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8" t="s">
        <v>172</v>
      </c>
      <c r="AT233" s="168" t="s">
        <v>168</v>
      </c>
      <c r="AU233" s="168" t="s">
        <v>88</v>
      </c>
      <c r="AY233" s="18" t="s">
        <v>166</v>
      </c>
      <c r="BE233" s="169">
        <f>IF(N233="základná",J233,0)</f>
        <v>0</v>
      </c>
      <c r="BF233" s="169">
        <f>IF(N233="znížená",J233,0)</f>
        <v>0</v>
      </c>
      <c r="BG233" s="169">
        <f>IF(N233="zákl. prenesená",J233,0)</f>
        <v>0</v>
      </c>
      <c r="BH233" s="169">
        <f>IF(N233="zníž. prenesená",J233,0)</f>
        <v>0</v>
      </c>
      <c r="BI233" s="169">
        <f>IF(N233="nulová",J233,0)</f>
        <v>0</v>
      </c>
      <c r="BJ233" s="18" t="s">
        <v>88</v>
      </c>
      <c r="BK233" s="170">
        <f>ROUND(I233*H233,3)</f>
        <v>0</v>
      </c>
      <c r="BL233" s="18" t="s">
        <v>172</v>
      </c>
      <c r="BM233" s="168" t="s">
        <v>1075</v>
      </c>
    </row>
    <row r="234" spans="1:65" s="13" customFormat="1">
      <c r="B234" s="171"/>
      <c r="D234" s="172" t="s">
        <v>174</v>
      </c>
      <c r="E234" s="173" t="s">
        <v>1</v>
      </c>
      <c r="F234" s="174" t="s">
        <v>1076</v>
      </c>
      <c r="H234" s="175">
        <v>1081.1949999999999</v>
      </c>
      <c r="I234" s="176"/>
      <c r="L234" s="171"/>
      <c r="M234" s="177"/>
      <c r="N234" s="178"/>
      <c r="O234" s="178"/>
      <c r="P234" s="178"/>
      <c r="Q234" s="178"/>
      <c r="R234" s="178"/>
      <c r="S234" s="178"/>
      <c r="T234" s="179"/>
      <c r="AT234" s="173" t="s">
        <v>174</v>
      </c>
      <c r="AU234" s="173" t="s">
        <v>88</v>
      </c>
      <c r="AV234" s="13" t="s">
        <v>88</v>
      </c>
      <c r="AW234" s="13" t="s">
        <v>32</v>
      </c>
      <c r="AX234" s="13" t="s">
        <v>76</v>
      </c>
      <c r="AY234" s="173" t="s">
        <v>166</v>
      </c>
    </row>
    <row r="235" spans="1:65" s="13" customFormat="1">
      <c r="B235" s="171"/>
      <c r="D235" s="172" t="s">
        <v>174</v>
      </c>
      <c r="E235" s="173" t="s">
        <v>1</v>
      </c>
      <c r="F235" s="174" t="s">
        <v>1077</v>
      </c>
      <c r="H235" s="175">
        <v>-34.65</v>
      </c>
      <c r="I235" s="176"/>
      <c r="L235" s="171"/>
      <c r="M235" s="177"/>
      <c r="N235" s="178"/>
      <c r="O235" s="178"/>
      <c r="P235" s="178"/>
      <c r="Q235" s="178"/>
      <c r="R235" s="178"/>
      <c r="S235" s="178"/>
      <c r="T235" s="179"/>
      <c r="AT235" s="173" t="s">
        <v>174</v>
      </c>
      <c r="AU235" s="173" t="s">
        <v>88</v>
      </c>
      <c r="AV235" s="13" t="s">
        <v>88</v>
      </c>
      <c r="AW235" s="13" t="s">
        <v>32</v>
      </c>
      <c r="AX235" s="13" t="s">
        <v>76</v>
      </c>
      <c r="AY235" s="173" t="s">
        <v>166</v>
      </c>
    </row>
    <row r="236" spans="1:65" s="13" customFormat="1">
      <c r="B236" s="171"/>
      <c r="D236" s="172" t="s">
        <v>174</v>
      </c>
      <c r="E236" s="173" t="s">
        <v>1</v>
      </c>
      <c r="F236" s="174" t="s">
        <v>1078</v>
      </c>
      <c r="H236" s="175">
        <v>-54.293999999999997</v>
      </c>
      <c r="I236" s="176"/>
      <c r="L236" s="171"/>
      <c r="M236" s="177"/>
      <c r="N236" s="178"/>
      <c r="O236" s="178"/>
      <c r="P236" s="178"/>
      <c r="Q236" s="178"/>
      <c r="R236" s="178"/>
      <c r="S236" s="178"/>
      <c r="T236" s="179"/>
      <c r="AT236" s="173" t="s">
        <v>174</v>
      </c>
      <c r="AU236" s="173" t="s">
        <v>88</v>
      </c>
      <c r="AV236" s="13" t="s">
        <v>88</v>
      </c>
      <c r="AW236" s="13" t="s">
        <v>32</v>
      </c>
      <c r="AX236" s="13" t="s">
        <v>76</v>
      </c>
      <c r="AY236" s="173" t="s">
        <v>166</v>
      </c>
    </row>
    <row r="237" spans="1:65" s="14" customFormat="1">
      <c r="B237" s="190"/>
      <c r="D237" s="172" t="s">
        <v>174</v>
      </c>
      <c r="E237" s="191" t="s">
        <v>1</v>
      </c>
      <c r="F237" s="192" t="s">
        <v>239</v>
      </c>
      <c r="H237" s="193">
        <v>992.25099999999998</v>
      </c>
      <c r="I237" s="194"/>
      <c r="L237" s="190"/>
      <c r="M237" s="195"/>
      <c r="N237" s="196"/>
      <c r="O237" s="196"/>
      <c r="P237" s="196"/>
      <c r="Q237" s="196"/>
      <c r="R237" s="196"/>
      <c r="S237" s="196"/>
      <c r="T237" s="197"/>
      <c r="AT237" s="191" t="s">
        <v>174</v>
      </c>
      <c r="AU237" s="191" t="s">
        <v>88</v>
      </c>
      <c r="AV237" s="14" t="s">
        <v>172</v>
      </c>
      <c r="AW237" s="14" t="s">
        <v>32</v>
      </c>
      <c r="AX237" s="14" t="s">
        <v>83</v>
      </c>
      <c r="AY237" s="191" t="s">
        <v>166</v>
      </c>
    </row>
    <row r="238" spans="1:65" s="2" customFormat="1" ht="24.2" customHeight="1">
      <c r="A238" s="33"/>
      <c r="B238" s="156"/>
      <c r="C238" s="157" t="s">
        <v>380</v>
      </c>
      <c r="D238" s="157" t="s">
        <v>168</v>
      </c>
      <c r="E238" s="158" t="s">
        <v>1079</v>
      </c>
      <c r="F238" s="159" t="s">
        <v>1080</v>
      </c>
      <c r="G238" s="160" t="s">
        <v>178</v>
      </c>
      <c r="H238" s="161">
        <v>992.25099999999998</v>
      </c>
      <c r="I238" s="162"/>
      <c r="J238" s="161">
        <f>ROUND(I238*H238,3)</f>
        <v>0</v>
      </c>
      <c r="K238" s="163"/>
      <c r="L238" s="34"/>
      <c r="M238" s="164" t="s">
        <v>1</v>
      </c>
      <c r="N238" s="165" t="s">
        <v>42</v>
      </c>
      <c r="O238" s="62"/>
      <c r="P238" s="166">
        <f>O238*H238</f>
        <v>0</v>
      </c>
      <c r="Q238" s="166">
        <v>2.3900000000000001E-2</v>
      </c>
      <c r="R238" s="166">
        <f>Q238*H238</f>
        <v>23.714798900000002</v>
      </c>
      <c r="S238" s="166">
        <v>0</v>
      </c>
      <c r="T238" s="167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8" t="s">
        <v>172</v>
      </c>
      <c r="AT238" s="168" t="s">
        <v>168</v>
      </c>
      <c r="AU238" s="168" t="s">
        <v>88</v>
      </c>
      <c r="AY238" s="18" t="s">
        <v>166</v>
      </c>
      <c r="BE238" s="169">
        <f>IF(N238="základná",J238,0)</f>
        <v>0</v>
      </c>
      <c r="BF238" s="169">
        <f>IF(N238="znížená",J238,0)</f>
        <v>0</v>
      </c>
      <c r="BG238" s="169">
        <f>IF(N238="zákl. prenesená",J238,0)</f>
        <v>0</v>
      </c>
      <c r="BH238" s="169">
        <f>IF(N238="zníž. prenesená",J238,0)</f>
        <v>0</v>
      </c>
      <c r="BI238" s="169">
        <f>IF(N238="nulová",J238,0)</f>
        <v>0</v>
      </c>
      <c r="BJ238" s="18" t="s">
        <v>88</v>
      </c>
      <c r="BK238" s="170">
        <f>ROUND(I238*H238,3)</f>
        <v>0</v>
      </c>
      <c r="BL238" s="18" t="s">
        <v>172</v>
      </c>
      <c r="BM238" s="168" t="s">
        <v>1081</v>
      </c>
    </row>
    <row r="239" spans="1:65" s="2" customFormat="1" ht="21.75" customHeight="1">
      <c r="A239" s="33"/>
      <c r="B239" s="156"/>
      <c r="C239" s="157" t="s">
        <v>384</v>
      </c>
      <c r="D239" s="157" t="s">
        <v>168</v>
      </c>
      <c r="E239" s="158" t="s">
        <v>1082</v>
      </c>
      <c r="F239" s="159" t="s">
        <v>1083</v>
      </c>
      <c r="G239" s="160" t="s">
        <v>171</v>
      </c>
      <c r="H239" s="161">
        <v>992.25099999999998</v>
      </c>
      <c r="I239" s="162"/>
      <c r="J239" s="161">
        <f>ROUND(I239*H239,3)</f>
        <v>0</v>
      </c>
      <c r="K239" s="163"/>
      <c r="L239" s="34"/>
      <c r="M239" s="164" t="s">
        <v>1</v>
      </c>
      <c r="N239" s="165" t="s">
        <v>42</v>
      </c>
      <c r="O239" s="62"/>
      <c r="P239" s="166">
        <f>O239*H239</f>
        <v>0</v>
      </c>
      <c r="Q239" s="166">
        <v>0</v>
      </c>
      <c r="R239" s="166">
        <f>Q239*H239</f>
        <v>0</v>
      </c>
      <c r="S239" s="166">
        <v>0</v>
      </c>
      <c r="T239" s="167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8" t="s">
        <v>172</v>
      </c>
      <c r="AT239" s="168" t="s">
        <v>168</v>
      </c>
      <c r="AU239" s="168" t="s">
        <v>88</v>
      </c>
      <c r="AY239" s="18" t="s">
        <v>166</v>
      </c>
      <c r="BE239" s="169">
        <f>IF(N239="základná",J239,0)</f>
        <v>0</v>
      </c>
      <c r="BF239" s="169">
        <f>IF(N239="znížená",J239,0)</f>
        <v>0</v>
      </c>
      <c r="BG239" s="169">
        <f>IF(N239="zákl. prenesená",J239,0)</f>
        <v>0</v>
      </c>
      <c r="BH239" s="169">
        <f>IF(N239="zníž. prenesená",J239,0)</f>
        <v>0</v>
      </c>
      <c r="BI239" s="169">
        <f>IF(N239="nulová",J239,0)</f>
        <v>0</v>
      </c>
      <c r="BJ239" s="18" t="s">
        <v>88</v>
      </c>
      <c r="BK239" s="170">
        <f>ROUND(I239*H239,3)</f>
        <v>0</v>
      </c>
      <c r="BL239" s="18" t="s">
        <v>172</v>
      </c>
      <c r="BM239" s="168" t="s">
        <v>1084</v>
      </c>
    </row>
    <row r="240" spans="1:65" s="2" customFormat="1" ht="16.5" customHeight="1">
      <c r="A240" s="33"/>
      <c r="B240" s="156"/>
      <c r="C240" s="157" t="s">
        <v>390</v>
      </c>
      <c r="D240" s="157" t="s">
        <v>168</v>
      </c>
      <c r="E240" s="158" t="s">
        <v>1085</v>
      </c>
      <c r="F240" s="159" t="s">
        <v>1086</v>
      </c>
      <c r="G240" s="160" t="s">
        <v>171</v>
      </c>
      <c r="H240" s="161">
        <v>385.24799999999999</v>
      </c>
      <c r="I240" s="162"/>
      <c r="J240" s="161">
        <f>ROUND(I240*H240,3)</f>
        <v>0</v>
      </c>
      <c r="K240" s="163"/>
      <c r="L240" s="34"/>
      <c r="M240" s="164" t="s">
        <v>1</v>
      </c>
      <c r="N240" s="165" t="s">
        <v>42</v>
      </c>
      <c r="O240" s="62"/>
      <c r="P240" s="166">
        <f>O240*H240</f>
        <v>0</v>
      </c>
      <c r="Q240" s="166">
        <v>5.0000000000000002E-5</v>
      </c>
      <c r="R240" s="166">
        <f>Q240*H240</f>
        <v>1.9262399999999999E-2</v>
      </c>
      <c r="S240" s="166">
        <v>0</v>
      </c>
      <c r="T240" s="167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8" t="s">
        <v>172</v>
      </c>
      <c r="AT240" s="168" t="s">
        <v>168</v>
      </c>
      <c r="AU240" s="168" t="s">
        <v>88</v>
      </c>
      <c r="AY240" s="18" t="s">
        <v>166</v>
      </c>
      <c r="BE240" s="169">
        <f>IF(N240="základná",J240,0)</f>
        <v>0</v>
      </c>
      <c r="BF240" s="169">
        <f>IF(N240="znížená",J240,0)</f>
        <v>0</v>
      </c>
      <c r="BG240" s="169">
        <f>IF(N240="zákl. prenesená",J240,0)</f>
        <v>0</v>
      </c>
      <c r="BH240" s="169">
        <f>IF(N240="zníž. prenesená",J240,0)</f>
        <v>0</v>
      </c>
      <c r="BI240" s="169">
        <f>IF(N240="nulová",J240,0)</f>
        <v>0</v>
      </c>
      <c r="BJ240" s="18" t="s">
        <v>88</v>
      </c>
      <c r="BK240" s="170">
        <f>ROUND(I240*H240,3)</f>
        <v>0</v>
      </c>
      <c r="BL240" s="18" t="s">
        <v>172</v>
      </c>
      <c r="BM240" s="168" t="s">
        <v>1087</v>
      </c>
    </row>
    <row r="241" spans="1:65" s="13" customFormat="1" ht="33.75">
      <c r="B241" s="171"/>
      <c r="D241" s="172" t="s">
        <v>174</v>
      </c>
      <c r="E241" s="173" t="s">
        <v>1</v>
      </c>
      <c r="F241" s="174" t="s">
        <v>1088</v>
      </c>
      <c r="H241" s="175">
        <v>379.06</v>
      </c>
      <c r="I241" s="176"/>
      <c r="L241" s="171"/>
      <c r="M241" s="177"/>
      <c r="N241" s="178"/>
      <c r="O241" s="178"/>
      <c r="P241" s="178"/>
      <c r="Q241" s="178"/>
      <c r="R241" s="178"/>
      <c r="S241" s="178"/>
      <c r="T241" s="179"/>
      <c r="AT241" s="173" t="s">
        <v>174</v>
      </c>
      <c r="AU241" s="173" t="s">
        <v>88</v>
      </c>
      <c r="AV241" s="13" t="s">
        <v>88</v>
      </c>
      <c r="AW241" s="13" t="s">
        <v>32</v>
      </c>
      <c r="AX241" s="13" t="s">
        <v>76</v>
      </c>
      <c r="AY241" s="173" t="s">
        <v>166</v>
      </c>
    </row>
    <row r="242" spans="1:65" s="13" customFormat="1">
      <c r="B242" s="171"/>
      <c r="D242" s="172" t="s">
        <v>174</v>
      </c>
      <c r="E242" s="173" t="s">
        <v>1</v>
      </c>
      <c r="F242" s="174" t="s">
        <v>1089</v>
      </c>
      <c r="H242" s="175">
        <v>6.1879999999999997</v>
      </c>
      <c r="I242" s="176"/>
      <c r="L242" s="171"/>
      <c r="M242" s="177"/>
      <c r="N242" s="178"/>
      <c r="O242" s="178"/>
      <c r="P242" s="178"/>
      <c r="Q242" s="178"/>
      <c r="R242" s="178"/>
      <c r="S242" s="178"/>
      <c r="T242" s="179"/>
      <c r="AT242" s="173" t="s">
        <v>174</v>
      </c>
      <c r="AU242" s="173" t="s">
        <v>88</v>
      </c>
      <c r="AV242" s="13" t="s">
        <v>88</v>
      </c>
      <c r="AW242" s="13" t="s">
        <v>32</v>
      </c>
      <c r="AX242" s="13" t="s">
        <v>76</v>
      </c>
      <c r="AY242" s="173" t="s">
        <v>166</v>
      </c>
    </row>
    <row r="243" spans="1:65" s="14" customFormat="1">
      <c r="B243" s="190"/>
      <c r="D243" s="172" t="s">
        <v>174</v>
      </c>
      <c r="E243" s="191" t="s">
        <v>1</v>
      </c>
      <c r="F243" s="192" t="s">
        <v>239</v>
      </c>
      <c r="H243" s="193">
        <v>385.24799999999999</v>
      </c>
      <c r="I243" s="194"/>
      <c r="L243" s="190"/>
      <c r="M243" s="195"/>
      <c r="N243" s="196"/>
      <c r="O243" s="196"/>
      <c r="P243" s="196"/>
      <c r="Q243" s="196"/>
      <c r="R243" s="196"/>
      <c r="S243" s="196"/>
      <c r="T243" s="197"/>
      <c r="AT243" s="191" t="s">
        <v>174</v>
      </c>
      <c r="AU243" s="191" t="s">
        <v>88</v>
      </c>
      <c r="AV243" s="14" t="s">
        <v>172</v>
      </c>
      <c r="AW243" s="14" t="s">
        <v>32</v>
      </c>
      <c r="AX243" s="14" t="s">
        <v>83</v>
      </c>
      <c r="AY243" s="191" t="s">
        <v>166</v>
      </c>
    </row>
    <row r="244" spans="1:65" s="2" customFormat="1" ht="24.2" customHeight="1">
      <c r="A244" s="33"/>
      <c r="B244" s="156"/>
      <c r="C244" s="157" t="s">
        <v>398</v>
      </c>
      <c r="D244" s="157" t="s">
        <v>168</v>
      </c>
      <c r="E244" s="158" t="s">
        <v>1090</v>
      </c>
      <c r="F244" s="159" t="s">
        <v>1091</v>
      </c>
      <c r="G244" s="160" t="s">
        <v>215</v>
      </c>
      <c r="H244" s="161">
        <v>44.05</v>
      </c>
      <c r="I244" s="162"/>
      <c r="J244" s="161">
        <f>ROUND(I244*H244,3)</f>
        <v>0</v>
      </c>
      <c r="K244" s="163"/>
      <c r="L244" s="34"/>
      <c r="M244" s="164" t="s">
        <v>1</v>
      </c>
      <c r="N244" s="165" t="s">
        <v>42</v>
      </c>
      <c r="O244" s="62"/>
      <c r="P244" s="166">
        <f>O244*H244</f>
        <v>0</v>
      </c>
      <c r="Q244" s="166">
        <v>4.1999999999999997E-3</v>
      </c>
      <c r="R244" s="166">
        <f>Q244*H244</f>
        <v>0.18500999999999998</v>
      </c>
      <c r="S244" s="166">
        <v>0</v>
      </c>
      <c r="T244" s="167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8" t="s">
        <v>172</v>
      </c>
      <c r="AT244" s="168" t="s">
        <v>168</v>
      </c>
      <c r="AU244" s="168" t="s">
        <v>88</v>
      </c>
      <c r="AY244" s="18" t="s">
        <v>166</v>
      </c>
      <c r="BE244" s="169">
        <f>IF(N244="základná",J244,0)</f>
        <v>0</v>
      </c>
      <c r="BF244" s="169">
        <f>IF(N244="znížená",J244,0)</f>
        <v>0</v>
      </c>
      <c r="BG244" s="169">
        <f>IF(N244="zákl. prenesená",J244,0)</f>
        <v>0</v>
      </c>
      <c r="BH244" s="169">
        <f>IF(N244="zníž. prenesená",J244,0)</f>
        <v>0</v>
      </c>
      <c r="BI244" s="169">
        <f>IF(N244="nulová",J244,0)</f>
        <v>0</v>
      </c>
      <c r="BJ244" s="18" t="s">
        <v>88</v>
      </c>
      <c r="BK244" s="170">
        <f>ROUND(I244*H244,3)</f>
        <v>0</v>
      </c>
      <c r="BL244" s="18" t="s">
        <v>172</v>
      </c>
      <c r="BM244" s="168" t="s">
        <v>1092</v>
      </c>
    </row>
    <row r="245" spans="1:65" s="13" customFormat="1" ht="22.5">
      <c r="B245" s="171"/>
      <c r="D245" s="172" t="s">
        <v>174</v>
      </c>
      <c r="E245" s="173" t="s">
        <v>1</v>
      </c>
      <c r="F245" s="174" t="s">
        <v>1093</v>
      </c>
      <c r="H245" s="175">
        <v>44.05</v>
      </c>
      <c r="I245" s="176"/>
      <c r="L245" s="171"/>
      <c r="M245" s="177"/>
      <c r="N245" s="178"/>
      <c r="O245" s="178"/>
      <c r="P245" s="178"/>
      <c r="Q245" s="178"/>
      <c r="R245" s="178"/>
      <c r="S245" s="178"/>
      <c r="T245" s="179"/>
      <c r="AT245" s="173" t="s">
        <v>174</v>
      </c>
      <c r="AU245" s="173" t="s">
        <v>88</v>
      </c>
      <c r="AV245" s="13" t="s">
        <v>88</v>
      </c>
      <c r="AW245" s="13" t="s">
        <v>32</v>
      </c>
      <c r="AX245" s="13" t="s">
        <v>83</v>
      </c>
      <c r="AY245" s="173" t="s">
        <v>166</v>
      </c>
    </row>
    <row r="246" spans="1:65" s="2" customFormat="1" ht="24.2" customHeight="1">
      <c r="A246" s="33"/>
      <c r="B246" s="156"/>
      <c r="C246" s="180" t="s">
        <v>405</v>
      </c>
      <c r="D246" s="180" t="s">
        <v>200</v>
      </c>
      <c r="E246" s="181" t="s">
        <v>1094</v>
      </c>
      <c r="F246" s="182" t="s">
        <v>1095</v>
      </c>
      <c r="G246" s="183" t="s">
        <v>191</v>
      </c>
      <c r="H246" s="184">
        <v>0.183</v>
      </c>
      <c r="I246" s="185"/>
      <c r="J246" s="184">
        <f>ROUND(I246*H246,3)</f>
        <v>0</v>
      </c>
      <c r="K246" s="186"/>
      <c r="L246" s="187"/>
      <c r="M246" s="188" t="s">
        <v>1</v>
      </c>
      <c r="N246" s="189" t="s">
        <v>42</v>
      </c>
      <c r="O246" s="62"/>
      <c r="P246" s="166">
        <f>O246*H246</f>
        <v>0</v>
      </c>
      <c r="Q246" s="166">
        <v>1</v>
      </c>
      <c r="R246" s="166">
        <f>Q246*H246</f>
        <v>0.183</v>
      </c>
      <c r="S246" s="166">
        <v>0</v>
      </c>
      <c r="T246" s="167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8" t="s">
        <v>203</v>
      </c>
      <c r="AT246" s="168" t="s">
        <v>200</v>
      </c>
      <c r="AU246" s="168" t="s">
        <v>88</v>
      </c>
      <c r="AY246" s="18" t="s">
        <v>166</v>
      </c>
      <c r="BE246" s="169">
        <f>IF(N246="základná",J246,0)</f>
        <v>0</v>
      </c>
      <c r="BF246" s="169">
        <f>IF(N246="znížená",J246,0)</f>
        <v>0</v>
      </c>
      <c r="BG246" s="169">
        <f>IF(N246="zákl. prenesená",J246,0)</f>
        <v>0</v>
      </c>
      <c r="BH246" s="169">
        <f>IF(N246="zníž. prenesená",J246,0)</f>
        <v>0</v>
      </c>
      <c r="BI246" s="169">
        <f>IF(N246="nulová",J246,0)</f>
        <v>0</v>
      </c>
      <c r="BJ246" s="18" t="s">
        <v>88</v>
      </c>
      <c r="BK246" s="170">
        <f>ROUND(I246*H246,3)</f>
        <v>0</v>
      </c>
      <c r="BL246" s="18" t="s">
        <v>172</v>
      </c>
      <c r="BM246" s="168" t="s">
        <v>1096</v>
      </c>
    </row>
    <row r="247" spans="1:65" s="13" customFormat="1" ht="22.5">
      <c r="B247" s="171"/>
      <c r="D247" s="172" t="s">
        <v>174</v>
      </c>
      <c r="E247" s="173" t="s">
        <v>1</v>
      </c>
      <c r="F247" s="174" t="s">
        <v>1097</v>
      </c>
      <c r="H247" s="175">
        <v>166.06899999999999</v>
      </c>
      <c r="I247" s="176"/>
      <c r="L247" s="171"/>
      <c r="M247" s="177"/>
      <c r="N247" s="178"/>
      <c r="O247" s="178"/>
      <c r="P247" s="178"/>
      <c r="Q247" s="178"/>
      <c r="R247" s="178"/>
      <c r="S247" s="178"/>
      <c r="T247" s="179"/>
      <c r="AT247" s="173" t="s">
        <v>174</v>
      </c>
      <c r="AU247" s="173" t="s">
        <v>88</v>
      </c>
      <c r="AV247" s="13" t="s">
        <v>88</v>
      </c>
      <c r="AW247" s="13" t="s">
        <v>32</v>
      </c>
      <c r="AX247" s="13" t="s">
        <v>76</v>
      </c>
      <c r="AY247" s="173" t="s">
        <v>166</v>
      </c>
    </row>
    <row r="248" spans="1:65" s="13" customFormat="1">
      <c r="B248" s="171"/>
      <c r="D248" s="172" t="s">
        <v>174</v>
      </c>
      <c r="E248" s="173" t="s">
        <v>1</v>
      </c>
      <c r="F248" s="174" t="s">
        <v>1098</v>
      </c>
      <c r="H248" s="175">
        <v>16.524999999999999</v>
      </c>
      <c r="I248" s="176"/>
      <c r="L248" s="171"/>
      <c r="M248" s="177"/>
      <c r="N248" s="178"/>
      <c r="O248" s="178"/>
      <c r="P248" s="178"/>
      <c r="Q248" s="178"/>
      <c r="R248" s="178"/>
      <c r="S248" s="178"/>
      <c r="T248" s="179"/>
      <c r="AT248" s="173" t="s">
        <v>174</v>
      </c>
      <c r="AU248" s="173" t="s">
        <v>88</v>
      </c>
      <c r="AV248" s="13" t="s">
        <v>88</v>
      </c>
      <c r="AW248" s="13" t="s">
        <v>32</v>
      </c>
      <c r="AX248" s="13" t="s">
        <v>76</v>
      </c>
      <c r="AY248" s="173" t="s">
        <v>166</v>
      </c>
    </row>
    <row r="249" spans="1:65" s="14" customFormat="1">
      <c r="B249" s="190"/>
      <c r="D249" s="172" t="s">
        <v>174</v>
      </c>
      <c r="E249" s="191" t="s">
        <v>1</v>
      </c>
      <c r="F249" s="192" t="s">
        <v>1099</v>
      </c>
      <c r="H249" s="193">
        <v>182.59399999999999</v>
      </c>
      <c r="I249" s="194"/>
      <c r="L249" s="190"/>
      <c r="M249" s="195"/>
      <c r="N249" s="196"/>
      <c r="O249" s="196"/>
      <c r="P249" s="196"/>
      <c r="Q249" s="196"/>
      <c r="R249" s="196"/>
      <c r="S249" s="196"/>
      <c r="T249" s="197"/>
      <c r="AT249" s="191" t="s">
        <v>174</v>
      </c>
      <c r="AU249" s="191" t="s">
        <v>88</v>
      </c>
      <c r="AV249" s="14" t="s">
        <v>172</v>
      </c>
      <c r="AW249" s="14" t="s">
        <v>32</v>
      </c>
      <c r="AX249" s="14" t="s">
        <v>83</v>
      </c>
      <c r="AY249" s="191" t="s">
        <v>166</v>
      </c>
    </row>
    <row r="250" spans="1:65" s="13" customFormat="1">
      <c r="B250" s="171"/>
      <c r="D250" s="172" t="s">
        <v>174</v>
      </c>
      <c r="F250" s="174" t="s">
        <v>1100</v>
      </c>
      <c r="H250" s="175">
        <v>0.183</v>
      </c>
      <c r="I250" s="176"/>
      <c r="L250" s="171"/>
      <c r="M250" s="177"/>
      <c r="N250" s="178"/>
      <c r="O250" s="178"/>
      <c r="P250" s="178"/>
      <c r="Q250" s="178"/>
      <c r="R250" s="178"/>
      <c r="S250" s="178"/>
      <c r="T250" s="179"/>
      <c r="AT250" s="173" t="s">
        <v>174</v>
      </c>
      <c r="AU250" s="173" t="s">
        <v>88</v>
      </c>
      <c r="AV250" s="13" t="s">
        <v>88</v>
      </c>
      <c r="AW250" s="13" t="s">
        <v>3</v>
      </c>
      <c r="AX250" s="13" t="s">
        <v>83</v>
      </c>
      <c r="AY250" s="173" t="s">
        <v>166</v>
      </c>
    </row>
    <row r="251" spans="1:65" s="2" customFormat="1" ht="24.2" customHeight="1">
      <c r="A251" s="33"/>
      <c r="B251" s="156"/>
      <c r="C251" s="157" t="s">
        <v>411</v>
      </c>
      <c r="D251" s="157" t="s">
        <v>168</v>
      </c>
      <c r="E251" s="158" t="s">
        <v>1101</v>
      </c>
      <c r="F251" s="159" t="s">
        <v>1102</v>
      </c>
      <c r="G251" s="160" t="s">
        <v>215</v>
      </c>
      <c r="H251" s="161">
        <v>56</v>
      </c>
      <c r="I251" s="162"/>
      <c r="J251" s="161">
        <f>ROUND(I251*H251,3)</f>
        <v>0</v>
      </c>
      <c r="K251" s="163"/>
      <c r="L251" s="34"/>
      <c r="M251" s="164" t="s">
        <v>1</v>
      </c>
      <c r="N251" s="165" t="s">
        <v>42</v>
      </c>
      <c r="O251" s="62"/>
      <c r="P251" s="166">
        <f>O251*H251</f>
        <v>0</v>
      </c>
      <c r="Q251" s="166">
        <v>3.15E-5</v>
      </c>
      <c r="R251" s="166">
        <f>Q251*H251</f>
        <v>1.7639999999999999E-3</v>
      </c>
      <c r="S251" s="166">
        <v>0</v>
      </c>
      <c r="T251" s="167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8" t="s">
        <v>172</v>
      </c>
      <c r="AT251" s="168" t="s">
        <v>168</v>
      </c>
      <c r="AU251" s="168" t="s">
        <v>88</v>
      </c>
      <c r="AY251" s="18" t="s">
        <v>166</v>
      </c>
      <c r="BE251" s="169">
        <f>IF(N251="základná",J251,0)</f>
        <v>0</v>
      </c>
      <c r="BF251" s="169">
        <f>IF(N251="znížená",J251,0)</f>
        <v>0</v>
      </c>
      <c r="BG251" s="169">
        <f>IF(N251="zákl. prenesená",J251,0)</f>
        <v>0</v>
      </c>
      <c r="BH251" s="169">
        <f>IF(N251="zníž. prenesená",J251,0)</f>
        <v>0</v>
      </c>
      <c r="BI251" s="169">
        <f>IF(N251="nulová",J251,0)</f>
        <v>0</v>
      </c>
      <c r="BJ251" s="18" t="s">
        <v>88</v>
      </c>
      <c r="BK251" s="170">
        <f>ROUND(I251*H251,3)</f>
        <v>0</v>
      </c>
      <c r="BL251" s="18" t="s">
        <v>172</v>
      </c>
      <c r="BM251" s="168" t="s">
        <v>1103</v>
      </c>
    </row>
    <row r="252" spans="1:65" s="13" customFormat="1">
      <c r="B252" s="171"/>
      <c r="D252" s="172" t="s">
        <v>174</v>
      </c>
      <c r="E252" s="173" t="s">
        <v>1</v>
      </c>
      <c r="F252" s="174" t="s">
        <v>1104</v>
      </c>
      <c r="H252" s="175">
        <v>50.4</v>
      </c>
      <c r="I252" s="176"/>
      <c r="L252" s="171"/>
      <c r="M252" s="177"/>
      <c r="N252" s="178"/>
      <c r="O252" s="178"/>
      <c r="P252" s="178"/>
      <c r="Q252" s="178"/>
      <c r="R252" s="178"/>
      <c r="S252" s="178"/>
      <c r="T252" s="179"/>
      <c r="AT252" s="173" t="s">
        <v>174</v>
      </c>
      <c r="AU252" s="173" t="s">
        <v>88</v>
      </c>
      <c r="AV252" s="13" t="s">
        <v>88</v>
      </c>
      <c r="AW252" s="13" t="s">
        <v>32</v>
      </c>
      <c r="AX252" s="13" t="s">
        <v>76</v>
      </c>
      <c r="AY252" s="173" t="s">
        <v>166</v>
      </c>
    </row>
    <row r="253" spans="1:65" s="13" customFormat="1">
      <c r="B253" s="171"/>
      <c r="D253" s="172" t="s">
        <v>174</v>
      </c>
      <c r="E253" s="173" t="s">
        <v>1</v>
      </c>
      <c r="F253" s="174" t="s">
        <v>1105</v>
      </c>
      <c r="H253" s="175">
        <v>5.6</v>
      </c>
      <c r="I253" s="176"/>
      <c r="L253" s="171"/>
      <c r="M253" s="177"/>
      <c r="N253" s="178"/>
      <c r="O253" s="178"/>
      <c r="P253" s="178"/>
      <c r="Q253" s="178"/>
      <c r="R253" s="178"/>
      <c r="S253" s="178"/>
      <c r="T253" s="179"/>
      <c r="AT253" s="173" t="s">
        <v>174</v>
      </c>
      <c r="AU253" s="173" t="s">
        <v>88</v>
      </c>
      <c r="AV253" s="13" t="s">
        <v>88</v>
      </c>
      <c r="AW253" s="13" t="s">
        <v>32</v>
      </c>
      <c r="AX253" s="13" t="s">
        <v>76</v>
      </c>
      <c r="AY253" s="173" t="s">
        <v>166</v>
      </c>
    </row>
    <row r="254" spans="1:65" s="14" customFormat="1">
      <c r="B254" s="190"/>
      <c r="D254" s="172" t="s">
        <v>174</v>
      </c>
      <c r="E254" s="191" t="s">
        <v>1</v>
      </c>
      <c r="F254" s="192" t="s">
        <v>239</v>
      </c>
      <c r="H254" s="193">
        <v>56</v>
      </c>
      <c r="I254" s="194"/>
      <c r="L254" s="190"/>
      <c r="M254" s="195"/>
      <c r="N254" s="196"/>
      <c r="O254" s="196"/>
      <c r="P254" s="196"/>
      <c r="Q254" s="196"/>
      <c r="R254" s="196"/>
      <c r="S254" s="196"/>
      <c r="T254" s="197"/>
      <c r="AT254" s="191" t="s">
        <v>174</v>
      </c>
      <c r="AU254" s="191" t="s">
        <v>88</v>
      </c>
      <c r="AV254" s="14" t="s">
        <v>172</v>
      </c>
      <c r="AW254" s="14" t="s">
        <v>32</v>
      </c>
      <c r="AX254" s="14" t="s">
        <v>83</v>
      </c>
      <c r="AY254" s="191" t="s">
        <v>166</v>
      </c>
    </row>
    <row r="255" spans="1:65" s="12" customFormat="1" ht="22.9" customHeight="1">
      <c r="B255" s="143"/>
      <c r="D255" s="144" t="s">
        <v>75</v>
      </c>
      <c r="E255" s="154" t="s">
        <v>258</v>
      </c>
      <c r="F255" s="154" t="s">
        <v>259</v>
      </c>
      <c r="I255" s="146"/>
      <c r="J255" s="155">
        <f>BK255</f>
        <v>0</v>
      </c>
      <c r="L255" s="143"/>
      <c r="M255" s="148"/>
      <c r="N255" s="149"/>
      <c r="O255" s="149"/>
      <c r="P255" s="150">
        <f>P256</f>
        <v>0</v>
      </c>
      <c r="Q255" s="149"/>
      <c r="R255" s="150">
        <f>R256</f>
        <v>0</v>
      </c>
      <c r="S255" s="149"/>
      <c r="T255" s="151">
        <f>T256</f>
        <v>0</v>
      </c>
      <c r="AR255" s="144" t="s">
        <v>83</v>
      </c>
      <c r="AT255" s="152" t="s">
        <v>75</v>
      </c>
      <c r="AU255" s="152" t="s">
        <v>83</v>
      </c>
      <c r="AY255" s="144" t="s">
        <v>166</v>
      </c>
      <c r="BK255" s="153">
        <f>BK256</f>
        <v>0</v>
      </c>
    </row>
    <row r="256" spans="1:65" s="2" customFormat="1" ht="24.2" customHeight="1">
      <c r="A256" s="33"/>
      <c r="B256" s="156"/>
      <c r="C256" s="157" t="s">
        <v>420</v>
      </c>
      <c r="D256" s="157" t="s">
        <v>168</v>
      </c>
      <c r="E256" s="158" t="s">
        <v>821</v>
      </c>
      <c r="F256" s="159" t="s">
        <v>822</v>
      </c>
      <c r="G256" s="160" t="s">
        <v>191</v>
      </c>
      <c r="H256" s="161">
        <v>126.66</v>
      </c>
      <c r="I256" s="162"/>
      <c r="J256" s="161">
        <f>ROUND(I256*H256,3)</f>
        <v>0</v>
      </c>
      <c r="K256" s="163"/>
      <c r="L256" s="34"/>
      <c r="M256" s="164" t="s">
        <v>1</v>
      </c>
      <c r="N256" s="165" t="s">
        <v>42</v>
      </c>
      <c r="O256" s="62"/>
      <c r="P256" s="166">
        <f>O256*H256</f>
        <v>0</v>
      </c>
      <c r="Q256" s="166">
        <v>0</v>
      </c>
      <c r="R256" s="166">
        <f>Q256*H256</f>
        <v>0</v>
      </c>
      <c r="S256" s="166">
        <v>0</v>
      </c>
      <c r="T256" s="167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8" t="s">
        <v>172</v>
      </c>
      <c r="AT256" s="168" t="s">
        <v>168</v>
      </c>
      <c r="AU256" s="168" t="s">
        <v>88</v>
      </c>
      <c r="AY256" s="18" t="s">
        <v>166</v>
      </c>
      <c r="BE256" s="169">
        <f>IF(N256="základná",J256,0)</f>
        <v>0</v>
      </c>
      <c r="BF256" s="169">
        <f>IF(N256="znížená",J256,0)</f>
        <v>0</v>
      </c>
      <c r="BG256" s="169">
        <f>IF(N256="zákl. prenesená",J256,0)</f>
        <v>0</v>
      </c>
      <c r="BH256" s="169">
        <f>IF(N256="zníž. prenesená",J256,0)</f>
        <v>0</v>
      </c>
      <c r="BI256" s="169">
        <f>IF(N256="nulová",J256,0)</f>
        <v>0</v>
      </c>
      <c r="BJ256" s="18" t="s">
        <v>88</v>
      </c>
      <c r="BK256" s="170">
        <f>ROUND(I256*H256,3)</f>
        <v>0</v>
      </c>
      <c r="BL256" s="18" t="s">
        <v>172</v>
      </c>
      <c r="BM256" s="168" t="s">
        <v>1106</v>
      </c>
    </row>
    <row r="257" spans="1:65" s="12" customFormat="1" ht="25.9" customHeight="1">
      <c r="B257" s="143"/>
      <c r="D257" s="144" t="s">
        <v>75</v>
      </c>
      <c r="E257" s="145" t="s">
        <v>394</v>
      </c>
      <c r="F257" s="145" t="s">
        <v>395</v>
      </c>
      <c r="I257" s="146"/>
      <c r="J257" s="147">
        <f>BK257</f>
        <v>0</v>
      </c>
      <c r="L257" s="143"/>
      <c r="M257" s="148"/>
      <c r="N257" s="149"/>
      <c r="O257" s="149"/>
      <c r="P257" s="150">
        <f>P258+P271+P275+P359+P387+P428+P438+P479+P495+P519</f>
        <v>0</v>
      </c>
      <c r="Q257" s="149"/>
      <c r="R257" s="150">
        <f>R258+R271+R275+R359+R387+R428+R438+R479+R495+R519</f>
        <v>20.5838887364485</v>
      </c>
      <c r="S257" s="149"/>
      <c r="T257" s="151">
        <f>T258+T271+T275+T359+T387+T428+T438+T479+T495+T519</f>
        <v>0</v>
      </c>
      <c r="AR257" s="144" t="s">
        <v>88</v>
      </c>
      <c r="AT257" s="152" t="s">
        <v>75</v>
      </c>
      <c r="AU257" s="152" t="s">
        <v>76</v>
      </c>
      <c r="AY257" s="144" t="s">
        <v>166</v>
      </c>
      <c r="BK257" s="153">
        <f>BK258+BK271+BK275+BK359+BK387+BK428+BK438+BK479+BK495+BK519</f>
        <v>0</v>
      </c>
    </row>
    <row r="258" spans="1:65" s="12" customFormat="1" ht="22.9" customHeight="1">
      <c r="B258" s="143"/>
      <c r="D258" s="144" t="s">
        <v>75</v>
      </c>
      <c r="E258" s="154" t="s">
        <v>1107</v>
      </c>
      <c r="F258" s="154" t="s">
        <v>1108</v>
      </c>
      <c r="I258" s="146"/>
      <c r="J258" s="155">
        <f>BK258</f>
        <v>0</v>
      </c>
      <c r="L258" s="143"/>
      <c r="M258" s="148"/>
      <c r="N258" s="149"/>
      <c r="O258" s="149"/>
      <c r="P258" s="150">
        <f>SUM(P259:P270)</f>
        <v>0</v>
      </c>
      <c r="Q258" s="149"/>
      <c r="R258" s="150">
        <f>SUM(R259:R270)</f>
        <v>0.79692399000000003</v>
      </c>
      <c r="S258" s="149"/>
      <c r="T258" s="151">
        <f>SUM(T259:T270)</f>
        <v>0</v>
      </c>
      <c r="AR258" s="144" t="s">
        <v>88</v>
      </c>
      <c r="AT258" s="152" t="s">
        <v>75</v>
      </c>
      <c r="AU258" s="152" t="s">
        <v>83</v>
      </c>
      <c r="AY258" s="144" t="s">
        <v>166</v>
      </c>
      <c r="BK258" s="153">
        <f>SUM(BK259:BK270)</f>
        <v>0</v>
      </c>
    </row>
    <row r="259" spans="1:65" s="2" customFormat="1" ht="24.2" customHeight="1">
      <c r="A259" s="33"/>
      <c r="B259" s="156"/>
      <c r="C259" s="157" t="s">
        <v>426</v>
      </c>
      <c r="D259" s="157" t="s">
        <v>168</v>
      </c>
      <c r="E259" s="158" t="s">
        <v>1109</v>
      </c>
      <c r="F259" s="159" t="s">
        <v>1110</v>
      </c>
      <c r="G259" s="160" t="s">
        <v>171</v>
      </c>
      <c r="H259" s="161">
        <v>326.90300000000002</v>
      </c>
      <c r="I259" s="162"/>
      <c r="J259" s="161">
        <f>ROUND(I259*H259,3)</f>
        <v>0</v>
      </c>
      <c r="K259" s="163"/>
      <c r="L259" s="34"/>
      <c r="M259" s="164" t="s">
        <v>1</v>
      </c>
      <c r="N259" s="165" t="s">
        <v>42</v>
      </c>
      <c r="O259" s="62"/>
      <c r="P259" s="166">
        <f>O259*H259</f>
        <v>0</v>
      </c>
      <c r="Q259" s="166">
        <v>0</v>
      </c>
      <c r="R259" s="166">
        <f>Q259*H259</f>
        <v>0</v>
      </c>
      <c r="S259" s="166">
        <v>0</v>
      </c>
      <c r="T259" s="167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8" t="s">
        <v>249</v>
      </c>
      <c r="AT259" s="168" t="s">
        <v>168</v>
      </c>
      <c r="AU259" s="168" t="s">
        <v>88</v>
      </c>
      <c r="AY259" s="18" t="s">
        <v>166</v>
      </c>
      <c r="BE259" s="169">
        <f>IF(N259="základná",J259,0)</f>
        <v>0</v>
      </c>
      <c r="BF259" s="169">
        <f>IF(N259="znížená",J259,0)</f>
        <v>0</v>
      </c>
      <c r="BG259" s="169">
        <f>IF(N259="zákl. prenesená",J259,0)</f>
        <v>0</v>
      </c>
      <c r="BH259" s="169">
        <f>IF(N259="zníž. prenesená",J259,0)</f>
        <v>0</v>
      </c>
      <c r="BI259" s="169">
        <f>IF(N259="nulová",J259,0)</f>
        <v>0</v>
      </c>
      <c r="BJ259" s="18" t="s">
        <v>88</v>
      </c>
      <c r="BK259" s="170">
        <f>ROUND(I259*H259,3)</f>
        <v>0</v>
      </c>
      <c r="BL259" s="18" t="s">
        <v>249</v>
      </c>
      <c r="BM259" s="168" t="s">
        <v>1111</v>
      </c>
    </row>
    <row r="260" spans="1:65" s="13" customFormat="1">
      <c r="B260" s="171"/>
      <c r="D260" s="172" t="s">
        <v>174</v>
      </c>
      <c r="E260" s="173" t="s">
        <v>1</v>
      </c>
      <c r="F260" s="174" t="s">
        <v>1034</v>
      </c>
      <c r="H260" s="175">
        <v>434.10300000000001</v>
      </c>
      <c r="I260" s="176"/>
      <c r="L260" s="171"/>
      <c r="M260" s="177"/>
      <c r="N260" s="178"/>
      <c r="O260" s="178"/>
      <c r="P260" s="178"/>
      <c r="Q260" s="178"/>
      <c r="R260" s="178"/>
      <c r="S260" s="178"/>
      <c r="T260" s="179"/>
      <c r="AT260" s="173" t="s">
        <v>174</v>
      </c>
      <c r="AU260" s="173" t="s">
        <v>88</v>
      </c>
      <c r="AV260" s="13" t="s">
        <v>88</v>
      </c>
      <c r="AW260" s="13" t="s">
        <v>32</v>
      </c>
      <c r="AX260" s="13" t="s">
        <v>76</v>
      </c>
      <c r="AY260" s="173" t="s">
        <v>166</v>
      </c>
    </row>
    <row r="261" spans="1:65" s="13" customFormat="1" ht="22.5">
      <c r="B261" s="171"/>
      <c r="D261" s="172" t="s">
        <v>174</v>
      </c>
      <c r="E261" s="173" t="s">
        <v>1</v>
      </c>
      <c r="F261" s="174" t="s">
        <v>1035</v>
      </c>
      <c r="H261" s="175">
        <v>-35.451000000000001</v>
      </c>
      <c r="I261" s="176"/>
      <c r="L261" s="171"/>
      <c r="M261" s="177"/>
      <c r="N261" s="178"/>
      <c r="O261" s="178"/>
      <c r="P261" s="178"/>
      <c r="Q261" s="178"/>
      <c r="R261" s="178"/>
      <c r="S261" s="178"/>
      <c r="T261" s="179"/>
      <c r="AT261" s="173" t="s">
        <v>174</v>
      </c>
      <c r="AU261" s="173" t="s">
        <v>88</v>
      </c>
      <c r="AV261" s="13" t="s">
        <v>88</v>
      </c>
      <c r="AW261" s="13" t="s">
        <v>32</v>
      </c>
      <c r="AX261" s="13" t="s">
        <v>76</v>
      </c>
      <c r="AY261" s="173" t="s">
        <v>166</v>
      </c>
    </row>
    <row r="262" spans="1:65" s="13" customFormat="1">
      <c r="B262" s="171"/>
      <c r="D262" s="172" t="s">
        <v>174</v>
      </c>
      <c r="E262" s="173" t="s">
        <v>1</v>
      </c>
      <c r="F262" s="174" t="s">
        <v>1036</v>
      </c>
      <c r="H262" s="175">
        <v>-71.748999999999995</v>
      </c>
      <c r="I262" s="176"/>
      <c r="L262" s="171"/>
      <c r="M262" s="177"/>
      <c r="N262" s="178"/>
      <c r="O262" s="178"/>
      <c r="P262" s="178"/>
      <c r="Q262" s="178"/>
      <c r="R262" s="178"/>
      <c r="S262" s="178"/>
      <c r="T262" s="179"/>
      <c r="AT262" s="173" t="s">
        <v>174</v>
      </c>
      <c r="AU262" s="173" t="s">
        <v>88</v>
      </c>
      <c r="AV262" s="13" t="s">
        <v>88</v>
      </c>
      <c r="AW262" s="13" t="s">
        <v>32</v>
      </c>
      <c r="AX262" s="13" t="s">
        <v>76</v>
      </c>
      <c r="AY262" s="173" t="s">
        <v>166</v>
      </c>
    </row>
    <row r="263" spans="1:65" s="14" customFormat="1">
      <c r="B263" s="190"/>
      <c r="D263" s="172" t="s">
        <v>174</v>
      </c>
      <c r="E263" s="191" t="s">
        <v>1</v>
      </c>
      <c r="F263" s="192" t="s">
        <v>1037</v>
      </c>
      <c r="H263" s="193">
        <v>326.90300000000002</v>
      </c>
      <c r="I263" s="194"/>
      <c r="L263" s="190"/>
      <c r="M263" s="195"/>
      <c r="N263" s="196"/>
      <c r="O263" s="196"/>
      <c r="P263" s="196"/>
      <c r="Q263" s="196"/>
      <c r="R263" s="196"/>
      <c r="S263" s="196"/>
      <c r="T263" s="197"/>
      <c r="AT263" s="191" t="s">
        <v>174</v>
      </c>
      <c r="AU263" s="191" t="s">
        <v>88</v>
      </c>
      <c r="AV263" s="14" t="s">
        <v>172</v>
      </c>
      <c r="AW263" s="14" t="s">
        <v>32</v>
      </c>
      <c r="AX263" s="14" t="s">
        <v>83</v>
      </c>
      <c r="AY263" s="191" t="s">
        <v>166</v>
      </c>
    </row>
    <row r="264" spans="1:65" s="2" customFormat="1" ht="24.2" customHeight="1">
      <c r="A264" s="33"/>
      <c r="B264" s="156"/>
      <c r="C264" s="180" t="s">
        <v>431</v>
      </c>
      <c r="D264" s="180" t="s">
        <v>200</v>
      </c>
      <c r="E264" s="181" t="s">
        <v>1112</v>
      </c>
      <c r="F264" s="182" t="s">
        <v>1113</v>
      </c>
      <c r="G264" s="183" t="s">
        <v>171</v>
      </c>
      <c r="H264" s="184">
        <v>333.44099999999997</v>
      </c>
      <c r="I264" s="185"/>
      <c r="J264" s="184">
        <f>ROUND(I264*H264,3)</f>
        <v>0</v>
      </c>
      <c r="K264" s="186"/>
      <c r="L264" s="187"/>
      <c r="M264" s="188" t="s">
        <v>1</v>
      </c>
      <c r="N264" s="189" t="s">
        <v>42</v>
      </c>
      <c r="O264" s="62"/>
      <c r="P264" s="166">
        <f>O264*H264</f>
        <v>0</v>
      </c>
      <c r="Q264" s="166">
        <v>2.3900000000000002E-3</v>
      </c>
      <c r="R264" s="166">
        <f>Q264*H264</f>
        <v>0.79692399000000003</v>
      </c>
      <c r="S264" s="166">
        <v>0</v>
      </c>
      <c r="T264" s="167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8" t="s">
        <v>408</v>
      </c>
      <c r="AT264" s="168" t="s">
        <v>200</v>
      </c>
      <c r="AU264" s="168" t="s">
        <v>88</v>
      </c>
      <c r="AY264" s="18" t="s">
        <v>166</v>
      </c>
      <c r="BE264" s="169">
        <f>IF(N264="základná",J264,0)</f>
        <v>0</v>
      </c>
      <c r="BF264" s="169">
        <f>IF(N264="znížená",J264,0)</f>
        <v>0</v>
      </c>
      <c r="BG264" s="169">
        <f>IF(N264="zákl. prenesená",J264,0)</f>
        <v>0</v>
      </c>
      <c r="BH264" s="169">
        <f>IF(N264="zníž. prenesená",J264,0)</f>
        <v>0</v>
      </c>
      <c r="BI264" s="169">
        <f>IF(N264="nulová",J264,0)</f>
        <v>0</v>
      </c>
      <c r="BJ264" s="18" t="s">
        <v>88</v>
      </c>
      <c r="BK264" s="170">
        <f>ROUND(I264*H264,3)</f>
        <v>0</v>
      </c>
      <c r="BL264" s="18" t="s">
        <v>249</v>
      </c>
      <c r="BM264" s="168" t="s">
        <v>1114</v>
      </c>
    </row>
    <row r="265" spans="1:65" s="13" customFormat="1">
      <c r="B265" s="171"/>
      <c r="D265" s="172" t="s">
        <v>174</v>
      </c>
      <c r="E265" s="173" t="s">
        <v>1</v>
      </c>
      <c r="F265" s="174" t="s">
        <v>1034</v>
      </c>
      <c r="H265" s="175">
        <v>434.10300000000001</v>
      </c>
      <c r="I265" s="176"/>
      <c r="L265" s="171"/>
      <c r="M265" s="177"/>
      <c r="N265" s="178"/>
      <c r="O265" s="178"/>
      <c r="P265" s="178"/>
      <c r="Q265" s="178"/>
      <c r="R265" s="178"/>
      <c r="S265" s="178"/>
      <c r="T265" s="179"/>
      <c r="AT265" s="173" t="s">
        <v>174</v>
      </c>
      <c r="AU265" s="173" t="s">
        <v>88</v>
      </c>
      <c r="AV265" s="13" t="s">
        <v>88</v>
      </c>
      <c r="AW265" s="13" t="s">
        <v>32</v>
      </c>
      <c r="AX265" s="13" t="s">
        <v>76</v>
      </c>
      <c r="AY265" s="173" t="s">
        <v>166</v>
      </c>
    </row>
    <row r="266" spans="1:65" s="13" customFormat="1" ht="22.5">
      <c r="B266" s="171"/>
      <c r="D266" s="172" t="s">
        <v>174</v>
      </c>
      <c r="E266" s="173" t="s">
        <v>1</v>
      </c>
      <c r="F266" s="174" t="s">
        <v>1035</v>
      </c>
      <c r="H266" s="175">
        <v>-35.451000000000001</v>
      </c>
      <c r="I266" s="176"/>
      <c r="L266" s="171"/>
      <c r="M266" s="177"/>
      <c r="N266" s="178"/>
      <c r="O266" s="178"/>
      <c r="P266" s="178"/>
      <c r="Q266" s="178"/>
      <c r="R266" s="178"/>
      <c r="S266" s="178"/>
      <c r="T266" s="179"/>
      <c r="AT266" s="173" t="s">
        <v>174</v>
      </c>
      <c r="AU266" s="173" t="s">
        <v>88</v>
      </c>
      <c r="AV266" s="13" t="s">
        <v>88</v>
      </c>
      <c r="AW266" s="13" t="s">
        <v>32</v>
      </c>
      <c r="AX266" s="13" t="s">
        <v>76</v>
      </c>
      <c r="AY266" s="173" t="s">
        <v>166</v>
      </c>
    </row>
    <row r="267" spans="1:65" s="13" customFormat="1">
      <c r="B267" s="171"/>
      <c r="D267" s="172" t="s">
        <v>174</v>
      </c>
      <c r="E267" s="173" t="s">
        <v>1</v>
      </c>
      <c r="F267" s="174" t="s">
        <v>1036</v>
      </c>
      <c r="H267" s="175">
        <v>-71.748999999999995</v>
      </c>
      <c r="I267" s="176"/>
      <c r="L267" s="171"/>
      <c r="M267" s="177"/>
      <c r="N267" s="178"/>
      <c r="O267" s="178"/>
      <c r="P267" s="178"/>
      <c r="Q267" s="178"/>
      <c r="R267" s="178"/>
      <c r="S267" s="178"/>
      <c r="T267" s="179"/>
      <c r="AT267" s="173" t="s">
        <v>174</v>
      </c>
      <c r="AU267" s="173" t="s">
        <v>88</v>
      </c>
      <c r="AV267" s="13" t="s">
        <v>88</v>
      </c>
      <c r="AW267" s="13" t="s">
        <v>32</v>
      </c>
      <c r="AX267" s="13" t="s">
        <v>76</v>
      </c>
      <c r="AY267" s="173" t="s">
        <v>166</v>
      </c>
    </row>
    <row r="268" spans="1:65" s="14" customFormat="1">
      <c r="B268" s="190"/>
      <c r="D268" s="172" t="s">
        <v>174</v>
      </c>
      <c r="E268" s="191" t="s">
        <v>1</v>
      </c>
      <c r="F268" s="192" t="s">
        <v>1037</v>
      </c>
      <c r="H268" s="193">
        <v>326.90300000000002</v>
      </c>
      <c r="I268" s="194"/>
      <c r="L268" s="190"/>
      <c r="M268" s="195"/>
      <c r="N268" s="196"/>
      <c r="O268" s="196"/>
      <c r="P268" s="196"/>
      <c r="Q268" s="196"/>
      <c r="R268" s="196"/>
      <c r="S268" s="196"/>
      <c r="T268" s="197"/>
      <c r="AT268" s="191" t="s">
        <v>174</v>
      </c>
      <c r="AU268" s="191" t="s">
        <v>88</v>
      </c>
      <c r="AV268" s="14" t="s">
        <v>172</v>
      </c>
      <c r="AW268" s="14" t="s">
        <v>32</v>
      </c>
      <c r="AX268" s="14" t="s">
        <v>83</v>
      </c>
      <c r="AY268" s="191" t="s">
        <v>166</v>
      </c>
    </row>
    <row r="269" spans="1:65" s="13" customFormat="1">
      <c r="B269" s="171"/>
      <c r="D269" s="172" t="s">
        <v>174</v>
      </c>
      <c r="F269" s="174" t="s">
        <v>1115</v>
      </c>
      <c r="H269" s="175">
        <v>333.44099999999997</v>
      </c>
      <c r="I269" s="176"/>
      <c r="L269" s="171"/>
      <c r="M269" s="177"/>
      <c r="N269" s="178"/>
      <c r="O269" s="178"/>
      <c r="P269" s="178"/>
      <c r="Q269" s="178"/>
      <c r="R269" s="178"/>
      <c r="S269" s="178"/>
      <c r="T269" s="179"/>
      <c r="AT269" s="173" t="s">
        <v>174</v>
      </c>
      <c r="AU269" s="173" t="s">
        <v>88</v>
      </c>
      <c r="AV269" s="13" t="s">
        <v>88</v>
      </c>
      <c r="AW269" s="13" t="s">
        <v>3</v>
      </c>
      <c r="AX269" s="13" t="s">
        <v>83</v>
      </c>
      <c r="AY269" s="173" t="s">
        <v>166</v>
      </c>
    </row>
    <row r="270" spans="1:65" s="2" customFormat="1" ht="24.2" customHeight="1">
      <c r="A270" s="33"/>
      <c r="B270" s="156"/>
      <c r="C270" s="157" t="s">
        <v>408</v>
      </c>
      <c r="D270" s="157" t="s">
        <v>168</v>
      </c>
      <c r="E270" s="158" t="s">
        <v>1116</v>
      </c>
      <c r="F270" s="159" t="s">
        <v>1117</v>
      </c>
      <c r="G270" s="160" t="s">
        <v>191</v>
      </c>
      <c r="H270" s="161">
        <v>0.79700000000000004</v>
      </c>
      <c r="I270" s="162"/>
      <c r="J270" s="161">
        <f>ROUND(I270*H270,3)</f>
        <v>0</v>
      </c>
      <c r="K270" s="163"/>
      <c r="L270" s="34"/>
      <c r="M270" s="164" t="s">
        <v>1</v>
      </c>
      <c r="N270" s="165" t="s">
        <v>42</v>
      </c>
      <c r="O270" s="62"/>
      <c r="P270" s="166">
        <f>O270*H270</f>
        <v>0</v>
      </c>
      <c r="Q270" s="166">
        <v>0</v>
      </c>
      <c r="R270" s="166">
        <f>Q270*H270</f>
        <v>0</v>
      </c>
      <c r="S270" s="166">
        <v>0</v>
      </c>
      <c r="T270" s="167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8" t="s">
        <v>249</v>
      </c>
      <c r="AT270" s="168" t="s">
        <v>168</v>
      </c>
      <c r="AU270" s="168" t="s">
        <v>88</v>
      </c>
      <c r="AY270" s="18" t="s">
        <v>166</v>
      </c>
      <c r="BE270" s="169">
        <f>IF(N270="základná",J270,0)</f>
        <v>0</v>
      </c>
      <c r="BF270" s="169">
        <f>IF(N270="znížená",J270,0)</f>
        <v>0</v>
      </c>
      <c r="BG270" s="169">
        <f>IF(N270="zákl. prenesená",J270,0)</f>
        <v>0</v>
      </c>
      <c r="BH270" s="169">
        <f>IF(N270="zníž. prenesená",J270,0)</f>
        <v>0</v>
      </c>
      <c r="BI270" s="169">
        <f>IF(N270="nulová",J270,0)</f>
        <v>0</v>
      </c>
      <c r="BJ270" s="18" t="s">
        <v>88</v>
      </c>
      <c r="BK270" s="170">
        <f>ROUND(I270*H270,3)</f>
        <v>0</v>
      </c>
      <c r="BL270" s="18" t="s">
        <v>249</v>
      </c>
      <c r="BM270" s="168" t="s">
        <v>1118</v>
      </c>
    </row>
    <row r="271" spans="1:65" s="12" customFormat="1" ht="22.9" customHeight="1">
      <c r="B271" s="143"/>
      <c r="D271" s="144" t="s">
        <v>75</v>
      </c>
      <c r="E271" s="154" t="s">
        <v>1119</v>
      </c>
      <c r="F271" s="154" t="s">
        <v>1120</v>
      </c>
      <c r="I271" s="146"/>
      <c r="J271" s="155">
        <f>BK271</f>
        <v>0</v>
      </c>
      <c r="L271" s="143"/>
      <c r="M271" s="148"/>
      <c r="N271" s="149"/>
      <c r="O271" s="149"/>
      <c r="P271" s="150">
        <f>SUM(P272:P274)</f>
        <v>0</v>
      </c>
      <c r="Q271" s="149"/>
      <c r="R271" s="150">
        <f>SUM(R272:R274)</f>
        <v>0.43206859999999997</v>
      </c>
      <c r="S271" s="149"/>
      <c r="T271" s="151">
        <f>SUM(T272:T274)</f>
        <v>0</v>
      </c>
      <c r="AR271" s="144" t="s">
        <v>88</v>
      </c>
      <c r="AT271" s="152" t="s">
        <v>75</v>
      </c>
      <c r="AU271" s="152" t="s">
        <v>83</v>
      </c>
      <c r="AY271" s="144" t="s">
        <v>166</v>
      </c>
      <c r="BK271" s="153">
        <f>SUM(BK272:BK274)</f>
        <v>0</v>
      </c>
    </row>
    <row r="272" spans="1:65" s="2" customFormat="1" ht="24.2" customHeight="1">
      <c r="A272" s="33"/>
      <c r="B272" s="156"/>
      <c r="C272" s="157" t="s">
        <v>443</v>
      </c>
      <c r="D272" s="157" t="s">
        <v>168</v>
      </c>
      <c r="E272" s="158" t="s">
        <v>1121</v>
      </c>
      <c r="F272" s="159" t="s">
        <v>1122</v>
      </c>
      <c r="G272" s="160" t="s">
        <v>221</v>
      </c>
      <c r="H272" s="161">
        <v>9</v>
      </c>
      <c r="I272" s="162"/>
      <c r="J272" s="161">
        <f>ROUND(I272*H272,3)</f>
        <v>0</v>
      </c>
      <c r="K272" s="163"/>
      <c r="L272" s="34"/>
      <c r="M272" s="164" t="s">
        <v>1</v>
      </c>
      <c r="N272" s="165" t="s">
        <v>42</v>
      </c>
      <c r="O272" s="62"/>
      <c r="P272" s="166">
        <f>O272*H272</f>
        <v>0</v>
      </c>
      <c r="Q272" s="166">
        <v>7.8540000000000001E-4</v>
      </c>
      <c r="R272" s="166">
        <f>Q272*H272</f>
        <v>7.0686000000000004E-3</v>
      </c>
      <c r="S272" s="166">
        <v>0</v>
      </c>
      <c r="T272" s="167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8" t="s">
        <v>249</v>
      </c>
      <c r="AT272" s="168" t="s">
        <v>168</v>
      </c>
      <c r="AU272" s="168" t="s">
        <v>88</v>
      </c>
      <c r="AY272" s="18" t="s">
        <v>166</v>
      </c>
      <c r="BE272" s="169">
        <f>IF(N272="základná",J272,0)</f>
        <v>0</v>
      </c>
      <c r="BF272" s="169">
        <f>IF(N272="znížená",J272,0)</f>
        <v>0</v>
      </c>
      <c r="BG272" s="169">
        <f>IF(N272="zákl. prenesená",J272,0)</f>
        <v>0</v>
      </c>
      <c r="BH272" s="169">
        <f>IF(N272="zníž. prenesená",J272,0)</f>
        <v>0</v>
      </c>
      <c r="BI272" s="169">
        <f>IF(N272="nulová",J272,0)</f>
        <v>0</v>
      </c>
      <c r="BJ272" s="18" t="s">
        <v>88</v>
      </c>
      <c r="BK272" s="170">
        <f>ROUND(I272*H272,3)</f>
        <v>0</v>
      </c>
      <c r="BL272" s="18" t="s">
        <v>249</v>
      </c>
      <c r="BM272" s="168" t="s">
        <v>1123</v>
      </c>
    </row>
    <row r="273" spans="1:65" s="2" customFormat="1" ht="37.9" customHeight="1">
      <c r="A273" s="33"/>
      <c r="B273" s="156"/>
      <c r="C273" s="180" t="s">
        <v>448</v>
      </c>
      <c r="D273" s="180" t="s">
        <v>200</v>
      </c>
      <c r="E273" s="181" t="s">
        <v>1124</v>
      </c>
      <c r="F273" s="182" t="s">
        <v>1125</v>
      </c>
      <c r="G273" s="183" t="s">
        <v>221</v>
      </c>
      <c r="H273" s="184">
        <v>5</v>
      </c>
      <c r="I273" s="185"/>
      <c r="J273" s="184">
        <f>ROUND(I273*H273,3)</f>
        <v>0</v>
      </c>
      <c r="K273" s="186"/>
      <c r="L273" s="187"/>
      <c r="M273" s="188" t="s">
        <v>1</v>
      </c>
      <c r="N273" s="189" t="s">
        <v>42</v>
      </c>
      <c r="O273" s="62"/>
      <c r="P273" s="166">
        <f>O273*H273</f>
        <v>0</v>
      </c>
      <c r="Q273" s="166">
        <v>4.9000000000000002E-2</v>
      </c>
      <c r="R273" s="166">
        <f>Q273*H273</f>
        <v>0.245</v>
      </c>
      <c r="S273" s="166">
        <v>0</v>
      </c>
      <c r="T273" s="167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8" t="s">
        <v>408</v>
      </c>
      <c r="AT273" s="168" t="s">
        <v>200</v>
      </c>
      <c r="AU273" s="168" t="s">
        <v>88</v>
      </c>
      <c r="AY273" s="18" t="s">
        <v>166</v>
      </c>
      <c r="BE273" s="169">
        <f>IF(N273="základná",J273,0)</f>
        <v>0</v>
      </c>
      <c r="BF273" s="169">
        <f>IF(N273="znížená",J273,0)</f>
        <v>0</v>
      </c>
      <c r="BG273" s="169">
        <f>IF(N273="zákl. prenesená",J273,0)</f>
        <v>0</v>
      </c>
      <c r="BH273" s="169">
        <f>IF(N273="zníž. prenesená",J273,0)</f>
        <v>0</v>
      </c>
      <c r="BI273" s="169">
        <f>IF(N273="nulová",J273,0)</f>
        <v>0</v>
      </c>
      <c r="BJ273" s="18" t="s">
        <v>88</v>
      </c>
      <c r="BK273" s="170">
        <f>ROUND(I273*H273,3)</f>
        <v>0</v>
      </c>
      <c r="BL273" s="18" t="s">
        <v>249</v>
      </c>
      <c r="BM273" s="168" t="s">
        <v>1126</v>
      </c>
    </row>
    <row r="274" spans="1:65" s="2" customFormat="1" ht="37.9" customHeight="1">
      <c r="A274" s="33"/>
      <c r="B274" s="156"/>
      <c r="C274" s="180" t="s">
        <v>453</v>
      </c>
      <c r="D274" s="180" t="s">
        <v>200</v>
      </c>
      <c r="E274" s="181" t="s">
        <v>1127</v>
      </c>
      <c r="F274" s="182" t="s">
        <v>1128</v>
      </c>
      <c r="G274" s="183" t="s">
        <v>221</v>
      </c>
      <c r="H274" s="184">
        <v>4</v>
      </c>
      <c r="I274" s="185"/>
      <c r="J274" s="184">
        <f>ROUND(I274*H274,3)</f>
        <v>0</v>
      </c>
      <c r="K274" s="186"/>
      <c r="L274" s="187"/>
      <c r="M274" s="188" t="s">
        <v>1</v>
      </c>
      <c r="N274" s="189" t="s">
        <v>42</v>
      </c>
      <c r="O274" s="62"/>
      <c r="P274" s="166">
        <f>O274*H274</f>
        <v>0</v>
      </c>
      <c r="Q274" s="166">
        <v>4.4999999999999998E-2</v>
      </c>
      <c r="R274" s="166">
        <f>Q274*H274</f>
        <v>0.18</v>
      </c>
      <c r="S274" s="166">
        <v>0</v>
      </c>
      <c r="T274" s="167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8" t="s">
        <v>408</v>
      </c>
      <c r="AT274" s="168" t="s">
        <v>200</v>
      </c>
      <c r="AU274" s="168" t="s">
        <v>88</v>
      </c>
      <c r="AY274" s="18" t="s">
        <v>166</v>
      </c>
      <c r="BE274" s="169">
        <f>IF(N274="základná",J274,0)</f>
        <v>0</v>
      </c>
      <c r="BF274" s="169">
        <f>IF(N274="znížená",J274,0)</f>
        <v>0</v>
      </c>
      <c r="BG274" s="169">
        <f>IF(N274="zákl. prenesená",J274,0)</f>
        <v>0</v>
      </c>
      <c r="BH274" s="169">
        <f>IF(N274="zníž. prenesená",J274,0)</f>
        <v>0</v>
      </c>
      <c r="BI274" s="169">
        <f>IF(N274="nulová",J274,0)</f>
        <v>0</v>
      </c>
      <c r="BJ274" s="18" t="s">
        <v>88</v>
      </c>
      <c r="BK274" s="170">
        <f>ROUND(I274*H274,3)</f>
        <v>0</v>
      </c>
      <c r="BL274" s="18" t="s">
        <v>249</v>
      </c>
      <c r="BM274" s="168" t="s">
        <v>1129</v>
      </c>
    </row>
    <row r="275" spans="1:65" s="12" customFormat="1" ht="22.9" customHeight="1">
      <c r="B275" s="143"/>
      <c r="D275" s="144" t="s">
        <v>75</v>
      </c>
      <c r="E275" s="154" t="s">
        <v>925</v>
      </c>
      <c r="F275" s="154" t="s">
        <v>926</v>
      </c>
      <c r="I275" s="146"/>
      <c r="J275" s="155">
        <f>BK275</f>
        <v>0</v>
      </c>
      <c r="L275" s="143"/>
      <c r="M275" s="148"/>
      <c r="N275" s="149"/>
      <c r="O275" s="149"/>
      <c r="P275" s="150">
        <f>SUM(P276:P358)</f>
        <v>0</v>
      </c>
      <c r="Q275" s="149"/>
      <c r="R275" s="150">
        <f>SUM(R276:R358)</f>
        <v>9.9294006210485009</v>
      </c>
      <c r="S275" s="149"/>
      <c r="T275" s="151">
        <f>SUM(T276:T358)</f>
        <v>0</v>
      </c>
      <c r="AR275" s="144" t="s">
        <v>88</v>
      </c>
      <c r="AT275" s="152" t="s">
        <v>75</v>
      </c>
      <c r="AU275" s="152" t="s">
        <v>83</v>
      </c>
      <c r="AY275" s="144" t="s">
        <v>166</v>
      </c>
      <c r="BK275" s="153">
        <f>SUM(BK276:BK358)</f>
        <v>0</v>
      </c>
    </row>
    <row r="276" spans="1:65" s="2" customFormat="1" ht="37.9" customHeight="1">
      <c r="A276" s="33"/>
      <c r="B276" s="156"/>
      <c r="C276" s="157" t="s">
        <v>460</v>
      </c>
      <c r="D276" s="157" t="s">
        <v>168</v>
      </c>
      <c r="E276" s="158" t="s">
        <v>1130</v>
      </c>
      <c r="F276" s="159" t="s">
        <v>1131</v>
      </c>
      <c r="G276" s="160" t="s">
        <v>171</v>
      </c>
      <c r="H276" s="161">
        <v>37.61</v>
      </c>
      <c r="I276" s="162"/>
      <c r="J276" s="161">
        <f>ROUND(I276*H276,3)</f>
        <v>0</v>
      </c>
      <c r="K276" s="163"/>
      <c r="L276" s="34"/>
      <c r="M276" s="164" t="s">
        <v>1</v>
      </c>
      <c r="N276" s="165" t="s">
        <v>42</v>
      </c>
      <c r="O276" s="62"/>
      <c r="P276" s="166">
        <f>O276*H276</f>
        <v>0</v>
      </c>
      <c r="Q276" s="166">
        <v>4.8277140000000003E-2</v>
      </c>
      <c r="R276" s="166">
        <f>Q276*H276</f>
        <v>1.8157032354</v>
      </c>
      <c r="S276" s="166">
        <v>0</v>
      </c>
      <c r="T276" s="167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8" t="s">
        <v>249</v>
      </c>
      <c r="AT276" s="168" t="s">
        <v>168</v>
      </c>
      <c r="AU276" s="168" t="s">
        <v>88</v>
      </c>
      <c r="AY276" s="18" t="s">
        <v>166</v>
      </c>
      <c r="BE276" s="169">
        <f>IF(N276="základná",J276,0)</f>
        <v>0</v>
      </c>
      <c r="BF276" s="169">
        <f>IF(N276="znížená",J276,0)</f>
        <v>0</v>
      </c>
      <c r="BG276" s="169">
        <f>IF(N276="zákl. prenesená",J276,0)</f>
        <v>0</v>
      </c>
      <c r="BH276" s="169">
        <f>IF(N276="zníž. prenesená",J276,0)</f>
        <v>0</v>
      </c>
      <c r="BI276" s="169">
        <f>IF(N276="nulová",J276,0)</f>
        <v>0</v>
      </c>
      <c r="BJ276" s="18" t="s">
        <v>88</v>
      </c>
      <c r="BK276" s="170">
        <f>ROUND(I276*H276,3)</f>
        <v>0</v>
      </c>
      <c r="BL276" s="18" t="s">
        <v>249</v>
      </c>
      <c r="BM276" s="168" t="s">
        <v>1132</v>
      </c>
    </row>
    <row r="277" spans="1:65" s="13" customFormat="1" ht="22.5">
      <c r="B277" s="171"/>
      <c r="D277" s="172" t="s">
        <v>174</v>
      </c>
      <c r="E277" s="173" t="s">
        <v>1</v>
      </c>
      <c r="F277" s="174" t="s">
        <v>1133</v>
      </c>
      <c r="H277" s="175">
        <v>37.61</v>
      </c>
      <c r="I277" s="176"/>
      <c r="L277" s="171"/>
      <c r="M277" s="177"/>
      <c r="N277" s="178"/>
      <c r="O277" s="178"/>
      <c r="P277" s="178"/>
      <c r="Q277" s="178"/>
      <c r="R277" s="178"/>
      <c r="S277" s="178"/>
      <c r="T277" s="179"/>
      <c r="AT277" s="173" t="s">
        <v>174</v>
      </c>
      <c r="AU277" s="173" t="s">
        <v>88</v>
      </c>
      <c r="AV277" s="13" t="s">
        <v>88</v>
      </c>
      <c r="AW277" s="13" t="s">
        <v>32</v>
      </c>
      <c r="AX277" s="13" t="s">
        <v>83</v>
      </c>
      <c r="AY277" s="173" t="s">
        <v>166</v>
      </c>
    </row>
    <row r="278" spans="1:65" s="2" customFormat="1" ht="33" customHeight="1">
      <c r="A278" s="33"/>
      <c r="B278" s="156"/>
      <c r="C278" s="157" t="s">
        <v>466</v>
      </c>
      <c r="D278" s="157" t="s">
        <v>168</v>
      </c>
      <c r="E278" s="158" t="s">
        <v>1134</v>
      </c>
      <c r="F278" s="159" t="s">
        <v>1135</v>
      </c>
      <c r="G278" s="160" t="s">
        <v>171</v>
      </c>
      <c r="H278" s="161">
        <v>66.072999999999993</v>
      </c>
      <c r="I278" s="162"/>
      <c r="J278" s="161">
        <f>ROUND(I278*H278,3)</f>
        <v>0</v>
      </c>
      <c r="K278" s="163"/>
      <c r="L278" s="34"/>
      <c r="M278" s="164" t="s">
        <v>1</v>
      </c>
      <c r="N278" s="165" t="s">
        <v>42</v>
      </c>
      <c r="O278" s="62"/>
      <c r="P278" s="166">
        <f>O278*H278</f>
        <v>0</v>
      </c>
      <c r="Q278" s="166">
        <v>2.235032E-2</v>
      </c>
      <c r="R278" s="166">
        <f>Q278*H278</f>
        <v>1.4767526933599999</v>
      </c>
      <c r="S278" s="166">
        <v>0</v>
      </c>
      <c r="T278" s="167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8" t="s">
        <v>249</v>
      </c>
      <c r="AT278" s="168" t="s">
        <v>168</v>
      </c>
      <c r="AU278" s="168" t="s">
        <v>88</v>
      </c>
      <c r="AY278" s="18" t="s">
        <v>166</v>
      </c>
      <c r="BE278" s="169">
        <f>IF(N278="základná",J278,0)</f>
        <v>0</v>
      </c>
      <c r="BF278" s="169">
        <f>IF(N278="znížená",J278,0)</f>
        <v>0</v>
      </c>
      <c r="BG278" s="169">
        <f>IF(N278="zákl. prenesená",J278,0)</f>
        <v>0</v>
      </c>
      <c r="BH278" s="169">
        <f>IF(N278="zníž. prenesená",J278,0)</f>
        <v>0</v>
      </c>
      <c r="BI278" s="169">
        <f>IF(N278="nulová",J278,0)</f>
        <v>0</v>
      </c>
      <c r="BJ278" s="18" t="s">
        <v>88</v>
      </c>
      <c r="BK278" s="170">
        <f>ROUND(I278*H278,3)</f>
        <v>0</v>
      </c>
      <c r="BL278" s="18" t="s">
        <v>249</v>
      </c>
      <c r="BM278" s="168" t="s">
        <v>1136</v>
      </c>
    </row>
    <row r="279" spans="1:65" s="13" customFormat="1" ht="22.5">
      <c r="B279" s="171"/>
      <c r="D279" s="172" t="s">
        <v>174</v>
      </c>
      <c r="E279" s="173" t="s">
        <v>1</v>
      </c>
      <c r="F279" s="174" t="s">
        <v>1137</v>
      </c>
      <c r="H279" s="175">
        <v>26.803000000000001</v>
      </c>
      <c r="I279" s="176"/>
      <c r="L279" s="171"/>
      <c r="M279" s="177"/>
      <c r="N279" s="178"/>
      <c r="O279" s="178"/>
      <c r="P279" s="178"/>
      <c r="Q279" s="178"/>
      <c r="R279" s="178"/>
      <c r="S279" s="178"/>
      <c r="T279" s="179"/>
      <c r="AT279" s="173" t="s">
        <v>174</v>
      </c>
      <c r="AU279" s="173" t="s">
        <v>88</v>
      </c>
      <c r="AV279" s="13" t="s">
        <v>88</v>
      </c>
      <c r="AW279" s="13" t="s">
        <v>32</v>
      </c>
      <c r="AX279" s="13" t="s">
        <v>76</v>
      </c>
      <c r="AY279" s="173" t="s">
        <v>166</v>
      </c>
    </row>
    <row r="280" spans="1:65" s="13" customFormat="1">
      <c r="B280" s="171"/>
      <c r="D280" s="172" t="s">
        <v>174</v>
      </c>
      <c r="E280" s="173" t="s">
        <v>1</v>
      </c>
      <c r="F280" s="174" t="s">
        <v>1138</v>
      </c>
      <c r="H280" s="175">
        <v>21.917999999999999</v>
      </c>
      <c r="I280" s="176"/>
      <c r="L280" s="171"/>
      <c r="M280" s="177"/>
      <c r="N280" s="178"/>
      <c r="O280" s="178"/>
      <c r="P280" s="178"/>
      <c r="Q280" s="178"/>
      <c r="R280" s="178"/>
      <c r="S280" s="178"/>
      <c r="T280" s="179"/>
      <c r="AT280" s="173" t="s">
        <v>174</v>
      </c>
      <c r="AU280" s="173" t="s">
        <v>88</v>
      </c>
      <c r="AV280" s="13" t="s">
        <v>88</v>
      </c>
      <c r="AW280" s="13" t="s">
        <v>32</v>
      </c>
      <c r="AX280" s="13" t="s">
        <v>76</v>
      </c>
      <c r="AY280" s="173" t="s">
        <v>166</v>
      </c>
    </row>
    <row r="281" spans="1:65" s="13" customFormat="1">
      <c r="B281" s="171"/>
      <c r="D281" s="172" t="s">
        <v>174</v>
      </c>
      <c r="E281" s="173" t="s">
        <v>1</v>
      </c>
      <c r="F281" s="174" t="s">
        <v>1139</v>
      </c>
      <c r="H281" s="175">
        <v>17.352</v>
      </c>
      <c r="I281" s="176"/>
      <c r="L281" s="171"/>
      <c r="M281" s="177"/>
      <c r="N281" s="178"/>
      <c r="O281" s="178"/>
      <c r="P281" s="178"/>
      <c r="Q281" s="178"/>
      <c r="R281" s="178"/>
      <c r="S281" s="178"/>
      <c r="T281" s="179"/>
      <c r="AT281" s="173" t="s">
        <v>174</v>
      </c>
      <c r="AU281" s="173" t="s">
        <v>88</v>
      </c>
      <c r="AV281" s="13" t="s">
        <v>88</v>
      </c>
      <c r="AW281" s="13" t="s">
        <v>32</v>
      </c>
      <c r="AX281" s="13" t="s">
        <v>76</v>
      </c>
      <c r="AY281" s="173" t="s">
        <v>166</v>
      </c>
    </row>
    <row r="282" spans="1:65" s="14" customFormat="1">
      <c r="B282" s="190"/>
      <c r="D282" s="172" t="s">
        <v>174</v>
      </c>
      <c r="E282" s="191" t="s">
        <v>1</v>
      </c>
      <c r="F282" s="192" t="s">
        <v>239</v>
      </c>
      <c r="H282" s="193">
        <v>66.072999999999993</v>
      </c>
      <c r="I282" s="194"/>
      <c r="L282" s="190"/>
      <c r="M282" s="195"/>
      <c r="N282" s="196"/>
      <c r="O282" s="196"/>
      <c r="P282" s="196"/>
      <c r="Q282" s="196"/>
      <c r="R282" s="196"/>
      <c r="S282" s="196"/>
      <c r="T282" s="197"/>
      <c r="AT282" s="191" t="s">
        <v>174</v>
      </c>
      <c r="AU282" s="191" t="s">
        <v>88</v>
      </c>
      <c r="AV282" s="14" t="s">
        <v>172</v>
      </c>
      <c r="AW282" s="14" t="s">
        <v>32</v>
      </c>
      <c r="AX282" s="14" t="s">
        <v>83</v>
      </c>
      <c r="AY282" s="191" t="s">
        <v>166</v>
      </c>
    </row>
    <row r="283" spans="1:65" s="2" customFormat="1" ht="37.9" customHeight="1">
      <c r="A283" s="33"/>
      <c r="B283" s="156"/>
      <c r="C283" s="157" t="s">
        <v>470</v>
      </c>
      <c r="D283" s="157" t="s">
        <v>168</v>
      </c>
      <c r="E283" s="158" t="s">
        <v>1140</v>
      </c>
      <c r="F283" s="159" t="s">
        <v>1141</v>
      </c>
      <c r="G283" s="160" t="s">
        <v>171</v>
      </c>
      <c r="H283" s="161">
        <v>67.498000000000005</v>
      </c>
      <c r="I283" s="162"/>
      <c r="J283" s="161">
        <f>ROUND(I283*H283,3)</f>
        <v>0</v>
      </c>
      <c r="K283" s="163"/>
      <c r="L283" s="34"/>
      <c r="M283" s="164" t="s">
        <v>1</v>
      </c>
      <c r="N283" s="165" t="s">
        <v>42</v>
      </c>
      <c r="O283" s="62"/>
      <c r="P283" s="166">
        <f>O283*H283</f>
        <v>0</v>
      </c>
      <c r="Q283" s="166">
        <v>2.4252320000000001E-2</v>
      </c>
      <c r="R283" s="166">
        <f>Q283*H283</f>
        <v>1.6369830953600002</v>
      </c>
      <c r="S283" s="166">
        <v>0</v>
      </c>
      <c r="T283" s="167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8" t="s">
        <v>249</v>
      </c>
      <c r="AT283" s="168" t="s">
        <v>168</v>
      </c>
      <c r="AU283" s="168" t="s">
        <v>88</v>
      </c>
      <c r="AY283" s="18" t="s">
        <v>166</v>
      </c>
      <c r="BE283" s="169">
        <f>IF(N283="základná",J283,0)</f>
        <v>0</v>
      </c>
      <c r="BF283" s="169">
        <f>IF(N283="znížená",J283,0)</f>
        <v>0</v>
      </c>
      <c r="BG283" s="169">
        <f>IF(N283="zákl. prenesená",J283,0)</f>
        <v>0</v>
      </c>
      <c r="BH283" s="169">
        <f>IF(N283="zníž. prenesená",J283,0)</f>
        <v>0</v>
      </c>
      <c r="BI283" s="169">
        <f>IF(N283="nulová",J283,0)</f>
        <v>0</v>
      </c>
      <c r="BJ283" s="18" t="s">
        <v>88</v>
      </c>
      <c r="BK283" s="170">
        <f>ROUND(I283*H283,3)</f>
        <v>0</v>
      </c>
      <c r="BL283" s="18" t="s">
        <v>249</v>
      </c>
      <c r="BM283" s="168" t="s">
        <v>1142</v>
      </c>
    </row>
    <row r="284" spans="1:65" s="13" customFormat="1" ht="22.5">
      <c r="B284" s="171"/>
      <c r="D284" s="172" t="s">
        <v>174</v>
      </c>
      <c r="E284" s="173" t="s">
        <v>1</v>
      </c>
      <c r="F284" s="174" t="s">
        <v>1143</v>
      </c>
      <c r="H284" s="175">
        <v>67.498000000000005</v>
      </c>
      <c r="I284" s="176"/>
      <c r="L284" s="171"/>
      <c r="M284" s="177"/>
      <c r="N284" s="178"/>
      <c r="O284" s="178"/>
      <c r="P284" s="178"/>
      <c r="Q284" s="178"/>
      <c r="R284" s="178"/>
      <c r="S284" s="178"/>
      <c r="T284" s="179"/>
      <c r="AT284" s="173" t="s">
        <v>174</v>
      </c>
      <c r="AU284" s="173" t="s">
        <v>88</v>
      </c>
      <c r="AV284" s="13" t="s">
        <v>88</v>
      </c>
      <c r="AW284" s="13" t="s">
        <v>32</v>
      </c>
      <c r="AX284" s="13" t="s">
        <v>83</v>
      </c>
      <c r="AY284" s="173" t="s">
        <v>166</v>
      </c>
    </row>
    <row r="285" spans="1:65" s="2" customFormat="1" ht="37.9" customHeight="1">
      <c r="A285" s="33"/>
      <c r="B285" s="156"/>
      <c r="C285" s="157" t="s">
        <v>474</v>
      </c>
      <c r="D285" s="157" t="s">
        <v>168</v>
      </c>
      <c r="E285" s="158" t="s">
        <v>1144</v>
      </c>
      <c r="F285" s="159" t="s">
        <v>1145</v>
      </c>
      <c r="G285" s="160" t="s">
        <v>171</v>
      </c>
      <c r="H285" s="161">
        <v>41.152000000000001</v>
      </c>
      <c r="I285" s="162"/>
      <c r="J285" s="161">
        <f>ROUND(I285*H285,3)</f>
        <v>0</v>
      </c>
      <c r="K285" s="163"/>
      <c r="L285" s="34"/>
      <c r="M285" s="164" t="s">
        <v>1</v>
      </c>
      <c r="N285" s="165" t="s">
        <v>42</v>
      </c>
      <c r="O285" s="62"/>
      <c r="P285" s="166">
        <f>O285*H285</f>
        <v>0</v>
      </c>
      <c r="Q285" s="166">
        <v>2.265232E-2</v>
      </c>
      <c r="R285" s="166">
        <f>Q285*H285</f>
        <v>0.93218827264000004</v>
      </c>
      <c r="S285" s="166">
        <v>0</v>
      </c>
      <c r="T285" s="167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68" t="s">
        <v>249</v>
      </c>
      <c r="AT285" s="168" t="s">
        <v>168</v>
      </c>
      <c r="AU285" s="168" t="s">
        <v>88</v>
      </c>
      <c r="AY285" s="18" t="s">
        <v>166</v>
      </c>
      <c r="BE285" s="169">
        <f>IF(N285="základná",J285,0)</f>
        <v>0</v>
      </c>
      <c r="BF285" s="169">
        <f>IF(N285="znížená",J285,0)</f>
        <v>0</v>
      </c>
      <c r="BG285" s="169">
        <f>IF(N285="zákl. prenesená",J285,0)</f>
        <v>0</v>
      </c>
      <c r="BH285" s="169">
        <f>IF(N285="zníž. prenesená",J285,0)</f>
        <v>0</v>
      </c>
      <c r="BI285" s="169">
        <f>IF(N285="nulová",J285,0)</f>
        <v>0</v>
      </c>
      <c r="BJ285" s="18" t="s">
        <v>88</v>
      </c>
      <c r="BK285" s="170">
        <f>ROUND(I285*H285,3)</f>
        <v>0</v>
      </c>
      <c r="BL285" s="18" t="s">
        <v>249</v>
      </c>
      <c r="BM285" s="168" t="s">
        <v>1146</v>
      </c>
    </row>
    <row r="286" spans="1:65" s="13" customFormat="1">
      <c r="B286" s="171"/>
      <c r="D286" s="172" t="s">
        <v>174</v>
      </c>
      <c r="E286" s="173" t="s">
        <v>1</v>
      </c>
      <c r="F286" s="174" t="s">
        <v>1147</v>
      </c>
      <c r="H286" s="175">
        <v>3.464</v>
      </c>
      <c r="I286" s="176"/>
      <c r="L286" s="171"/>
      <c r="M286" s="177"/>
      <c r="N286" s="178"/>
      <c r="O286" s="178"/>
      <c r="P286" s="178"/>
      <c r="Q286" s="178"/>
      <c r="R286" s="178"/>
      <c r="S286" s="178"/>
      <c r="T286" s="179"/>
      <c r="AT286" s="173" t="s">
        <v>174</v>
      </c>
      <c r="AU286" s="173" t="s">
        <v>88</v>
      </c>
      <c r="AV286" s="13" t="s">
        <v>88</v>
      </c>
      <c r="AW286" s="13" t="s">
        <v>32</v>
      </c>
      <c r="AX286" s="13" t="s">
        <v>76</v>
      </c>
      <c r="AY286" s="173" t="s">
        <v>166</v>
      </c>
    </row>
    <row r="287" spans="1:65" s="13" customFormat="1">
      <c r="B287" s="171"/>
      <c r="D287" s="172" t="s">
        <v>174</v>
      </c>
      <c r="E287" s="173" t="s">
        <v>1</v>
      </c>
      <c r="F287" s="174" t="s">
        <v>1148</v>
      </c>
      <c r="H287" s="175">
        <v>9.9740000000000002</v>
      </c>
      <c r="I287" s="176"/>
      <c r="L287" s="171"/>
      <c r="M287" s="177"/>
      <c r="N287" s="178"/>
      <c r="O287" s="178"/>
      <c r="P287" s="178"/>
      <c r="Q287" s="178"/>
      <c r="R287" s="178"/>
      <c r="S287" s="178"/>
      <c r="T287" s="179"/>
      <c r="AT287" s="173" t="s">
        <v>174</v>
      </c>
      <c r="AU287" s="173" t="s">
        <v>88</v>
      </c>
      <c r="AV287" s="13" t="s">
        <v>88</v>
      </c>
      <c r="AW287" s="13" t="s">
        <v>32</v>
      </c>
      <c r="AX287" s="13" t="s">
        <v>76</v>
      </c>
      <c r="AY287" s="173" t="s">
        <v>166</v>
      </c>
    </row>
    <row r="288" spans="1:65" s="13" customFormat="1">
      <c r="B288" s="171"/>
      <c r="D288" s="172" t="s">
        <v>174</v>
      </c>
      <c r="E288" s="173" t="s">
        <v>1</v>
      </c>
      <c r="F288" s="174" t="s">
        <v>1149</v>
      </c>
      <c r="H288" s="175">
        <v>5.39</v>
      </c>
      <c r="I288" s="176"/>
      <c r="L288" s="171"/>
      <c r="M288" s="177"/>
      <c r="N288" s="178"/>
      <c r="O288" s="178"/>
      <c r="P288" s="178"/>
      <c r="Q288" s="178"/>
      <c r="R288" s="178"/>
      <c r="S288" s="178"/>
      <c r="T288" s="179"/>
      <c r="AT288" s="173" t="s">
        <v>174</v>
      </c>
      <c r="AU288" s="173" t="s">
        <v>88</v>
      </c>
      <c r="AV288" s="13" t="s">
        <v>88</v>
      </c>
      <c r="AW288" s="13" t="s">
        <v>32</v>
      </c>
      <c r="AX288" s="13" t="s">
        <v>76</v>
      </c>
      <c r="AY288" s="173" t="s">
        <v>166</v>
      </c>
    </row>
    <row r="289" spans="1:65" s="13" customFormat="1">
      <c r="B289" s="171"/>
      <c r="D289" s="172" t="s">
        <v>174</v>
      </c>
      <c r="E289" s="173" t="s">
        <v>1</v>
      </c>
      <c r="F289" s="174" t="s">
        <v>1150</v>
      </c>
      <c r="H289" s="175">
        <v>6.2939999999999996</v>
      </c>
      <c r="I289" s="176"/>
      <c r="L289" s="171"/>
      <c r="M289" s="177"/>
      <c r="N289" s="178"/>
      <c r="O289" s="178"/>
      <c r="P289" s="178"/>
      <c r="Q289" s="178"/>
      <c r="R289" s="178"/>
      <c r="S289" s="178"/>
      <c r="T289" s="179"/>
      <c r="AT289" s="173" t="s">
        <v>174</v>
      </c>
      <c r="AU289" s="173" t="s">
        <v>88</v>
      </c>
      <c r="AV289" s="13" t="s">
        <v>88</v>
      </c>
      <c r="AW289" s="13" t="s">
        <v>32</v>
      </c>
      <c r="AX289" s="13" t="s">
        <v>76</v>
      </c>
      <c r="AY289" s="173" t="s">
        <v>166</v>
      </c>
    </row>
    <row r="290" spans="1:65" s="13" customFormat="1">
      <c r="B290" s="171"/>
      <c r="D290" s="172" t="s">
        <v>174</v>
      </c>
      <c r="E290" s="173" t="s">
        <v>1</v>
      </c>
      <c r="F290" s="174" t="s">
        <v>1151</v>
      </c>
      <c r="H290" s="175">
        <v>9.1</v>
      </c>
      <c r="I290" s="176"/>
      <c r="L290" s="171"/>
      <c r="M290" s="177"/>
      <c r="N290" s="178"/>
      <c r="O290" s="178"/>
      <c r="P290" s="178"/>
      <c r="Q290" s="178"/>
      <c r="R290" s="178"/>
      <c r="S290" s="178"/>
      <c r="T290" s="179"/>
      <c r="AT290" s="173" t="s">
        <v>174</v>
      </c>
      <c r="AU290" s="173" t="s">
        <v>88</v>
      </c>
      <c r="AV290" s="13" t="s">
        <v>88</v>
      </c>
      <c r="AW290" s="13" t="s">
        <v>32</v>
      </c>
      <c r="AX290" s="13" t="s">
        <v>76</v>
      </c>
      <c r="AY290" s="173" t="s">
        <v>166</v>
      </c>
    </row>
    <row r="291" spans="1:65" s="13" customFormat="1">
      <c r="B291" s="171"/>
      <c r="D291" s="172" t="s">
        <v>174</v>
      </c>
      <c r="E291" s="173" t="s">
        <v>1</v>
      </c>
      <c r="F291" s="174" t="s">
        <v>1152</v>
      </c>
      <c r="H291" s="175">
        <v>3.92</v>
      </c>
      <c r="I291" s="176"/>
      <c r="L291" s="171"/>
      <c r="M291" s="177"/>
      <c r="N291" s="178"/>
      <c r="O291" s="178"/>
      <c r="P291" s="178"/>
      <c r="Q291" s="178"/>
      <c r="R291" s="178"/>
      <c r="S291" s="178"/>
      <c r="T291" s="179"/>
      <c r="AT291" s="173" t="s">
        <v>174</v>
      </c>
      <c r="AU291" s="173" t="s">
        <v>88</v>
      </c>
      <c r="AV291" s="13" t="s">
        <v>88</v>
      </c>
      <c r="AW291" s="13" t="s">
        <v>32</v>
      </c>
      <c r="AX291" s="13" t="s">
        <v>76</v>
      </c>
      <c r="AY291" s="173" t="s">
        <v>166</v>
      </c>
    </row>
    <row r="292" spans="1:65" s="13" customFormat="1">
      <c r="B292" s="171"/>
      <c r="D292" s="172" t="s">
        <v>174</v>
      </c>
      <c r="E292" s="173" t="s">
        <v>1</v>
      </c>
      <c r="F292" s="174" t="s">
        <v>1153</v>
      </c>
      <c r="H292" s="175">
        <v>3.01</v>
      </c>
      <c r="I292" s="176"/>
      <c r="L292" s="171"/>
      <c r="M292" s="177"/>
      <c r="N292" s="178"/>
      <c r="O292" s="178"/>
      <c r="P292" s="178"/>
      <c r="Q292" s="178"/>
      <c r="R292" s="178"/>
      <c r="S292" s="178"/>
      <c r="T292" s="179"/>
      <c r="AT292" s="173" t="s">
        <v>174</v>
      </c>
      <c r="AU292" s="173" t="s">
        <v>88</v>
      </c>
      <c r="AV292" s="13" t="s">
        <v>88</v>
      </c>
      <c r="AW292" s="13" t="s">
        <v>32</v>
      </c>
      <c r="AX292" s="13" t="s">
        <v>76</v>
      </c>
      <c r="AY292" s="173" t="s">
        <v>166</v>
      </c>
    </row>
    <row r="293" spans="1:65" s="14" customFormat="1">
      <c r="B293" s="190"/>
      <c r="D293" s="172" t="s">
        <v>174</v>
      </c>
      <c r="E293" s="191" t="s">
        <v>1</v>
      </c>
      <c r="F293" s="192" t="s">
        <v>239</v>
      </c>
      <c r="H293" s="193">
        <v>41.152000000000001</v>
      </c>
      <c r="I293" s="194"/>
      <c r="L293" s="190"/>
      <c r="M293" s="195"/>
      <c r="N293" s="196"/>
      <c r="O293" s="196"/>
      <c r="P293" s="196"/>
      <c r="Q293" s="196"/>
      <c r="R293" s="196"/>
      <c r="S293" s="196"/>
      <c r="T293" s="197"/>
      <c r="AT293" s="191" t="s">
        <v>174</v>
      </c>
      <c r="AU293" s="191" t="s">
        <v>88</v>
      </c>
      <c r="AV293" s="14" t="s">
        <v>172</v>
      </c>
      <c r="AW293" s="14" t="s">
        <v>32</v>
      </c>
      <c r="AX293" s="14" t="s">
        <v>83</v>
      </c>
      <c r="AY293" s="191" t="s">
        <v>166</v>
      </c>
    </row>
    <row r="294" spans="1:65" s="2" customFormat="1" ht="16.5" customHeight="1">
      <c r="A294" s="33"/>
      <c r="B294" s="156"/>
      <c r="C294" s="157" t="s">
        <v>481</v>
      </c>
      <c r="D294" s="157" t="s">
        <v>168</v>
      </c>
      <c r="E294" s="158" t="s">
        <v>1154</v>
      </c>
      <c r="F294" s="159" t="s">
        <v>1155</v>
      </c>
      <c r="G294" s="160" t="s">
        <v>215</v>
      </c>
      <c r="H294" s="161">
        <v>50.2</v>
      </c>
      <c r="I294" s="162"/>
      <c r="J294" s="161">
        <f>ROUND(I294*H294,3)</f>
        <v>0</v>
      </c>
      <c r="K294" s="163"/>
      <c r="L294" s="34"/>
      <c r="M294" s="164" t="s">
        <v>1</v>
      </c>
      <c r="N294" s="165" t="s">
        <v>42</v>
      </c>
      <c r="O294" s="62"/>
      <c r="P294" s="166">
        <f>O294*H294</f>
        <v>0</v>
      </c>
      <c r="Q294" s="166">
        <v>5.0000000000000002E-5</v>
      </c>
      <c r="R294" s="166">
        <f>Q294*H294</f>
        <v>2.5100000000000001E-3</v>
      </c>
      <c r="S294" s="166">
        <v>0</v>
      </c>
      <c r="T294" s="167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8" t="s">
        <v>249</v>
      </c>
      <c r="AT294" s="168" t="s">
        <v>168</v>
      </c>
      <c r="AU294" s="168" t="s">
        <v>88</v>
      </c>
      <c r="AY294" s="18" t="s">
        <v>166</v>
      </c>
      <c r="BE294" s="169">
        <f>IF(N294="základná",J294,0)</f>
        <v>0</v>
      </c>
      <c r="BF294" s="169">
        <f>IF(N294="znížená",J294,0)</f>
        <v>0</v>
      </c>
      <c r="BG294" s="169">
        <f>IF(N294="zákl. prenesená",J294,0)</f>
        <v>0</v>
      </c>
      <c r="BH294" s="169">
        <f>IF(N294="zníž. prenesená",J294,0)</f>
        <v>0</v>
      </c>
      <c r="BI294" s="169">
        <f>IF(N294="nulová",J294,0)</f>
        <v>0</v>
      </c>
      <c r="BJ294" s="18" t="s">
        <v>88</v>
      </c>
      <c r="BK294" s="170">
        <f>ROUND(I294*H294,3)</f>
        <v>0</v>
      </c>
      <c r="BL294" s="18" t="s">
        <v>249</v>
      </c>
      <c r="BM294" s="168" t="s">
        <v>1156</v>
      </c>
    </row>
    <row r="295" spans="1:65" s="13" customFormat="1">
      <c r="B295" s="171"/>
      <c r="D295" s="172" t="s">
        <v>174</v>
      </c>
      <c r="E295" s="173" t="s">
        <v>1</v>
      </c>
      <c r="F295" s="174" t="s">
        <v>1157</v>
      </c>
      <c r="H295" s="175">
        <v>12.25</v>
      </c>
      <c r="I295" s="176"/>
      <c r="L295" s="171"/>
      <c r="M295" s="177"/>
      <c r="N295" s="178"/>
      <c r="O295" s="178"/>
      <c r="P295" s="178"/>
      <c r="Q295" s="178"/>
      <c r="R295" s="178"/>
      <c r="S295" s="178"/>
      <c r="T295" s="179"/>
      <c r="AT295" s="173" t="s">
        <v>174</v>
      </c>
      <c r="AU295" s="173" t="s">
        <v>88</v>
      </c>
      <c r="AV295" s="13" t="s">
        <v>88</v>
      </c>
      <c r="AW295" s="13" t="s">
        <v>32</v>
      </c>
      <c r="AX295" s="13" t="s">
        <v>76</v>
      </c>
      <c r="AY295" s="173" t="s">
        <v>166</v>
      </c>
    </row>
    <row r="296" spans="1:65" s="15" customFormat="1">
      <c r="B296" s="203"/>
      <c r="D296" s="172" t="s">
        <v>174</v>
      </c>
      <c r="E296" s="204" t="s">
        <v>1</v>
      </c>
      <c r="F296" s="205" t="s">
        <v>314</v>
      </c>
      <c r="H296" s="206">
        <v>12.25</v>
      </c>
      <c r="I296" s="207"/>
      <c r="L296" s="203"/>
      <c r="M296" s="208"/>
      <c r="N296" s="209"/>
      <c r="O296" s="209"/>
      <c r="P296" s="209"/>
      <c r="Q296" s="209"/>
      <c r="R296" s="209"/>
      <c r="S296" s="209"/>
      <c r="T296" s="210"/>
      <c r="AT296" s="204" t="s">
        <v>174</v>
      </c>
      <c r="AU296" s="204" t="s">
        <v>88</v>
      </c>
      <c r="AV296" s="15" t="s">
        <v>93</v>
      </c>
      <c r="AW296" s="15" t="s">
        <v>32</v>
      </c>
      <c r="AX296" s="15" t="s">
        <v>76</v>
      </c>
      <c r="AY296" s="204" t="s">
        <v>166</v>
      </c>
    </row>
    <row r="297" spans="1:65" s="13" customFormat="1">
      <c r="B297" s="171"/>
      <c r="D297" s="172" t="s">
        <v>174</v>
      </c>
      <c r="E297" s="173" t="s">
        <v>1</v>
      </c>
      <c r="F297" s="174" t="s">
        <v>1158</v>
      </c>
      <c r="H297" s="175">
        <v>8.1999999999999993</v>
      </c>
      <c r="I297" s="176"/>
      <c r="L297" s="171"/>
      <c r="M297" s="177"/>
      <c r="N297" s="178"/>
      <c r="O297" s="178"/>
      <c r="P297" s="178"/>
      <c r="Q297" s="178"/>
      <c r="R297" s="178"/>
      <c r="S297" s="178"/>
      <c r="T297" s="179"/>
      <c r="AT297" s="173" t="s">
        <v>174</v>
      </c>
      <c r="AU297" s="173" t="s">
        <v>88</v>
      </c>
      <c r="AV297" s="13" t="s">
        <v>88</v>
      </c>
      <c r="AW297" s="13" t="s">
        <v>32</v>
      </c>
      <c r="AX297" s="13" t="s">
        <v>76</v>
      </c>
      <c r="AY297" s="173" t="s">
        <v>166</v>
      </c>
    </row>
    <row r="298" spans="1:65" s="13" customFormat="1">
      <c r="B298" s="171"/>
      <c r="D298" s="172" t="s">
        <v>174</v>
      </c>
      <c r="E298" s="173" t="s">
        <v>1</v>
      </c>
      <c r="F298" s="174" t="s">
        <v>1159</v>
      </c>
      <c r="H298" s="175">
        <v>6</v>
      </c>
      <c r="I298" s="176"/>
      <c r="L298" s="171"/>
      <c r="M298" s="177"/>
      <c r="N298" s="178"/>
      <c r="O298" s="178"/>
      <c r="P298" s="178"/>
      <c r="Q298" s="178"/>
      <c r="R298" s="178"/>
      <c r="S298" s="178"/>
      <c r="T298" s="179"/>
      <c r="AT298" s="173" t="s">
        <v>174</v>
      </c>
      <c r="AU298" s="173" t="s">
        <v>88</v>
      </c>
      <c r="AV298" s="13" t="s">
        <v>88</v>
      </c>
      <c r="AW298" s="13" t="s">
        <v>32</v>
      </c>
      <c r="AX298" s="13" t="s">
        <v>76</v>
      </c>
      <c r="AY298" s="173" t="s">
        <v>166</v>
      </c>
    </row>
    <row r="299" spans="1:65" s="13" customFormat="1">
      <c r="B299" s="171"/>
      <c r="D299" s="172" t="s">
        <v>174</v>
      </c>
      <c r="E299" s="173" t="s">
        <v>1</v>
      </c>
      <c r="F299" s="174" t="s">
        <v>1160</v>
      </c>
      <c r="H299" s="175">
        <v>4.75</v>
      </c>
      <c r="I299" s="176"/>
      <c r="L299" s="171"/>
      <c r="M299" s="177"/>
      <c r="N299" s="178"/>
      <c r="O299" s="178"/>
      <c r="P299" s="178"/>
      <c r="Q299" s="178"/>
      <c r="R299" s="178"/>
      <c r="S299" s="178"/>
      <c r="T299" s="179"/>
      <c r="AT299" s="173" t="s">
        <v>174</v>
      </c>
      <c r="AU299" s="173" t="s">
        <v>88</v>
      </c>
      <c r="AV299" s="13" t="s">
        <v>88</v>
      </c>
      <c r="AW299" s="13" t="s">
        <v>32</v>
      </c>
      <c r="AX299" s="13" t="s">
        <v>76</v>
      </c>
      <c r="AY299" s="173" t="s">
        <v>166</v>
      </c>
    </row>
    <row r="300" spans="1:65" s="15" customFormat="1">
      <c r="B300" s="203"/>
      <c r="D300" s="172" t="s">
        <v>174</v>
      </c>
      <c r="E300" s="204" t="s">
        <v>1</v>
      </c>
      <c r="F300" s="205" t="s">
        <v>314</v>
      </c>
      <c r="H300" s="206">
        <v>18.95</v>
      </c>
      <c r="I300" s="207"/>
      <c r="L300" s="203"/>
      <c r="M300" s="208"/>
      <c r="N300" s="209"/>
      <c r="O300" s="209"/>
      <c r="P300" s="209"/>
      <c r="Q300" s="209"/>
      <c r="R300" s="209"/>
      <c r="S300" s="209"/>
      <c r="T300" s="210"/>
      <c r="AT300" s="204" t="s">
        <v>174</v>
      </c>
      <c r="AU300" s="204" t="s">
        <v>88</v>
      </c>
      <c r="AV300" s="15" t="s">
        <v>93</v>
      </c>
      <c r="AW300" s="15" t="s">
        <v>32</v>
      </c>
      <c r="AX300" s="15" t="s">
        <v>76</v>
      </c>
      <c r="AY300" s="204" t="s">
        <v>166</v>
      </c>
    </row>
    <row r="301" spans="1:65" s="13" customFormat="1" ht="22.5">
      <c r="B301" s="171"/>
      <c r="D301" s="172" t="s">
        <v>174</v>
      </c>
      <c r="E301" s="173" t="s">
        <v>1</v>
      </c>
      <c r="F301" s="174" t="s">
        <v>1161</v>
      </c>
      <c r="H301" s="175">
        <v>19</v>
      </c>
      <c r="I301" s="176"/>
      <c r="L301" s="171"/>
      <c r="M301" s="177"/>
      <c r="N301" s="178"/>
      <c r="O301" s="178"/>
      <c r="P301" s="178"/>
      <c r="Q301" s="178"/>
      <c r="R301" s="178"/>
      <c r="S301" s="178"/>
      <c r="T301" s="179"/>
      <c r="AT301" s="173" t="s">
        <v>174</v>
      </c>
      <c r="AU301" s="173" t="s">
        <v>88</v>
      </c>
      <c r="AV301" s="13" t="s">
        <v>88</v>
      </c>
      <c r="AW301" s="13" t="s">
        <v>32</v>
      </c>
      <c r="AX301" s="13" t="s">
        <v>76</v>
      </c>
      <c r="AY301" s="173" t="s">
        <v>166</v>
      </c>
    </row>
    <row r="302" spans="1:65" s="15" customFormat="1">
      <c r="B302" s="203"/>
      <c r="D302" s="172" t="s">
        <v>174</v>
      </c>
      <c r="E302" s="204" t="s">
        <v>1</v>
      </c>
      <c r="F302" s="205" t="s">
        <v>314</v>
      </c>
      <c r="H302" s="206">
        <v>19</v>
      </c>
      <c r="I302" s="207"/>
      <c r="L302" s="203"/>
      <c r="M302" s="208"/>
      <c r="N302" s="209"/>
      <c r="O302" s="209"/>
      <c r="P302" s="209"/>
      <c r="Q302" s="209"/>
      <c r="R302" s="209"/>
      <c r="S302" s="209"/>
      <c r="T302" s="210"/>
      <c r="AT302" s="204" t="s">
        <v>174</v>
      </c>
      <c r="AU302" s="204" t="s">
        <v>88</v>
      </c>
      <c r="AV302" s="15" t="s">
        <v>93</v>
      </c>
      <c r="AW302" s="15" t="s">
        <v>32</v>
      </c>
      <c r="AX302" s="15" t="s">
        <v>76</v>
      </c>
      <c r="AY302" s="204" t="s">
        <v>166</v>
      </c>
    </row>
    <row r="303" spans="1:65" s="14" customFormat="1">
      <c r="B303" s="190"/>
      <c r="D303" s="172" t="s">
        <v>174</v>
      </c>
      <c r="E303" s="191" t="s">
        <v>1</v>
      </c>
      <c r="F303" s="192" t="s">
        <v>239</v>
      </c>
      <c r="H303" s="193">
        <v>50.2</v>
      </c>
      <c r="I303" s="194"/>
      <c r="L303" s="190"/>
      <c r="M303" s="195"/>
      <c r="N303" s="196"/>
      <c r="O303" s="196"/>
      <c r="P303" s="196"/>
      <c r="Q303" s="196"/>
      <c r="R303" s="196"/>
      <c r="S303" s="196"/>
      <c r="T303" s="197"/>
      <c r="AT303" s="191" t="s">
        <v>174</v>
      </c>
      <c r="AU303" s="191" t="s">
        <v>88</v>
      </c>
      <c r="AV303" s="14" t="s">
        <v>172</v>
      </c>
      <c r="AW303" s="14" t="s">
        <v>32</v>
      </c>
      <c r="AX303" s="14" t="s">
        <v>83</v>
      </c>
      <c r="AY303" s="191" t="s">
        <v>166</v>
      </c>
    </row>
    <row r="304" spans="1:65" s="2" customFormat="1" ht="37.9" customHeight="1">
      <c r="A304" s="33"/>
      <c r="B304" s="156"/>
      <c r="C304" s="157" t="s">
        <v>485</v>
      </c>
      <c r="D304" s="157" t="s">
        <v>168</v>
      </c>
      <c r="E304" s="158" t="s">
        <v>1162</v>
      </c>
      <c r="F304" s="159" t="s">
        <v>1163</v>
      </c>
      <c r="G304" s="160" t="s">
        <v>171</v>
      </c>
      <c r="H304" s="161">
        <v>1.173</v>
      </c>
      <c r="I304" s="162"/>
      <c r="J304" s="161">
        <f>ROUND(I304*H304,3)</f>
        <v>0</v>
      </c>
      <c r="K304" s="163"/>
      <c r="L304" s="34"/>
      <c r="M304" s="164" t="s">
        <v>1</v>
      </c>
      <c r="N304" s="165" t="s">
        <v>42</v>
      </c>
      <c r="O304" s="62"/>
      <c r="P304" s="166">
        <f>O304*H304</f>
        <v>0</v>
      </c>
      <c r="Q304" s="166">
        <v>1.182296E-2</v>
      </c>
      <c r="R304" s="166">
        <f>Q304*H304</f>
        <v>1.386833208E-2</v>
      </c>
      <c r="S304" s="166">
        <v>0</v>
      </c>
      <c r="T304" s="167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68" t="s">
        <v>249</v>
      </c>
      <c r="AT304" s="168" t="s">
        <v>168</v>
      </c>
      <c r="AU304" s="168" t="s">
        <v>88</v>
      </c>
      <c r="AY304" s="18" t="s">
        <v>166</v>
      </c>
      <c r="BE304" s="169">
        <f>IF(N304="základná",J304,0)</f>
        <v>0</v>
      </c>
      <c r="BF304" s="169">
        <f>IF(N304="znížená",J304,0)</f>
        <v>0</v>
      </c>
      <c r="BG304" s="169">
        <f>IF(N304="zákl. prenesená",J304,0)</f>
        <v>0</v>
      </c>
      <c r="BH304" s="169">
        <f>IF(N304="zníž. prenesená",J304,0)</f>
        <v>0</v>
      </c>
      <c r="BI304" s="169">
        <f>IF(N304="nulová",J304,0)</f>
        <v>0</v>
      </c>
      <c r="BJ304" s="18" t="s">
        <v>88</v>
      </c>
      <c r="BK304" s="170">
        <f>ROUND(I304*H304,3)</f>
        <v>0</v>
      </c>
      <c r="BL304" s="18" t="s">
        <v>249</v>
      </c>
      <c r="BM304" s="168" t="s">
        <v>1164</v>
      </c>
    </row>
    <row r="305" spans="1:65" s="13" customFormat="1">
      <c r="B305" s="171"/>
      <c r="D305" s="172" t="s">
        <v>174</v>
      </c>
      <c r="E305" s="173" t="s">
        <v>1</v>
      </c>
      <c r="F305" s="174" t="s">
        <v>1165</v>
      </c>
      <c r="H305" s="175">
        <v>1.173</v>
      </c>
      <c r="I305" s="176"/>
      <c r="L305" s="171"/>
      <c r="M305" s="177"/>
      <c r="N305" s="178"/>
      <c r="O305" s="178"/>
      <c r="P305" s="178"/>
      <c r="Q305" s="178"/>
      <c r="R305" s="178"/>
      <c r="S305" s="178"/>
      <c r="T305" s="179"/>
      <c r="AT305" s="173" t="s">
        <v>174</v>
      </c>
      <c r="AU305" s="173" t="s">
        <v>88</v>
      </c>
      <c r="AV305" s="13" t="s">
        <v>88</v>
      </c>
      <c r="AW305" s="13" t="s">
        <v>32</v>
      </c>
      <c r="AX305" s="13" t="s">
        <v>83</v>
      </c>
      <c r="AY305" s="173" t="s">
        <v>166</v>
      </c>
    </row>
    <row r="306" spans="1:65" s="2" customFormat="1" ht="37.9" customHeight="1">
      <c r="A306" s="33"/>
      <c r="B306" s="156"/>
      <c r="C306" s="157" t="s">
        <v>489</v>
      </c>
      <c r="D306" s="157" t="s">
        <v>168</v>
      </c>
      <c r="E306" s="158" t="s">
        <v>1166</v>
      </c>
      <c r="F306" s="159" t="s">
        <v>1167</v>
      </c>
      <c r="G306" s="160" t="s">
        <v>171</v>
      </c>
      <c r="H306" s="161">
        <v>4.673</v>
      </c>
      <c r="I306" s="162"/>
      <c r="J306" s="161">
        <f>ROUND(I306*H306,3)</f>
        <v>0</v>
      </c>
      <c r="K306" s="163"/>
      <c r="L306" s="34"/>
      <c r="M306" s="164" t="s">
        <v>1</v>
      </c>
      <c r="N306" s="165" t="s">
        <v>42</v>
      </c>
      <c r="O306" s="62"/>
      <c r="P306" s="166">
        <f>O306*H306</f>
        <v>0</v>
      </c>
      <c r="Q306" s="166">
        <v>1.4127239999999999E-2</v>
      </c>
      <c r="R306" s="166">
        <f>Q306*H306</f>
        <v>6.601659252E-2</v>
      </c>
      <c r="S306" s="166">
        <v>0</v>
      </c>
      <c r="T306" s="167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68" t="s">
        <v>249</v>
      </c>
      <c r="AT306" s="168" t="s">
        <v>168</v>
      </c>
      <c r="AU306" s="168" t="s">
        <v>88</v>
      </c>
      <c r="AY306" s="18" t="s">
        <v>166</v>
      </c>
      <c r="BE306" s="169">
        <f>IF(N306="základná",J306,0)</f>
        <v>0</v>
      </c>
      <c r="BF306" s="169">
        <f>IF(N306="znížená",J306,0)</f>
        <v>0</v>
      </c>
      <c r="BG306" s="169">
        <f>IF(N306="zákl. prenesená",J306,0)</f>
        <v>0</v>
      </c>
      <c r="BH306" s="169">
        <f>IF(N306="zníž. prenesená",J306,0)</f>
        <v>0</v>
      </c>
      <c r="BI306" s="169">
        <f>IF(N306="nulová",J306,0)</f>
        <v>0</v>
      </c>
      <c r="BJ306" s="18" t="s">
        <v>88</v>
      </c>
      <c r="BK306" s="170">
        <f>ROUND(I306*H306,3)</f>
        <v>0</v>
      </c>
      <c r="BL306" s="18" t="s">
        <v>249</v>
      </c>
      <c r="BM306" s="168" t="s">
        <v>1168</v>
      </c>
    </row>
    <row r="307" spans="1:65" s="13" customFormat="1">
      <c r="B307" s="171"/>
      <c r="D307" s="172" t="s">
        <v>174</v>
      </c>
      <c r="E307" s="173" t="s">
        <v>1</v>
      </c>
      <c r="F307" s="174" t="s">
        <v>1169</v>
      </c>
      <c r="H307" s="175">
        <v>4.673</v>
      </c>
      <c r="I307" s="176"/>
      <c r="L307" s="171"/>
      <c r="M307" s="177"/>
      <c r="N307" s="178"/>
      <c r="O307" s="178"/>
      <c r="P307" s="178"/>
      <c r="Q307" s="178"/>
      <c r="R307" s="178"/>
      <c r="S307" s="178"/>
      <c r="T307" s="179"/>
      <c r="AT307" s="173" t="s">
        <v>174</v>
      </c>
      <c r="AU307" s="173" t="s">
        <v>88</v>
      </c>
      <c r="AV307" s="13" t="s">
        <v>88</v>
      </c>
      <c r="AW307" s="13" t="s">
        <v>32</v>
      </c>
      <c r="AX307" s="13" t="s">
        <v>83</v>
      </c>
      <c r="AY307" s="173" t="s">
        <v>166</v>
      </c>
    </row>
    <row r="308" spans="1:65" s="2" customFormat="1" ht="37.9" customHeight="1">
      <c r="A308" s="33"/>
      <c r="B308" s="156"/>
      <c r="C308" s="157" t="s">
        <v>494</v>
      </c>
      <c r="D308" s="157" t="s">
        <v>168</v>
      </c>
      <c r="E308" s="158" t="s">
        <v>1170</v>
      </c>
      <c r="F308" s="159" t="s">
        <v>1171</v>
      </c>
      <c r="G308" s="160" t="s">
        <v>171</v>
      </c>
      <c r="H308" s="161">
        <v>272.17</v>
      </c>
      <c r="I308" s="162"/>
      <c r="J308" s="161">
        <f>ROUND(I308*H308,3)</f>
        <v>0</v>
      </c>
      <c r="K308" s="163"/>
      <c r="L308" s="34"/>
      <c r="M308" s="164" t="s">
        <v>1</v>
      </c>
      <c r="N308" s="165" t="s">
        <v>42</v>
      </c>
      <c r="O308" s="62"/>
      <c r="P308" s="166">
        <f>O308*H308</f>
        <v>0</v>
      </c>
      <c r="Q308" s="166">
        <v>8.1264000000000006E-3</v>
      </c>
      <c r="R308" s="166">
        <f>Q308*H308</f>
        <v>2.2117622880000005</v>
      </c>
      <c r="S308" s="166">
        <v>0</v>
      </c>
      <c r="T308" s="167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68" t="s">
        <v>249</v>
      </c>
      <c r="AT308" s="168" t="s">
        <v>168</v>
      </c>
      <c r="AU308" s="168" t="s">
        <v>88</v>
      </c>
      <c r="AY308" s="18" t="s">
        <v>166</v>
      </c>
      <c r="BE308" s="169">
        <f>IF(N308="základná",J308,0)</f>
        <v>0</v>
      </c>
      <c r="BF308" s="169">
        <f>IF(N308="znížená",J308,0)</f>
        <v>0</v>
      </c>
      <c r="BG308" s="169">
        <f>IF(N308="zákl. prenesená",J308,0)</f>
        <v>0</v>
      </c>
      <c r="BH308" s="169">
        <f>IF(N308="zníž. prenesená",J308,0)</f>
        <v>0</v>
      </c>
      <c r="BI308" s="169">
        <f>IF(N308="nulová",J308,0)</f>
        <v>0</v>
      </c>
      <c r="BJ308" s="18" t="s">
        <v>88</v>
      </c>
      <c r="BK308" s="170">
        <f>ROUND(I308*H308,3)</f>
        <v>0</v>
      </c>
      <c r="BL308" s="18" t="s">
        <v>249</v>
      </c>
      <c r="BM308" s="168" t="s">
        <v>1172</v>
      </c>
    </row>
    <row r="309" spans="1:65" s="13" customFormat="1">
      <c r="B309" s="171"/>
      <c r="D309" s="172" t="s">
        <v>174</v>
      </c>
      <c r="E309" s="173" t="s">
        <v>1</v>
      </c>
      <c r="F309" s="174" t="s">
        <v>1173</v>
      </c>
      <c r="H309" s="175">
        <v>6.23</v>
      </c>
      <c r="I309" s="176"/>
      <c r="L309" s="171"/>
      <c r="M309" s="177"/>
      <c r="N309" s="178"/>
      <c r="O309" s="178"/>
      <c r="P309" s="178"/>
      <c r="Q309" s="178"/>
      <c r="R309" s="178"/>
      <c r="S309" s="178"/>
      <c r="T309" s="179"/>
      <c r="AT309" s="173" t="s">
        <v>174</v>
      </c>
      <c r="AU309" s="173" t="s">
        <v>88</v>
      </c>
      <c r="AV309" s="13" t="s">
        <v>88</v>
      </c>
      <c r="AW309" s="13" t="s">
        <v>32</v>
      </c>
      <c r="AX309" s="13" t="s">
        <v>76</v>
      </c>
      <c r="AY309" s="173" t="s">
        <v>166</v>
      </c>
    </row>
    <row r="310" spans="1:65" s="13" customFormat="1">
      <c r="B310" s="171"/>
      <c r="D310" s="172" t="s">
        <v>174</v>
      </c>
      <c r="E310" s="173" t="s">
        <v>1</v>
      </c>
      <c r="F310" s="174" t="s">
        <v>1174</v>
      </c>
      <c r="H310" s="175">
        <v>20.83</v>
      </c>
      <c r="I310" s="176"/>
      <c r="L310" s="171"/>
      <c r="M310" s="177"/>
      <c r="N310" s="178"/>
      <c r="O310" s="178"/>
      <c r="P310" s="178"/>
      <c r="Q310" s="178"/>
      <c r="R310" s="178"/>
      <c r="S310" s="178"/>
      <c r="T310" s="179"/>
      <c r="AT310" s="173" t="s">
        <v>174</v>
      </c>
      <c r="AU310" s="173" t="s">
        <v>88</v>
      </c>
      <c r="AV310" s="13" t="s">
        <v>88</v>
      </c>
      <c r="AW310" s="13" t="s">
        <v>32</v>
      </c>
      <c r="AX310" s="13" t="s">
        <v>76</v>
      </c>
      <c r="AY310" s="173" t="s">
        <v>166</v>
      </c>
    </row>
    <row r="311" spans="1:65" s="13" customFormat="1">
      <c r="B311" s="171"/>
      <c r="D311" s="172" t="s">
        <v>174</v>
      </c>
      <c r="E311" s="173" t="s">
        <v>1</v>
      </c>
      <c r="F311" s="174" t="s">
        <v>1175</v>
      </c>
      <c r="H311" s="175">
        <v>160.49</v>
      </c>
      <c r="I311" s="176"/>
      <c r="L311" s="171"/>
      <c r="M311" s="177"/>
      <c r="N311" s="178"/>
      <c r="O311" s="178"/>
      <c r="P311" s="178"/>
      <c r="Q311" s="178"/>
      <c r="R311" s="178"/>
      <c r="S311" s="178"/>
      <c r="T311" s="179"/>
      <c r="AT311" s="173" t="s">
        <v>174</v>
      </c>
      <c r="AU311" s="173" t="s">
        <v>88</v>
      </c>
      <c r="AV311" s="13" t="s">
        <v>88</v>
      </c>
      <c r="AW311" s="13" t="s">
        <v>32</v>
      </c>
      <c r="AX311" s="13" t="s">
        <v>76</v>
      </c>
      <c r="AY311" s="173" t="s">
        <v>166</v>
      </c>
    </row>
    <row r="312" spans="1:65" s="13" customFormat="1">
      <c r="B312" s="171"/>
      <c r="D312" s="172" t="s">
        <v>174</v>
      </c>
      <c r="E312" s="173" t="s">
        <v>1</v>
      </c>
      <c r="F312" s="174" t="s">
        <v>1176</v>
      </c>
      <c r="H312" s="175">
        <v>11.21</v>
      </c>
      <c r="I312" s="176"/>
      <c r="L312" s="171"/>
      <c r="M312" s="177"/>
      <c r="N312" s="178"/>
      <c r="O312" s="178"/>
      <c r="P312" s="178"/>
      <c r="Q312" s="178"/>
      <c r="R312" s="178"/>
      <c r="S312" s="178"/>
      <c r="T312" s="179"/>
      <c r="AT312" s="173" t="s">
        <v>174</v>
      </c>
      <c r="AU312" s="173" t="s">
        <v>88</v>
      </c>
      <c r="AV312" s="13" t="s">
        <v>88</v>
      </c>
      <c r="AW312" s="13" t="s">
        <v>32</v>
      </c>
      <c r="AX312" s="13" t="s">
        <v>76</v>
      </c>
      <c r="AY312" s="173" t="s">
        <v>166</v>
      </c>
    </row>
    <row r="313" spans="1:65" s="13" customFormat="1">
      <c r="B313" s="171"/>
      <c r="D313" s="172" t="s">
        <v>174</v>
      </c>
      <c r="E313" s="173" t="s">
        <v>1</v>
      </c>
      <c r="F313" s="174" t="s">
        <v>1177</v>
      </c>
      <c r="H313" s="175">
        <v>67.27</v>
      </c>
      <c r="I313" s="176"/>
      <c r="L313" s="171"/>
      <c r="M313" s="177"/>
      <c r="N313" s="178"/>
      <c r="O313" s="178"/>
      <c r="P313" s="178"/>
      <c r="Q313" s="178"/>
      <c r="R313" s="178"/>
      <c r="S313" s="178"/>
      <c r="T313" s="179"/>
      <c r="AT313" s="173" t="s">
        <v>174</v>
      </c>
      <c r="AU313" s="173" t="s">
        <v>88</v>
      </c>
      <c r="AV313" s="13" t="s">
        <v>88</v>
      </c>
      <c r="AW313" s="13" t="s">
        <v>32</v>
      </c>
      <c r="AX313" s="13" t="s">
        <v>76</v>
      </c>
      <c r="AY313" s="173" t="s">
        <v>166</v>
      </c>
    </row>
    <row r="314" spans="1:65" s="13" customFormat="1">
      <c r="B314" s="171"/>
      <c r="D314" s="172" t="s">
        <v>174</v>
      </c>
      <c r="E314" s="173" t="s">
        <v>1</v>
      </c>
      <c r="F314" s="174" t="s">
        <v>1178</v>
      </c>
      <c r="H314" s="175">
        <v>6.14</v>
      </c>
      <c r="I314" s="176"/>
      <c r="L314" s="171"/>
      <c r="M314" s="177"/>
      <c r="N314" s="178"/>
      <c r="O314" s="178"/>
      <c r="P314" s="178"/>
      <c r="Q314" s="178"/>
      <c r="R314" s="178"/>
      <c r="S314" s="178"/>
      <c r="T314" s="179"/>
      <c r="AT314" s="173" t="s">
        <v>174</v>
      </c>
      <c r="AU314" s="173" t="s">
        <v>88</v>
      </c>
      <c r="AV314" s="13" t="s">
        <v>88</v>
      </c>
      <c r="AW314" s="13" t="s">
        <v>32</v>
      </c>
      <c r="AX314" s="13" t="s">
        <v>76</v>
      </c>
      <c r="AY314" s="173" t="s">
        <v>166</v>
      </c>
    </row>
    <row r="315" spans="1:65" s="14" customFormat="1">
      <c r="B315" s="190"/>
      <c r="D315" s="172" t="s">
        <v>174</v>
      </c>
      <c r="E315" s="191" t="s">
        <v>1</v>
      </c>
      <c r="F315" s="192" t="s">
        <v>239</v>
      </c>
      <c r="H315" s="193">
        <v>272.17</v>
      </c>
      <c r="I315" s="194"/>
      <c r="L315" s="190"/>
      <c r="M315" s="195"/>
      <c r="N315" s="196"/>
      <c r="O315" s="196"/>
      <c r="P315" s="196"/>
      <c r="Q315" s="196"/>
      <c r="R315" s="196"/>
      <c r="S315" s="196"/>
      <c r="T315" s="197"/>
      <c r="AT315" s="191" t="s">
        <v>174</v>
      </c>
      <c r="AU315" s="191" t="s">
        <v>88</v>
      </c>
      <c r="AV315" s="14" t="s">
        <v>172</v>
      </c>
      <c r="AW315" s="14" t="s">
        <v>32</v>
      </c>
      <c r="AX315" s="14" t="s">
        <v>83</v>
      </c>
      <c r="AY315" s="191" t="s">
        <v>166</v>
      </c>
    </row>
    <row r="316" spans="1:65" s="2" customFormat="1" ht="37.9" customHeight="1">
      <c r="A316" s="33"/>
      <c r="B316" s="156"/>
      <c r="C316" s="157" t="s">
        <v>498</v>
      </c>
      <c r="D316" s="157" t="s">
        <v>168</v>
      </c>
      <c r="E316" s="158" t="s">
        <v>1179</v>
      </c>
      <c r="F316" s="159" t="s">
        <v>1180</v>
      </c>
      <c r="G316" s="160" t="s">
        <v>171</v>
      </c>
      <c r="H316" s="161">
        <v>113.17</v>
      </c>
      <c r="I316" s="162"/>
      <c r="J316" s="161">
        <f>ROUND(I316*H316,3)</f>
        <v>0</v>
      </c>
      <c r="K316" s="163"/>
      <c r="L316" s="34"/>
      <c r="M316" s="164" t="s">
        <v>1</v>
      </c>
      <c r="N316" s="165" t="s">
        <v>42</v>
      </c>
      <c r="O316" s="62"/>
      <c r="P316" s="166">
        <f>O316*H316</f>
        <v>0</v>
      </c>
      <c r="Q316" s="166">
        <v>1.2179300000000001E-2</v>
      </c>
      <c r="R316" s="166">
        <f>Q316*H316</f>
        <v>1.3783313810000002</v>
      </c>
      <c r="S316" s="166">
        <v>0</v>
      </c>
      <c r="T316" s="167">
        <f>S316*H316</f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68" t="s">
        <v>249</v>
      </c>
      <c r="AT316" s="168" t="s">
        <v>168</v>
      </c>
      <c r="AU316" s="168" t="s">
        <v>88</v>
      </c>
      <c r="AY316" s="18" t="s">
        <v>166</v>
      </c>
      <c r="BE316" s="169">
        <f>IF(N316="základná",J316,0)</f>
        <v>0</v>
      </c>
      <c r="BF316" s="169">
        <f>IF(N316="znížená",J316,0)</f>
        <v>0</v>
      </c>
      <c r="BG316" s="169">
        <f>IF(N316="zákl. prenesená",J316,0)</f>
        <v>0</v>
      </c>
      <c r="BH316" s="169">
        <f>IF(N316="zníž. prenesená",J316,0)</f>
        <v>0</v>
      </c>
      <c r="BI316" s="169">
        <f>IF(N316="nulová",J316,0)</f>
        <v>0</v>
      </c>
      <c r="BJ316" s="18" t="s">
        <v>88</v>
      </c>
      <c r="BK316" s="170">
        <f>ROUND(I316*H316,3)</f>
        <v>0</v>
      </c>
      <c r="BL316" s="18" t="s">
        <v>249</v>
      </c>
      <c r="BM316" s="168" t="s">
        <v>1181</v>
      </c>
    </row>
    <row r="317" spans="1:65" s="13" customFormat="1" ht="22.5">
      <c r="B317" s="171"/>
      <c r="D317" s="172" t="s">
        <v>174</v>
      </c>
      <c r="E317" s="173" t="s">
        <v>1</v>
      </c>
      <c r="F317" s="174" t="s">
        <v>1182</v>
      </c>
      <c r="H317" s="175">
        <v>81.62</v>
      </c>
      <c r="I317" s="176"/>
      <c r="L317" s="171"/>
      <c r="M317" s="177"/>
      <c r="N317" s="178"/>
      <c r="O317" s="178"/>
      <c r="P317" s="178"/>
      <c r="Q317" s="178"/>
      <c r="R317" s="178"/>
      <c r="S317" s="178"/>
      <c r="T317" s="179"/>
      <c r="AT317" s="173" t="s">
        <v>174</v>
      </c>
      <c r="AU317" s="173" t="s">
        <v>88</v>
      </c>
      <c r="AV317" s="13" t="s">
        <v>88</v>
      </c>
      <c r="AW317" s="13" t="s">
        <v>32</v>
      </c>
      <c r="AX317" s="13" t="s">
        <v>76</v>
      </c>
      <c r="AY317" s="173" t="s">
        <v>166</v>
      </c>
    </row>
    <row r="318" spans="1:65" s="13" customFormat="1">
      <c r="B318" s="171"/>
      <c r="D318" s="172" t="s">
        <v>174</v>
      </c>
      <c r="E318" s="173" t="s">
        <v>1</v>
      </c>
      <c r="F318" s="174" t="s">
        <v>1183</v>
      </c>
      <c r="H318" s="175">
        <v>31.55</v>
      </c>
      <c r="I318" s="176"/>
      <c r="L318" s="171"/>
      <c r="M318" s="177"/>
      <c r="N318" s="178"/>
      <c r="O318" s="178"/>
      <c r="P318" s="178"/>
      <c r="Q318" s="178"/>
      <c r="R318" s="178"/>
      <c r="S318" s="178"/>
      <c r="T318" s="179"/>
      <c r="AT318" s="173" t="s">
        <v>174</v>
      </c>
      <c r="AU318" s="173" t="s">
        <v>88</v>
      </c>
      <c r="AV318" s="13" t="s">
        <v>88</v>
      </c>
      <c r="AW318" s="13" t="s">
        <v>32</v>
      </c>
      <c r="AX318" s="13" t="s">
        <v>76</v>
      </c>
      <c r="AY318" s="173" t="s">
        <v>166</v>
      </c>
    </row>
    <row r="319" spans="1:65" s="14" customFormat="1">
      <c r="B319" s="190"/>
      <c r="D319" s="172" t="s">
        <v>174</v>
      </c>
      <c r="E319" s="191" t="s">
        <v>1</v>
      </c>
      <c r="F319" s="192" t="s">
        <v>239</v>
      </c>
      <c r="H319" s="193">
        <v>113.17</v>
      </c>
      <c r="I319" s="194"/>
      <c r="L319" s="190"/>
      <c r="M319" s="195"/>
      <c r="N319" s="196"/>
      <c r="O319" s="196"/>
      <c r="P319" s="196"/>
      <c r="Q319" s="196"/>
      <c r="R319" s="196"/>
      <c r="S319" s="196"/>
      <c r="T319" s="197"/>
      <c r="AT319" s="191" t="s">
        <v>174</v>
      </c>
      <c r="AU319" s="191" t="s">
        <v>88</v>
      </c>
      <c r="AV319" s="14" t="s">
        <v>172</v>
      </c>
      <c r="AW319" s="14" t="s">
        <v>32</v>
      </c>
      <c r="AX319" s="14" t="s">
        <v>83</v>
      </c>
      <c r="AY319" s="191" t="s">
        <v>166</v>
      </c>
    </row>
    <row r="320" spans="1:65" s="2" customFormat="1" ht="37.9" customHeight="1">
      <c r="A320" s="33"/>
      <c r="B320" s="156"/>
      <c r="C320" s="157" t="s">
        <v>511</v>
      </c>
      <c r="D320" s="157" t="s">
        <v>168</v>
      </c>
      <c r="E320" s="158" t="s">
        <v>1184</v>
      </c>
      <c r="F320" s="159" t="s">
        <v>1185</v>
      </c>
      <c r="G320" s="160" t="s">
        <v>215</v>
      </c>
      <c r="H320" s="161">
        <v>10.5</v>
      </c>
      <c r="I320" s="162"/>
      <c r="J320" s="161">
        <f>ROUND(I320*H320,3)</f>
        <v>0</v>
      </c>
      <c r="K320" s="163"/>
      <c r="L320" s="34"/>
      <c r="M320" s="164" t="s">
        <v>1</v>
      </c>
      <c r="N320" s="165" t="s">
        <v>42</v>
      </c>
      <c r="O320" s="62"/>
      <c r="P320" s="166">
        <f>O320*H320</f>
        <v>0</v>
      </c>
      <c r="Q320" s="166">
        <v>1.3110999999999999E-3</v>
      </c>
      <c r="R320" s="166">
        <f>Q320*H320</f>
        <v>1.3766549999999999E-2</v>
      </c>
      <c r="S320" s="166">
        <v>0</v>
      </c>
      <c r="T320" s="167">
        <f>S320*H320</f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68" t="s">
        <v>249</v>
      </c>
      <c r="AT320" s="168" t="s">
        <v>168</v>
      </c>
      <c r="AU320" s="168" t="s">
        <v>88</v>
      </c>
      <c r="AY320" s="18" t="s">
        <v>166</v>
      </c>
      <c r="BE320" s="169">
        <f>IF(N320="základná",J320,0)</f>
        <v>0</v>
      </c>
      <c r="BF320" s="169">
        <f>IF(N320="znížená",J320,0)</f>
        <v>0</v>
      </c>
      <c r="BG320" s="169">
        <f>IF(N320="zákl. prenesená",J320,0)</f>
        <v>0</v>
      </c>
      <c r="BH320" s="169">
        <f>IF(N320="zníž. prenesená",J320,0)</f>
        <v>0</v>
      </c>
      <c r="BI320" s="169">
        <f>IF(N320="nulová",J320,0)</f>
        <v>0</v>
      </c>
      <c r="BJ320" s="18" t="s">
        <v>88</v>
      </c>
      <c r="BK320" s="170">
        <f>ROUND(I320*H320,3)</f>
        <v>0</v>
      </c>
      <c r="BL320" s="18" t="s">
        <v>249</v>
      </c>
      <c r="BM320" s="168" t="s">
        <v>1186</v>
      </c>
    </row>
    <row r="321" spans="1:65" s="13" customFormat="1">
      <c r="B321" s="171"/>
      <c r="D321" s="172" t="s">
        <v>174</v>
      </c>
      <c r="E321" s="173" t="s">
        <v>1</v>
      </c>
      <c r="F321" s="174" t="s">
        <v>1187</v>
      </c>
      <c r="H321" s="175">
        <v>3.1</v>
      </c>
      <c r="I321" s="176"/>
      <c r="L321" s="171"/>
      <c r="M321" s="177"/>
      <c r="N321" s="178"/>
      <c r="O321" s="178"/>
      <c r="P321" s="178"/>
      <c r="Q321" s="178"/>
      <c r="R321" s="178"/>
      <c r="S321" s="178"/>
      <c r="T321" s="179"/>
      <c r="AT321" s="173" t="s">
        <v>174</v>
      </c>
      <c r="AU321" s="173" t="s">
        <v>88</v>
      </c>
      <c r="AV321" s="13" t="s">
        <v>88</v>
      </c>
      <c r="AW321" s="13" t="s">
        <v>32</v>
      </c>
      <c r="AX321" s="13" t="s">
        <v>76</v>
      </c>
      <c r="AY321" s="173" t="s">
        <v>166</v>
      </c>
    </row>
    <row r="322" spans="1:65" s="13" customFormat="1">
      <c r="B322" s="171"/>
      <c r="D322" s="172" t="s">
        <v>174</v>
      </c>
      <c r="E322" s="173" t="s">
        <v>1</v>
      </c>
      <c r="F322" s="174" t="s">
        <v>1188</v>
      </c>
      <c r="H322" s="175">
        <v>3.7</v>
      </c>
      <c r="I322" s="176"/>
      <c r="L322" s="171"/>
      <c r="M322" s="177"/>
      <c r="N322" s="178"/>
      <c r="O322" s="178"/>
      <c r="P322" s="178"/>
      <c r="Q322" s="178"/>
      <c r="R322" s="178"/>
      <c r="S322" s="178"/>
      <c r="T322" s="179"/>
      <c r="AT322" s="173" t="s">
        <v>174</v>
      </c>
      <c r="AU322" s="173" t="s">
        <v>88</v>
      </c>
      <c r="AV322" s="13" t="s">
        <v>88</v>
      </c>
      <c r="AW322" s="13" t="s">
        <v>32</v>
      </c>
      <c r="AX322" s="13" t="s">
        <v>76</v>
      </c>
      <c r="AY322" s="173" t="s">
        <v>166</v>
      </c>
    </row>
    <row r="323" spans="1:65" s="13" customFormat="1">
      <c r="B323" s="171"/>
      <c r="D323" s="172" t="s">
        <v>174</v>
      </c>
      <c r="E323" s="173" t="s">
        <v>1</v>
      </c>
      <c r="F323" s="174" t="s">
        <v>1189</v>
      </c>
      <c r="H323" s="175">
        <v>3.7</v>
      </c>
      <c r="I323" s="176"/>
      <c r="L323" s="171"/>
      <c r="M323" s="177"/>
      <c r="N323" s="178"/>
      <c r="O323" s="178"/>
      <c r="P323" s="178"/>
      <c r="Q323" s="178"/>
      <c r="R323" s="178"/>
      <c r="S323" s="178"/>
      <c r="T323" s="179"/>
      <c r="AT323" s="173" t="s">
        <v>174</v>
      </c>
      <c r="AU323" s="173" t="s">
        <v>88</v>
      </c>
      <c r="AV323" s="13" t="s">
        <v>88</v>
      </c>
      <c r="AW323" s="13" t="s">
        <v>32</v>
      </c>
      <c r="AX323" s="13" t="s">
        <v>76</v>
      </c>
      <c r="AY323" s="173" t="s">
        <v>166</v>
      </c>
    </row>
    <row r="324" spans="1:65" s="14" customFormat="1">
      <c r="B324" s="190"/>
      <c r="D324" s="172" t="s">
        <v>174</v>
      </c>
      <c r="E324" s="191" t="s">
        <v>1</v>
      </c>
      <c r="F324" s="192" t="s">
        <v>239</v>
      </c>
      <c r="H324" s="193">
        <v>10.5</v>
      </c>
      <c r="I324" s="194"/>
      <c r="L324" s="190"/>
      <c r="M324" s="195"/>
      <c r="N324" s="196"/>
      <c r="O324" s="196"/>
      <c r="P324" s="196"/>
      <c r="Q324" s="196"/>
      <c r="R324" s="196"/>
      <c r="S324" s="196"/>
      <c r="T324" s="197"/>
      <c r="AT324" s="191" t="s">
        <v>174</v>
      </c>
      <c r="AU324" s="191" t="s">
        <v>88</v>
      </c>
      <c r="AV324" s="14" t="s">
        <v>172</v>
      </c>
      <c r="AW324" s="14" t="s">
        <v>32</v>
      </c>
      <c r="AX324" s="14" t="s">
        <v>83</v>
      </c>
      <c r="AY324" s="191" t="s">
        <v>166</v>
      </c>
    </row>
    <row r="325" spans="1:65" s="2" customFormat="1" ht="37.9" customHeight="1">
      <c r="A325" s="33"/>
      <c r="B325" s="156"/>
      <c r="C325" s="157" t="s">
        <v>515</v>
      </c>
      <c r="D325" s="157" t="s">
        <v>168</v>
      </c>
      <c r="E325" s="158" t="s">
        <v>1190</v>
      </c>
      <c r="F325" s="159" t="s">
        <v>1191</v>
      </c>
      <c r="G325" s="160" t="s">
        <v>215</v>
      </c>
      <c r="H325" s="161">
        <v>3.7</v>
      </c>
      <c r="I325" s="162"/>
      <c r="J325" s="161">
        <f>ROUND(I325*H325,3)</f>
        <v>0</v>
      </c>
      <c r="K325" s="163"/>
      <c r="L325" s="34"/>
      <c r="M325" s="164" t="s">
        <v>1</v>
      </c>
      <c r="N325" s="165" t="s">
        <v>42</v>
      </c>
      <c r="O325" s="62"/>
      <c r="P325" s="166">
        <f>O325*H325</f>
        <v>0</v>
      </c>
      <c r="Q325" s="166">
        <v>1.9220000000000001E-3</v>
      </c>
      <c r="R325" s="166">
        <f>Q325*H325</f>
        <v>7.1114000000000004E-3</v>
      </c>
      <c r="S325" s="166">
        <v>0</v>
      </c>
      <c r="T325" s="167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68" t="s">
        <v>249</v>
      </c>
      <c r="AT325" s="168" t="s">
        <v>168</v>
      </c>
      <c r="AU325" s="168" t="s">
        <v>88</v>
      </c>
      <c r="AY325" s="18" t="s">
        <v>166</v>
      </c>
      <c r="BE325" s="169">
        <f>IF(N325="základná",J325,0)</f>
        <v>0</v>
      </c>
      <c r="BF325" s="169">
        <f>IF(N325="znížená",J325,0)</f>
        <v>0</v>
      </c>
      <c r="BG325" s="169">
        <f>IF(N325="zákl. prenesená",J325,0)</f>
        <v>0</v>
      </c>
      <c r="BH325" s="169">
        <f>IF(N325="zníž. prenesená",J325,0)</f>
        <v>0</v>
      </c>
      <c r="BI325" s="169">
        <f>IF(N325="nulová",J325,0)</f>
        <v>0</v>
      </c>
      <c r="BJ325" s="18" t="s">
        <v>88</v>
      </c>
      <c r="BK325" s="170">
        <f>ROUND(I325*H325,3)</f>
        <v>0</v>
      </c>
      <c r="BL325" s="18" t="s">
        <v>249</v>
      </c>
      <c r="BM325" s="168" t="s">
        <v>1192</v>
      </c>
    </row>
    <row r="326" spans="1:65" s="13" customFormat="1">
      <c r="B326" s="171"/>
      <c r="D326" s="172" t="s">
        <v>174</v>
      </c>
      <c r="E326" s="173" t="s">
        <v>1</v>
      </c>
      <c r="F326" s="174" t="s">
        <v>1193</v>
      </c>
      <c r="H326" s="175">
        <v>3.7</v>
      </c>
      <c r="I326" s="176"/>
      <c r="L326" s="171"/>
      <c r="M326" s="177"/>
      <c r="N326" s="178"/>
      <c r="O326" s="178"/>
      <c r="P326" s="178"/>
      <c r="Q326" s="178"/>
      <c r="R326" s="178"/>
      <c r="S326" s="178"/>
      <c r="T326" s="179"/>
      <c r="AT326" s="173" t="s">
        <v>174</v>
      </c>
      <c r="AU326" s="173" t="s">
        <v>88</v>
      </c>
      <c r="AV326" s="13" t="s">
        <v>88</v>
      </c>
      <c r="AW326" s="13" t="s">
        <v>32</v>
      </c>
      <c r="AX326" s="13" t="s">
        <v>83</v>
      </c>
      <c r="AY326" s="173" t="s">
        <v>166</v>
      </c>
    </row>
    <row r="327" spans="1:65" s="2" customFormat="1" ht="21.75" customHeight="1">
      <c r="A327" s="33"/>
      <c r="B327" s="156"/>
      <c r="C327" s="180" t="s">
        <v>540</v>
      </c>
      <c r="D327" s="180" t="s">
        <v>200</v>
      </c>
      <c r="E327" s="181" t="s">
        <v>1194</v>
      </c>
      <c r="F327" s="182" t="s">
        <v>1195</v>
      </c>
      <c r="G327" s="183" t="s">
        <v>171</v>
      </c>
      <c r="H327" s="184">
        <v>10.327999999999999</v>
      </c>
      <c r="I327" s="185"/>
      <c r="J327" s="184">
        <f>ROUND(I327*H327,3)</f>
        <v>0</v>
      </c>
      <c r="K327" s="186"/>
      <c r="L327" s="187"/>
      <c r="M327" s="188" t="s">
        <v>1</v>
      </c>
      <c r="N327" s="189" t="s">
        <v>42</v>
      </c>
      <c r="O327" s="62"/>
      <c r="P327" s="166">
        <f>O327*H327</f>
        <v>0</v>
      </c>
      <c r="Q327" s="166">
        <v>9.2999999999999992E-3</v>
      </c>
      <c r="R327" s="166">
        <f>Q327*H327</f>
        <v>9.605039999999998E-2</v>
      </c>
      <c r="S327" s="166">
        <v>0</v>
      </c>
      <c r="T327" s="167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68" t="s">
        <v>408</v>
      </c>
      <c r="AT327" s="168" t="s">
        <v>200</v>
      </c>
      <c r="AU327" s="168" t="s">
        <v>88</v>
      </c>
      <c r="AY327" s="18" t="s">
        <v>166</v>
      </c>
      <c r="BE327" s="169">
        <f>IF(N327="základná",J327,0)</f>
        <v>0</v>
      </c>
      <c r="BF327" s="169">
        <f>IF(N327="znížená",J327,0)</f>
        <v>0</v>
      </c>
      <c r="BG327" s="169">
        <f>IF(N327="zákl. prenesená",J327,0)</f>
        <v>0</v>
      </c>
      <c r="BH327" s="169">
        <f>IF(N327="zníž. prenesená",J327,0)</f>
        <v>0</v>
      </c>
      <c r="BI327" s="169">
        <f>IF(N327="nulová",J327,0)</f>
        <v>0</v>
      </c>
      <c r="BJ327" s="18" t="s">
        <v>88</v>
      </c>
      <c r="BK327" s="170">
        <f>ROUND(I327*H327,3)</f>
        <v>0</v>
      </c>
      <c r="BL327" s="18" t="s">
        <v>249</v>
      </c>
      <c r="BM327" s="168" t="s">
        <v>1196</v>
      </c>
    </row>
    <row r="328" spans="1:65" s="13" customFormat="1">
      <c r="B328" s="171"/>
      <c r="D328" s="172" t="s">
        <v>174</v>
      </c>
      <c r="E328" s="173" t="s">
        <v>1</v>
      </c>
      <c r="F328" s="174" t="s">
        <v>1197</v>
      </c>
      <c r="H328" s="175">
        <v>2.17</v>
      </c>
      <c r="I328" s="176"/>
      <c r="L328" s="171"/>
      <c r="M328" s="177"/>
      <c r="N328" s="178"/>
      <c r="O328" s="178"/>
      <c r="P328" s="178"/>
      <c r="Q328" s="178"/>
      <c r="R328" s="178"/>
      <c r="S328" s="178"/>
      <c r="T328" s="179"/>
      <c r="AT328" s="173" t="s">
        <v>174</v>
      </c>
      <c r="AU328" s="173" t="s">
        <v>88</v>
      </c>
      <c r="AV328" s="13" t="s">
        <v>88</v>
      </c>
      <c r="AW328" s="13" t="s">
        <v>32</v>
      </c>
      <c r="AX328" s="13" t="s">
        <v>76</v>
      </c>
      <c r="AY328" s="173" t="s">
        <v>166</v>
      </c>
    </row>
    <row r="329" spans="1:65" s="13" customFormat="1">
      <c r="B329" s="171"/>
      <c r="D329" s="172" t="s">
        <v>174</v>
      </c>
      <c r="E329" s="173" t="s">
        <v>1</v>
      </c>
      <c r="F329" s="174" t="s">
        <v>1198</v>
      </c>
      <c r="H329" s="175">
        <v>2.7749999999999999</v>
      </c>
      <c r="I329" s="176"/>
      <c r="L329" s="171"/>
      <c r="M329" s="177"/>
      <c r="N329" s="178"/>
      <c r="O329" s="178"/>
      <c r="P329" s="178"/>
      <c r="Q329" s="178"/>
      <c r="R329" s="178"/>
      <c r="S329" s="178"/>
      <c r="T329" s="179"/>
      <c r="AT329" s="173" t="s">
        <v>174</v>
      </c>
      <c r="AU329" s="173" t="s">
        <v>88</v>
      </c>
      <c r="AV329" s="13" t="s">
        <v>88</v>
      </c>
      <c r="AW329" s="13" t="s">
        <v>32</v>
      </c>
      <c r="AX329" s="13" t="s">
        <v>76</v>
      </c>
      <c r="AY329" s="173" t="s">
        <v>166</v>
      </c>
    </row>
    <row r="330" spans="1:65" s="13" customFormat="1">
      <c r="B330" s="171"/>
      <c r="D330" s="172" t="s">
        <v>174</v>
      </c>
      <c r="E330" s="173" t="s">
        <v>1</v>
      </c>
      <c r="F330" s="174" t="s">
        <v>1199</v>
      </c>
      <c r="H330" s="175">
        <v>2.96</v>
      </c>
      <c r="I330" s="176"/>
      <c r="L330" s="171"/>
      <c r="M330" s="177"/>
      <c r="N330" s="178"/>
      <c r="O330" s="178"/>
      <c r="P330" s="178"/>
      <c r="Q330" s="178"/>
      <c r="R330" s="178"/>
      <c r="S330" s="178"/>
      <c r="T330" s="179"/>
      <c r="AT330" s="173" t="s">
        <v>174</v>
      </c>
      <c r="AU330" s="173" t="s">
        <v>88</v>
      </c>
      <c r="AV330" s="13" t="s">
        <v>88</v>
      </c>
      <c r="AW330" s="13" t="s">
        <v>32</v>
      </c>
      <c r="AX330" s="13" t="s">
        <v>76</v>
      </c>
      <c r="AY330" s="173" t="s">
        <v>166</v>
      </c>
    </row>
    <row r="331" spans="1:65" s="13" customFormat="1">
      <c r="B331" s="171"/>
      <c r="D331" s="172" t="s">
        <v>174</v>
      </c>
      <c r="E331" s="173" t="s">
        <v>1</v>
      </c>
      <c r="F331" s="174" t="s">
        <v>1200</v>
      </c>
      <c r="H331" s="175">
        <v>2.2200000000000002</v>
      </c>
      <c r="I331" s="176"/>
      <c r="L331" s="171"/>
      <c r="M331" s="177"/>
      <c r="N331" s="178"/>
      <c r="O331" s="178"/>
      <c r="P331" s="178"/>
      <c r="Q331" s="178"/>
      <c r="R331" s="178"/>
      <c r="S331" s="178"/>
      <c r="T331" s="179"/>
      <c r="AT331" s="173" t="s">
        <v>174</v>
      </c>
      <c r="AU331" s="173" t="s">
        <v>88</v>
      </c>
      <c r="AV331" s="13" t="s">
        <v>88</v>
      </c>
      <c r="AW331" s="13" t="s">
        <v>32</v>
      </c>
      <c r="AX331" s="13" t="s">
        <v>76</v>
      </c>
      <c r="AY331" s="173" t="s">
        <v>166</v>
      </c>
    </row>
    <row r="332" spans="1:65" s="14" customFormat="1">
      <c r="B332" s="190"/>
      <c r="D332" s="172" t="s">
        <v>174</v>
      </c>
      <c r="E332" s="191" t="s">
        <v>1</v>
      </c>
      <c r="F332" s="192" t="s">
        <v>239</v>
      </c>
      <c r="H332" s="193">
        <v>10.125</v>
      </c>
      <c r="I332" s="194"/>
      <c r="L332" s="190"/>
      <c r="M332" s="195"/>
      <c r="N332" s="196"/>
      <c r="O332" s="196"/>
      <c r="P332" s="196"/>
      <c r="Q332" s="196"/>
      <c r="R332" s="196"/>
      <c r="S332" s="196"/>
      <c r="T332" s="197"/>
      <c r="AT332" s="191" t="s">
        <v>174</v>
      </c>
      <c r="AU332" s="191" t="s">
        <v>88</v>
      </c>
      <c r="AV332" s="14" t="s">
        <v>172</v>
      </c>
      <c r="AW332" s="14" t="s">
        <v>32</v>
      </c>
      <c r="AX332" s="14" t="s">
        <v>83</v>
      </c>
      <c r="AY332" s="191" t="s">
        <v>166</v>
      </c>
    </row>
    <row r="333" spans="1:65" s="13" customFormat="1">
      <c r="B333" s="171"/>
      <c r="D333" s="172" t="s">
        <v>174</v>
      </c>
      <c r="F333" s="174" t="s">
        <v>1201</v>
      </c>
      <c r="H333" s="175">
        <v>10.327999999999999</v>
      </c>
      <c r="I333" s="176"/>
      <c r="L333" s="171"/>
      <c r="M333" s="177"/>
      <c r="N333" s="178"/>
      <c r="O333" s="178"/>
      <c r="P333" s="178"/>
      <c r="Q333" s="178"/>
      <c r="R333" s="178"/>
      <c r="S333" s="178"/>
      <c r="T333" s="179"/>
      <c r="AT333" s="173" t="s">
        <v>174</v>
      </c>
      <c r="AU333" s="173" t="s">
        <v>88</v>
      </c>
      <c r="AV333" s="13" t="s">
        <v>88</v>
      </c>
      <c r="AW333" s="13" t="s">
        <v>3</v>
      </c>
      <c r="AX333" s="13" t="s">
        <v>83</v>
      </c>
      <c r="AY333" s="173" t="s">
        <v>166</v>
      </c>
    </row>
    <row r="334" spans="1:65" s="2" customFormat="1" ht="24.2" customHeight="1">
      <c r="A334" s="33"/>
      <c r="B334" s="156"/>
      <c r="C334" s="157" t="s">
        <v>544</v>
      </c>
      <c r="D334" s="157" t="s">
        <v>168</v>
      </c>
      <c r="E334" s="158" t="s">
        <v>1202</v>
      </c>
      <c r="F334" s="159" t="s">
        <v>1203</v>
      </c>
      <c r="G334" s="160" t="s">
        <v>221</v>
      </c>
      <c r="H334" s="161">
        <v>5</v>
      </c>
      <c r="I334" s="162"/>
      <c r="J334" s="161">
        <f>ROUND(I334*H334,3)</f>
        <v>0</v>
      </c>
      <c r="K334" s="163"/>
      <c r="L334" s="34"/>
      <c r="M334" s="164" t="s">
        <v>1</v>
      </c>
      <c r="N334" s="165" t="s">
        <v>42</v>
      </c>
      <c r="O334" s="62"/>
      <c r="P334" s="166">
        <f>O334*H334</f>
        <v>0</v>
      </c>
      <c r="Q334" s="166">
        <v>2.2800000000000001E-4</v>
      </c>
      <c r="R334" s="166">
        <f>Q334*H334</f>
        <v>1.14E-3</v>
      </c>
      <c r="S334" s="166">
        <v>0</v>
      </c>
      <c r="T334" s="167">
        <f>S334*H334</f>
        <v>0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68" t="s">
        <v>249</v>
      </c>
      <c r="AT334" s="168" t="s">
        <v>168</v>
      </c>
      <c r="AU334" s="168" t="s">
        <v>88</v>
      </c>
      <c r="AY334" s="18" t="s">
        <v>166</v>
      </c>
      <c r="BE334" s="169">
        <f>IF(N334="základná",J334,0)</f>
        <v>0</v>
      </c>
      <c r="BF334" s="169">
        <f>IF(N334="znížená",J334,0)</f>
        <v>0</v>
      </c>
      <c r="BG334" s="169">
        <f>IF(N334="zákl. prenesená",J334,0)</f>
        <v>0</v>
      </c>
      <c r="BH334" s="169">
        <f>IF(N334="zníž. prenesená",J334,0)</f>
        <v>0</v>
      </c>
      <c r="BI334" s="169">
        <f>IF(N334="nulová",J334,0)</f>
        <v>0</v>
      </c>
      <c r="BJ334" s="18" t="s">
        <v>88</v>
      </c>
      <c r="BK334" s="170">
        <f>ROUND(I334*H334,3)</f>
        <v>0</v>
      </c>
      <c r="BL334" s="18" t="s">
        <v>249</v>
      </c>
      <c r="BM334" s="168" t="s">
        <v>1204</v>
      </c>
    </row>
    <row r="335" spans="1:65" s="13" customFormat="1">
      <c r="B335" s="171"/>
      <c r="D335" s="172" t="s">
        <v>174</v>
      </c>
      <c r="E335" s="173" t="s">
        <v>1</v>
      </c>
      <c r="F335" s="174" t="s">
        <v>1205</v>
      </c>
      <c r="H335" s="175">
        <v>5</v>
      </c>
      <c r="I335" s="176"/>
      <c r="L335" s="171"/>
      <c r="M335" s="177"/>
      <c r="N335" s="178"/>
      <c r="O335" s="178"/>
      <c r="P335" s="178"/>
      <c r="Q335" s="178"/>
      <c r="R335" s="178"/>
      <c r="S335" s="178"/>
      <c r="T335" s="179"/>
      <c r="AT335" s="173" t="s">
        <v>174</v>
      </c>
      <c r="AU335" s="173" t="s">
        <v>88</v>
      </c>
      <c r="AV335" s="13" t="s">
        <v>88</v>
      </c>
      <c r="AW335" s="13" t="s">
        <v>32</v>
      </c>
      <c r="AX335" s="13" t="s">
        <v>83</v>
      </c>
      <c r="AY335" s="173" t="s">
        <v>166</v>
      </c>
    </row>
    <row r="336" spans="1:65" s="2" customFormat="1" ht="24.2" customHeight="1">
      <c r="A336" s="33"/>
      <c r="B336" s="156"/>
      <c r="C336" s="180" t="s">
        <v>548</v>
      </c>
      <c r="D336" s="180" t="s">
        <v>200</v>
      </c>
      <c r="E336" s="181" t="s">
        <v>1206</v>
      </c>
      <c r="F336" s="182" t="s">
        <v>1207</v>
      </c>
      <c r="G336" s="183" t="s">
        <v>221</v>
      </c>
      <c r="H336" s="184">
        <v>5</v>
      </c>
      <c r="I336" s="185"/>
      <c r="J336" s="184">
        <f>ROUND(I336*H336,3)</f>
        <v>0</v>
      </c>
      <c r="K336" s="186"/>
      <c r="L336" s="187"/>
      <c r="M336" s="188" t="s">
        <v>1</v>
      </c>
      <c r="N336" s="189" t="s">
        <v>42</v>
      </c>
      <c r="O336" s="62"/>
      <c r="P336" s="166">
        <f>O336*H336</f>
        <v>0</v>
      </c>
      <c r="Q336" s="166">
        <v>1.4E-3</v>
      </c>
      <c r="R336" s="166">
        <f>Q336*H336</f>
        <v>7.0000000000000001E-3</v>
      </c>
      <c r="S336" s="166">
        <v>0</v>
      </c>
      <c r="T336" s="167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68" t="s">
        <v>408</v>
      </c>
      <c r="AT336" s="168" t="s">
        <v>200</v>
      </c>
      <c r="AU336" s="168" t="s">
        <v>88</v>
      </c>
      <c r="AY336" s="18" t="s">
        <v>166</v>
      </c>
      <c r="BE336" s="169">
        <f>IF(N336="základná",J336,0)</f>
        <v>0</v>
      </c>
      <c r="BF336" s="169">
        <f>IF(N336="znížená",J336,0)</f>
        <v>0</v>
      </c>
      <c r="BG336" s="169">
        <f>IF(N336="zákl. prenesená",J336,0)</f>
        <v>0</v>
      </c>
      <c r="BH336" s="169">
        <f>IF(N336="zníž. prenesená",J336,0)</f>
        <v>0</v>
      </c>
      <c r="BI336" s="169">
        <f>IF(N336="nulová",J336,0)</f>
        <v>0</v>
      </c>
      <c r="BJ336" s="18" t="s">
        <v>88</v>
      </c>
      <c r="BK336" s="170">
        <f>ROUND(I336*H336,3)</f>
        <v>0</v>
      </c>
      <c r="BL336" s="18" t="s">
        <v>249</v>
      </c>
      <c r="BM336" s="168" t="s">
        <v>1208</v>
      </c>
    </row>
    <row r="337" spans="1:65" s="2" customFormat="1" ht="16.5" customHeight="1">
      <c r="A337" s="33"/>
      <c r="B337" s="156"/>
      <c r="C337" s="157" t="s">
        <v>554</v>
      </c>
      <c r="D337" s="157" t="s">
        <v>168</v>
      </c>
      <c r="E337" s="158" t="s">
        <v>1209</v>
      </c>
      <c r="F337" s="159" t="s">
        <v>1210</v>
      </c>
      <c r="G337" s="160" t="s">
        <v>221</v>
      </c>
      <c r="H337" s="161">
        <v>3</v>
      </c>
      <c r="I337" s="162"/>
      <c r="J337" s="161">
        <f>ROUND(I337*H337,3)</f>
        <v>0</v>
      </c>
      <c r="K337" s="163"/>
      <c r="L337" s="34"/>
      <c r="M337" s="164" t="s">
        <v>1</v>
      </c>
      <c r="N337" s="165" t="s">
        <v>42</v>
      </c>
      <c r="O337" s="62"/>
      <c r="P337" s="166">
        <f>O337*H337</f>
        <v>0</v>
      </c>
      <c r="Q337" s="166">
        <v>4.5287679999999999E-3</v>
      </c>
      <c r="R337" s="166">
        <f>Q337*H337</f>
        <v>1.3586304E-2</v>
      </c>
      <c r="S337" s="166">
        <v>0</v>
      </c>
      <c r="T337" s="167">
        <f>S337*H337</f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68" t="s">
        <v>249</v>
      </c>
      <c r="AT337" s="168" t="s">
        <v>168</v>
      </c>
      <c r="AU337" s="168" t="s">
        <v>88</v>
      </c>
      <c r="AY337" s="18" t="s">
        <v>166</v>
      </c>
      <c r="BE337" s="169">
        <f>IF(N337="základná",J337,0)</f>
        <v>0</v>
      </c>
      <c r="BF337" s="169">
        <f>IF(N337="znížená",J337,0)</f>
        <v>0</v>
      </c>
      <c r="BG337" s="169">
        <f>IF(N337="zákl. prenesená",J337,0)</f>
        <v>0</v>
      </c>
      <c r="BH337" s="169">
        <f>IF(N337="zníž. prenesená",J337,0)</f>
        <v>0</v>
      </c>
      <c r="BI337" s="169">
        <f>IF(N337="nulová",J337,0)</f>
        <v>0</v>
      </c>
      <c r="BJ337" s="18" t="s">
        <v>88</v>
      </c>
      <c r="BK337" s="170">
        <f>ROUND(I337*H337,3)</f>
        <v>0</v>
      </c>
      <c r="BL337" s="18" t="s">
        <v>249</v>
      </c>
      <c r="BM337" s="168" t="s">
        <v>1211</v>
      </c>
    </row>
    <row r="338" spans="1:65" s="13" customFormat="1">
      <c r="B338" s="171"/>
      <c r="D338" s="172" t="s">
        <v>174</v>
      </c>
      <c r="E338" s="173" t="s">
        <v>1</v>
      </c>
      <c r="F338" s="174" t="s">
        <v>1212</v>
      </c>
      <c r="H338" s="175">
        <v>3</v>
      </c>
      <c r="I338" s="176"/>
      <c r="L338" s="171"/>
      <c r="M338" s="177"/>
      <c r="N338" s="178"/>
      <c r="O338" s="178"/>
      <c r="P338" s="178"/>
      <c r="Q338" s="178"/>
      <c r="R338" s="178"/>
      <c r="S338" s="178"/>
      <c r="T338" s="179"/>
      <c r="AT338" s="173" t="s">
        <v>174</v>
      </c>
      <c r="AU338" s="173" t="s">
        <v>88</v>
      </c>
      <c r="AV338" s="13" t="s">
        <v>88</v>
      </c>
      <c r="AW338" s="13" t="s">
        <v>32</v>
      </c>
      <c r="AX338" s="13" t="s">
        <v>83</v>
      </c>
      <c r="AY338" s="173" t="s">
        <v>166</v>
      </c>
    </row>
    <row r="339" spans="1:65" s="2" customFormat="1" ht="16.5" customHeight="1">
      <c r="A339" s="33"/>
      <c r="B339" s="156"/>
      <c r="C339" s="157" t="s">
        <v>559</v>
      </c>
      <c r="D339" s="157" t="s">
        <v>168</v>
      </c>
      <c r="E339" s="158" t="s">
        <v>1213</v>
      </c>
      <c r="F339" s="159" t="s">
        <v>1214</v>
      </c>
      <c r="G339" s="160" t="s">
        <v>221</v>
      </c>
      <c r="H339" s="161">
        <v>12</v>
      </c>
      <c r="I339" s="162"/>
      <c r="J339" s="161">
        <f>ROUND(I339*H339,3)</f>
        <v>0</v>
      </c>
      <c r="K339" s="163"/>
      <c r="L339" s="34"/>
      <c r="M339" s="164" t="s">
        <v>1</v>
      </c>
      <c r="N339" s="165" t="s">
        <v>42</v>
      </c>
      <c r="O339" s="62"/>
      <c r="P339" s="166">
        <f>O339*H339</f>
        <v>0</v>
      </c>
      <c r="Q339" s="166">
        <v>2.76E-5</v>
      </c>
      <c r="R339" s="166">
        <f>Q339*H339</f>
        <v>3.3120000000000003E-4</v>
      </c>
      <c r="S339" s="166">
        <v>0</v>
      </c>
      <c r="T339" s="167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68" t="s">
        <v>249</v>
      </c>
      <c r="AT339" s="168" t="s">
        <v>168</v>
      </c>
      <c r="AU339" s="168" t="s">
        <v>88</v>
      </c>
      <c r="AY339" s="18" t="s">
        <v>166</v>
      </c>
      <c r="BE339" s="169">
        <f>IF(N339="základná",J339,0)</f>
        <v>0</v>
      </c>
      <c r="BF339" s="169">
        <f>IF(N339="znížená",J339,0)</f>
        <v>0</v>
      </c>
      <c r="BG339" s="169">
        <f>IF(N339="zákl. prenesená",J339,0)</f>
        <v>0</v>
      </c>
      <c r="BH339" s="169">
        <f>IF(N339="zníž. prenesená",J339,0)</f>
        <v>0</v>
      </c>
      <c r="BI339" s="169">
        <f>IF(N339="nulová",J339,0)</f>
        <v>0</v>
      </c>
      <c r="BJ339" s="18" t="s">
        <v>88</v>
      </c>
      <c r="BK339" s="170">
        <f>ROUND(I339*H339,3)</f>
        <v>0</v>
      </c>
      <c r="BL339" s="18" t="s">
        <v>249</v>
      </c>
      <c r="BM339" s="168" t="s">
        <v>1215</v>
      </c>
    </row>
    <row r="340" spans="1:65" s="13" customFormat="1">
      <c r="B340" s="171"/>
      <c r="D340" s="172" t="s">
        <v>174</v>
      </c>
      <c r="E340" s="173" t="s">
        <v>1</v>
      </c>
      <c r="F340" s="174" t="s">
        <v>1216</v>
      </c>
      <c r="H340" s="175">
        <v>12</v>
      </c>
      <c r="I340" s="176"/>
      <c r="L340" s="171"/>
      <c r="M340" s="177"/>
      <c r="N340" s="178"/>
      <c r="O340" s="178"/>
      <c r="P340" s="178"/>
      <c r="Q340" s="178"/>
      <c r="R340" s="178"/>
      <c r="S340" s="178"/>
      <c r="T340" s="179"/>
      <c r="AT340" s="173" t="s">
        <v>174</v>
      </c>
      <c r="AU340" s="173" t="s">
        <v>88</v>
      </c>
      <c r="AV340" s="13" t="s">
        <v>88</v>
      </c>
      <c r="AW340" s="13" t="s">
        <v>32</v>
      </c>
      <c r="AX340" s="13" t="s">
        <v>83</v>
      </c>
      <c r="AY340" s="173" t="s">
        <v>166</v>
      </c>
    </row>
    <row r="341" spans="1:65" s="2" customFormat="1" ht="16.5" customHeight="1">
      <c r="A341" s="33"/>
      <c r="B341" s="156"/>
      <c r="C341" s="157" t="s">
        <v>564</v>
      </c>
      <c r="D341" s="157" t="s">
        <v>168</v>
      </c>
      <c r="E341" s="158" t="s">
        <v>1217</v>
      </c>
      <c r="F341" s="159" t="s">
        <v>1218</v>
      </c>
      <c r="G341" s="160" t="s">
        <v>221</v>
      </c>
      <c r="H341" s="161">
        <v>13</v>
      </c>
      <c r="I341" s="162"/>
      <c r="J341" s="161">
        <f>ROUND(I341*H341,3)</f>
        <v>0</v>
      </c>
      <c r="K341" s="163"/>
      <c r="L341" s="34"/>
      <c r="M341" s="164" t="s">
        <v>1</v>
      </c>
      <c r="N341" s="165" t="s">
        <v>42</v>
      </c>
      <c r="O341" s="62"/>
      <c r="P341" s="166">
        <f>O341*H341</f>
        <v>0</v>
      </c>
      <c r="Q341" s="166">
        <v>2.76E-5</v>
      </c>
      <c r="R341" s="166">
        <f>Q341*H341</f>
        <v>3.5879999999999999E-4</v>
      </c>
      <c r="S341" s="166">
        <v>0</v>
      </c>
      <c r="T341" s="167">
        <f>S341*H341</f>
        <v>0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68" t="s">
        <v>249</v>
      </c>
      <c r="AT341" s="168" t="s">
        <v>168</v>
      </c>
      <c r="AU341" s="168" t="s">
        <v>88</v>
      </c>
      <c r="AY341" s="18" t="s">
        <v>166</v>
      </c>
      <c r="BE341" s="169">
        <f>IF(N341="základná",J341,0)</f>
        <v>0</v>
      </c>
      <c r="BF341" s="169">
        <f>IF(N341="znížená",J341,0)</f>
        <v>0</v>
      </c>
      <c r="BG341" s="169">
        <f>IF(N341="zákl. prenesená",J341,0)</f>
        <v>0</v>
      </c>
      <c r="BH341" s="169">
        <f>IF(N341="zníž. prenesená",J341,0)</f>
        <v>0</v>
      </c>
      <c r="BI341" s="169">
        <f>IF(N341="nulová",J341,0)</f>
        <v>0</v>
      </c>
      <c r="BJ341" s="18" t="s">
        <v>88</v>
      </c>
      <c r="BK341" s="170">
        <f>ROUND(I341*H341,3)</f>
        <v>0</v>
      </c>
      <c r="BL341" s="18" t="s">
        <v>249</v>
      </c>
      <c r="BM341" s="168" t="s">
        <v>1219</v>
      </c>
    </row>
    <row r="342" spans="1:65" s="13" customFormat="1">
      <c r="B342" s="171"/>
      <c r="D342" s="172" t="s">
        <v>174</v>
      </c>
      <c r="E342" s="173" t="s">
        <v>1</v>
      </c>
      <c r="F342" s="174" t="s">
        <v>1220</v>
      </c>
      <c r="H342" s="175">
        <v>13</v>
      </c>
      <c r="I342" s="176"/>
      <c r="L342" s="171"/>
      <c r="M342" s="177"/>
      <c r="N342" s="178"/>
      <c r="O342" s="178"/>
      <c r="P342" s="178"/>
      <c r="Q342" s="178"/>
      <c r="R342" s="178"/>
      <c r="S342" s="178"/>
      <c r="T342" s="179"/>
      <c r="AT342" s="173" t="s">
        <v>174</v>
      </c>
      <c r="AU342" s="173" t="s">
        <v>88</v>
      </c>
      <c r="AV342" s="13" t="s">
        <v>88</v>
      </c>
      <c r="AW342" s="13" t="s">
        <v>32</v>
      </c>
      <c r="AX342" s="13" t="s">
        <v>83</v>
      </c>
      <c r="AY342" s="173" t="s">
        <v>166</v>
      </c>
    </row>
    <row r="343" spans="1:65" s="2" customFormat="1" ht="21.75" customHeight="1">
      <c r="A343" s="33"/>
      <c r="B343" s="156"/>
      <c r="C343" s="157" t="s">
        <v>568</v>
      </c>
      <c r="D343" s="157" t="s">
        <v>168</v>
      </c>
      <c r="E343" s="158" t="s">
        <v>1221</v>
      </c>
      <c r="F343" s="159" t="s">
        <v>1222</v>
      </c>
      <c r="G343" s="160" t="s">
        <v>221</v>
      </c>
      <c r="H343" s="161">
        <v>17</v>
      </c>
      <c r="I343" s="162"/>
      <c r="J343" s="161">
        <f>ROUND(I343*H343,3)</f>
        <v>0</v>
      </c>
      <c r="K343" s="163"/>
      <c r="L343" s="34"/>
      <c r="M343" s="164" t="s">
        <v>1</v>
      </c>
      <c r="N343" s="165" t="s">
        <v>42</v>
      </c>
      <c r="O343" s="62"/>
      <c r="P343" s="166">
        <f>O343*H343</f>
        <v>0</v>
      </c>
      <c r="Q343" s="166">
        <v>2.76E-5</v>
      </c>
      <c r="R343" s="166">
        <f>Q343*H343</f>
        <v>4.6920000000000002E-4</v>
      </c>
      <c r="S343" s="166">
        <v>0</v>
      </c>
      <c r="T343" s="167">
        <f>S343*H343</f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68" t="s">
        <v>249</v>
      </c>
      <c r="AT343" s="168" t="s">
        <v>168</v>
      </c>
      <c r="AU343" s="168" t="s">
        <v>88</v>
      </c>
      <c r="AY343" s="18" t="s">
        <v>166</v>
      </c>
      <c r="BE343" s="169">
        <f>IF(N343="základná",J343,0)</f>
        <v>0</v>
      </c>
      <c r="BF343" s="169">
        <f>IF(N343="znížená",J343,0)</f>
        <v>0</v>
      </c>
      <c r="BG343" s="169">
        <f>IF(N343="zákl. prenesená",J343,0)</f>
        <v>0</v>
      </c>
      <c r="BH343" s="169">
        <f>IF(N343="zníž. prenesená",J343,0)</f>
        <v>0</v>
      </c>
      <c r="BI343" s="169">
        <f>IF(N343="nulová",J343,0)</f>
        <v>0</v>
      </c>
      <c r="BJ343" s="18" t="s">
        <v>88</v>
      </c>
      <c r="BK343" s="170">
        <f>ROUND(I343*H343,3)</f>
        <v>0</v>
      </c>
      <c r="BL343" s="18" t="s">
        <v>249</v>
      </c>
      <c r="BM343" s="168" t="s">
        <v>1223</v>
      </c>
    </row>
    <row r="344" spans="1:65" s="13" customFormat="1">
      <c r="B344" s="171"/>
      <c r="D344" s="172" t="s">
        <v>174</v>
      </c>
      <c r="E344" s="173" t="s">
        <v>1</v>
      </c>
      <c r="F344" s="174" t="s">
        <v>1224</v>
      </c>
      <c r="H344" s="175">
        <v>13</v>
      </c>
      <c r="I344" s="176"/>
      <c r="L344" s="171"/>
      <c r="M344" s="177"/>
      <c r="N344" s="178"/>
      <c r="O344" s="178"/>
      <c r="P344" s="178"/>
      <c r="Q344" s="178"/>
      <c r="R344" s="178"/>
      <c r="S344" s="178"/>
      <c r="T344" s="179"/>
      <c r="AT344" s="173" t="s">
        <v>174</v>
      </c>
      <c r="AU344" s="173" t="s">
        <v>88</v>
      </c>
      <c r="AV344" s="13" t="s">
        <v>88</v>
      </c>
      <c r="AW344" s="13" t="s">
        <v>32</v>
      </c>
      <c r="AX344" s="13" t="s">
        <v>76</v>
      </c>
      <c r="AY344" s="173" t="s">
        <v>166</v>
      </c>
    </row>
    <row r="345" spans="1:65" s="13" customFormat="1">
      <c r="B345" s="171"/>
      <c r="D345" s="172" t="s">
        <v>174</v>
      </c>
      <c r="E345" s="173" t="s">
        <v>1</v>
      </c>
      <c r="F345" s="174" t="s">
        <v>1225</v>
      </c>
      <c r="H345" s="175">
        <v>4</v>
      </c>
      <c r="I345" s="176"/>
      <c r="L345" s="171"/>
      <c r="M345" s="177"/>
      <c r="N345" s="178"/>
      <c r="O345" s="178"/>
      <c r="P345" s="178"/>
      <c r="Q345" s="178"/>
      <c r="R345" s="178"/>
      <c r="S345" s="178"/>
      <c r="T345" s="179"/>
      <c r="AT345" s="173" t="s">
        <v>174</v>
      </c>
      <c r="AU345" s="173" t="s">
        <v>88</v>
      </c>
      <c r="AV345" s="13" t="s">
        <v>88</v>
      </c>
      <c r="AW345" s="13" t="s">
        <v>32</v>
      </c>
      <c r="AX345" s="13" t="s">
        <v>76</v>
      </c>
      <c r="AY345" s="173" t="s">
        <v>166</v>
      </c>
    </row>
    <row r="346" spans="1:65" s="14" customFormat="1">
      <c r="B346" s="190"/>
      <c r="D346" s="172" t="s">
        <v>174</v>
      </c>
      <c r="E346" s="191" t="s">
        <v>1</v>
      </c>
      <c r="F346" s="192" t="s">
        <v>239</v>
      </c>
      <c r="H346" s="193">
        <v>17</v>
      </c>
      <c r="I346" s="194"/>
      <c r="L346" s="190"/>
      <c r="M346" s="195"/>
      <c r="N346" s="196"/>
      <c r="O346" s="196"/>
      <c r="P346" s="196"/>
      <c r="Q346" s="196"/>
      <c r="R346" s="196"/>
      <c r="S346" s="196"/>
      <c r="T346" s="197"/>
      <c r="AT346" s="191" t="s">
        <v>174</v>
      </c>
      <c r="AU346" s="191" t="s">
        <v>88</v>
      </c>
      <c r="AV346" s="14" t="s">
        <v>172</v>
      </c>
      <c r="AW346" s="14" t="s">
        <v>32</v>
      </c>
      <c r="AX346" s="14" t="s">
        <v>83</v>
      </c>
      <c r="AY346" s="191" t="s">
        <v>166</v>
      </c>
    </row>
    <row r="347" spans="1:65" s="2" customFormat="1" ht="33" customHeight="1">
      <c r="A347" s="33"/>
      <c r="B347" s="156"/>
      <c r="C347" s="157" t="s">
        <v>572</v>
      </c>
      <c r="D347" s="157" t="s">
        <v>168</v>
      </c>
      <c r="E347" s="158" t="s">
        <v>1226</v>
      </c>
      <c r="F347" s="159" t="s">
        <v>1227</v>
      </c>
      <c r="G347" s="160" t="s">
        <v>221</v>
      </c>
      <c r="H347" s="161">
        <v>8</v>
      </c>
      <c r="I347" s="162"/>
      <c r="J347" s="161">
        <f>ROUND(I347*H347,3)</f>
        <v>0</v>
      </c>
      <c r="K347" s="163"/>
      <c r="L347" s="34"/>
      <c r="M347" s="164" t="s">
        <v>1</v>
      </c>
      <c r="N347" s="165" t="s">
        <v>42</v>
      </c>
      <c r="O347" s="62"/>
      <c r="P347" s="166">
        <f>O347*H347</f>
        <v>0</v>
      </c>
      <c r="Q347" s="166">
        <v>2.00515E-2</v>
      </c>
      <c r="R347" s="166">
        <f>Q347*H347</f>
        <v>0.160412</v>
      </c>
      <c r="S347" s="166">
        <v>0</v>
      </c>
      <c r="T347" s="167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68" t="s">
        <v>249</v>
      </c>
      <c r="AT347" s="168" t="s">
        <v>168</v>
      </c>
      <c r="AU347" s="168" t="s">
        <v>88</v>
      </c>
      <c r="AY347" s="18" t="s">
        <v>166</v>
      </c>
      <c r="BE347" s="169">
        <f>IF(N347="základná",J347,0)</f>
        <v>0</v>
      </c>
      <c r="BF347" s="169">
        <f>IF(N347="znížená",J347,0)</f>
        <v>0</v>
      </c>
      <c r="BG347" s="169">
        <f>IF(N347="zákl. prenesená",J347,0)</f>
        <v>0</v>
      </c>
      <c r="BH347" s="169">
        <f>IF(N347="zníž. prenesená",J347,0)</f>
        <v>0</v>
      </c>
      <c r="BI347" s="169">
        <f>IF(N347="nulová",J347,0)</f>
        <v>0</v>
      </c>
      <c r="BJ347" s="18" t="s">
        <v>88</v>
      </c>
      <c r="BK347" s="170">
        <f>ROUND(I347*H347,3)</f>
        <v>0</v>
      </c>
      <c r="BL347" s="18" t="s">
        <v>249</v>
      </c>
      <c r="BM347" s="168" t="s">
        <v>1228</v>
      </c>
    </row>
    <row r="348" spans="1:65" s="2" customFormat="1" ht="33" customHeight="1">
      <c r="A348" s="33"/>
      <c r="B348" s="156"/>
      <c r="C348" s="157" t="s">
        <v>577</v>
      </c>
      <c r="D348" s="157" t="s">
        <v>168</v>
      </c>
      <c r="E348" s="158" t="s">
        <v>1229</v>
      </c>
      <c r="F348" s="159" t="s">
        <v>1230</v>
      </c>
      <c r="G348" s="160" t="s">
        <v>221</v>
      </c>
      <c r="H348" s="161">
        <v>2</v>
      </c>
      <c r="I348" s="162"/>
      <c r="J348" s="161">
        <f>ROUND(I348*H348,3)</f>
        <v>0</v>
      </c>
      <c r="K348" s="163"/>
      <c r="L348" s="34"/>
      <c r="M348" s="164" t="s">
        <v>1</v>
      </c>
      <c r="N348" s="165" t="s">
        <v>42</v>
      </c>
      <c r="O348" s="62"/>
      <c r="P348" s="166">
        <f>O348*H348</f>
        <v>0</v>
      </c>
      <c r="Q348" s="166">
        <v>2.1117500000000001E-2</v>
      </c>
      <c r="R348" s="166">
        <f>Q348*H348</f>
        <v>4.2235000000000002E-2</v>
      </c>
      <c r="S348" s="166">
        <v>0</v>
      </c>
      <c r="T348" s="167">
        <f>S348*H348</f>
        <v>0</v>
      </c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R348" s="168" t="s">
        <v>249</v>
      </c>
      <c r="AT348" s="168" t="s">
        <v>168</v>
      </c>
      <c r="AU348" s="168" t="s">
        <v>88</v>
      </c>
      <c r="AY348" s="18" t="s">
        <v>166</v>
      </c>
      <c r="BE348" s="169">
        <f>IF(N348="základná",J348,0)</f>
        <v>0</v>
      </c>
      <c r="BF348" s="169">
        <f>IF(N348="znížená",J348,0)</f>
        <v>0</v>
      </c>
      <c r="BG348" s="169">
        <f>IF(N348="zákl. prenesená",J348,0)</f>
        <v>0</v>
      </c>
      <c r="BH348" s="169">
        <f>IF(N348="zníž. prenesená",J348,0)</f>
        <v>0</v>
      </c>
      <c r="BI348" s="169">
        <f>IF(N348="nulová",J348,0)</f>
        <v>0</v>
      </c>
      <c r="BJ348" s="18" t="s">
        <v>88</v>
      </c>
      <c r="BK348" s="170">
        <f>ROUND(I348*H348,3)</f>
        <v>0</v>
      </c>
      <c r="BL348" s="18" t="s">
        <v>249</v>
      </c>
      <c r="BM348" s="168" t="s">
        <v>1231</v>
      </c>
    </row>
    <row r="349" spans="1:65" s="2" customFormat="1" ht="33" customHeight="1">
      <c r="A349" s="33"/>
      <c r="B349" s="156"/>
      <c r="C349" s="157" t="s">
        <v>581</v>
      </c>
      <c r="D349" s="157" t="s">
        <v>168</v>
      </c>
      <c r="E349" s="158" t="s">
        <v>1232</v>
      </c>
      <c r="F349" s="159" t="s">
        <v>1233</v>
      </c>
      <c r="G349" s="160" t="s">
        <v>221</v>
      </c>
      <c r="H349" s="161">
        <v>2</v>
      </c>
      <c r="I349" s="162"/>
      <c r="J349" s="161">
        <f>ROUND(I349*H349,3)</f>
        <v>0</v>
      </c>
      <c r="K349" s="163"/>
      <c r="L349" s="34"/>
      <c r="M349" s="164" t="s">
        <v>1</v>
      </c>
      <c r="N349" s="165" t="s">
        <v>42</v>
      </c>
      <c r="O349" s="62"/>
      <c r="P349" s="166">
        <f>O349*H349</f>
        <v>0</v>
      </c>
      <c r="Q349" s="166">
        <v>2.2509000000000001E-2</v>
      </c>
      <c r="R349" s="166">
        <f>Q349*H349</f>
        <v>4.5018000000000002E-2</v>
      </c>
      <c r="S349" s="166">
        <v>0</v>
      </c>
      <c r="T349" s="167">
        <f>S349*H349</f>
        <v>0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68" t="s">
        <v>249</v>
      </c>
      <c r="AT349" s="168" t="s">
        <v>168</v>
      </c>
      <c r="AU349" s="168" t="s">
        <v>88</v>
      </c>
      <c r="AY349" s="18" t="s">
        <v>166</v>
      </c>
      <c r="BE349" s="169">
        <f>IF(N349="základná",J349,0)</f>
        <v>0</v>
      </c>
      <c r="BF349" s="169">
        <f>IF(N349="znížená",J349,0)</f>
        <v>0</v>
      </c>
      <c r="BG349" s="169">
        <f>IF(N349="zákl. prenesená",J349,0)</f>
        <v>0</v>
      </c>
      <c r="BH349" s="169">
        <f>IF(N349="zníž. prenesená",J349,0)</f>
        <v>0</v>
      </c>
      <c r="BI349" s="169">
        <f>IF(N349="nulová",J349,0)</f>
        <v>0</v>
      </c>
      <c r="BJ349" s="18" t="s">
        <v>88</v>
      </c>
      <c r="BK349" s="170">
        <f>ROUND(I349*H349,3)</f>
        <v>0</v>
      </c>
      <c r="BL349" s="18" t="s">
        <v>249</v>
      </c>
      <c r="BM349" s="168" t="s">
        <v>1234</v>
      </c>
    </row>
    <row r="350" spans="1:65" s="2" customFormat="1" ht="33" customHeight="1">
      <c r="A350" s="33"/>
      <c r="B350" s="156"/>
      <c r="C350" s="157" t="s">
        <v>587</v>
      </c>
      <c r="D350" s="157" t="s">
        <v>168</v>
      </c>
      <c r="E350" s="158" t="s">
        <v>1235</v>
      </c>
      <c r="F350" s="159" t="s">
        <v>1236</v>
      </c>
      <c r="G350" s="160" t="s">
        <v>215</v>
      </c>
      <c r="H350" s="161">
        <v>155.965</v>
      </c>
      <c r="I350" s="162"/>
      <c r="J350" s="161">
        <f>ROUND(I350*H350,3)</f>
        <v>0</v>
      </c>
      <c r="K350" s="163"/>
      <c r="L350" s="34"/>
      <c r="M350" s="164" t="s">
        <v>1</v>
      </c>
      <c r="N350" s="165" t="s">
        <v>42</v>
      </c>
      <c r="O350" s="62"/>
      <c r="P350" s="166">
        <f>O350*H350</f>
        <v>0</v>
      </c>
      <c r="Q350" s="166">
        <v>5.0048900000000001E-5</v>
      </c>
      <c r="R350" s="166">
        <f>Q350*H350</f>
        <v>7.8058766885000007E-3</v>
      </c>
      <c r="S350" s="166">
        <v>0</v>
      </c>
      <c r="T350" s="167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68" t="s">
        <v>249</v>
      </c>
      <c r="AT350" s="168" t="s">
        <v>168</v>
      </c>
      <c r="AU350" s="168" t="s">
        <v>88</v>
      </c>
      <c r="AY350" s="18" t="s">
        <v>166</v>
      </c>
      <c r="BE350" s="169">
        <f>IF(N350="základná",J350,0)</f>
        <v>0</v>
      </c>
      <c r="BF350" s="169">
        <f>IF(N350="znížená",J350,0)</f>
        <v>0</v>
      </c>
      <c r="BG350" s="169">
        <f>IF(N350="zákl. prenesená",J350,0)</f>
        <v>0</v>
      </c>
      <c r="BH350" s="169">
        <f>IF(N350="zníž. prenesená",J350,0)</f>
        <v>0</v>
      </c>
      <c r="BI350" s="169">
        <f>IF(N350="nulová",J350,0)</f>
        <v>0</v>
      </c>
      <c r="BJ350" s="18" t="s">
        <v>88</v>
      </c>
      <c r="BK350" s="170">
        <f>ROUND(I350*H350,3)</f>
        <v>0</v>
      </c>
      <c r="BL350" s="18" t="s">
        <v>249</v>
      </c>
      <c r="BM350" s="168" t="s">
        <v>1237</v>
      </c>
    </row>
    <row r="351" spans="1:65" s="13" customFormat="1" ht="33.75">
      <c r="B351" s="171"/>
      <c r="D351" s="172" t="s">
        <v>174</v>
      </c>
      <c r="E351" s="173" t="s">
        <v>1</v>
      </c>
      <c r="F351" s="174" t="s">
        <v>1238</v>
      </c>
      <c r="H351" s="175">
        <v>29.024999999999999</v>
      </c>
      <c r="I351" s="176"/>
      <c r="L351" s="171"/>
      <c r="M351" s="177"/>
      <c r="N351" s="178"/>
      <c r="O351" s="178"/>
      <c r="P351" s="178"/>
      <c r="Q351" s="178"/>
      <c r="R351" s="178"/>
      <c r="S351" s="178"/>
      <c r="T351" s="179"/>
      <c r="AT351" s="173" t="s">
        <v>174</v>
      </c>
      <c r="AU351" s="173" t="s">
        <v>88</v>
      </c>
      <c r="AV351" s="13" t="s">
        <v>88</v>
      </c>
      <c r="AW351" s="13" t="s">
        <v>32</v>
      </c>
      <c r="AX351" s="13" t="s">
        <v>76</v>
      </c>
      <c r="AY351" s="173" t="s">
        <v>166</v>
      </c>
    </row>
    <row r="352" spans="1:65" s="13" customFormat="1" ht="33.75">
      <c r="B352" s="171"/>
      <c r="D352" s="172" t="s">
        <v>174</v>
      </c>
      <c r="E352" s="173" t="s">
        <v>1</v>
      </c>
      <c r="F352" s="174" t="s">
        <v>1239</v>
      </c>
      <c r="H352" s="175">
        <v>29.975000000000001</v>
      </c>
      <c r="I352" s="176"/>
      <c r="L352" s="171"/>
      <c r="M352" s="177"/>
      <c r="N352" s="178"/>
      <c r="O352" s="178"/>
      <c r="P352" s="178"/>
      <c r="Q352" s="178"/>
      <c r="R352" s="178"/>
      <c r="S352" s="178"/>
      <c r="T352" s="179"/>
      <c r="AT352" s="173" t="s">
        <v>174</v>
      </c>
      <c r="AU352" s="173" t="s">
        <v>88</v>
      </c>
      <c r="AV352" s="13" t="s">
        <v>88</v>
      </c>
      <c r="AW352" s="13" t="s">
        <v>32</v>
      </c>
      <c r="AX352" s="13" t="s">
        <v>76</v>
      </c>
      <c r="AY352" s="173" t="s">
        <v>166</v>
      </c>
    </row>
    <row r="353" spans="1:65" s="13" customFormat="1" ht="33.75">
      <c r="B353" s="171"/>
      <c r="D353" s="172" t="s">
        <v>174</v>
      </c>
      <c r="E353" s="173" t="s">
        <v>1</v>
      </c>
      <c r="F353" s="174" t="s">
        <v>1240</v>
      </c>
      <c r="H353" s="175">
        <v>33.024999999999999</v>
      </c>
      <c r="I353" s="176"/>
      <c r="L353" s="171"/>
      <c r="M353" s="177"/>
      <c r="N353" s="178"/>
      <c r="O353" s="178"/>
      <c r="P353" s="178"/>
      <c r="Q353" s="178"/>
      <c r="R353" s="178"/>
      <c r="S353" s="178"/>
      <c r="T353" s="179"/>
      <c r="AT353" s="173" t="s">
        <v>174</v>
      </c>
      <c r="AU353" s="173" t="s">
        <v>88</v>
      </c>
      <c r="AV353" s="13" t="s">
        <v>88</v>
      </c>
      <c r="AW353" s="13" t="s">
        <v>32</v>
      </c>
      <c r="AX353" s="13" t="s">
        <v>76</v>
      </c>
      <c r="AY353" s="173" t="s">
        <v>166</v>
      </c>
    </row>
    <row r="354" spans="1:65" s="13" customFormat="1">
      <c r="B354" s="171"/>
      <c r="D354" s="172" t="s">
        <v>174</v>
      </c>
      <c r="E354" s="173" t="s">
        <v>1</v>
      </c>
      <c r="F354" s="174" t="s">
        <v>1241</v>
      </c>
      <c r="H354" s="175">
        <v>23.05</v>
      </c>
      <c r="I354" s="176"/>
      <c r="L354" s="171"/>
      <c r="M354" s="177"/>
      <c r="N354" s="178"/>
      <c r="O354" s="178"/>
      <c r="P354" s="178"/>
      <c r="Q354" s="178"/>
      <c r="R354" s="178"/>
      <c r="S354" s="178"/>
      <c r="T354" s="179"/>
      <c r="AT354" s="173" t="s">
        <v>174</v>
      </c>
      <c r="AU354" s="173" t="s">
        <v>88</v>
      </c>
      <c r="AV354" s="13" t="s">
        <v>88</v>
      </c>
      <c r="AW354" s="13" t="s">
        <v>32</v>
      </c>
      <c r="AX354" s="13" t="s">
        <v>76</v>
      </c>
      <c r="AY354" s="173" t="s">
        <v>166</v>
      </c>
    </row>
    <row r="355" spans="1:65" s="13" customFormat="1">
      <c r="B355" s="171"/>
      <c r="D355" s="172" t="s">
        <v>174</v>
      </c>
      <c r="E355" s="173" t="s">
        <v>1</v>
      </c>
      <c r="F355" s="174" t="s">
        <v>1242</v>
      </c>
      <c r="H355" s="175">
        <v>30.2</v>
      </c>
      <c r="I355" s="176"/>
      <c r="L355" s="171"/>
      <c r="M355" s="177"/>
      <c r="N355" s="178"/>
      <c r="O355" s="178"/>
      <c r="P355" s="178"/>
      <c r="Q355" s="178"/>
      <c r="R355" s="178"/>
      <c r="S355" s="178"/>
      <c r="T355" s="179"/>
      <c r="AT355" s="173" t="s">
        <v>174</v>
      </c>
      <c r="AU355" s="173" t="s">
        <v>88</v>
      </c>
      <c r="AV355" s="13" t="s">
        <v>88</v>
      </c>
      <c r="AW355" s="13" t="s">
        <v>32</v>
      </c>
      <c r="AX355" s="13" t="s">
        <v>76</v>
      </c>
      <c r="AY355" s="173" t="s">
        <v>166</v>
      </c>
    </row>
    <row r="356" spans="1:65" s="13" customFormat="1">
      <c r="B356" s="171"/>
      <c r="D356" s="172" t="s">
        <v>174</v>
      </c>
      <c r="E356" s="173" t="s">
        <v>1</v>
      </c>
      <c r="F356" s="174" t="s">
        <v>1243</v>
      </c>
      <c r="H356" s="175">
        <v>10.69</v>
      </c>
      <c r="I356" s="176"/>
      <c r="L356" s="171"/>
      <c r="M356" s="177"/>
      <c r="N356" s="178"/>
      <c r="O356" s="178"/>
      <c r="P356" s="178"/>
      <c r="Q356" s="178"/>
      <c r="R356" s="178"/>
      <c r="S356" s="178"/>
      <c r="T356" s="179"/>
      <c r="AT356" s="173" t="s">
        <v>174</v>
      </c>
      <c r="AU356" s="173" t="s">
        <v>88</v>
      </c>
      <c r="AV356" s="13" t="s">
        <v>88</v>
      </c>
      <c r="AW356" s="13" t="s">
        <v>32</v>
      </c>
      <c r="AX356" s="13" t="s">
        <v>76</v>
      </c>
      <c r="AY356" s="173" t="s">
        <v>166</v>
      </c>
    </row>
    <row r="357" spans="1:65" s="14" customFormat="1">
      <c r="B357" s="190"/>
      <c r="D357" s="172" t="s">
        <v>174</v>
      </c>
      <c r="E357" s="191" t="s">
        <v>1</v>
      </c>
      <c r="F357" s="192" t="s">
        <v>239</v>
      </c>
      <c r="H357" s="193">
        <v>155.965</v>
      </c>
      <c r="I357" s="194"/>
      <c r="L357" s="190"/>
      <c r="M357" s="195"/>
      <c r="N357" s="196"/>
      <c r="O357" s="196"/>
      <c r="P357" s="196"/>
      <c r="Q357" s="196"/>
      <c r="R357" s="196"/>
      <c r="S357" s="196"/>
      <c r="T357" s="197"/>
      <c r="AT357" s="191" t="s">
        <v>174</v>
      </c>
      <c r="AU357" s="191" t="s">
        <v>88</v>
      </c>
      <c r="AV357" s="14" t="s">
        <v>172</v>
      </c>
      <c r="AW357" s="14" t="s">
        <v>32</v>
      </c>
      <c r="AX357" s="14" t="s">
        <v>83</v>
      </c>
      <c r="AY357" s="191" t="s">
        <v>166</v>
      </c>
    </row>
    <row r="358" spans="1:65" s="2" customFormat="1" ht="24.2" customHeight="1">
      <c r="A358" s="33"/>
      <c r="B358" s="156"/>
      <c r="C358" s="157" t="s">
        <v>593</v>
      </c>
      <c r="D358" s="157" t="s">
        <v>168</v>
      </c>
      <c r="E358" s="158" t="s">
        <v>1244</v>
      </c>
      <c r="F358" s="159" t="s">
        <v>1245</v>
      </c>
      <c r="G358" s="160" t="s">
        <v>191</v>
      </c>
      <c r="H358" s="161">
        <v>9.9290000000000003</v>
      </c>
      <c r="I358" s="162"/>
      <c r="J358" s="161">
        <f>ROUND(I358*H358,3)</f>
        <v>0</v>
      </c>
      <c r="K358" s="163"/>
      <c r="L358" s="34"/>
      <c r="M358" s="164" t="s">
        <v>1</v>
      </c>
      <c r="N358" s="165" t="s">
        <v>42</v>
      </c>
      <c r="O358" s="62"/>
      <c r="P358" s="166">
        <f>O358*H358</f>
        <v>0</v>
      </c>
      <c r="Q358" s="166">
        <v>0</v>
      </c>
      <c r="R358" s="166">
        <f>Q358*H358</f>
        <v>0</v>
      </c>
      <c r="S358" s="166">
        <v>0</v>
      </c>
      <c r="T358" s="167">
        <f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68" t="s">
        <v>249</v>
      </c>
      <c r="AT358" s="168" t="s">
        <v>168</v>
      </c>
      <c r="AU358" s="168" t="s">
        <v>88</v>
      </c>
      <c r="AY358" s="18" t="s">
        <v>166</v>
      </c>
      <c r="BE358" s="169">
        <f>IF(N358="základná",J358,0)</f>
        <v>0</v>
      </c>
      <c r="BF358" s="169">
        <f>IF(N358="znížená",J358,0)</f>
        <v>0</v>
      </c>
      <c r="BG358" s="169">
        <f>IF(N358="zákl. prenesená",J358,0)</f>
        <v>0</v>
      </c>
      <c r="BH358" s="169">
        <f>IF(N358="zníž. prenesená",J358,0)</f>
        <v>0</v>
      </c>
      <c r="BI358" s="169">
        <f>IF(N358="nulová",J358,0)</f>
        <v>0</v>
      </c>
      <c r="BJ358" s="18" t="s">
        <v>88</v>
      </c>
      <c r="BK358" s="170">
        <f>ROUND(I358*H358,3)</f>
        <v>0</v>
      </c>
      <c r="BL358" s="18" t="s">
        <v>249</v>
      </c>
      <c r="BM358" s="168" t="s">
        <v>1246</v>
      </c>
    </row>
    <row r="359" spans="1:65" s="12" customFormat="1" ht="22.9" customHeight="1">
      <c r="B359" s="143"/>
      <c r="D359" s="144" t="s">
        <v>75</v>
      </c>
      <c r="E359" s="154" t="s">
        <v>458</v>
      </c>
      <c r="F359" s="154" t="s">
        <v>459</v>
      </c>
      <c r="I359" s="146"/>
      <c r="J359" s="155">
        <f>BK359</f>
        <v>0</v>
      </c>
      <c r="L359" s="143"/>
      <c r="M359" s="148"/>
      <c r="N359" s="149"/>
      <c r="O359" s="149"/>
      <c r="P359" s="150">
        <f>SUM(P360:P386)</f>
        <v>0</v>
      </c>
      <c r="Q359" s="149"/>
      <c r="R359" s="150">
        <f>SUM(R360:R386)</f>
        <v>0.60975036799999993</v>
      </c>
      <c r="S359" s="149"/>
      <c r="T359" s="151">
        <f>SUM(T360:T386)</f>
        <v>0</v>
      </c>
      <c r="AR359" s="144" t="s">
        <v>88</v>
      </c>
      <c r="AT359" s="152" t="s">
        <v>75</v>
      </c>
      <c r="AU359" s="152" t="s">
        <v>83</v>
      </c>
      <c r="AY359" s="144" t="s">
        <v>166</v>
      </c>
      <c r="BK359" s="153">
        <f>SUM(BK360:BK386)</f>
        <v>0</v>
      </c>
    </row>
    <row r="360" spans="1:65" s="2" customFormat="1" ht="16.5" customHeight="1">
      <c r="A360" s="33"/>
      <c r="B360" s="156"/>
      <c r="C360" s="157" t="s">
        <v>606</v>
      </c>
      <c r="D360" s="157" t="s">
        <v>168</v>
      </c>
      <c r="E360" s="158" t="s">
        <v>461</v>
      </c>
      <c r="F360" s="159" t="s">
        <v>1247</v>
      </c>
      <c r="G360" s="160" t="s">
        <v>215</v>
      </c>
      <c r="H360" s="161">
        <v>16.8</v>
      </c>
      <c r="I360" s="162"/>
      <c r="J360" s="161">
        <f>ROUND(I360*H360,3)</f>
        <v>0</v>
      </c>
      <c r="K360" s="163"/>
      <c r="L360" s="34"/>
      <c r="M360" s="164" t="s">
        <v>1</v>
      </c>
      <c r="N360" s="165" t="s">
        <v>42</v>
      </c>
      <c r="O360" s="62"/>
      <c r="P360" s="166">
        <f>O360*H360</f>
        <v>0</v>
      </c>
      <c r="Q360" s="166">
        <v>4.2000000000000002E-4</v>
      </c>
      <c r="R360" s="166">
        <f>Q360*H360</f>
        <v>7.0560000000000006E-3</v>
      </c>
      <c r="S360" s="166">
        <v>0</v>
      </c>
      <c r="T360" s="167">
        <f>S360*H360</f>
        <v>0</v>
      </c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R360" s="168" t="s">
        <v>249</v>
      </c>
      <c r="AT360" s="168" t="s">
        <v>168</v>
      </c>
      <c r="AU360" s="168" t="s">
        <v>88</v>
      </c>
      <c r="AY360" s="18" t="s">
        <v>166</v>
      </c>
      <c r="BE360" s="169">
        <f>IF(N360="základná",J360,0)</f>
        <v>0</v>
      </c>
      <c r="BF360" s="169">
        <f>IF(N360="znížená",J360,0)</f>
        <v>0</v>
      </c>
      <c r="BG360" s="169">
        <f>IF(N360="zákl. prenesená",J360,0)</f>
        <v>0</v>
      </c>
      <c r="BH360" s="169">
        <f>IF(N360="zníž. prenesená",J360,0)</f>
        <v>0</v>
      </c>
      <c r="BI360" s="169">
        <f>IF(N360="nulová",J360,0)</f>
        <v>0</v>
      </c>
      <c r="BJ360" s="18" t="s">
        <v>88</v>
      </c>
      <c r="BK360" s="170">
        <f>ROUND(I360*H360,3)</f>
        <v>0</v>
      </c>
      <c r="BL360" s="18" t="s">
        <v>249</v>
      </c>
      <c r="BM360" s="168" t="s">
        <v>1248</v>
      </c>
    </row>
    <row r="361" spans="1:65" s="13" customFormat="1">
      <c r="B361" s="171"/>
      <c r="D361" s="172" t="s">
        <v>174</v>
      </c>
      <c r="E361" s="173" t="s">
        <v>1</v>
      </c>
      <c r="F361" s="174" t="s">
        <v>1249</v>
      </c>
      <c r="H361" s="175">
        <v>11.2</v>
      </c>
      <c r="I361" s="176"/>
      <c r="L361" s="171"/>
      <c r="M361" s="177"/>
      <c r="N361" s="178"/>
      <c r="O361" s="178"/>
      <c r="P361" s="178"/>
      <c r="Q361" s="178"/>
      <c r="R361" s="178"/>
      <c r="S361" s="178"/>
      <c r="T361" s="179"/>
      <c r="AT361" s="173" t="s">
        <v>174</v>
      </c>
      <c r="AU361" s="173" t="s">
        <v>88</v>
      </c>
      <c r="AV361" s="13" t="s">
        <v>88</v>
      </c>
      <c r="AW361" s="13" t="s">
        <v>32</v>
      </c>
      <c r="AX361" s="13" t="s">
        <v>76</v>
      </c>
      <c r="AY361" s="173" t="s">
        <v>166</v>
      </c>
    </row>
    <row r="362" spans="1:65" s="13" customFormat="1">
      <c r="B362" s="171"/>
      <c r="D362" s="172" t="s">
        <v>174</v>
      </c>
      <c r="E362" s="173" t="s">
        <v>1</v>
      </c>
      <c r="F362" s="174" t="s">
        <v>1250</v>
      </c>
      <c r="H362" s="175">
        <v>5.6</v>
      </c>
      <c r="I362" s="176"/>
      <c r="L362" s="171"/>
      <c r="M362" s="177"/>
      <c r="N362" s="178"/>
      <c r="O362" s="178"/>
      <c r="P362" s="178"/>
      <c r="Q362" s="178"/>
      <c r="R362" s="178"/>
      <c r="S362" s="178"/>
      <c r="T362" s="179"/>
      <c r="AT362" s="173" t="s">
        <v>174</v>
      </c>
      <c r="AU362" s="173" t="s">
        <v>88</v>
      </c>
      <c r="AV362" s="13" t="s">
        <v>88</v>
      </c>
      <c r="AW362" s="13" t="s">
        <v>32</v>
      </c>
      <c r="AX362" s="13" t="s">
        <v>76</v>
      </c>
      <c r="AY362" s="173" t="s">
        <v>166</v>
      </c>
    </row>
    <row r="363" spans="1:65" s="14" customFormat="1">
      <c r="B363" s="190"/>
      <c r="D363" s="172" t="s">
        <v>174</v>
      </c>
      <c r="E363" s="191" t="s">
        <v>1</v>
      </c>
      <c r="F363" s="192" t="s">
        <v>239</v>
      </c>
      <c r="H363" s="193">
        <v>16.8</v>
      </c>
      <c r="I363" s="194"/>
      <c r="L363" s="190"/>
      <c r="M363" s="195"/>
      <c r="N363" s="196"/>
      <c r="O363" s="196"/>
      <c r="P363" s="196"/>
      <c r="Q363" s="196"/>
      <c r="R363" s="196"/>
      <c r="S363" s="196"/>
      <c r="T363" s="197"/>
      <c r="AT363" s="191" t="s">
        <v>174</v>
      </c>
      <c r="AU363" s="191" t="s">
        <v>88</v>
      </c>
      <c r="AV363" s="14" t="s">
        <v>172</v>
      </c>
      <c r="AW363" s="14" t="s">
        <v>32</v>
      </c>
      <c r="AX363" s="14" t="s">
        <v>83</v>
      </c>
      <c r="AY363" s="191" t="s">
        <v>166</v>
      </c>
    </row>
    <row r="364" spans="1:65" s="2" customFormat="1" ht="24.2" customHeight="1">
      <c r="A364" s="33"/>
      <c r="B364" s="156"/>
      <c r="C364" s="180" t="s">
        <v>611</v>
      </c>
      <c r="D364" s="180" t="s">
        <v>200</v>
      </c>
      <c r="E364" s="181" t="s">
        <v>1251</v>
      </c>
      <c r="F364" s="182" t="s">
        <v>1252</v>
      </c>
      <c r="G364" s="183" t="s">
        <v>221</v>
      </c>
      <c r="H364" s="184">
        <v>1</v>
      </c>
      <c r="I364" s="185"/>
      <c r="J364" s="184">
        <f>ROUND(I364*H364,3)</f>
        <v>0</v>
      </c>
      <c r="K364" s="186"/>
      <c r="L364" s="187"/>
      <c r="M364" s="188" t="s">
        <v>1</v>
      </c>
      <c r="N364" s="189" t="s">
        <v>42</v>
      </c>
      <c r="O364" s="62"/>
      <c r="P364" s="166">
        <f>O364*H364</f>
        <v>0</v>
      </c>
      <c r="Q364" s="166">
        <v>3.6159999999999998E-2</v>
      </c>
      <c r="R364" s="166">
        <f>Q364*H364</f>
        <v>3.6159999999999998E-2</v>
      </c>
      <c r="S364" s="166">
        <v>0</v>
      </c>
      <c r="T364" s="167">
        <f>S364*H364</f>
        <v>0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68" t="s">
        <v>408</v>
      </c>
      <c r="AT364" s="168" t="s">
        <v>200</v>
      </c>
      <c r="AU364" s="168" t="s">
        <v>88</v>
      </c>
      <c r="AY364" s="18" t="s">
        <v>166</v>
      </c>
      <c r="BE364" s="169">
        <f>IF(N364="základná",J364,0)</f>
        <v>0</v>
      </c>
      <c r="BF364" s="169">
        <f>IF(N364="znížená",J364,0)</f>
        <v>0</v>
      </c>
      <c r="BG364" s="169">
        <f>IF(N364="zákl. prenesená",J364,0)</f>
        <v>0</v>
      </c>
      <c r="BH364" s="169">
        <f>IF(N364="zníž. prenesená",J364,0)</f>
        <v>0</v>
      </c>
      <c r="BI364" s="169">
        <f>IF(N364="nulová",J364,0)</f>
        <v>0</v>
      </c>
      <c r="BJ364" s="18" t="s">
        <v>88</v>
      </c>
      <c r="BK364" s="170">
        <f>ROUND(I364*H364,3)</f>
        <v>0</v>
      </c>
      <c r="BL364" s="18" t="s">
        <v>249</v>
      </c>
      <c r="BM364" s="168" t="s">
        <v>1253</v>
      </c>
    </row>
    <row r="365" spans="1:65" s="13" customFormat="1">
      <c r="B365" s="171"/>
      <c r="D365" s="172" t="s">
        <v>174</v>
      </c>
      <c r="E365" s="173" t="s">
        <v>1</v>
      </c>
      <c r="F365" s="174" t="s">
        <v>1254</v>
      </c>
      <c r="H365" s="175">
        <v>1</v>
      </c>
      <c r="I365" s="176"/>
      <c r="L365" s="171"/>
      <c r="M365" s="177"/>
      <c r="N365" s="178"/>
      <c r="O365" s="178"/>
      <c r="P365" s="178"/>
      <c r="Q365" s="178"/>
      <c r="R365" s="178"/>
      <c r="S365" s="178"/>
      <c r="T365" s="179"/>
      <c r="AT365" s="173" t="s">
        <v>174</v>
      </c>
      <c r="AU365" s="173" t="s">
        <v>88</v>
      </c>
      <c r="AV365" s="13" t="s">
        <v>88</v>
      </c>
      <c r="AW365" s="13" t="s">
        <v>32</v>
      </c>
      <c r="AX365" s="13" t="s">
        <v>83</v>
      </c>
      <c r="AY365" s="173" t="s">
        <v>166</v>
      </c>
    </row>
    <row r="366" spans="1:65" s="2" customFormat="1" ht="24.2" customHeight="1">
      <c r="A366" s="33"/>
      <c r="B366" s="156"/>
      <c r="C366" s="180" t="s">
        <v>616</v>
      </c>
      <c r="D366" s="180" t="s">
        <v>200</v>
      </c>
      <c r="E366" s="181" t="s">
        <v>1255</v>
      </c>
      <c r="F366" s="182" t="s">
        <v>1256</v>
      </c>
      <c r="G366" s="183" t="s">
        <v>221</v>
      </c>
      <c r="H366" s="184">
        <v>2</v>
      </c>
      <c r="I366" s="185"/>
      <c r="J366" s="184">
        <f>ROUND(I366*H366,3)</f>
        <v>0</v>
      </c>
      <c r="K366" s="186"/>
      <c r="L366" s="187"/>
      <c r="M366" s="188" t="s">
        <v>1</v>
      </c>
      <c r="N366" s="189" t="s">
        <v>42</v>
      </c>
      <c r="O366" s="62"/>
      <c r="P366" s="166">
        <f>O366*H366</f>
        <v>0</v>
      </c>
      <c r="Q366" s="166">
        <v>3.6159999999999998E-2</v>
      </c>
      <c r="R366" s="166">
        <f>Q366*H366</f>
        <v>7.2319999999999995E-2</v>
      </c>
      <c r="S366" s="166">
        <v>0</v>
      </c>
      <c r="T366" s="167">
        <f>S366*H366</f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68" t="s">
        <v>408</v>
      </c>
      <c r="AT366" s="168" t="s">
        <v>200</v>
      </c>
      <c r="AU366" s="168" t="s">
        <v>88</v>
      </c>
      <c r="AY366" s="18" t="s">
        <v>166</v>
      </c>
      <c r="BE366" s="169">
        <f>IF(N366="základná",J366,0)</f>
        <v>0</v>
      </c>
      <c r="BF366" s="169">
        <f>IF(N366="znížená",J366,0)</f>
        <v>0</v>
      </c>
      <c r="BG366" s="169">
        <f>IF(N366="zákl. prenesená",J366,0)</f>
        <v>0</v>
      </c>
      <c r="BH366" s="169">
        <f>IF(N366="zníž. prenesená",J366,0)</f>
        <v>0</v>
      </c>
      <c r="BI366" s="169">
        <f>IF(N366="nulová",J366,0)</f>
        <v>0</v>
      </c>
      <c r="BJ366" s="18" t="s">
        <v>88</v>
      </c>
      <c r="BK366" s="170">
        <f>ROUND(I366*H366,3)</f>
        <v>0</v>
      </c>
      <c r="BL366" s="18" t="s">
        <v>249</v>
      </c>
      <c r="BM366" s="168" t="s">
        <v>1257</v>
      </c>
    </row>
    <row r="367" spans="1:65" s="13" customFormat="1">
      <c r="B367" s="171"/>
      <c r="D367" s="172" t="s">
        <v>174</v>
      </c>
      <c r="E367" s="173" t="s">
        <v>1</v>
      </c>
      <c r="F367" s="174" t="s">
        <v>1258</v>
      </c>
      <c r="H367" s="175">
        <v>2</v>
      </c>
      <c r="I367" s="176"/>
      <c r="L367" s="171"/>
      <c r="M367" s="177"/>
      <c r="N367" s="178"/>
      <c r="O367" s="178"/>
      <c r="P367" s="178"/>
      <c r="Q367" s="178"/>
      <c r="R367" s="178"/>
      <c r="S367" s="178"/>
      <c r="T367" s="179"/>
      <c r="AT367" s="173" t="s">
        <v>174</v>
      </c>
      <c r="AU367" s="173" t="s">
        <v>88</v>
      </c>
      <c r="AV367" s="13" t="s">
        <v>88</v>
      </c>
      <c r="AW367" s="13" t="s">
        <v>32</v>
      </c>
      <c r="AX367" s="13" t="s">
        <v>83</v>
      </c>
      <c r="AY367" s="173" t="s">
        <v>166</v>
      </c>
    </row>
    <row r="368" spans="1:65" s="2" customFormat="1" ht="37.9" customHeight="1">
      <c r="A368" s="33"/>
      <c r="B368" s="156"/>
      <c r="C368" s="157" t="s">
        <v>627</v>
      </c>
      <c r="D368" s="157" t="s">
        <v>168</v>
      </c>
      <c r="E368" s="158" t="s">
        <v>1259</v>
      </c>
      <c r="F368" s="159" t="s">
        <v>1260</v>
      </c>
      <c r="G368" s="160" t="s">
        <v>221</v>
      </c>
      <c r="H368" s="161">
        <v>1</v>
      </c>
      <c r="I368" s="162"/>
      <c r="J368" s="161">
        <f t="shared" ref="J368:J386" si="0">ROUND(I368*H368,3)</f>
        <v>0</v>
      </c>
      <c r="K368" s="163"/>
      <c r="L368" s="34"/>
      <c r="M368" s="164" t="s">
        <v>1</v>
      </c>
      <c r="N368" s="165" t="s">
        <v>42</v>
      </c>
      <c r="O368" s="62"/>
      <c r="P368" s="166">
        <f t="shared" ref="P368:P386" si="1">O368*H368</f>
        <v>0</v>
      </c>
      <c r="Q368" s="166">
        <v>1.0499999999999999E-3</v>
      </c>
      <c r="R368" s="166">
        <f t="shared" ref="R368:R386" si="2">Q368*H368</f>
        <v>1.0499999999999999E-3</v>
      </c>
      <c r="S368" s="166">
        <v>0</v>
      </c>
      <c r="T368" s="167">
        <f t="shared" ref="T368:T386" si="3"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68" t="s">
        <v>249</v>
      </c>
      <c r="AT368" s="168" t="s">
        <v>168</v>
      </c>
      <c r="AU368" s="168" t="s">
        <v>88</v>
      </c>
      <c r="AY368" s="18" t="s">
        <v>166</v>
      </c>
      <c r="BE368" s="169">
        <f t="shared" ref="BE368:BE386" si="4">IF(N368="základná",J368,0)</f>
        <v>0</v>
      </c>
      <c r="BF368" s="169">
        <f t="shared" ref="BF368:BF386" si="5">IF(N368="znížená",J368,0)</f>
        <v>0</v>
      </c>
      <c r="BG368" s="169">
        <f t="shared" ref="BG368:BG386" si="6">IF(N368="zákl. prenesená",J368,0)</f>
        <v>0</v>
      </c>
      <c r="BH368" s="169">
        <f t="shared" ref="BH368:BH386" si="7">IF(N368="zníž. prenesená",J368,0)</f>
        <v>0</v>
      </c>
      <c r="BI368" s="169">
        <f t="shared" ref="BI368:BI386" si="8">IF(N368="nulová",J368,0)</f>
        <v>0</v>
      </c>
      <c r="BJ368" s="18" t="s">
        <v>88</v>
      </c>
      <c r="BK368" s="170">
        <f t="shared" ref="BK368:BK386" si="9">ROUND(I368*H368,3)</f>
        <v>0</v>
      </c>
      <c r="BL368" s="18" t="s">
        <v>249</v>
      </c>
      <c r="BM368" s="168" t="s">
        <v>1261</v>
      </c>
    </row>
    <row r="369" spans="1:65" s="2" customFormat="1" ht="33" customHeight="1">
      <c r="A369" s="33"/>
      <c r="B369" s="156"/>
      <c r="C369" s="180" t="s">
        <v>634</v>
      </c>
      <c r="D369" s="180" t="s">
        <v>200</v>
      </c>
      <c r="E369" s="181" t="s">
        <v>1262</v>
      </c>
      <c r="F369" s="182" t="s">
        <v>1263</v>
      </c>
      <c r="G369" s="183" t="s">
        <v>221</v>
      </c>
      <c r="H369" s="184">
        <v>1</v>
      </c>
      <c r="I369" s="185"/>
      <c r="J369" s="184">
        <f t="shared" si="0"/>
        <v>0</v>
      </c>
      <c r="K369" s="186"/>
      <c r="L369" s="187"/>
      <c r="M369" s="188" t="s">
        <v>1</v>
      </c>
      <c r="N369" s="189" t="s">
        <v>42</v>
      </c>
      <c r="O369" s="62"/>
      <c r="P369" s="166">
        <f t="shared" si="1"/>
        <v>0</v>
      </c>
      <c r="Q369" s="166">
        <v>4.5399999999999998E-3</v>
      </c>
      <c r="R369" s="166">
        <f t="shared" si="2"/>
        <v>4.5399999999999998E-3</v>
      </c>
      <c r="S369" s="166">
        <v>0</v>
      </c>
      <c r="T369" s="167">
        <f t="shared" si="3"/>
        <v>0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68" t="s">
        <v>408</v>
      </c>
      <c r="AT369" s="168" t="s">
        <v>200</v>
      </c>
      <c r="AU369" s="168" t="s">
        <v>88</v>
      </c>
      <c r="AY369" s="18" t="s">
        <v>166</v>
      </c>
      <c r="BE369" s="169">
        <f t="shared" si="4"/>
        <v>0</v>
      </c>
      <c r="BF369" s="169">
        <f t="shared" si="5"/>
        <v>0</v>
      </c>
      <c r="BG369" s="169">
        <f t="shared" si="6"/>
        <v>0</v>
      </c>
      <c r="BH369" s="169">
        <f t="shared" si="7"/>
        <v>0</v>
      </c>
      <c r="BI369" s="169">
        <f t="shared" si="8"/>
        <v>0</v>
      </c>
      <c r="BJ369" s="18" t="s">
        <v>88</v>
      </c>
      <c r="BK369" s="170">
        <f t="shared" si="9"/>
        <v>0</v>
      </c>
      <c r="BL369" s="18" t="s">
        <v>249</v>
      </c>
      <c r="BM369" s="168" t="s">
        <v>1264</v>
      </c>
    </row>
    <row r="370" spans="1:65" s="2" customFormat="1" ht="33" customHeight="1">
      <c r="A370" s="33"/>
      <c r="B370" s="156"/>
      <c r="C370" s="157" t="s">
        <v>630</v>
      </c>
      <c r="D370" s="157" t="s">
        <v>168</v>
      </c>
      <c r="E370" s="158" t="s">
        <v>1265</v>
      </c>
      <c r="F370" s="159" t="s">
        <v>1266</v>
      </c>
      <c r="G370" s="160" t="s">
        <v>221</v>
      </c>
      <c r="H370" s="161">
        <v>16</v>
      </c>
      <c r="I370" s="162"/>
      <c r="J370" s="161">
        <f t="shared" si="0"/>
        <v>0</v>
      </c>
      <c r="K370" s="163"/>
      <c r="L370" s="34"/>
      <c r="M370" s="164" t="s">
        <v>1</v>
      </c>
      <c r="N370" s="165" t="s">
        <v>42</v>
      </c>
      <c r="O370" s="62"/>
      <c r="P370" s="166">
        <f t="shared" si="1"/>
        <v>0</v>
      </c>
      <c r="Q370" s="166">
        <v>0</v>
      </c>
      <c r="R370" s="166">
        <f t="shared" si="2"/>
        <v>0</v>
      </c>
      <c r="S370" s="166">
        <v>0</v>
      </c>
      <c r="T370" s="167">
        <f t="shared" si="3"/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68" t="s">
        <v>249</v>
      </c>
      <c r="AT370" s="168" t="s">
        <v>168</v>
      </c>
      <c r="AU370" s="168" t="s">
        <v>88</v>
      </c>
      <c r="AY370" s="18" t="s">
        <v>166</v>
      </c>
      <c r="BE370" s="169">
        <f t="shared" si="4"/>
        <v>0</v>
      </c>
      <c r="BF370" s="169">
        <f t="shared" si="5"/>
        <v>0</v>
      </c>
      <c r="BG370" s="169">
        <f t="shared" si="6"/>
        <v>0</v>
      </c>
      <c r="BH370" s="169">
        <f t="shared" si="7"/>
        <v>0</v>
      </c>
      <c r="BI370" s="169">
        <f t="shared" si="8"/>
        <v>0</v>
      </c>
      <c r="BJ370" s="18" t="s">
        <v>88</v>
      </c>
      <c r="BK370" s="170">
        <f t="shared" si="9"/>
        <v>0</v>
      </c>
      <c r="BL370" s="18" t="s">
        <v>249</v>
      </c>
      <c r="BM370" s="168" t="s">
        <v>1267</v>
      </c>
    </row>
    <row r="371" spans="1:65" s="2" customFormat="1" ht="24.2" customHeight="1">
      <c r="A371" s="33"/>
      <c r="B371" s="156"/>
      <c r="C371" s="180" t="s">
        <v>620</v>
      </c>
      <c r="D371" s="180" t="s">
        <v>200</v>
      </c>
      <c r="E371" s="181" t="s">
        <v>1268</v>
      </c>
      <c r="F371" s="182" t="s">
        <v>1269</v>
      </c>
      <c r="G371" s="183" t="s">
        <v>221</v>
      </c>
      <c r="H371" s="184">
        <v>9</v>
      </c>
      <c r="I371" s="185"/>
      <c r="J371" s="184">
        <f t="shared" si="0"/>
        <v>0</v>
      </c>
      <c r="K371" s="186"/>
      <c r="L371" s="187"/>
      <c r="M371" s="188" t="s">
        <v>1</v>
      </c>
      <c r="N371" s="189" t="s">
        <v>42</v>
      </c>
      <c r="O371" s="62"/>
      <c r="P371" s="166">
        <f t="shared" si="1"/>
        <v>0</v>
      </c>
      <c r="Q371" s="166">
        <v>1E-3</v>
      </c>
      <c r="R371" s="166">
        <f t="shared" si="2"/>
        <v>9.0000000000000011E-3</v>
      </c>
      <c r="S371" s="166">
        <v>0</v>
      </c>
      <c r="T371" s="167">
        <f t="shared" si="3"/>
        <v>0</v>
      </c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R371" s="168" t="s">
        <v>408</v>
      </c>
      <c r="AT371" s="168" t="s">
        <v>200</v>
      </c>
      <c r="AU371" s="168" t="s">
        <v>88</v>
      </c>
      <c r="AY371" s="18" t="s">
        <v>166</v>
      </c>
      <c r="BE371" s="169">
        <f t="shared" si="4"/>
        <v>0</v>
      </c>
      <c r="BF371" s="169">
        <f t="shared" si="5"/>
        <v>0</v>
      </c>
      <c r="BG371" s="169">
        <f t="shared" si="6"/>
        <v>0</v>
      </c>
      <c r="BH371" s="169">
        <f t="shared" si="7"/>
        <v>0</v>
      </c>
      <c r="BI371" s="169">
        <f t="shared" si="8"/>
        <v>0</v>
      </c>
      <c r="BJ371" s="18" t="s">
        <v>88</v>
      </c>
      <c r="BK371" s="170">
        <f t="shared" si="9"/>
        <v>0</v>
      </c>
      <c r="BL371" s="18" t="s">
        <v>249</v>
      </c>
      <c r="BM371" s="168" t="s">
        <v>1270</v>
      </c>
    </row>
    <row r="372" spans="1:65" s="2" customFormat="1" ht="24.2" customHeight="1">
      <c r="A372" s="33"/>
      <c r="B372" s="156"/>
      <c r="C372" s="180" t="s">
        <v>288</v>
      </c>
      <c r="D372" s="180" t="s">
        <v>200</v>
      </c>
      <c r="E372" s="181" t="s">
        <v>1271</v>
      </c>
      <c r="F372" s="182" t="s">
        <v>1272</v>
      </c>
      <c r="G372" s="183" t="s">
        <v>221</v>
      </c>
      <c r="H372" s="184">
        <v>1</v>
      </c>
      <c r="I372" s="185"/>
      <c r="J372" s="184">
        <f t="shared" si="0"/>
        <v>0</v>
      </c>
      <c r="K372" s="186"/>
      <c r="L372" s="187"/>
      <c r="M372" s="188" t="s">
        <v>1</v>
      </c>
      <c r="N372" s="189" t="s">
        <v>42</v>
      </c>
      <c r="O372" s="62"/>
      <c r="P372" s="166">
        <f t="shared" si="1"/>
        <v>0</v>
      </c>
      <c r="Q372" s="166">
        <v>1E-3</v>
      </c>
      <c r="R372" s="166">
        <f t="shared" si="2"/>
        <v>1E-3</v>
      </c>
      <c r="S372" s="166">
        <v>0</v>
      </c>
      <c r="T372" s="167">
        <f t="shared" si="3"/>
        <v>0</v>
      </c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R372" s="168" t="s">
        <v>408</v>
      </c>
      <c r="AT372" s="168" t="s">
        <v>200</v>
      </c>
      <c r="AU372" s="168" t="s">
        <v>88</v>
      </c>
      <c r="AY372" s="18" t="s">
        <v>166</v>
      </c>
      <c r="BE372" s="169">
        <f t="shared" si="4"/>
        <v>0</v>
      </c>
      <c r="BF372" s="169">
        <f t="shared" si="5"/>
        <v>0</v>
      </c>
      <c r="BG372" s="169">
        <f t="shared" si="6"/>
        <v>0</v>
      </c>
      <c r="BH372" s="169">
        <f t="shared" si="7"/>
        <v>0</v>
      </c>
      <c r="BI372" s="169">
        <f t="shared" si="8"/>
        <v>0</v>
      </c>
      <c r="BJ372" s="18" t="s">
        <v>88</v>
      </c>
      <c r="BK372" s="170">
        <f t="shared" si="9"/>
        <v>0</v>
      </c>
      <c r="BL372" s="18" t="s">
        <v>249</v>
      </c>
      <c r="BM372" s="168" t="s">
        <v>1273</v>
      </c>
    </row>
    <row r="373" spans="1:65" s="2" customFormat="1" ht="24.2" customHeight="1">
      <c r="A373" s="33"/>
      <c r="B373" s="156"/>
      <c r="C373" s="180" t="s">
        <v>1274</v>
      </c>
      <c r="D373" s="180" t="s">
        <v>200</v>
      </c>
      <c r="E373" s="181" t="s">
        <v>1275</v>
      </c>
      <c r="F373" s="182" t="s">
        <v>1276</v>
      </c>
      <c r="G373" s="183" t="s">
        <v>221</v>
      </c>
      <c r="H373" s="184">
        <v>6</v>
      </c>
      <c r="I373" s="185"/>
      <c r="J373" s="184">
        <f t="shared" si="0"/>
        <v>0</v>
      </c>
      <c r="K373" s="186"/>
      <c r="L373" s="187"/>
      <c r="M373" s="188" t="s">
        <v>1</v>
      </c>
      <c r="N373" s="189" t="s">
        <v>42</v>
      </c>
      <c r="O373" s="62"/>
      <c r="P373" s="166">
        <f t="shared" si="1"/>
        <v>0</v>
      </c>
      <c r="Q373" s="166">
        <v>1E-3</v>
      </c>
      <c r="R373" s="166">
        <f t="shared" si="2"/>
        <v>6.0000000000000001E-3</v>
      </c>
      <c r="S373" s="166">
        <v>0</v>
      </c>
      <c r="T373" s="167">
        <f t="shared" si="3"/>
        <v>0</v>
      </c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R373" s="168" t="s">
        <v>408</v>
      </c>
      <c r="AT373" s="168" t="s">
        <v>200</v>
      </c>
      <c r="AU373" s="168" t="s">
        <v>88</v>
      </c>
      <c r="AY373" s="18" t="s">
        <v>166</v>
      </c>
      <c r="BE373" s="169">
        <f t="shared" si="4"/>
        <v>0</v>
      </c>
      <c r="BF373" s="169">
        <f t="shared" si="5"/>
        <v>0</v>
      </c>
      <c r="BG373" s="169">
        <f t="shared" si="6"/>
        <v>0</v>
      </c>
      <c r="BH373" s="169">
        <f t="shared" si="7"/>
        <v>0</v>
      </c>
      <c r="BI373" s="169">
        <f t="shared" si="8"/>
        <v>0</v>
      </c>
      <c r="BJ373" s="18" t="s">
        <v>88</v>
      </c>
      <c r="BK373" s="170">
        <f t="shared" si="9"/>
        <v>0</v>
      </c>
      <c r="BL373" s="18" t="s">
        <v>249</v>
      </c>
      <c r="BM373" s="168" t="s">
        <v>1277</v>
      </c>
    </row>
    <row r="374" spans="1:65" s="2" customFormat="1" ht="37.9" customHeight="1">
      <c r="A374" s="33"/>
      <c r="B374" s="156"/>
      <c r="C374" s="180" t="s">
        <v>1278</v>
      </c>
      <c r="D374" s="180" t="s">
        <v>200</v>
      </c>
      <c r="E374" s="181" t="s">
        <v>1279</v>
      </c>
      <c r="F374" s="182" t="s">
        <v>1280</v>
      </c>
      <c r="G374" s="183" t="s">
        <v>221</v>
      </c>
      <c r="H374" s="184">
        <v>16</v>
      </c>
      <c r="I374" s="185"/>
      <c r="J374" s="184">
        <f t="shared" si="0"/>
        <v>0</v>
      </c>
      <c r="K374" s="186"/>
      <c r="L374" s="187"/>
      <c r="M374" s="188" t="s">
        <v>1</v>
      </c>
      <c r="N374" s="189" t="s">
        <v>42</v>
      </c>
      <c r="O374" s="62"/>
      <c r="P374" s="166">
        <f t="shared" si="1"/>
        <v>0</v>
      </c>
      <c r="Q374" s="166">
        <v>2.5000000000000001E-2</v>
      </c>
      <c r="R374" s="166">
        <f t="shared" si="2"/>
        <v>0.4</v>
      </c>
      <c r="S374" s="166">
        <v>0</v>
      </c>
      <c r="T374" s="167">
        <f t="shared" si="3"/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68" t="s">
        <v>408</v>
      </c>
      <c r="AT374" s="168" t="s">
        <v>200</v>
      </c>
      <c r="AU374" s="168" t="s">
        <v>88</v>
      </c>
      <c r="AY374" s="18" t="s">
        <v>166</v>
      </c>
      <c r="BE374" s="169">
        <f t="shared" si="4"/>
        <v>0</v>
      </c>
      <c r="BF374" s="169">
        <f t="shared" si="5"/>
        <v>0</v>
      </c>
      <c r="BG374" s="169">
        <f t="shared" si="6"/>
        <v>0</v>
      </c>
      <c r="BH374" s="169">
        <f t="shared" si="7"/>
        <v>0</v>
      </c>
      <c r="BI374" s="169">
        <f t="shared" si="8"/>
        <v>0</v>
      </c>
      <c r="BJ374" s="18" t="s">
        <v>88</v>
      </c>
      <c r="BK374" s="170">
        <f t="shared" si="9"/>
        <v>0</v>
      </c>
      <c r="BL374" s="18" t="s">
        <v>249</v>
      </c>
      <c r="BM374" s="168" t="s">
        <v>1281</v>
      </c>
    </row>
    <row r="375" spans="1:65" s="2" customFormat="1" ht="24.2" customHeight="1">
      <c r="A375" s="33"/>
      <c r="B375" s="156"/>
      <c r="C375" s="157" t="s">
        <v>1282</v>
      </c>
      <c r="D375" s="157" t="s">
        <v>168</v>
      </c>
      <c r="E375" s="158" t="s">
        <v>1283</v>
      </c>
      <c r="F375" s="159" t="s">
        <v>1284</v>
      </c>
      <c r="G375" s="160" t="s">
        <v>221</v>
      </c>
      <c r="H375" s="161">
        <v>1</v>
      </c>
      <c r="I375" s="162"/>
      <c r="J375" s="161">
        <f t="shared" si="0"/>
        <v>0</v>
      </c>
      <c r="K375" s="163"/>
      <c r="L375" s="34"/>
      <c r="M375" s="164" t="s">
        <v>1</v>
      </c>
      <c r="N375" s="165" t="s">
        <v>42</v>
      </c>
      <c r="O375" s="62"/>
      <c r="P375" s="166">
        <f t="shared" si="1"/>
        <v>0</v>
      </c>
      <c r="Q375" s="166">
        <v>0</v>
      </c>
      <c r="R375" s="166">
        <f t="shared" si="2"/>
        <v>0</v>
      </c>
      <c r="S375" s="166">
        <v>0</v>
      </c>
      <c r="T375" s="167">
        <f t="shared" si="3"/>
        <v>0</v>
      </c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R375" s="168" t="s">
        <v>249</v>
      </c>
      <c r="AT375" s="168" t="s">
        <v>168</v>
      </c>
      <c r="AU375" s="168" t="s">
        <v>88</v>
      </c>
      <c r="AY375" s="18" t="s">
        <v>166</v>
      </c>
      <c r="BE375" s="169">
        <f t="shared" si="4"/>
        <v>0</v>
      </c>
      <c r="BF375" s="169">
        <f t="shared" si="5"/>
        <v>0</v>
      </c>
      <c r="BG375" s="169">
        <f t="shared" si="6"/>
        <v>0</v>
      </c>
      <c r="BH375" s="169">
        <f t="shared" si="7"/>
        <v>0</v>
      </c>
      <c r="BI375" s="169">
        <f t="shared" si="8"/>
        <v>0</v>
      </c>
      <c r="BJ375" s="18" t="s">
        <v>88</v>
      </c>
      <c r="BK375" s="170">
        <f t="shared" si="9"/>
        <v>0</v>
      </c>
      <c r="BL375" s="18" t="s">
        <v>249</v>
      </c>
      <c r="BM375" s="168" t="s">
        <v>1285</v>
      </c>
    </row>
    <row r="376" spans="1:65" s="2" customFormat="1" ht="21.75" customHeight="1">
      <c r="A376" s="33"/>
      <c r="B376" s="156"/>
      <c r="C376" s="180" t="s">
        <v>1286</v>
      </c>
      <c r="D376" s="180" t="s">
        <v>200</v>
      </c>
      <c r="E376" s="181" t="s">
        <v>1287</v>
      </c>
      <c r="F376" s="182" t="s">
        <v>1288</v>
      </c>
      <c r="G376" s="183" t="s">
        <v>215</v>
      </c>
      <c r="H376" s="184">
        <v>1.6</v>
      </c>
      <c r="I376" s="185"/>
      <c r="J376" s="184">
        <f t="shared" si="0"/>
        <v>0</v>
      </c>
      <c r="K376" s="186"/>
      <c r="L376" s="187"/>
      <c r="M376" s="188" t="s">
        <v>1</v>
      </c>
      <c r="N376" s="189" t="s">
        <v>42</v>
      </c>
      <c r="O376" s="62"/>
      <c r="P376" s="166">
        <f t="shared" si="1"/>
        <v>0</v>
      </c>
      <c r="Q376" s="166">
        <v>8.4999999999999995E-4</v>
      </c>
      <c r="R376" s="166">
        <f t="shared" si="2"/>
        <v>1.3600000000000001E-3</v>
      </c>
      <c r="S376" s="166">
        <v>0</v>
      </c>
      <c r="T376" s="167">
        <f t="shared" si="3"/>
        <v>0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68" t="s">
        <v>408</v>
      </c>
      <c r="AT376" s="168" t="s">
        <v>200</v>
      </c>
      <c r="AU376" s="168" t="s">
        <v>88</v>
      </c>
      <c r="AY376" s="18" t="s">
        <v>166</v>
      </c>
      <c r="BE376" s="169">
        <f t="shared" si="4"/>
        <v>0</v>
      </c>
      <c r="BF376" s="169">
        <f t="shared" si="5"/>
        <v>0</v>
      </c>
      <c r="BG376" s="169">
        <f t="shared" si="6"/>
        <v>0</v>
      </c>
      <c r="BH376" s="169">
        <f t="shared" si="7"/>
        <v>0</v>
      </c>
      <c r="BI376" s="169">
        <f t="shared" si="8"/>
        <v>0</v>
      </c>
      <c r="BJ376" s="18" t="s">
        <v>88</v>
      </c>
      <c r="BK376" s="170">
        <f t="shared" si="9"/>
        <v>0</v>
      </c>
      <c r="BL376" s="18" t="s">
        <v>249</v>
      </c>
      <c r="BM376" s="168" t="s">
        <v>1289</v>
      </c>
    </row>
    <row r="377" spans="1:65" s="2" customFormat="1" ht="16.5" customHeight="1">
      <c r="A377" s="33"/>
      <c r="B377" s="156"/>
      <c r="C377" s="180" t="s">
        <v>1290</v>
      </c>
      <c r="D377" s="180" t="s">
        <v>200</v>
      </c>
      <c r="E377" s="181" t="s">
        <v>1291</v>
      </c>
      <c r="F377" s="182" t="s">
        <v>1292</v>
      </c>
      <c r="G377" s="183" t="s">
        <v>1293</v>
      </c>
      <c r="H377" s="184">
        <v>1</v>
      </c>
      <c r="I377" s="185"/>
      <c r="J377" s="184">
        <f t="shared" si="0"/>
        <v>0</v>
      </c>
      <c r="K377" s="186"/>
      <c r="L377" s="187"/>
      <c r="M377" s="188" t="s">
        <v>1</v>
      </c>
      <c r="N377" s="189" t="s">
        <v>42</v>
      </c>
      <c r="O377" s="62"/>
      <c r="P377" s="166">
        <f t="shared" si="1"/>
        <v>0</v>
      </c>
      <c r="Q377" s="166">
        <v>2.2000000000000001E-3</v>
      </c>
      <c r="R377" s="166">
        <f t="shared" si="2"/>
        <v>2.2000000000000001E-3</v>
      </c>
      <c r="S377" s="166">
        <v>0</v>
      </c>
      <c r="T377" s="167">
        <f t="shared" si="3"/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68" t="s">
        <v>408</v>
      </c>
      <c r="AT377" s="168" t="s">
        <v>200</v>
      </c>
      <c r="AU377" s="168" t="s">
        <v>88</v>
      </c>
      <c r="AY377" s="18" t="s">
        <v>166</v>
      </c>
      <c r="BE377" s="169">
        <f t="shared" si="4"/>
        <v>0</v>
      </c>
      <c r="BF377" s="169">
        <f t="shared" si="5"/>
        <v>0</v>
      </c>
      <c r="BG377" s="169">
        <f t="shared" si="6"/>
        <v>0</v>
      </c>
      <c r="BH377" s="169">
        <f t="shared" si="7"/>
        <v>0</v>
      </c>
      <c r="BI377" s="169">
        <f t="shared" si="8"/>
        <v>0</v>
      </c>
      <c r="BJ377" s="18" t="s">
        <v>88</v>
      </c>
      <c r="BK377" s="170">
        <f t="shared" si="9"/>
        <v>0</v>
      </c>
      <c r="BL377" s="18" t="s">
        <v>249</v>
      </c>
      <c r="BM377" s="168" t="s">
        <v>1294</v>
      </c>
    </row>
    <row r="378" spans="1:65" s="2" customFormat="1" ht="37.9" customHeight="1">
      <c r="A378" s="33"/>
      <c r="B378" s="156"/>
      <c r="C378" s="180" t="s">
        <v>1295</v>
      </c>
      <c r="D378" s="180" t="s">
        <v>200</v>
      </c>
      <c r="E378" s="181" t="s">
        <v>1296</v>
      </c>
      <c r="F378" s="182" t="s">
        <v>1280</v>
      </c>
      <c r="G378" s="183" t="s">
        <v>221</v>
      </c>
      <c r="H378" s="184">
        <v>1</v>
      </c>
      <c r="I378" s="185"/>
      <c r="J378" s="184">
        <f t="shared" si="0"/>
        <v>0</v>
      </c>
      <c r="K378" s="186"/>
      <c r="L378" s="187"/>
      <c r="M378" s="188" t="s">
        <v>1</v>
      </c>
      <c r="N378" s="189" t="s">
        <v>42</v>
      </c>
      <c r="O378" s="62"/>
      <c r="P378" s="166">
        <f t="shared" si="1"/>
        <v>0</v>
      </c>
      <c r="Q378" s="166">
        <v>2.5000000000000001E-2</v>
      </c>
      <c r="R378" s="166">
        <f t="shared" si="2"/>
        <v>2.5000000000000001E-2</v>
      </c>
      <c r="S378" s="166">
        <v>0</v>
      </c>
      <c r="T378" s="167">
        <f t="shared" si="3"/>
        <v>0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68" t="s">
        <v>408</v>
      </c>
      <c r="AT378" s="168" t="s">
        <v>200</v>
      </c>
      <c r="AU378" s="168" t="s">
        <v>88</v>
      </c>
      <c r="AY378" s="18" t="s">
        <v>166</v>
      </c>
      <c r="BE378" s="169">
        <f t="shared" si="4"/>
        <v>0</v>
      </c>
      <c r="BF378" s="169">
        <f t="shared" si="5"/>
        <v>0</v>
      </c>
      <c r="BG378" s="169">
        <f t="shared" si="6"/>
        <v>0</v>
      </c>
      <c r="BH378" s="169">
        <f t="shared" si="7"/>
        <v>0</v>
      </c>
      <c r="BI378" s="169">
        <f t="shared" si="8"/>
        <v>0</v>
      </c>
      <c r="BJ378" s="18" t="s">
        <v>88</v>
      </c>
      <c r="BK378" s="170">
        <f t="shared" si="9"/>
        <v>0</v>
      </c>
      <c r="BL378" s="18" t="s">
        <v>249</v>
      </c>
      <c r="BM378" s="168" t="s">
        <v>1297</v>
      </c>
    </row>
    <row r="379" spans="1:65" s="2" customFormat="1" ht="16.5" customHeight="1">
      <c r="A379" s="33"/>
      <c r="B379" s="156"/>
      <c r="C379" s="157" t="s">
        <v>1298</v>
      </c>
      <c r="D379" s="157" t="s">
        <v>168</v>
      </c>
      <c r="E379" s="158" t="s">
        <v>1299</v>
      </c>
      <c r="F379" s="159" t="s">
        <v>1300</v>
      </c>
      <c r="G379" s="160" t="s">
        <v>221</v>
      </c>
      <c r="H379" s="161">
        <v>68</v>
      </c>
      <c r="I379" s="162"/>
      <c r="J379" s="161">
        <f t="shared" si="0"/>
        <v>0</v>
      </c>
      <c r="K379" s="163"/>
      <c r="L379" s="34"/>
      <c r="M379" s="164" t="s">
        <v>1</v>
      </c>
      <c r="N379" s="165" t="s">
        <v>42</v>
      </c>
      <c r="O379" s="62"/>
      <c r="P379" s="166">
        <f t="shared" si="1"/>
        <v>0</v>
      </c>
      <c r="Q379" s="166">
        <v>0</v>
      </c>
      <c r="R379" s="166">
        <f t="shared" si="2"/>
        <v>0</v>
      </c>
      <c r="S379" s="166">
        <v>0</v>
      </c>
      <c r="T379" s="167">
        <f t="shared" si="3"/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68" t="s">
        <v>249</v>
      </c>
      <c r="AT379" s="168" t="s">
        <v>168</v>
      </c>
      <c r="AU379" s="168" t="s">
        <v>88</v>
      </c>
      <c r="AY379" s="18" t="s">
        <v>166</v>
      </c>
      <c r="BE379" s="169">
        <f t="shared" si="4"/>
        <v>0</v>
      </c>
      <c r="BF379" s="169">
        <f t="shared" si="5"/>
        <v>0</v>
      </c>
      <c r="BG379" s="169">
        <f t="shared" si="6"/>
        <v>0</v>
      </c>
      <c r="BH379" s="169">
        <f t="shared" si="7"/>
        <v>0</v>
      </c>
      <c r="BI379" s="169">
        <f t="shared" si="8"/>
        <v>0</v>
      </c>
      <c r="BJ379" s="18" t="s">
        <v>88</v>
      </c>
      <c r="BK379" s="170">
        <f t="shared" si="9"/>
        <v>0</v>
      </c>
      <c r="BL379" s="18" t="s">
        <v>249</v>
      </c>
      <c r="BM379" s="168" t="s">
        <v>1301</v>
      </c>
    </row>
    <row r="380" spans="1:65" s="2" customFormat="1" ht="16.5" customHeight="1">
      <c r="A380" s="33"/>
      <c r="B380" s="156"/>
      <c r="C380" s="180" t="s">
        <v>1302</v>
      </c>
      <c r="D380" s="180" t="s">
        <v>200</v>
      </c>
      <c r="E380" s="181" t="s">
        <v>1303</v>
      </c>
      <c r="F380" s="182" t="s">
        <v>1304</v>
      </c>
      <c r="G380" s="183" t="s">
        <v>1305</v>
      </c>
      <c r="H380" s="184">
        <v>17</v>
      </c>
      <c r="I380" s="185"/>
      <c r="J380" s="184">
        <f t="shared" si="0"/>
        <v>0</v>
      </c>
      <c r="K380" s="186"/>
      <c r="L380" s="187"/>
      <c r="M380" s="188" t="s">
        <v>1</v>
      </c>
      <c r="N380" s="189" t="s">
        <v>42</v>
      </c>
      <c r="O380" s="62"/>
      <c r="P380" s="166">
        <f t="shared" si="1"/>
        <v>0</v>
      </c>
      <c r="Q380" s="166">
        <v>1E-3</v>
      </c>
      <c r="R380" s="166">
        <f t="shared" si="2"/>
        <v>1.7000000000000001E-2</v>
      </c>
      <c r="S380" s="166">
        <v>0</v>
      </c>
      <c r="T380" s="167">
        <f t="shared" si="3"/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68" t="s">
        <v>408</v>
      </c>
      <c r="AT380" s="168" t="s">
        <v>200</v>
      </c>
      <c r="AU380" s="168" t="s">
        <v>88</v>
      </c>
      <c r="AY380" s="18" t="s">
        <v>166</v>
      </c>
      <c r="BE380" s="169">
        <f t="shared" si="4"/>
        <v>0</v>
      </c>
      <c r="BF380" s="169">
        <f t="shared" si="5"/>
        <v>0</v>
      </c>
      <c r="BG380" s="169">
        <f t="shared" si="6"/>
        <v>0</v>
      </c>
      <c r="BH380" s="169">
        <f t="shared" si="7"/>
        <v>0</v>
      </c>
      <c r="BI380" s="169">
        <f t="shared" si="8"/>
        <v>0</v>
      </c>
      <c r="BJ380" s="18" t="s">
        <v>88</v>
      </c>
      <c r="BK380" s="170">
        <f t="shared" si="9"/>
        <v>0</v>
      </c>
      <c r="BL380" s="18" t="s">
        <v>249</v>
      </c>
      <c r="BM380" s="168" t="s">
        <v>1306</v>
      </c>
    </row>
    <row r="381" spans="1:65" s="2" customFormat="1" ht="16.5" customHeight="1">
      <c r="A381" s="33"/>
      <c r="B381" s="156"/>
      <c r="C381" s="180" t="s">
        <v>1307</v>
      </c>
      <c r="D381" s="180" t="s">
        <v>200</v>
      </c>
      <c r="E381" s="181" t="s">
        <v>1308</v>
      </c>
      <c r="F381" s="182" t="s">
        <v>1309</v>
      </c>
      <c r="G381" s="183" t="s">
        <v>1305</v>
      </c>
      <c r="H381" s="184">
        <v>17</v>
      </c>
      <c r="I381" s="185"/>
      <c r="J381" s="184">
        <f t="shared" si="0"/>
        <v>0</v>
      </c>
      <c r="K381" s="186"/>
      <c r="L381" s="187"/>
      <c r="M381" s="188" t="s">
        <v>1</v>
      </c>
      <c r="N381" s="189" t="s">
        <v>42</v>
      </c>
      <c r="O381" s="62"/>
      <c r="P381" s="166">
        <f t="shared" si="1"/>
        <v>0</v>
      </c>
      <c r="Q381" s="166">
        <v>2.0000000000000001E-4</v>
      </c>
      <c r="R381" s="166">
        <f t="shared" si="2"/>
        <v>3.4000000000000002E-3</v>
      </c>
      <c r="S381" s="166">
        <v>0</v>
      </c>
      <c r="T381" s="167">
        <f t="shared" si="3"/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68" t="s">
        <v>408</v>
      </c>
      <c r="AT381" s="168" t="s">
        <v>200</v>
      </c>
      <c r="AU381" s="168" t="s">
        <v>88</v>
      </c>
      <c r="AY381" s="18" t="s">
        <v>166</v>
      </c>
      <c r="BE381" s="169">
        <f t="shared" si="4"/>
        <v>0</v>
      </c>
      <c r="BF381" s="169">
        <f t="shared" si="5"/>
        <v>0</v>
      </c>
      <c r="BG381" s="169">
        <f t="shared" si="6"/>
        <v>0</v>
      </c>
      <c r="BH381" s="169">
        <f t="shared" si="7"/>
        <v>0</v>
      </c>
      <c r="BI381" s="169">
        <f t="shared" si="8"/>
        <v>0</v>
      </c>
      <c r="BJ381" s="18" t="s">
        <v>88</v>
      </c>
      <c r="BK381" s="170">
        <f t="shared" si="9"/>
        <v>0</v>
      </c>
      <c r="BL381" s="18" t="s">
        <v>249</v>
      </c>
      <c r="BM381" s="168" t="s">
        <v>1310</v>
      </c>
    </row>
    <row r="382" spans="1:65" s="2" customFormat="1" ht="16.5" customHeight="1">
      <c r="A382" s="33"/>
      <c r="B382" s="156"/>
      <c r="C382" s="157" t="s">
        <v>1311</v>
      </c>
      <c r="D382" s="157" t="s">
        <v>168</v>
      </c>
      <c r="E382" s="158" t="s">
        <v>1312</v>
      </c>
      <c r="F382" s="159" t="s">
        <v>1313</v>
      </c>
      <c r="G382" s="160" t="s">
        <v>221</v>
      </c>
      <c r="H382" s="161">
        <v>7</v>
      </c>
      <c r="I382" s="162"/>
      <c r="J382" s="161">
        <f t="shared" si="0"/>
        <v>0</v>
      </c>
      <c r="K382" s="163"/>
      <c r="L382" s="34"/>
      <c r="M382" s="164" t="s">
        <v>1</v>
      </c>
      <c r="N382" s="165" t="s">
        <v>42</v>
      </c>
      <c r="O382" s="62"/>
      <c r="P382" s="166">
        <f t="shared" si="1"/>
        <v>0</v>
      </c>
      <c r="Q382" s="166">
        <v>3.0623999999999997E-5</v>
      </c>
      <c r="R382" s="166">
        <f t="shared" si="2"/>
        <v>2.1436799999999999E-4</v>
      </c>
      <c r="S382" s="166">
        <v>0</v>
      </c>
      <c r="T382" s="167">
        <f t="shared" si="3"/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68" t="s">
        <v>249</v>
      </c>
      <c r="AT382" s="168" t="s">
        <v>168</v>
      </c>
      <c r="AU382" s="168" t="s">
        <v>88</v>
      </c>
      <c r="AY382" s="18" t="s">
        <v>166</v>
      </c>
      <c r="BE382" s="169">
        <f t="shared" si="4"/>
        <v>0</v>
      </c>
      <c r="BF382" s="169">
        <f t="shared" si="5"/>
        <v>0</v>
      </c>
      <c r="BG382" s="169">
        <f t="shared" si="6"/>
        <v>0</v>
      </c>
      <c r="BH382" s="169">
        <f t="shared" si="7"/>
        <v>0</v>
      </c>
      <c r="BI382" s="169">
        <f t="shared" si="8"/>
        <v>0</v>
      </c>
      <c r="BJ382" s="18" t="s">
        <v>88</v>
      </c>
      <c r="BK382" s="170">
        <f t="shared" si="9"/>
        <v>0</v>
      </c>
      <c r="BL382" s="18" t="s">
        <v>249</v>
      </c>
      <c r="BM382" s="168" t="s">
        <v>1314</v>
      </c>
    </row>
    <row r="383" spans="1:65" s="2" customFormat="1" ht="24.2" customHeight="1">
      <c r="A383" s="33"/>
      <c r="B383" s="156"/>
      <c r="C383" s="180" t="s">
        <v>1315</v>
      </c>
      <c r="D383" s="180" t="s">
        <v>200</v>
      </c>
      <c r="E383" s="181" t="s">
        <v>1316</v>
      </c>
      <c r="F383" s="182" t="s">
        <v>1317</v>
      </c>
      <c r="G383" s="183" t="s">
        <v>221</v>
      </c>
      <c r="H383" s="184">
        <v>7</v>
      </c>
      <c r="I383" s="185"/>
      <c r="J383" s="184">
        <f t="shared" si="0"/>
        <v>0</v>
      </c>
      <c r="K383" s="186"/>
      <c r="L383" s="187"/>
      <c r="M383" s="188" t="s">
        <v>1</v>
      </c>
      <c r="N383" s="189" t="s">
        <v>42</v>
      </c>
      <c r="O383" s="62"/>
      <c r="P383" s="166">
        <f t="shared" si="1"/>
        <v>0</v>
      </c>
      <c r="Q383" s="166">
        <v>3.3500000000000001E-3</v>
      </c>
      <c r="R383" s="166">
        <f t="shared" si="2"/>
        <v>2.3450000000000002E-2</v>
      </c>
      <c r="S383" s="166">
        <v>0</v>
      </c>
      <c r="T383" s="167">
        <f t="shared" si="3"/>
        <v>0</v>
      </c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R383" s="168" t="s">
        <v>408</v>
      </c>
      <c r="AT383" s="168" t="s">
        <v>200</v>
      </c>
      <c r="AU383" s="168" t="s">
        <v>88</v>
      </c>
      <c r="AY383" s="18" t="s">
        <v>166</v>
      </c>
      <c r="BE383" s="169">
        <f t="shared" si="4"/>
        <v>0</v>
      </c>
      <c r="BF383" s="169">
        <f t="shared" si="5"/>
        <v>0</v>
      </c>
      <c r="BG383" s="169">
        <f t="shared" si="6"/>
        <v>0</v>
      </c>
      <c r="BH383" s="169">
        <f t="shared" si="7"/>
        <v>0</v>
      </c>
      <c r="BI383" s="169">
        <f t="shared" si="8"/>
        <v>0</v>
      </c>
      <c r="BJ383" s="18" t="s">
        <v>88</v>
      </c>
      <c r="BK383" s="170">
        <f t="shared" si="9"/>
        <v>0</v>
      </c>
      <c r="BL383" s="18" t="s">
        <v>249</v>
      </c>
      <c r="BM383" s="168" t="s">
        <v>1318</v>
      </c>
    </row>
    <row r="384" spans="1:65" s="2" customFormat="1" ht="16.5" customHeight="1">
      <c r="A384" s="33"/>
      <c r="B384" s="156"/>
      <c r="C384" s="157" t="s">
        <v>1319</v>
      </c>
      <c r="D384" s="157" t="s">
        <v>168</v>
      </c>
      <c r="E384" s="158" t="s">
        <v>1320</v>
      </c>
      <c r="F384" s="159" t="s">
        <v>1321</v>
      </c>
      <c r="G384" s="160" t="s">
        <v>221</v>
      </c>
      <c r="H384" s="161">
        <v>10</v>
      </c>
      <c r="I384" s="162"/>
      <c r="J384" s="161">
        <f t="shared" si="0"/>
        <v>0</v>
      </c>
      <c r="K384" s="163"/>
      <c r="L384" s="34"/>
      <c r="M384" s="164" t="s">
        <v>1</v>
      </c>
      <c r="N384" s="165" t="s">
        <v>42</v>
      </c>
      <c r="O384" s="62"/>
      <c r="P384" s="166">
        <f t="shared" si="1"/>
        <v>0</v>
      </c>
      <c r="Q384" s="166">
        <v>0</v>
      </c>
      <c r="R384" s="166">
        <f t="shared" si="2"/>
        <v>0</v>
      </c>
      <c r="S384" s="166">
        <v>0</v>
      </c>
      <c r="T384" s="167">
        <f t="shared" si="3"/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68" t="s">
        <v>249</v>
      </c>
      <c r="AT384" s="168" t="s">
        <v>168</v>
      </c>
      <c r="AU384" s="168" t="s">
        <v>88</v>
      </c>
      <c r="AY384" s="18" t="s">
        <v>166</v>
      </c>
      <c r="BE384" s="169">
        <f t="shared" si="4"/>
        <v>0</v>
      </c>
      <c r="BF384" s="169">
        <f t="shared" si="5"/>
        <v>0</v>
      </c>
      <c r="BG384" s="169">
        <f t="shared" si="6"/>
        <v>0</v>
      </c>
      <c r="BH384" s="169">
        <f t="shared" si="7"/>
        <v>0</v>
      </c>
      <c r="BI384" s="169">
        <f t="shared" si="8"/>
        <v>0</v>
      </c>
      <c r="BJ384" s="18" t="s">
        <v>88</v>
      </c>
      <c r="BK384" s="170">
        <f t="shared" si="9"/>
        <v>0</v>
      </c>
      <c r="BL384" s="18" t="s">
        <v>249</v>
      </c>
      <c r="BM384" s="168" t="s">
        <v>1322</v>
      </c>
    </row>
    <row r="385" spans="1:65" s="2" customFormat="1" ht="16.5" customHeight="1">
      <c r="A385" s="33"/>
      <c r="B385" s="156"/>
      <c r="C385" s="180" t="s">
        <v>1323</v>
      </c>
      <c r="D385" s="180" t="s">
        <v>200</v>
      </c>
      <c r="E385" s="181" t="s">
        <v>1324</v>
      </c>
      <c r="F385" s="182" t="s">
        <v>1325</v>
      </c>
      <c r="G385" s="183" t="s">
        <v>221</v>
      </c>
      <c r="H385" s="184">
        <v>10</v>
      </c>
      <c r="I385" s="185"/>
      <c r="J385" s="184">
        <f t="shared" si="0"/>
        <v>0</v>
      </c>
      <c r="K385" s="186"/>
      <c r="L385" s="187"/>
      <c r="M385" s="188" t="s">
        <v>1</v>
      </c>
      <c r="N385" s="189" t="s">
        <v>42</v>
      </c>
      <c r="O385" s="62"/>
      <c r="P385" s="166">
        <f t="shared" si="1"/>
        <v>0</v>
      </c>
      <c r="Q385" s="166">
        <v>0</v>
      </c>
      <c r="R385" s="166">
        <f t="shared" si="2"/>
        <v>0</v>
      </c>
      <c r="S385" s="166">
        <v>0</v>
      </c>
      <c r="T385" s="167">
        <f t="shared" si="3"/>
        <v>0</v>
      </c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R385" s="168" t="s">
        <v>408</v>
      </c>
      <c r="AT385" s="168" t="s">
        <v>200</v>
      </c>
      <c r="AU385" s="168" t="s">
        <v>88</v>
      </c>
      <c r="AY385" s="18" t="s">
        <v>166</v>
      </c>
      <c r="BE385" s="169">
        <f t="shared" si="4"/>
        <v>0</v>
      </c>
      <c r="BF385" s="169">
        <f t="shared" si="5"/>
        <v>0</v>
      </c>
      <c r="BG385" s="169">
        <f t="shared" si="6"/>
        <v>0</v>
      </c>
      <c r="BH385" s="169">
        <f t="shared" si="7"/>
        <v>0</v>
      </c>
      <c r="BI385" s="169">
        <f t="shared" si="8"/>
        <v>0</v>
      </c>
      <c r="BJ385" s="18" t="s">
        <v>88</v>
      </c>
      <c r="BK385" s="170">
        <f t="shared" si="9"/>
        <v>0</v>
      </c>
      <c r="BL385" s="18" t="s">
        <v>249</v>
      </c>
      <c r="BM385" s="168" t="s">
        <v>1326</v>
      </c>
    </row>
    <row r="386" spans="1:65" s="2" customFormat="1" ht="24.2" customHeight="1">
      <c r="A386" s="33"/>
      <c r="B386" s="156"/>
      <c r="C386" s="157" t="s">
        <v>1327</v>
      </c>
      <c r="D386" s="157" t="s">
        <v>168</v>
      </c>
      <c r="E386" s="158" t="s">
        <v>1328</v>
      </c>
      <c r="F386" s="159" t="s">
        <v>476</v>
      </c>
      <c r="G386" s="160" t="s">
        <v>191</v>
      </c>
      <c r="H386" s="161">
        <v>0.61</v>
      </c>
      <c r="I386" s="162"/>
      <c r="J386" s="161">
        <f t="shared" si="0"/>
        <v>0</v>
      </c>
      <c r="K386" s="163"/>
      <c r="L386" s="34"/>
      <c r="M386" s="164" t="s">
        <v>1</v>
      </c>
      <c r="N386" s="165" t="s">
        <v>42</v>
      </c>
      <c r="O386" s="62"/>
      <c r="P386" s="166">
        <f t="shared" si="1"/>
        <v>0</v>
      </c>
      <c r="Q386" s="166">
        <v>0</v>
      </c>
      <c r="R386" s="166">
        <f t="shared" si="2"/>
        <v>0</v>
      </c>
      <c r="S386" s="166">
        <v>0</v>
      </c>
      <c r="T386" s="167">
        <f t="shared" si="3"/>
        <v>0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68" t="s">
        <v>249</v>
      </c>
      <c r="AT386" s="168" t="s">
        <v>168</v>
      </c>
      <c r="AU386" s="168" t="s">
        <v>88</v>
      </c>
      <c r="AY386" s="18" t="s">
        <v>166</v>
      </c>
      <c r="BE386" s="169">
        <f t="shared" si="4"/>
        <v>0</v>
      </c>
      <c r="BF386" s="169">
        <f t="shared" si="5"/>
        <v>0</v>
      </c>
      <c r="BG386" s="169">
        <f t="shared" si="6"/>
        <v>0</v>
      </c>
      <c r="BH386" s="169">
        <f t="shared" si="7"/>
        <v>0</v>
      </c>
      <c r="BI386" s="169">
        <f t="shared" si="8"/>
        <v>0</v>
      </c>
      <c r="BJ386" s="18" t="s">
        <v>88</v>
      </c>
      <c r="BK386" s="170">
        <f t="shared" si="9"/>
        <v>0</v>
      </c>
      <c r="BL386" s="18" t="s">
        <v>249</v>
      </c>
      <c r="BM386" s="168" t="s">
        <v>1329</v>
      </c>
    </row>
    <row r="387" spans="1:65" s="12" customFormat="1" ht="22.9" customHeight="1">
      <c r="B387" s="143"/>
      <c r="D387" s="144" t="s">
        <v>75</v>
      </c>
      <c r="E387" s="154" t="s">
        <v>479</v>
      </c>
      <c r="F387" s="154" t="s">
        <v>480</v>
      </c>
      <c r="I387" s="146"/>
      <c r="J387" s="155">
        <f>BK387</f>
        <v>0</v>
      </c>
      <c r="L387" s="143"/>
      <c r="M387" s="148"/>
      <c r="N387" s="149"/>
      <c r="O387" s="149"/>
      <c r="P387" s="150">
        <f>SUM(P388:P427)</f>
        <v>0</v>
      </c>
      <c r="Q387" s="149"/>
      <c r="R387" s="150">
        <f>SUM(R388:R427)</f>
        <v>3.7364847199999995</v>
      </c>
      <c r="S387" s="149"/>
      <c r="T387" s="151">
        <f>SUM(T388:T427)</f>
        <v>0</v>
      </c>
      <c r="AR387" s="144" t="s">
        <v>88</v>
      </c>
      <c r="AT387" s="152" t="s">
        <v>75</v>
      </c>
      <c r="AU387" s="152" t="s">
        <v>83</v>
      </c>
      <c r="AY387" s="144" t="s">
        <v>166</v>
      </c>
      <c r="BK387" s="153">
        <f>SUM(BK388:BK427)</f>
        <v>0</v>
      </c>
    </row>
    <row r="388" spans="1:65" s="2" customFormat="1" ht="33" customHeight="1">
      <c r="A388" s="33"/>
      <c r="B388" s="156"/>
      <c r="C388" s="157" t="s">
        <v>1330</v>
      </c>
      <c r="D388" s="157" t="s">
        <v>168</v>
      </c>
      <c r="E388" s="158" t="s">
        <v>1331</v>
      </c>
      <c r="F388" s="159" t="s">
        <v>1332</v>
      </c>
      <c r="G388" s="160" t="s">
        <v>1293</v>
      </c>
      <c r="H388" s="161">
        <v>4</v>
      </c>
      <c r="I388" s="162"/>
      <c r="J388" s="161">
        <f>ROUND(I388*H388,3)</f>
        <v>0</v>
      </c>
      <c r="K388" s="163"/>
      <c r="L388" s="34"/>
      <c r="M388" s="164" t="s">
        <v>1</v>
      </c>
      <c r="N388" s="165" t="s">
        <v>42</v>
      </c>
      <c r="O388" s="62"/>
      <c r="P388" s="166">
        <f>O388*H388</f>
        <v>0</v>
      </c>
      <c r="Q388" s="166">
        <v>0</v>
      </c>
      <c r="R388" s="166">
        <f>Q388*H388</f>
        <v>0</v>
      </c>
      <c r="S388" s="166">
        <v>0</v>
      </c>
      <c r="T388" s="167">
        <f>S388*H388</f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68" t="s">
        <v>249</v>
      </c>
      <c r="AT388" s="168" t="s">
        <v>168</v>
      </c>
      <c r="AU388" s="168" t="s">
        <v>88</v>
      </c>
      <c r="AY388" s="18" t="s">
        <v>166</v>
      </c>
      <c r="BE388" s="169">
        <f>IF(N388="základná",J388,0)</f>
        <v>0</v>
      </c>
      <c r="BF388" s="169">
        <f>IF(N388="znížená",J388,0)</f>
        <v>0</v>
      </c>
      <c r="BG388" s="169">
        <f>IF(N388="zákl. prenesená",J388,0)</f>
        <v>0</v>
      </c>
      <c r="BH388" s="169">
        <f>IF(N388="zníž. prenesená",J388,0)</f>
        <v>0</v>
      </c>
      <c r="BI388" s="169">
        <f>IF(N388="nulová",J388,0)</f>
        <v>0</v>
      </c>
      <c r="BJ388" s="18" t="s">
        <v>88</v>
      </c>
      <c r="BK388" s="170">
        <f>ROUND(I388*H388,3)</f>
        <v>0</v>
      </c>
      <c r="BL388" s="18" t="s">
        <v>249</v>
      </c>
      <c r="BM388" s="168" t="s">
        <v>1333</v>
      </c>
    </row>
    <row r="389" spans="1:65" s="2" customFormat="1" ht="24.2" customHeight="1">
      <c r="A389" s="33"/>
      <c r="B389" s="156"/>
      <c r="C389" s="180" t="s">
        <v>1334</v>
      </c>
      <c r="D389" s="180" t="s">
        <v>200</v>
      </c>
      <c r="E389" s="181" t="s">
        <v>1335</v>
      </c>
      <c r="F389" s="182" t="s">
        <v>1336</v>
      </c>
      <c r="G389" s="183" t="s">
        <v>221</v>
      </c>
      <c r="H389" s="184">
        <v>8</v>
      </c>
      <c r="I389" s="185"/>
      <c r="J389" s="184">
        <f>ROUND(I389*H389,3)</f>
        <v>0</v>
      </c>
      <c r="K389" s="186"/>
      <c r="L389" s="187"/>
      <c r="M389" s="188" t="s">
        <v>1</v>
      </c>
      <c r="N389" s="189" t="s">
        <v>42</v>
      </c>
      <c r="O389" s="62"/>
      <c r="P389" s="166">
        <f>O389*H389</f>
        <v>0</v>
      </c>
      <c r="Q389" s="166">
        <v>1.5E-3</v>
      </c>
      <c r="R389" s="166">
        <f>Q389*H389</f>
        <v>1.2E-2</v>
      </c>
      <c r="S389" s="166">
        <v>0</v>
      </c>
      <c r="T389" s="167">
        <f>S389*H389</f>
        <v>0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68" t="s">
        <v>408</v>
      </c>
      <c r="AT389" s="168" t="s">
        <v>200</v>
      </c>
      <c r="AU389" s="168" t="s">
        <v>88</v>
      </c>
      <c r="AY389" s="18" t="s">
        <v>166</v>
      </c>
      <c r="BE389" s="169">
        <f>IF(N389="základná",J389,0)</f>
        <v>0</v>
      </c>
      <c r="BF389" s="169">
        <f>IF(N389="znížená",J389,0)</f>
        <v>0</v>
      </c>
      <c r="BG389" s="169">
        <f>IF(N389="zákl. prenesená",J389,0)</f>
        <v>0</v>
      </c>
      <c r="BH389" s="169">
        <f>IF(N389="zníž. prenesená",J389,0)</f>
        <v>0</v>
      </c>
      <c r="BI389" s="169">
        <f>IF(N389="nulová",J389,0)</f>
        <v>0</v>
      </c>
      <c r="BJ389" s="18" t="s">
        <v>88</v>
      </c>
      <c r="BK389" s="170">
        <f>ROUND(I389*H389,3)</f>
        <v>0</v>
      </c>
      <c r="BL389" s="18" t="s">
        <v>249</v>
      </c>
      <c r="BM389" s="168" t="s">
        <v>1337</v>
      </c>
    </row>
    <row r="390" spans="1:65" s="2" customFormat="1" ht="16.5" customHeight="1">
      <c r="A390" s="33"/>
      <c r="B390" s="156"/>
      <c r="C390" s="180" t="s">
        <v>1338</v>
      </c>
      <c r="D390" s="180" t="s">
        <v>200</v>
      </c>
      <c r="E390" s="181" t="s">
        <v>1339</v>
      </c>
      <c r="F390" s="182" t="s">
        <v>1340</v>
      </c>
      <c r="G390" s="183" t="s">
        <v>221</v>
      </c>
      <c r="H390" s="184">
        <v>4</v>
      </c>
      <c r="I390" s="185"/>
      <c r="J390" s="184">
        <f>ROUND(I390*H390,3)</f>
        <v>0</v>
      </c>
      <c r="K390" s="186"/>
      <c r="L390" s="187"/>
      <c r="M390" s="188" t="s">
        <v>1</v>
      </c>
      <c r="N390" s="189" t="s">
        <v>42</v>
      </c>
      <c r="O390" s="62"/>
      <c r="P390" s="166">
        <f>O390*H390</f>
        <v>0</v>
      </c>
      <c r="Q390" s="166">
        <v>0</v>
      </c>
      <c r="R390" s="166">
        <f>Q390*H390</f>
        <v>0</v>
      </c>
      <c r="S390" s="166">
        <v>0</v>
      </c>
      <c r="T390" s="167">
        <f>S390*H390</f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68" t="s">
        <v>408</v>
      </c>
      <c r="AT390" s="168" t="s">
        <v>200</v>
      </c>
      <c r="AU390" s="168" t="s">
        <v>88</v>
      </c>
      <c r="AY390" s="18" t="s">
        <v>166</v>
      </c>
      <c r="BE390" s="169">
        <f>IF(N390="základná",J390,0)</f>
        <v>0</v>
      </c>
      <c r="BF390" s="169">
        <f>IF(N390="znížená",J390,0)</f>
        <v>0</v>
      </c>
      <c r="BG390" s="169">
        <f>IF(N390="zákl. prenesená",J390,0)</f>
        <v>0</v>
      </c>
      <c r="BH390" s="169">
        <f>IF(N390="zníž. prenesená",J390,0)</f>
        <v>0</v>
      </c>
      <c r="BI390" s="169">
        <f>IF(N390="nulová",J390,0)</f>
        <v>0</v>
      </c>
      <c r="BJ390" s="18" t="s">
        <v>88</v>
      </c>
      <c r="BK390" s="170">
        <f>ROUND(I390*H390,3)</f>
        <v>0</v>
      </c>
      <c r="BL390" s="18" t="s">
        <v>249</v>
      </c>
      <c r="BM390" s="168" t="s">
        <v>1341</v>
      </c>
    </row>
    <row r="391" spans="1:65" s="2" customFormat="1" ht="24.2" customHeight="1">
      <c r="A391" s="33"/>
      <c r="B391" s="156"/>
      <c r="C391" s="157" t="s">
        <v>1342</v>
      </c>
      <c r="D391" s="157" t="s">
        <v>168</v>
      </c>
      <c r="E391" s="158" t="s">
        <v>1343</v>
      </c>
      <c r="F391" s="159" t="s">
        <v>1344</v>
      </c>
      <c r="G391" s="160" t="s">
        <v>171</v>
      </c>
      <c r="H391" s="161">
        <v>8.3309999999999995</v>
      </c>
      <c r="I391" s="162"/>
      <c r="J391" s="161">
        <f>ROUND(I391*H391,3)</f>
        <v>0</v>
      </c>
      <c r="K391" s="163"/>
      <c r="L391" s="34"/>
      <c r="M391" s="164" t="s">
        <v>1</v>
      </c>
      <c r="N391" s="165" t="s">
        <v>42</v>
      </c>
      <c r="O391" s="62"/>
      <c r="P391" s="166">
        <f>O391*H391</f>
        <v>0</v>
      </c>
      <c r="Q391" s="166">
        <v>4.0000000000000002E-4</v>
      </c>
      <c r="R391" s="166">
        <f>Q391*H391</f>
        <v>3.3324000000000001E-3</v>
      </c>
      <c r="S391" s="166">
        <v>0</v>
      </c>
      <c r="T391" s="167">
        <f>S391*H391</f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68" t="s">
        <v>249</v>
      </c>
      <c r="AT391" s="168" t="s">
        <v>168</v>
      </c>
      <c r="AU391" s="168" t="s">
        <v>88</v>
      </c>
      <c r="AY391" s="18" t="s">
        <v>166</v>
      </c>
      <c r="BE391" s="169">
        <f>IF(N391="základná",J391,0)</f>
        <v>0</v>
      </c>
      <c r="BF391" s="169">
        <f>IF(N391="znížená",J391,0)</f>
        <v>0</v>
      </c>
      <c r="BG391" s="169">
        <f>IF(N391="zákl. prenesená",J391,0)</f>
        <v>0</v>
      </c>
      <c r="BH391" s="169">
        <f>IF(N391="zníž. prenesená",J391,0)</f>
        <v>0</v>
      </c>
      <c r="BI391" s="169">
        <f>IF(N391="nulová",J391,0)</f>
        <v>0</v>
      </c>
      <c r="BJ391" s="18" t="s">
        <v>88</v>
      </c>
      <c r="BK391" s="170">
        <f>ROUND(I391*H391,3)</f>
        <v>0</v>
      </c>
      <c r="BL391" s="18" t="s">
        <v>249</v>
      </c>
      <c r="BM391" s="168" t="s">
        <v>1345</v>
      </c>
    </row>
    <row r="392" spans="1:65" s="13" customFormat="1" ht="22.5">
      <c r="B392" s="171"/>
      <c r="D392" s="172" t="s">
        <v>174</v>
      </c>
      <c r="E392" s="173" t="s">
        <v>1</v>
      </c>
      <c r="F392" s="174" t="s">
        <v>1346</v>
      </c>
      <c r="H392" s="175">
        <v>4</v>
      </c>
      <c r="I392" s="176"/>
      <c r="L392" s="171"/>
      <c r="M392" s="177"/>
      <c r="N392" s="178"/>
      <c r="O392" s="178"/>
      <c r="P392" s="178"/>
      <c r="Q392" s="178"/>
      <c r="R392" s="178"/>
      <c r="S392" s="178"/>
      <c r="T392" s="179"/>
      <c r="AT392" s="173" t="s">
        <v>174</v>
      </c>
      <c r="AU392" s="173" t="s">
        <v>88</v>
      </c>
      <c r="AV392" s="13" t="s">
        <v>88</v>
      </c>
      <c r="AW392" s="13" t="s">
        <v>32</v>
      </c>
      <c r="AX392" s="13" t="s">
        <v>76</v>
      </c>
      <c r="AY392" s="173" t="s">
        <v>166</v>
      </c>
    </row>
    <row r="393" spans="1:65" s="13" customFormat="1" ht="22.5">
      <c r="B393" s="171"/>
      <c r="D393" s="172" t="s">
        <v>174</v>
      </c>
      <c r="E393" s="173" t="s">
        <v>1</v>
      </c>
      <c r="F393" s="174" t="s">
        <v>1347</v>
      </c>
      <c r="H393" s="175">
        <v>3.2</v>
      </c>
      <c r="I393" s="176"/>
      <c r="L393" s="171"/>
      <c r="M393" s="177"/>
      <c r="N393" s="178"/>
      <c r="O393" s="178"/>
      <c r="P393" s="178"/>
      <c r="Q393" s="178"/>
      <c r="R393" s="178"/>
      <c r="S393" s="178"/>
      <c r="T393" s="179"/>
      <c r="AT393" s="173" t="s">
        <v>174</v>
      </c>
      <c r="AU393" s="173" t="s">
        <v>88</v>
      </c>
      <c r="AV393" s="13" t="s">
        <v>88</v>
      </c>
      <c r="AW393" s="13" t="s">
        <v>32</v>
      </c>
      <c r="AX393" s="13" t="s">
        <v>76</v>
      </c>
      <c r="AY393" s="173" t="s">
        <v>166</v>
      </c>
    </row>
    <row r="394" spans="1:65" s="13" customFormat="1" ht="22.5">
      <c r="B394" s="171"/>
      <c r="D394" s="172" t="s">
        <v>174</v>
      </c>
      <c r="E394" s="173" t="s">
        <v>1</v>
      </c>
      <c r="F394" s="174" t="s">
        <v>1348</v>
      </c>
      <c r="H394" s="175">
        <v>1.131</v>
      </c>
      <c r="I394" s="176"/>
      <c r="L394" s="171"/>
      <c r="M394" s="177"/>
      <c r="N394" s="178"/>
      <c r="O394" s="178"/>
      <c r="P394" s="178"/>
      <c r="Q394" s="178"/>
      <c r="R394" s="178"/>
      <c r="S394" s="178"/>
      <c r="T394" s="179"/>
      <c r="AT394" s="173" t="s">
        <v>174</v>
      </c>
      <c r="AU394" s="173" t="s">
        <v>88</v>
      </c>
      <c r="AV394" s="13" t="s">
        <v>88</v>
      </c>
      <c r="AW394" s="13" t="s">
        <v>32</v>
      </c>
      <c r="AX394" s="13" t="s">
        <v>76</v>
      </c>
      <c r="AY394" s="173" t="s">
        <v>166</v>
      </c>
    </row>
    <row r="395" spans="1:65" s="14" customFormat="1">
      <c r="B395" s="190"/>
      <c r="D395" s="172" t="s">
        <v>174</v>
      </c>
      <c r="E395" s="191" t="s">
        <v>1</v>
      </c>
      <c r="F395" s="192" t="s">
        <v>239</v>
      </c>
      <c r="H395" s="193">
        <v>8.3309999999999995</v>
      </c>
      <c r="I395" s="194"/>
      <c r="L395" s="190"/>
      <c r="M395" s="195"/>
      <c r="N395" s="196"/>
      <c r="O395" s="196"/>
      <c r="P395" s="196"/>
      <c r="Q395" s="196"/>
      <c r="R395" s="196"/>
      <c r="S395" s="196"/>
      <c r="T395" s="197"/>
      <c r="AT395" s="191" t="s">
        <v>174</v>
      </c>
      <c r="AU395" s="191" t="s">
        <v>88</v>
      </c>
      <c r="AV395" s="14" t="s">
        <v>172</v>
      </c>
      <c r="AW395" s="14" t="s">
        <v>32</v>
      </c>
      <c r="AX395" s="14" t="s">
        <v>83</v>
      </c>
      <c r="AY395" s="191" t="s">
        <v>166</v>
      </c>
    </row>
    <row r="396" spans="1:65" s="2" customFormat="1" ht="24.2" customHeight="1">
      <c r="A396" s="33"/>
      <c r="B396" s="156"/>
      <c r="C396" s="157" t="s">
        <v>1349</v>
      </c>
      <c r="D396" s="157" t="s">
        <v>168</v>
      </c>
      <c r="E396" s="158" t="s">
        <v>1350</v>
      </c>
      <c r="F396" s="159" t="s">
        <v>1351</v>
      </c>
      <c r="G396" s="160" t="s">
        <v>171</v>
      </c>
      <c r="H396" s="161">
        <v>71.748999999999995</v>
      </c>
      <c r="I396" s="162"/>
      <c r="J396" s="161">
        <f>ROUND(I396*H396,3)</f>
        <v>0</v>
      </c>
      <c r="K396" s="163"/>
      <c r="L396" s="34"/>
      <c r="M396" s="164" t="s">
        <v>1</v>
      </c>
      <c r="N396" s="165" t="s">
        <v>42</v>
      </c>
      <c r="O396" s="62"/>
      <c r="P396" s="166">
        <f>O396*H396</f>
        <v>0</v>
      </c>
      <c r="Q396" s="166">
        <v>3.7920000000000002E-2</v>
      </c>
      <c r="R396" s="166">
        <f>Q396*H396</f>
        <v>2.7207220799999998</v>
      </c>
      <c r="S396" s="166">
        <v>0</v>
      </c>
      <c r="T396" s="167">
        <f>S396*H396</f>
        <v>0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68" t="s">
        <v>249</v>
      </c>
      <c r="AT396" s="168" t="s">
        <v>168</v>
      </c>
      <c r="AU396" s="168" t="s">
        <v>88</v>
      </c>
      <c r="AY396" s="18" t="s">
        <v>166</v>
      </c>
      <c r="BE396" s="169">
        <f>IF(N396="základná",J396,0)</f>
        <v>0</v>
      </c>
      <c r="BF396" s="169">
        <f>IF(N396="znížená",J396,0)</f>
        <v>0</v>
      </c>
      <c r="BG396" s="169">
        <f>IF(N396="zákl. prenesená",J396,0)</f>
        <v>0</v>
      </c>
      <c r="BH396" s="169">
        <f>IF(N396="zníž. prenesená",J396,0)</f>
        <v>0</v>
      </c>
      <c r="BI396" s="169">
        <f>IF(N396="nulová",J396,0)</f>
        <v>0</v>
      </c>
      <c r="BJ396" s="18" t="s">
        <v>88</v>
      </c>
      <c r="BK396" s="170">
        <f>ROUND(I396*H396,3)</f>
        <v>0</v>
      </c>
      <c r="BL396" s="18" t="s">
        <v>249</v>
      </c>
      <c r="BM396" s="168" t="s">
        <v>1352</v>
      </c>
    </row>
    <row r="397" spans="1:65" s="13" customFormat="1">
      <c r="B397" s="171"/>
      <c r="D397" s="172" t="s">
        <v>174</v>
      </c>
      <c r="E397" s="173" t="s">
        <v>1</v>
      </c>
      <c r="F397" s="174" t="s">
        <v>1353</v>
      </c>
      <c r="H397" s="175">
        <v>71.748999999999995</v>
      </c>
      <c r="I397" s="176"/>
      <c r="L397" s="171"/>
      <c r="M397" s="177"/>
      <c r="N397" s="178"/>
      <c r="O397" s="178"/>
      <c r="P397" s="178"/>
      <c r="Q397" s="178"/>
      <c r="R397" s="178"/>
      <c r="S397" s="178"/>
      <c r="T397" s="179"/>
      <c r="AT397" s="173" t="s">
        <v>174</v>
      </c>
      <c r="AU397" s="173" t="s">
        <v>88</v>
      </c>
      <c r="AV397" s="13" t="s">
        <v>88</v>
      </c>
      <c r="AW397" s="13" t="s">
        <v>32</v>
      </c>
      <c r="AX397" s="13" t="s">
        <v>76</v>
      </c>
      <c r="AY397" s="173" t="s">
        <v>166</v>
      </c>
    </row>
    <row r="398" spans="1:65" s="14" customFormat="1">
      <c r="B398" s="190"/>
      <c r="D398" s="172" t="s">
        <v>174</v>
      </c>
      <c r="E398" s="191" t="s">
        <v>1</v>
      </c>
      <c r="F398" s="192" t="s">
        <v>1354</v>
      </c>
      <c r="H398" s="193">
        <v>71.748999999999995</v>
      </c>
      <c r="I398" s="194"/>
      <c r="L398" s="190"/>
      <c r="M398" s="195"/>
      <c r="N398" s="196"/>
      <c r="O398" s="196"/>
      <c r="P398" s="196"/>
      <c r="Q398" s="196"/>
      <c r="R398" s="196"/>
      <c r="S398" s="196"/>
      <c r="T398" s="197"/>
      <c r="AT398" s="191" t="s">
        <v>174</v>
      </c>
      <c r="AU398" s="191" t="s">
        <v>88</v>
      </c>
      <c r="AV398" s="14" t="s">
        <v>172</v>
      </c>
      <c r="AW398" s="14" t="s">
        <v>32</v>
      </c>
      <c r="AX398" s="14" t="s">
        <v>83</v>
      </c>
      <c r="AY398" s="191" t="s">
        <v>166</v>
      </c>
    </row>
    <row r="399" spans="1:65" s="16" customFormat="1">
      <c r="B399" s="211"/>
      <c r="D399" s="172" t="s">
        <v>174</v>
      </c>
      <c r="E399" s="212" t="s">
        <v>1</v>
      </c>
      <c r="F399" s="213" t="s">
        <v>1355</v>
      </c>
      <c r="H399" s="212" t="s">
        <v>1</v>
      </c>
      <c r="I399" s="214"/>
      <c r="L399" s="211"/>
      <c r="M399" s="215"/>
      <c r="N399" s="216"/>
      <c r="O399" s="216"/>
      <c r="P399" s="216"/>
      <c r="Q399" s="216"/>
      <c r="R399" s="216"/>
      <c r="S399" s="216"/>
      <c r="T399" s="217"/>
      <c r="AT399" s="212" t="s">
        <v>174</v>
      </c>
      <c r="AU399" s="212" t="s">
        <v>88</v>
      </c>
      <c r="AV399" s="16" t="s">
        <v>83</v>
      </c>
      <c r="AW399" s="16" t="s">
        <v>32</v>
      </c>
      <c r="AX399" s="16" t="s">
        <v>76</v>
      </c>
      <c r="AY399" s="212" t="s">
        <v>166</v>
      </c>
    </row>
    <row r="400" spans="1:65" s="16" customFormat="1">
      <c r="B400" s="211"/>
      <c r="D400" s="172" t="s">
        <v>174</v>
      </c>
      <c r="E400" s="212" t="s">
        <v>1</v>
      </c>
      <c r="F400" s="213" t="s">
        <v>1356</v>
      </c>
      <c r="H400" s="212" t="s">
        <v>1</v>
      </c>
      <c r="I400" s="214"/>
      <c r="L400" s="211"/>
      <c r="M400" s="215"/>
      <c r="N400" s="216"/>
      <c r="O400" s="216"/>
      <c r="P400" s="216"/>
      <c r="Q400" s="216"/>
      <c r="R400" s="216"/>
      <c r="S400" s="216"/>
      <c r="T400" s="217"/>
      <c r="AT400" s="212" t="s">
        <v>174</v>
      </c>
      <c r="AU400" s="212" t="s">
        <v>88</v>
      </c>
      <c r="AV400" s="16" t="s">
        <v>83</v>
      </c>
      <c r="AW400" s="16" t="s">
        <v>32</v>
      </c>
      <c r="AX400" s="16" t="s">
        <v>76</v>
      </c>
      <c r="AY400" s="212" t="s">
        <v>166</v>
      </c>
    </row>
    <row r="401" spans="1:65" s="16" customFormat="1">
      <c r="B401" s="211"/>
      <c r="D401" s="172" t="s">
        <v>174</v>
      </c>
      <c r="E401" s="212" t="s">
        <v>1</v>
      </c>
      <c r="F401" s="213" t="s">
        <v>1357</v>
      </c>
      <c r="H401" s="212" t="s">
        <v>1</v>
      </c>
      <c r="I401" s="214"/>
      <c r="L401" s="211"/>
      <c r="M401" s="215"/>
      <c r="N401" s="216"/>
      <c r="O401" s="216"/>
      <c r="P401" s="216"/>
      <c r="Q401" s="216"/>
      <c r="R401" s="216"/>
      <c r="S401" s="216"/>
      <c r="T401" s="217"/>
      <c r="AT401" s="212" t="s">
        <v>174</v>
      </c>
      <c r="AU401" s="212" t="s">
        <v>88</v>
      </c>
      <c r="AV401" s="16" t="s">
        <v>83</v>
      </c>
      <c r="AW401" s="16" t="s">
        <v>32</v>
      </c>
      <c r="AX401" s="16" t="s">
        <v>76</v>
      </c>
      <c r="AY401" s="212" t="s">
        <v>166</v>
      </c>
    </row>
    <row r="402" spans="1:65" s="16" customFormat="1">
      <c r="B402" s="211"/>
      <c r="D402" s="172" t="s">
        <v>174</v>
      </c>
      <c r="E402" s="212" t="s">
        <v>1</v>
      </c>
      <c r="F402" s="213" t="s">
        <v>1358</v>
      </c>
      <c r="H402" s="212" t="s">
        <v>1</v>
      </c>
      <c r="I402" s="214"/>
      <c r="L402" s="211"/>
      <c r="M402" s="215"/>
      <c r="N402" s="216"/>
      <c r="O402" s="216"/>
      <c r="P402" s="216"/>
      <c r="Q402" s="216"/>
      <c r="R402" s="216"/>
      <c r="S402" s="216"/>
      <c r="T402" s="217"/>
      <c r="AT402" s="212" t="s">
        <v>174</v>
      </c>
      <c r="AU402" s="212" t="s">
        <v>88</v>
      </c>
      <c r="AV402" s="16" t="s">
        <v>83</v>
      </c>
      <c r="AW402" s="16" t="s">
        <v>32</v>
      </c>
      <c r="AX402" s="16" t="s">
        <v>76</v>
      </c>
      <c r="AY402" s="212" t="s">
        <v>166</v>
      </c>
    </row>
    <row r="403" spans="1:65" s="16" customFormat="1">
      <c r="B403" s="211"/>
      <c r="D403" s="172" t="s">
        <v>174</v>
      </c>
      <c r="E403" s="212" t="s">
        <v>1</v>
      </c>
      <c r="F403" s="213" t="s">
        <v>1359</v>
      </c>
      <c r="H403" s="212" t="s">
        <v>1</v>
      </c>
      <c r="I403" s="214"/>
      <c r="L403" s="211"/>
      <c r="M403" s="215"/>
      <c r="N403" s="216"/>
      <c r="O403" s="216"/>
      <c r="P403" s="216"/>
      <c r="Q403" s="216"/>
      <c r="R403" s="216"/>
      <c r="S403" s="216"/>
      <c r="T403" s="217"/>
      <c r="AT403" s="212" t="s">
        <v>174</v>
      </c>
      <c r="AU403" s="212" t="s">
        <v>88</v>
      </c>
      <c r="AV403" s="16" t="s">
        <v>83</v>
      </c>
      <c r="AW403" s="16" t="s">
        <v>32</v>
      </c>
      <c r="AX403" s="16" t="s">
        <v>76</v>
      </c>
      <c r="AY403" s="212" t="s">
        <v>166</v>
      </c>
    </row>
    <row r="404" spans="1:65" s="16" customFormat="1">
      <c r="B404" s="211"/>
      <c r="D404" s="172" t="s">
        <v>174</v>
      </c>
      <c r="E404" s="212" t="s">
        <v>1</v>
      </c>
      <c r="F404" s="213" t="s">
        <v>1360</v>
      </c>
      <c r="H404" s="212" t="s">
        <v>1</v>
      </c>
      <c r="I404" s="214"/>
      <c r="L404" s="211"/>
      <c r="M404" s="215"/>
      <c r="N404" s="216"/>
      <c r="O404" s="216"/>
      <c r="P404" s="216"/>
      <c r="Q404" s="216"/>
      <c r="R404" s="216"/>
      <c r="S404" s="216"/>
      <c r="T404" s="217"/>
      <c r="AT404" s="212" t="s">
        <v>174</v>
      </c>
      <c r="AU404" s="212" t="s">
        <v>88</v>
      </c>
      <c r="AV404" s="16" t="s">
        <v>83</v>
      </c>
      <c r="AW404" s="16" t="s">
        <v>32</v>
      </c>
      <c r="AX404" s="16" t="s">
        <v>76</v>
      </c>
      <c r="AY404" s="212" t="s">
        <v>166</v>
      </c>
    </row>
    <row r="405" spans="1:65" s="2" customFormat="1" ht="24.2" customHeight="1">
      <c r="A405" s="33"/>
      <c r="B405" s="156"/>
      <c r="C405" s="157" t="s">
        <v>1361</v>
      </c>
      <c r="D405" s="157" t="s">
        <v>168</v>
      </c>
      <c r="E405" s="158" t="s">
        <v>1362</v>
      </c>
      <c r="F405" s="159" t="s">
        <v>1363</v>
      </c>
      <c r="G405" s="160" t="s">
        <v>584</v>
      </c>
      <c r="H405" s="161">
        <v>186.88</v>
      </c>
      <c r="I405" s="162"/>
      <c r="J405" s="161">
        <f>ROUND(I405*H405,3)</f>
        <v>0</v>
      </c>
      <c r="K405" s="163"/>
      <c r="L405" s="34"/>
      <c r="M405" s="164" t="s">
        <v>1</v>
      </c>
      <c r="N405" s="165" t="s">
        <v>42</v>
      </c>
      <c r="O405" s="62"/>
      <c r="P405" s="166">
        <f>O405*H405</f>
        <v>0</v>
      </c>
      <c r="Q405" s="166">
        <v>8.0000000000000007E-5</v>
      </c>
      <c r="R405" s="166">
        <f>Q405*H405</f>
        <v>1.4950400000000001E-2</v>
      </c>
      <c r="S405" s="166">
        <v>0</v>
      </c>
      <c r="T405" s="167">
        <f>S405*H405</f>
        <v>0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68" t="s">
        <v>249</v>
      </c>
      <c r="AT405" s="168" t="s">
        <v>168</v>
      </c>
      <c r="AU405" s="168" t="s">
        <v>88</v>
      </c>
      <c r="AY405" s="18" t="s">
        <v>166</v>
      </c>
      <c r="BE405" s="169">
        <f>IF(N405="základná",J405,0)</f>
        <v>0</v>
      </c>
      <c r="BF405" s="169">
        <f>IF(N405="znížená",J405,0)</f>
        <v>0</v>
      </c>
      <c r="BG405" s="169">
        <f>IF(N405="zákl. prenesená",J405,0)</f>
        <v>0</v>
      </c>
      <c r="BH405" s="169">
        <f>IF(N405="zníž. prenesená",J405,0)</f>
        <v>0</v>
      </c>
      <c r="BI405" s="169">
        <f>IF(N405="nulová",J405,0)</f>
        <v>0</v>
      </c>
      <c r="BJ405" s="18" t="s">
        <v>88</v>
      </c>
      <c r="BK405" s="170">
        <f>ROUND(I405*H405,3)</f>
        <v>0</v>
      </c>
      <c r="BL405" s="18" t="s">
        <v>249</v>
      </c>
      <c r="BM405" s="168" t="s">
        <v>1364</v>
      </c>
    </row>
    <row r="406" spans="1:65" s="13" customFormat="1">
      <c r="B406" s="171"/>
      <c r="D406" s="172" t="s">
        <v>174</v>
      </c>
      <c r="E406" s="173" t="s">
        <v>1</v>
      </c>
      <c r="F406" s="174" t="s">
        <v>1365</v>
      </c>
      <c r="H406" s="175">
        <v>93.44</v>
      </c>
      <c r="I406" s="176"/>
      <c r="L406" s="171"/>
      <c r="M406" s="177"/>
      <c r="N406" s="178"/>
      <c r="O406" s="178"/>
      <c r="P406" s="178"/>
      <c r="Q406" s="178"/>
      <c r="R406" s="178"/>
      <c r="S406" s="178"/>
      <c r="T406" s="179"/>
      <c r="AT406" s="173" t="s">
        <v>174</v>
      </c>
      <c r="AU406" s="173" t="s">
        <v>88</v>
      </c>
      <c r="AV406" s="13" t="s">
        <v>88</v>
      </c>
      <c r="AW406" s="13" t="s">
        <v>32</v>
      </c>
      <c r="AX406" s="13" t="s">
        <v>76</v>
      </c>
      <c r="AY406" s="173" t="s">
        <v>166</v>
      </c>
    </row>
    <row r="407" spans="1:65" s="13" customFormat="1">
      <c r="B407" s="171"/>
      <c r="D407" s="172" t="s">
        <v>174</v>
      </c>
      <c r="E407" s="173" t="s">
        <v>1</v>
      </c>
      <c r="F407" s="174" t="s">
        <v>1366</v>
      </c>
      <c r="H407" s="175">
        <v>93.44</v>
      </c>
      <c r="I407" s="176"/>
      <c r="L407" s="171"/>
      <c r="M407" s="177"/>
      <c r="N407" s="178"/>
      <c r="O407" s="178"/>
      <c r="P407" s="178"/>
      <c r="Q407" s="178"/>
      <c r="R407" s="178"/>
      <c r="S407" s="178"/>
      <c r="T407" s="179"/>
      <c r="AT407" s="173" t="s">
        <v>174</v>
      </c>
      <c r="AU407" s="173" t="s">
        <v>88</v>
      </c>
      <c r="AV407" s="13" t="s">
        <v>88</v>
      </c>
      <c r="AW407" s="13" t="s">
        <v>32</v>
      </c>
      <c r="AX407" s="13" t="s">
        <v>76</v>
      </c>
      <c r="AY407" s="173" t="s">
        <v>166</v>
      </c>
    </row>
    <row r="408" spans="1:65" s="14" customFormat="1">
      <c r="B408" s="190"/>
      <c r="D408" s="172" t="s">
        <v>174</v>
      </c>
      <c r="E408" s="191" t="s">
        <v>1</v>
      </c>
      <c r="F408" s="192" t="s">
        <v>1367</v>
      </c>
      <c r="H408" s="193">
        <v>186.88</v>
      </c>
      <c r="I408" s="194"/>
      <c r="L408" s="190"/>
      <c r="M408" s="195"/>
      <c r="N408" s="196"/>
      <c r="O408" s="196"/>
      <c r="P408" s="196"/>
      <c r="Q408" s="196"/>
      <c r="R408" s="196"/>
      <c r="S408" s="196"/>
      <c r="T408" s="197"/>
      <c r="AT408" s="191" t="s">
        <v>174</v>
      </c>
      <c r="AU408" s="191" t="s">
        <v>88</v>
      </c>
      <c r="AV408" s="14" t="s">
        <v>172</v>
      </c>
      <c r="AW408" s="14" t="s">
        <v>32</v>
      </c>
      <c r="AX408" s="14" t="s">
        <v>83</v>
      </c>
      <c r="AY408" s="191" t="s">
        <v>166</v>
      </c>
    </row>
    <row r="409" spans="1:65" s="2" customFormat="1" ht="24.2" customHeight="1">
      <c r="A409" s="33"/>
      <c r="B409" s="156"/>
      <c r="C409" s="180" t="s">
        <v>1368</v>
      </c>
      <c r="D409" s="180" t="s">
        <v>200</v>
      </c>
      <c r="E409" s="181" t="s">
        <v>1369</v>
      </c>
      <c r="F409" s="182" t="s">
        <v>1370</v>
      </c>
      <c r="G409" s="183" t="s">
        <v>191</v>
      </c>
      <c r="H409" s="184">
        <v>0.187</v>
      </c>
      <c r="I409" s="185"/>
      <c r="J409" s="184">
        <f>ROUND(I409*H409,3)</f>
        <v>0</v>
      </c>
      <c r="K409" s="186"/>
      <c r="L409" s="187"/>
      <c r="M409" s="188" t="s">
        <v>1</v>
      </c>
      <c r="N409" s="189" t="s">
        <v>42</v>
      </c>
      <c r="O409" s="62"/>
      <c r="P409" s="166">
        <f>O409*H409</f>
        <v>0</v>
      </c>
      <c r="Q409" s="166">
        <v>1</v>
      </c>
      <c r="R409" s="166">
        <f>Q409*H409</f>
        <v>0.187</v>
      </c>
      <c r="S409" s="166">
        <v>0</v>
      </c>
      <c r="T409" s="167">
        <f>S409*H409</f>
        <v>0</v>
      </c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R409" s="168" t="s">
        <v>408</v>
      </c>
      <c r="AT409" s="168" t="s">
        <v>200</v>
      </c>
      <c r="AU409" s="168" t="s">
        <v>88</v>
      </c>
      <c r="AY409" s="18" t="s">
        <v>166</v>
      </c>
      <c r="BE409" s="169">
        <f>IF(N409="základná",J409,0)</f>
        <v>0</v>
      </c>
      <c r="BF409" s="169">
        <f>IF(N409="znížená",J409,0)</f>
        <v>0</v>
      </c>
      <c r="BG409" s="169">
        <f>IF(N409="zákl. prenesená",J409,0)</f>
        <v>0</v>
      </c>
      <c r="BH409" s="169">
        <f>IF(N409="zníž. prenesená",J409,0)</f>
        <v>0</v>
      </c>
      <c r="BI409" s="169">
        <f>IF(N409="nulová",J409,0)</f>
        <v>0</v>
      </c>
      <c r="BJ409" s="18" t="s">
        <v>88</v>
      </c>
      <c r="BK409" s="170">
        <f>ROUND(I409*H409,3)</f>
        <v>0</v>
      </c>
      <c r="BL409" s="18" t="s">
        <v>249</v>
      </c>
      <c r="BM409" s="168" t="s">
        <v>1371</v>
      </c>
    </row>
    <row r="410" spans="1:65" s="13" customFormat="1">
      <c r="B410" s="171"/>
      <c r="D410" s="172" t="s">
        <v>174</v>
      </c>
      <c r="E410" s="173" t="s">
        <v>1</v>
      </c>
      <c r="F410" s="174" t="s">
        <v>1365</v>
      </c>
      <c r="H410" s="175">
        <v>93.44</v>
      </c>
      <c r="I410" s="176"/>
      <c r="L410" s="171"/>
      <c r="M410" s="177"/>
      <c r="N410" s="178"/>
      <c r="O410" s="178"/>
      <c r="P410" s="178"/>
      <c r="Q410" s="178"/>
      <c r="R410" s="178"/>
      <c r="S410" s="178"/>
      <c r="T410" s="179"/>
      <c r="AT410" s="173" t="s">
        <v>174</v>
      </c>
      <c r="AU410" s="173" t="s">
        <v>88</v>
      </c>
      <c r="AV410" s="13" t="s">
        <v>88</v>
      </c>
      <c r="AW410" s="13" t="s">
        <v>32</v>
      </c>
      <c r="AX410" s="13" t="s">
        <v>76</v>
      </c>
      <c r="AY410" s="173" t="s">
        <v>166</v>
      </c>
    </row>
    <row r="411" spans="1:65" s="13" customFormat="1">
      <c r="B411" s="171"/>
      <c r="D411" s="172" t="s">
        <v>174</v>
      </c>
      <c r="E411" s="173" t="s">
        <v>1</v>
      </c>
      <c r="F411" s="174" t="s">
        <v>1366</v>
      </c>
      <c r="H411" s="175">
        <v>93.44</v>
      </c>
      <c r="I411" s="176"/>
      <c r="L411" s="171"/>
      <c r="M411" s="177"/>
      <c r="N411" s="178"/>
      <c r="O411" s="178"/>
      <c r="P411" s="178"/>
      <c r="Q411" s="178"/>
      <c r="R411" s="178"/>
      <c r="S411" s="178"/>
      <c r="T411" s="179"/>
      <c r="AT411" s="173" t="s">
        <v>174</v>
      </c>
      <c r="AU411" s="173" t="s">
        <v>88</v>
      </c>
      <c r="AV411" s="13" t="s">
        <v>88</v>
      </c>
      <c r="AW411" s="13" t="s">
        <v>32</v>
      </c>
      <c r="AX411" s="13" t="s">
        <v>76</v>
      </c>
      <c r="AY411" s="173" t="s">
        <v>166</v>
      </c>
    </row>
    <row r="412" spans="1:65" s="14" customFormat="1" ht="22.5">
      <c r="B412" s="190"/>
      <c r="D412" s="172" t="s">
        <v>174</v>
      </c>
      <c r="E412" s="191" t="s">
        <v>1</v>
      </c>
      <c r="F412" s="192" t="s">
        <v>1372</v>
      </c>
      <c r="H412" s="193">
        <v>186.88</v>
      </c>
      <c r="I412" s="194"/>
      <c r="L412" s="190"/>
      <c r="M412" s="195"/>
      <c r="N412" s="196"/>
      <c r="O412" s="196"/>
      <c r="P412" s="196"/>
      <c r="Q412" s="196"/>
      <c r="R412" s="196"/>
      <c r="S412" s="196"/>
      <c r="T412" s="197"/>
      <c r="AT412" s="191" t="s">
        <v>174</v>
      </c>
      <c r="AU412" s="191" t="s">
        <v>88</v>
      </c>
      <c r="AV412" s="14" t="s">
        <v>172</v>
      </c>
      <c r="AW412" s="14" t="s">
        <v>32</v>
      </c>
      <c r="AX412" s="14" t="s">
        <v>83</v>
      </c>
      <c r="AY412" s="191" t="s">
        <v>166</v>
      </c>
    </row>
    <row r="413" spans="1:65" s="13" customFormat="1">
      <c r="B413" s="171"/>
      <c r="D413" s="172" t="s">
        <v>174</v>
      </c>
      <c r="F413" s="174" t="s">
        <v>1373</v>
      </c>
      <c r="H413" s="175">
        <v>0.187</v>
      </c>
      <c r="I413" s="176"/>
      <c r="L413" s="171"/>
      <c r="M413" s="177"/>
      <c r="N413" s="178"/>
      <c r="O413" s="178"/>
      <c r="P413" s="178"/>
      <c r="Q413" s="178"/>
      <c r="R413" s="178"/>
      <c r="S413" s="178"/>
      <c r="T413" s="179"/>
      <c r="AT413" s="173" t="s">
        <v>174</v>
      </c>
      <c r="AU413" s="173" t="s">
        <v>88</v>
      </c>
      <c r="AV413" s="13" t="s">
        <v>88</v>
      </c>
      <c r="AW413" s="13" t="s">
        <v>3</v>
      </c>
      <c r="AX413" s="13" t="s">
        <v>83</v>
      </c>
      <c r="AY413" s="173" t="s">
        <v>166</v>
      </c>
    </row>
    <row r="414" spans="1:65" s="2" customFormat="1" ht="33" customHeight="1">
      <c r="A414" s="33"/>
      <c r="B414" s="156"/>
      <c r="C414" s="157" t="s">
        <v>1374</v>
      </c>
      <c r="D414" s="157" t="s">
        <v>168</v>
      </c>
      <c r="E414" s="158" t="s">
        <v>1375</v>
      </c>
      <c r="F414" s="159" t="s">
        <v>1376</v>
      </c>
      <c r="G414" s="160" t="s">
        <v>584</v>
      </c>
      <c r="H414" s="161">
        <v>66.123999999999995</v>
      </c>
      <c r="I414" s="162"/>
      <c r="J414" s="161">
        <f>ROUND(I414*H414,3)</f>
        <v>0</v>
      </c>
      <c r="K414" s="163"/>
      <c r="L414" s="34"/>
      <c r="M414" s="164" t="s">
        <v>1</v>
      </c>
      <c r="N414" s="165" t="s">
        <v>42</v>
      </c>
      <c r="O414" s="62"/>
      <c r="P414" s="166">
        <f>O414*H414</f>
        <v>0</v>
      </c>
      <c r="Q414" s="166">
        <v>6.0000000000000002E-5</v>
      </c>
      <c r="R414" s="166">
        <f>Q414*H414</f>
        <v>3.96744E-3</v>
      </c>
      <c r="S414" s="166">
        <v>0</v>
      </c>
      <c r="T414" s="167">
        <f>S414*H414</f>
        <v>0</v>
      </c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R414" s="168" t="s">
        <v>249</v>
      </c>
      <c r="AT414" s="168" t="s">
        <v>168</v>
      </c>
      <c r="AU414" s="168" t="s">
        <v>88</v>
      </c>
      <c r="AY414" s="18" t="s">
        <v>166</v>
      </c>
      <c r="BE414" s="169">
        <f>IF(N414="základná",J414,0)</f>
        <v>0</v>
      </c>
      <c r="BF414" s="169">
        <f>IF(N414="znížená",J414,0)</f>
        <v>0</v>
      </c>
      <c r="BG414" s="169">
        <f>IF(N414="zákl. prenesená",J414,0)</f>
        <v>0</v>
      </c>
      <c r="BH414" s="169">
        <f>IF(N414="zníž. prenesená",J414,0)</f>
        <v>0</v>
      </c>
      <c r="BI414" s="169">
        <f>IF(N414="nulová",J414,0)</f>
        <v>0</v>
      </c>
      <c r="BJ414" s="18" t="s">
        <v>88</v>
      </c>
      <c r="BK414" s="170">
        <f>ROUND(I414*H414,3)</f>
        <v>0</v>
      </c>
      <c r="BL414" s="18" t="s">
        <v>249</v>
      </c>
      <c r="BM414" s="168" t="s">
        <v>1377</v>
      </c>
    </row>
    <row r="415" spans="1:65" s="13" customFormat="1" ht="22.5">
      <c r="B415" s="171"/>
      <c r="D415" s="172" t="s">
        <v>174</v>
      </c>
      <c r="E415" s="173" t="s">
        <v>1</v>
      </c>
      <c r="F415" s="174" t="s">
        <v>1378</v>
      </c>
      <c r="H415" s="175">
        <v>66.123999999999995</v>
      </c>
      <c r="I415" s="176"/>
      <c r="L415" s="171"/>
      <c r="M415" s="177"/>
      <c r="N415" s="178"/>
      <c r="O415" s="178"/>
      <c r="P415" s="178"/>
      <c r="Q415" s="178"/>
      <c r="R415" s="178"/>
      <c r="S415" s="178"/>
      <c r="T415" s="179"/>
      <c r="AT415" s="173" t="s">
        <v>174</v>
      </c>
      <c r="AU415" s="173" t="s">
        <v>88</v>
      </c>
      <c r="AV415" s="13" t="s">
        <v>88</v>
      </c>
      <c r="AW415" s="13" t="s">
        <v>32</v>
      </c>
      <c r="AX415" s="13" t="s">
        <v>83</v>
      </c>
      <c r="AY415" s="173" t="s">
        <v>166</v>
      </c>
    </row>
    <row r="416" spans="1:65" s="2" customFormat="1" ht="24.2" customHeight="1">
      <c r="A416" s="33"/>
      <c r="B416" s="156"/>
      <c r="C416" s="180" t="s">
        <v>1379</v>
      </c>
      <c r="D416" s="180" t="s">
        <v>200</v>
      </c>
      <c r="E416" s="181" t="s">
        <v>1380</v>
      </c>
      <c r="F416" s="182" t="s">
        <v>1381</v>
      </c>
      <c r="G416" s="183" t="s">
        <v>191</v>
      </c>
      <c r="H416" s="184">
        <v>6.6000000000000003E-2</v>
      </c>
      <c r="I416" s="185"/>
      <c r="J416" s="184">
        <f>ROUND(I416*H416,3)</f>
        <v>0</v>
      </c>
      <c r="K416" s="186"/>
      <c r="L416" s="187"/>
      <c r="M416" s="188" t="s">
        <v>1</v>
      </c>
      <c r="N416" s="189" t="s">
        <v>42</v>
      </c>
      <c r="O416" s="62"/>
      <c r="P416" s="166">
        <f>O416*H416</f>
        <v>0</v>
      </c>
      <c r="Q416" s="166">
        <v>1</v>
      </c>
      <c r="R416" s="166">
        <f>Q416*H416</f>
        <v>6.6000000000000003E-2</v>
      </c>
      <c r="S416" s="166">
        <v>0</v>
      </c>
      <c r="T416" s="167">
        <f>S416*H416</f>
        <v>0</v>
      </c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R416" s="168" t="s">
        <v>408</v>
      </c>
      <c r="AT416" s="168" t="s">
        <v>200</v>
      </c>
      <c r="AU416" s="168" t="s">
        <v>88</v>
      </c>
      <c r="AY416" s="18" t="s">
        <v>166</v>
      </c>
      <c r="BE416" s="169">
        <f>IF(N416="základná",J416,0)</f>
        <v>0</v>
      </c>
      <c r="BF416" s="169">
        <f>IF(N416="znížená",J416,0)</f>
        <v>0</v>
      </c>
      <c r="BG416" s="169">
        <f>IF(N416="zákl. prenesená",J416,0)</f>
        <v>0</v>
      </c>
      <c r="BH416" s="169">
        <f>IF(N416="zníž. prenesená",J416,0)</f>
        <v>0</v>
      </c>
      <c r="BI416" s="169">
        <f>IF(N416="nulová",J416,0)</f>
        <v>0</v>
      </c>
      <c r="BJ416" s="18" t="s">
        <v>88</v>
      </c>
      <c r="BK416" s="170">
        <f>ROUND(I416*H416,3)</f>
        <v>0</v>
      </c>
      <c r="BL416" s="18" t="s">
        <v>249</v>
      </c>
      <c r="BM416" s="168" t="s">
        <v>1382</v>
      </c>
    </row>
    <row r="417" spans="1:65" s="13" customFormat="1" ht="22.5">
      <c r="B417" s="171"/>
      <c r="D417" s="172" t="s">
        <v>174</v>
      </c>
      <c r="E417" s="173" t="s">
        <v>1</v>
      </c>
      <c r="F417" s="174" t="s">
        <v>1378</v>
      </c>
      <c r="H417" s="175">
        <v>66.123999999999995</v>
      </c>
      <c r="I417" s="176"/>
      <c r="L417" s="171"/>
      <c r="M417" s="177"/>
      <c r="N417" s="178"/>
      <c r="O417" s="178"/>
      <c r="P417" s="178"/>
      <c r="Q417" s="178"/>
      <c r="R417" s="178"/>
      <c r="S417" s="178"/>
      <c r="T417" s="179"/>
      <c r="AT417" s="173" t="s">
        <v>174</v>
      </c>
      <c r="AU417" s="173" t="s">
        <v>88</v>
      </c>
      <c r="AV417" s="13" t="s">
        <v>88</v>
      </c>
      <c r="AW417" s="13" t="s">
        <v>32</v>
      </c>
      <c r="AX417" s="13" t="s">
        <v>76</v>
      </c>
      <c r="AY417" s="173" t="s">
        <v>166</v>
      </c>
    </row>
    <row r="418" spans="1:65" s="14" customFormat="1">
      <c r="B418" s="190"/>
      <c r="D418" s="172" t="s">
        <v>174</v>
      </c>
      <c r="E418" s="191" t="s">
        <v>1</v>
      </c>
      <c r="F418" s="192" t="s">
        <v>1383</v>
      </c>
      <c r="H418" s="193">
        <v>66.123999999999995</v>
      </c>
      <c r="I418" s="194"/>
      <c r="L418" s="190"/>
      <c r="M418" s="195"/>
      <c r="N418" s="196"/>
      <c r="O418" s="196"/>
      <c r="P418" s="196"/>
      <c r="Q418" s="196"/>
      <c r="R418" s="196"/>
      <c r="S418" s="196"/>
      <c r="T418" s="197"/>
      <c r="AT418" s="191" t="s">
        <v>174</v>
      </c>
      <c r="AU418" s="191" t="s">
        <v>88</v>
      </c>
      <c r="AV418" s="14" t="s">
        <v>172</v>
      </c>
      <c r="AW418" s="14" t="s">
        <v>32</v>
      </c>
      <c r="AX418" s="14" t="s">
        <v>83</v>
      </c>
      <c r="AY418" s="191" t="s">
        <v>166</v>
      </c>
    </row>
    <row r="419" spans="1:65" s="13" customFormat="1">
      <c r="B419" s="171"/>
      <c r="D419" s="172" t="s">
        <v>174</v>
      </c>
      <c r="F419" s="174" t="s">
        <v>1384</v>
      </c>
      <c r="H419" s="175">
        <v>6.6000000000000003E-2</v>
      </c>
      <c r="I419" s="176"/>
      <c r="L419" s="171"/>
      <c r="M419" s="177"/>
      <c r="N419" s="178"/>
      <c r="O419" s="178"/>
      <c r="P419" s="178"/>
      <c r="Q419" s="178"/>
      <c r="R419" s="178"/>
      <c r="S419" s="178"/>
      <c r="T419" s="179"/>
      <c r="AT419" s="173" t="s">
        <v>174</v>
      </c>
      <c r="AU419" s="173" t="s">
        <v>88</v>
      </c>
      <c r="AV419" s="13" t="s">
        <v>88</v>
      </c>
      <c r="AW419" s="13" t="s">
        <v>3</v>
      </c>
      <c r="AX419" s="13" t="s">
        <v>83</v>
      </c>
      <c r="AY419" s="173" t="s">
        <v>166</v>
      </c>
    </row>
    <row r="420" spans="1:65" s="2" customFormat="1" ht="33" customHeight="1">
      <c r="A420" s="33"/>
      <c r="B420" s="156"/>
      <c r="C420" s="157" t="s">
        <v>1385</v>
      </c>
      <c r="D420" s="157" t="s">
        <v>168</v>
      </c>
      <c r="E420" s="158" t="s">
        <v>1386</v>
      </c>
      <c r="F420" s="159" t="s">
        <v>1387</v>
      </c>
      <c r="G420" s="160" t="s">
        <v>584</v>
      </c>
      <c r="H420" s="161">
        <v>168.12299999999999</v>
      </c>
      <c r="I420" s="162"/>
      <c r="J420" s="161">
        <f>ROUND(I420*H420,3)</f>
        <v>0</v>
      </c>
      <c r="K420" s="163"/>
      <c r="L420" s="34"/>
      <c r="M420" s="164" t="s">
        <v>1</v>
      </c>
      <c r="N420" s="165" t="s">
        <v>42</v>
      </c>
      <c r="O420" s="62"/>
      <c r="P420" s="166">
        <f>O420*H420</f>
        <v>0</v>
      </c>
      <c r="Q420" s="166">
        <v>5.0000000000000002E-5</v>
      </c>
      <c r="R420" s="166">
        <f>Q420*H420</f>
        <v>8.4061499999999994E-3</v>
      </c>
      <c r="S420" s="166">
        <v>0</v>
      </c>
      <c r="T420" s="167">
        <f>S420*H420</f>
        <v>0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68" t="s">
        <v>249</v>
      </c>
      <c r="AT420" s="168" t="s">
        <v>168</v>
      </c>
      <c r="AU420" s="168" t="s">
        <v>88</v>
      </c>
      <c r="AY420" s="18" t="s">
        <v>166</v>
      </c>
      <c r="BE420" s="169">
        <f>IF(N420="základná",J420,0)</f>
        <v>0</v>
      </c>
      <c r="BF420" s="169">
        <f>IF(N420="znížená",J420,0)</f>
        <v>0</v>
      </c>
      <c r="BG420" s="169">
        <f>IF(N420="zákl. prenesená",J420,0)</f>
        <v>0</v>
      </c>
      <c r="BH420" s="169">
        <f>IF(N420="zníž. prenesená",J420,0)</f>
        <v>0</v>
      </c>
      <c r="BI420" s="169">
        <f>IF(N420="nulová",J420,0)</f>
        <v>0</v>
      </c>
      <c r="BJ420" s="18" t="s">
        <v>88</v>
      </c>
      <c r="BK420" s="170">
        <f>ROUND(I420*H420,3)</f>
        <v>0</v>
      </c>
      <c r="BL420" s="18" t="s">
        <v>249</v>
      </c>
      <c r="BM420" s="168" t="s">
        <v>1388</v>
      </c>
    </row>
    <row r="421" spans="1:65" s="13" customFormat="1" ht="22.5">
      <c r="B421" s="171"/>
      <c r="D421" s="172" t="s">
        <v>174</v>
      </c>
      <c r="E421" s="173" t="s">
        <v>1</v>
      </c>
      <c r="F421" s="174" t="s">
        <v>1389</v>
      </c>
      <c r="H421" s="175">
        <v>168.12299999999999</v>
      </c>
      <c r="I421" s="176"/>
      <c r="L421" s="171"/>
      <c r="M421" s="177"/>
      <c r="N421" s="178"/>
      <c r="O421" s="178"/>
      <c r="P421" s="178"/>
      <c r="Q421" s="178"/>
      <c r="R421" s="178"/>
      <c r="S421" s="178"/>
      <c r="T421" s="179"/>
      <c r="AT421" s="173" t="s">
        <v>174</v>
      </c>
      <c r="AU421" s="173" t="s">
        <v>88</v>
      </c>
      <c r="AV421" s="13" t="s">
        <v>88</v>
      </c>
      <c r="AW421" s="13" t="s">
        <v>32</v>
      </c>
      <c r="AX421" s="13" t="s">
        <v>83</v>
      </c>
      <c r="AY421" s="173" t="s">
        <v>166</v>
      </c>
    </row>
    <row r="422" spans="1:65" s="2" customFormat="1" ht="24.2" customHeight="1">
      <c r="A422" s="33"/>
      <c r="B422" s="156"/>
      <c r="C422" s="180" t="s">
        <v>1390</v>
      </c>
      <c r="D422" s="180" t="s">
        <v>200</v>
      </c>
      <c r="E422" s="181" t="s">
        <v>1391</v>
      </c>
      <c r="F422" s="182" t="s">
        <v>1392</v>
      </c>
      <c r="G422" s="183" t="s">
        <v>584</v>
      </c>
      <c r="H422" s="184">
        <v>168.12299999999999</v>
      </c>
      <c r="I422" s="185"/>
      <c r="J422" s="184">
        <f>ROUND(I422*H422,3)</f>
        <v>0</v>
      </c>
      <c r="K422" s="186"/>
      <c r="L422" s="187"/>
      <c r="M422" s="188" t="s">
        <v>1</v>
      </c>
      <c r="N422" s="189" t="s">
        <v>42</v>
      </c>
      <c r="O422" s="62"/>
      <c r="P422" s="166">
        <f>O422*H422</f>
        <v>0</v>
      </c>
      <c r="Q422" s="166">
        <v>1E-3</v>
      </c>
      <c r="R422" s="166">
        <f>Q422*H422</f>
        <v>0.16812299999999999</v>
      </c>
      <c r="S422" s="166">
        <v>0</v>
      </c>
      <c r="T422" s="167">
        <f>S422*H422</f>
        <v>0</v>
      </c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R422" s="168" t="s">
        <v>408</v>
      </c>
      <c r="AT422" s="168" t="s">
        <v>200</v>
      </c>
      <c r="AU422" s="168" t="s">
        <v>88</v>
      </c>
      <c r="AY422" s="18" t="s">
        <v>166</v>
      </c>
      <c r="BE422" s="169">
        <f>IF(N422="základná",J422,0)</f>
        <v>0</v>
      </c>
      <c r="BF422" s="169">
        <f>IF(N422="znížená",J422,0)</f>
        <v>0</v>
      </c>
      <c r="BG422" s="169">
        <f>IF(N422="zákl. prenesená",J422,0)</f>
        <v>0</v>
      </c>
      <c r="BH422" s="169">
        <f>IF(N422="zníž. prenesená",J422,0)</f>
        <v>0</v>
      </c>
      <c r="BI422" s="169">
        <f>IF(N422="nulová",J422,0)</f>
        <v>0</v>
      </c>
      <c r="BJ422" s="18" t="s">
        <v>88</v>
      </c>
      <c r="BK422" s="170">
        <f>ROUND(I422*H422,3)</f>
        <v>0</v>
      </c>
      <c r="BL422" s="18" t="s">
        <v>249</v>
      </c>
      <c r="BM422" s="168" t="s">
        <v>1393</v>
      </c>
    </row>
    <row r="423" spans="1:65" s="2" customFormat="1" ht="24.2" customHeight="1">
      <c r="A423" s="33"/>
      <c r="B423" s="156"/>
      <c r="C423" s="157" t="s">
        <v>1394</v>
      </c>
      <c r="D423" s="157" t="s">
        <v>168</v>
      </c>
      <c r="E423" s="158" t="s">
        <v>1395</v>
      </c>
      <c r="F423" s="159" t="s">
        <v>1396</v>
      </c>
      <c r="G423" s="160" t="s">
        <v>584</v>
      </c>
      <c r="H423" s="161">
        <v>525.66499999999996</v>
      </c>
      <c r="I423" s="162"/>
      <c r="J423" s="161">
        <f>ROUND(I423*H423,3)</f>
        <v>0</v>
      </c>
      <c r="K423" s="163"/>
      <c r="L423" s="34"/>
      <c r="M423" s="164" t="s">
        <v>1</v>
      </c>
      <c r="N423" s="165" t="s">
        <v>42</v>
      </c>
      <c r="O423" s="62"/>
      <c r="P423" s="166">
        <f>O423*H423</f>
        <v>0</v>
      </c>
      <c r="Q423" s="166">
        <v>5.0000000000000002E-5</v>
      </c>
      <c r="R423" s="166">
        <f>Q423*H423</f>
        <v>2.6283250000000001E-2</v>
      </c>
      <c r="S423" s="166">
        <v>0</v>
      </c>
      <c r="T423" s="167">
        <f>S423*H423</f>
        <v>0</v>
      </c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R423" s="168" t="s">
        <v>249</v>
      </c>
      <c r="AT423" s="168" t="s">
        <v>168</v>
      </c>
      <c r="AU423" s="168" t="s">
        <v>88</v>
      </c>
      <c r="AY423" s="18" t="s">
        <v>166</v>
      </c>
      <c r="BE423" s="169">
        <f>IF(N423="základná",J423,0)</f>
        <v>0</v>
      </c>
      <c r="BF423" s="169">
        <f>IF(N423="znížená",J423,0)</f>
        <v>0</v>
      </c>
      <c r="BG423" s="169">
        <f>IF(N423="zákl. prenesená",J423,0)</f>
        <v>0</v>
      </c>
      <c r="BH423" s="169">
        <f>IF(N423="zníž. prenesená",J423,0)</f>
        <v>0</v>
      </c>
      <c r="BI423" s="169">
        <f>IF(N423="nulová",J423,0)</f>
        <v>0</v>
      </c>
      <c r="BJ423" s="18" t="s">
        <v>88</v>
      </c>
      <c r="BK423" s="170">
        <f>ROUND(I423*H423,3)</f>
        <v>0</v>
      </c>
      <c r="BL423" s="18" t="s">
        <v>249</v>
      </c>
      <c r="BM423" s="168" t="s">
        <v>1397</v>
      </c>
    </row>
    <row r="424" spans="1:65" s="13" customFormat="1" ht="22.5">
      <c r="B424" s="171"/>
      <c r="D424" s="172" t="s">
        <v>174</v>
      </c>
      <c r="E424" s="173" t="s">
        <v>1</v>
      </c>
      <c r="F424" s="174" t="s">
        <v>1398</v>
      </c>
      <c r="H424" s="175">
        <v>525.66499999999996</v>
      </c>
      <c r="I424" s="176"/>
      <c r="L424" s="171"/>
      <c r="M424" s="177"/>
      <c r="N424" s="178"/>
      <c r="O424" s="178"/>
      <c r="P424" s="178"/>
      <c r="Q424" s="178"/>
      <c r="R424" s="178"/>
      <c r="S424" s="178"/>
      <c r="T424" s="179"/>
      <c r="AT424" s="173" t="s">
        <v>174</v>
      </c>
      <c r="AU424" s="173" t="s">
        <v>88</v>
      </c>
      <c r="AV424" s="13" t="s">
        <v>88</v>
      </c>
      <c r="AW424" s="13" t="s">
        <v>32</v>
      </c>
      <c r="AX424" s="13" t="s">
        <v>83</v>
      </c>
      <c r="AY424" s="173" t="s">
        <v>166</v>
      </c>
    </row>
    <row r="425" spans="1:65" s="2" customFormat="1" ht="33" customHeight="1">
      <c r="A425" s="33"/>
      <c r="B425" s="156"/>
      <c r="C425" s="180" t="s">
        <v>1399</v>
      </c>
      <c r="D425" s="180" t="s">
        <v>200</v>
      </c>
      <c r="E425" s="181" t="s">
        <v>1400</v>
      </c>
      <c r="F425" s="182" t="s">
        <v>1401</v>
      </c>
      <c r="G425" s="183" t="s">
        <v>584</v>
      </c>
      <c r="H425" s="184">
        <v>525.70000000000005</v>
      </c>
      <c r="I425" s="185"/>
      <c r="J425" s="184">
        <f>ROUND(I425*H425,3)</f>
        <v>0</v>
      </c>
      <c r="K425" s="186"/>
      <c r="L425" s="187"/>
      <c r="M425" s="188" t="s">
        <v>1</v>
      </c>
      <c r="N425" s="189" t="s">
        <v>42</v>
      </c>
      <c r="O425" s="62"/>
      <c r="P425" s="166">
        <f>O425*H425</f>
        <v>0</v>
      </c>
      <c r="Q425" s="166">
        <v>1E-3</v>
      </c>
      <c r="R425" s="166">
        <f>Q425*H425</f>
        <v>0.52570000000000006</v>
      </c>
      <c r="S425" s="166">
        <v>0</v>
      </c>
      <c r="T425" s="167">
        <f>S425*H425</f>
        <v>0</v>
      </c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R425" s="168" t="s">
        <v>408</v>
      </c>
      <c r="AT425" s="168" t="s">
        <v>200</v>
      </c>
      <c r="AU425" s="168" t="s">
        <v>88</v>
      </c>
      <c r="AY425" s="18" t="s">
        <v>166</v>
      </c>
      <c r="BE425" s="169">
        <f>IF(N425="základná",J425,0)</f>
        <v>0</v>
      </c>
      <c r="BF425" s="169">
        <f>IF(N425="znížená",J425,0)</f>
        <v>0</v>
      </c>
      <c r="BG425" s="169">
        <f>IF(N425="zákl. prenesená",J425,0)</f>
        <v>0</v>
      </c>
      <c r="BH425" s="169">
        <f>IF(N425="zníž. prenesená",J425,0)</f>
        <v>0</v>
      </c>
      <c r="BI425" s="169">
        <f>IF(N425="nulová",J425,0)</f>
        <v>0</v>
      </c>
      <c r="BJ425" s="18" t="s">
        <v>88</v>
      </c>
      <c r="BK425" s="170">
        <f>ROUND(I425*H425,3)</f>
        <v>0</v>
      </c>
      <c r="BL425" s="18" t="s">
        <v>249</v>
      </c>
      <c r="BM425" s="168" t="s">
        <v>1402</v>
      </c>
    </row>
    <row r="426" spans="1:65" s="2" customFormat="1" ht="24.2" customHeight="1">
      <c r="A426" s="33"/>
      <c r="B426" s="156"/>
      <c r="C426" s="157" t="s">
        <v>1403</v>
      </c>
      <c r="D426" s="157" t="s">
        <v>168</v>
      </c>
      <c r="E426" s="158" t="s">
        <v>588</v>
      </c>
      <c r="F426" s="159" t="s">
        <v>589</v>
      </c>
      <c r="G426" s="160" t="s">
        <v>191</v>
      </c>
      <c r="H426" s="161">
        <v>3.7360000000000002</v>
      </c>
      <c r="I426" s="162"/>
      <c r="J426" s="161">
        <f>ROUND(I426*H426,3)</f>
        <v>0</v>
      </c>
      <c r="K426" s="163"/>
      <c r="L426" s="34"/>
      <c r="M426" s="164" t="s">
        <v>1</v>
      </c>
      <c r="N426" s="165" t="s">
        <v>42</v>
      </c>
      <c r="O426" s="62"/>
      <c r="P426" s="166">
        <f>O426*H426</f>
        <v>0</v>
      </c>
      <c r="Q426" s="166">
        <v>0</v>
      </c>
      <c r="R426" s="166">
        <f>Q426*H426</f>
        <v>0</v>
      </c>
      <c r="S426" s="166">
        <v>0</v>
      </c>
      <c r="T426" s="167">
        <f>S426*H426</f>
        <v>0</v>
      </c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R426" s="168" t="s">
        <v>249</v>
      </c>
      <c r="AT426" s="168" t="s">
        <v>168</v>
      </c>
      <c r="AU426" s="168" t="s">
        <v>88</v>
      </c>
      <c r="AY426" s="18" t="s">
        <v>166</v>
      </c>
      <c r="BE426" s="169">
        <f>IF(N426="základná",J426,0)</f>
        <v>0</v>
      </c>
      <c r="BF426" s="169">
        <f>IF(N426="znížená",J426,0)</f>
        <v>0</v>
      </c>
      <c r="BG426" s="169">
        <f>IF(N426="zákl. prenesená",J426,0)</f>
        <v>0</v>
      </c>
      <c r="BH426" s="169">
        <f>IF(N426="zníž. prenesená",J426,0)</f>
        <v>0</v>
      </c>
      <c r="BI426" s="169">
        <f>IF(N426="nulová",J426,0)</f>
        <v>0</v>
      </c>
      <c r="BJ426" s="18" t="s">
        <v>88</v>
      </c>
      <c r="BK426" s="170">
        <f>ROUND(I426*H426,3)</f>
        <v>0</v>
      </c>
      <c r="BL426" s="18" t="s">
        <v>249</v>
      </c>
      <c r="BM426" s="168" t="s">
        <v>1404</v>
      </c>
    </row>
    <row r="427" spans="1:65" s="2" customFormat="1" ht="24.2" customHeight="1">
      <c r="A427" s="33"/>
      <c r="B427" s="156"/>
      <c r="C427" s="157" t="s">
        <v>1405</v>
      </c>
      <c r="D427" s="157" t="s">
        <v>168</v>
      </c>
      <c r="E427" s="158" t="s">
        <v>1406</v>
      </c>
      <c r="F427" s="159" t="s">
        <v>1407</v>
      </c>
      <c r="G427" s="160" t="s">
        <v>191</v>
      </c>
      <c r="H427" s="161">
        <v>3.7360000000000002</v>
      </c>
      <c r="I427" s="162"/>
      <c r="J427" s="161">
        <f>ROUND(I427*H427,3)</f>
        <v>0</v>
      </c>
      <c r="K427" s="163"/>
      <c r="L427" s="34"/>
      <c r="M427" s="164" t="s">
        <v>1</v>
      </c>
      <c r="N427" s="165" t="s">
        <v>42</v>
      </c>
      <c r="O427" s="62"/>
      <c r="P427" s="166">
        <f>O427*H427</f>
        <v>0</v>
      </c>
      <c r="Q427" s="166">
        <v>0</v>
      </c>
      <c r="R427" s="166">
        <f>Q427*H427</f>
        <v>0</v>
      </c>
      <c r="S427" s="166">
        <v>0</v>
      </c>
      <c r="T427" s="167">
        <f>S427*H427</f>
        <v>0</v>
      </c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R427" s="168" t="s">
        <v>249</v>
      </c>
      <c r="AT427" s="168" t="s">
        <v>168</v>
      </c>
      <c r="AU427" s="168" t="s">
        <v>88</v>
      </c>
      <c r="AY427" s="18" t="s">
        <v>166</v>
      </c>
      <c r="BE427" s="169">
        <f>IF(N427="základná",J427,0)</f>
        <v>0</v>
      </c>
      <c r="BF427" s="169">
        <f>IF(N427="znížená",J427,0)</f>
        <v>0</v>
      </c>
      <c r="BG427" s="169">
        <f>IF(N427="zákl. prenesená",J427,0)</f>
        <v>0</v>
      </c>
      <c r="BH427" s="169">
        <f>IF(N427="zníž. prenesená",J427,0)</f>
        <v>0</v>
      </c>
      <c r="BI427" s="169">
        <f>IF(N427="nulová",J427,0)</f>
        <v>0</v>
      </c>
      <c r="BJ427" s="18" t="s">
        <v>88</v>
      </c>
      <c r="BK427" s="170">
        <f>ROUND(I427*H427,3)</f>
        <v>0</v>
      </c>
      <c r="BL427" s="18" t="s">
        <v>249</v>
      </c>
      <c r="BM427" s="168" t="s">
        <v>1408</v>
      </c>
    </row>
    <row r="428" spans="1:65" s="12" customFormat="1" ht="22.9" customHeight="1">
      <c r="B428" s="143"/>
      <c r="D428" s="144" t="s">
        <v>75</v>
      </c>
      <c r="E428" s="154" t="s">
        <v>1409</v>
      </c>
      <c r="F428" s="154" t="s">
        <v>1410</v>
      </c>
      <c r="I428" s="146"/>
      <c r="J428" s="155">
        <f>BK428</f>
        <v>0</v>
      </c>
      <c r="L428" s="143"/>
      <c r="M428" s="148"/>
      <c r="N428" s="149"/>
      <c r="O428" s="149"/>
      <c r="P428" s="150">
        <f>SUM(P429:P437)</f>
        <v>0</v>
      </c>
      <c r="Q428" s="149"/>
      <c r="R428" s="150">
        <f>SUM(R429:R437)</f>
        <v>0.18272001599999999</v>
      </c>
      <c r="S428" s="149"/>
      <c r="T428" s="151">
        <f>SUM(T429:T437)</f>
        <v>0</v>
      </c>
      <c r="AR428" s="144" t="s">
        <v>88</v>
      </c>
      <c r="AT428" s="152" t="s">
        <v>75</v>
      </c>
      <c r="AU428" s="152" t="s">
        <v>83</v>
      </c>
      <c r="AY428" s="144" t="s">
        <v>166</v>
      </c>
      <c r="BK428" s="153">
        <f>SUM(BK429:BK437)</f>
        <v>0</v>
      </c>
    </row>
    <row r="429" spans="1:65" s="2" customFormat="1" ht="24.2" customHeight="1">
      <c r="A429" s="33"/>
      <c r="B429" s="156"/>
      <c r="C429" s="157" t="s">
        <v>1411</v>
      </c>
      <c r="D429" s="157" t="s">
        <v>168</v>
      </c>
      <c r="E429" s="158" t="s">
        <v>1412</v>
      </c>
      <c r="F429" s="159" t="s">
        <v>1413</v>
      </c>
      <c r="G429" s="160" t="s">
        <v>215</v>
      </c>
      <c r="H429" s="161">
        <v>8.9</v>
      </c>
      <c r="I429" s="162"/>
      <c r="J429" s="161">
        <f>ROUND(I429*H429,3)</f>
        <v>0</v>
      </c>
      <c r="K429" s="163"/>
      <c r="L429" s="34"/>
      <c r="M429" s="164" t="s">
        <v>1</v>
      </c>
      <c r="N429" s="165" t="s">
        <v>42</v>
      </c>
      <c r="O429" s="62"/>
      <c r="P429" s="166">
        <f>O429*H429</f>
        <v>0</v>
      </c>
      <c r="Q429" s="166">
        <v>2.9602000000000001E-3</v>
      </c>
      <c r="R429" s="166">
        <f>Q429*H429</f>
        <v>2.6345780000000003E-2</v>
      </c>
      <c r="S429" s="166">
        <v>0</v>
      </c>
      <c r="T429" s="167">
        <f>S429*H429</f>
        <v>0</v>
      </c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R429" s="168" t="s">
        <v>249</v>
      </c>
      <c r="AT429" s="168" t="s">
        <v>168</v>
      </c>
      <c r="AU429" s="168" t="s">
        <v>88</v>
      </c>
      <c r="AY429" s="18" t="s">
        <v>166</v>
      </c>
      <c r="BE429" s="169">
        <f>IF(N429="základná",J429,0)</f>
        <v>0</v>
      </c>
      <c r="BF429" s="169">
        <f>IF(N429="znížená",J429,0)</f>
        <v>0</v>
      </c>
      <c r="BG429" s="169">
        <f>IF(N429="zákl. prenesená",J429,0)</f>
        <v>0</v>
      </c>
      <c r="BH429" s="169">
        <f>IF(N429="zníž. prenesená",J429,0)</f>
        <v>0</v>
      </c>
      <c r="BI429" s="169">
        <f>IF(N429="nulová",J429,0)</f>
        <v>0</v>
      </c>
      <c r="BJ429" s="18" t="s">
        <v>88</v>
      </c>
      <c r="BK429" s="170">
        <f>ROUND(I429*H429,3)</f>
        <v>0</v>
      </c>
      <c r="BL429" s="18" t="s">
        <v>249</v>
      </c>
      <c r="BM429" s="168" t="s">
        <v>1414</v>
      </c>
    </row>
    <row r="430" spans="1:65" s="13" customFormat="1">
      <c r="B430" s="171"/>
      <c r="D430" s="172" t="s">
        <v>174</v>
      </c>
      <c r="E430" s="173" t="s">
        <v>1</v>
      </c>
      <c r="F430" s="174" t="s">
        <v>1415</v>
      </c>
      <c r="H430" s="175">
        <v>8.9</v>
      </c>
      <c r="I430" s="176"/>
      <c r="L430" s="171"/>
      <c r="M430" s="177"/>
      <c r="N430" s="178"/>
      <c r="O430" s="178"/>
      <c r="P430" s="178"/>
      <c r="Q430" s="178"/>
      <c r="R430" s="178"/>
      <c r="S430" s="178"/>
      <c r="T430" s="179"/>
      <c r="AT430" s="173" t="s">
        <v>174</v>
      </c>
      <c r="AU430" s="173" t="s">
        <v>88</v>
      </c>
      <c r="AV430" s="13" t="s">
        <v>88</v>
      </c>
      <c r="AW430" s="13" t="s">
        <v>32</v>
      </c>
      <c r="AX430" s="13" t="s">
        <v>83</v>
      </c>
      <c r="AY430" s="173" t="s">
        <v>166</v>
      </c>
    </row>
    <row r="431" spans="1:65" s="2" customFormat="1" ht="16.5" customHeight="1">
      <c r="A431" s="33"/>
      <c r="B431" s="156"/>
      <c r="C431" s="180" t="s">
        <v>1416</v>
      </c>
      <c r="D431" s="180" t="s">
        <v>200</v>
      </c>
      <c r="E431" s="181" t="s">
        <v>1417</v>
      </c>
      <c r="F431" s="182" t="s">
        <v>1418</v>
      </c>
      <c r="G431" s="183" t="s">
        <v>221</v>
      </c>
      <c r="H431" s="184">
        <v>31</v>
      </c>
      <c r="I431" s="185"/>
      <c r="J431" s="184">
        <f>ROUND(I431*H431,3)</f>
        <v>0</v>
      </c>
      <c r="K431" s="186"/>
      <c r="L431" s="187"/>
      <c r="M431" s="188" t="s">
        <v>1</v>
      </c>
      <c r="N431" s="189" t="s">
        <v>42</v>
      </c>
      <c r="O431" s="62"/>
      <c r="P431" s="166">
        <f>O431*H431</f>
        <v>0</v>
      </c>
      <c r="Q431" s="166">
        <v>4.2000000000000002E-4</v>
      </c>
      <c r="R431" s="166">
        <f>Q431*H431</f>
        <v>1.302E-2</v>
      </c>
      <c r="S431" s="166">
        <v>0</v>
      </c>
      <c r="T431" s="167">
        <f>S431*H431</f>
        <v>0</v>
      </c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R431" s="168" t="s">
        <v>408</v>
      </c>
      <c r="AT431" s="168" t="s">
        <v>200</v>
      </c>
      <c r="AU431" s="168" t="s">
        <v>88</v>
      </c>
      <c r="AY431" s="18" t="s">
        <v>166</v>
      </c>
      <c r="BE431" s="169">
        <f>IF(N431="základná",J431,0)</f>
        <v>0</v>
      </c>
      <c r="BF431" s="169">
        <f>IF(N431="znížená",J431,0)</f>
        <v>0</v>
      </c>
      <c r="BG431" s="169">
        <f>IF(N431="zákl. prenesená",J431,0)</f>
        <v>0</v>
      </c>
      <c r="BH431" s="169">
        <f>IF(N431="zníž. prenesená",J431,0)</f>
        <v>0</v>
      </c>
      <c r="BI431" s="169">
        <f>IF(N431="nulová",J431,0)</f>
        <v>0</v>
      </c>
      <c r="BJ431" s="18" t="s">
        <v>88</v>
      </c>
      <c r="BK431" s="170">
        <f>ROUND(I431*H431,3)</f>
        <v>0</v>
      </c>
      <c r="BL431" s="18" t="s">
        <v>249</v>
      </c>
      <c r="BM431" s="168" t="s">
        <v>1419</v>
      </c>
    </row>
    <row r="432" spans="1:65" s="13" customFormat="1" ht="22.5">
      <c r="B432" s="171"/>
      <c r="D432" s="172" t="s">
        <v>174</v>
      </c>
      <c r="F432" s="174" t="s">
        <v>1420</v>
      </c>
      <c r="H432" s="175">
        <v>31</v>
      </c>
      <c r="I432" s="176"/>
      <c r="L432" s="171"/>
      <c r="M432" s="177"/>
      <c r="N432" s="178"/>
      <c r="O432" s="178"/>
      <c r="P432" s="178"/>
      <c r="Q432" s="178"/>
      <c r="R432" s="178"/>
      <c r="S432" s="178"/>
      <c r="T432" s="179"/>
      <c r="AT432" s="173" t="s">
        <v>174</v>
      </c>
      <c r="AU432" s="173" t="s">
        <v>88</v>
      </c>
      <c r="AV432" s="13" t="s">
        <v>88</v>
      </c>
      <c r="AW432" s="13" t="s">
        <v>3</v>
      </c>
      <c r="AX432" s="13" t="s">
        <v>83</v>
      </c>
      <c r="AY432" s="173" t="s">
        <v>166</v>
      </c>
    </row>
    <row r="433" spans="1:65" s="2" customFormat="1" ht="33" customHeight="1">
      <c r="A433" s="33"/>
      <c r="B433" s="156"/>
      <c r="C433" s="157" t="s">
        <v>1421</v>
      </c>
      <c r="D433" s="157" t="s">
        <v>168</v>
      </c>
      <c r="E433" s="158" t="s">
        <v>1422</v>
      </c>
      <c r="F433" s="159" t="s">
        <v>1423</v>
      </c>
      <c r="G433" s="160" t="s">
        <v>171</v>
      </c>
      <c r="H433" s="161">
        <v>6.1879999999999997</v>
      </c>
      <c r="I433" s="162"/>
      <c r="J433" s="161">
        <f>ROUND(I433*H433,3)</f>
        <v>0</v>
      </c>
      <c r="K433" s="163"/>
      <c r="L433" s="34"/>
      <c r="M433" s="164" t="s">
        <v>1</v>
      </c>
      <c r="N433" s="165" t="s">
        <v>42</v>
      </c>
      <c r="O433" s="62"/>
      <c r="P433" s="166">
        <f>O433*H433</f>
        <v>0</v>
      </c>
      <c r="Q433" s="166">
        <v>3.1970000000000002E-3</v>
      </c>
      <c r="R433" s="166">
        <f>Q433*H433</f>
        <v>1.9783036E-2</v>
      </c>
      <c r="S433" s="166">
        <v>0</v>
      </c>
      <c r="T433" s="167">
        <f>S433*H433</f>
        <v>0</v>
      </c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R433" s="168" t="s">
        <v>249</v>
      </c>
      <c r="AT433" s="168" t="s">
        <v>168</v>
      </c>
      <c r="AU433" s="168" t="s">
        <v>88</v>
      </c>
      <c r="AY433" s="18" t="s">
        <v>166</v>
      </c>
      <c r="BE433" s="169">
        <f>IF(N433="základná",J433,0)</f>
        <v>0</v>
      </c>
      <c r="BF433" s="169">
        <f>IF(N433="znížená",J433,0)</f>
        <v>0</v>
      </c>
      <c r="BG433" s="169">
        <f>IF(N433="zákl. prenesená",J433,0)</f>
        <v>0</v>
      </c>
      <c r="BH433" s="169">
        <f>IF(N433="zníž. prenesená",J433,0)</f>
        <v>0</v>
      </c>
      <c r="BI433" s="169">
        <f>IF(N433="nulová",J433,0)</f>
        <v>0</v>
      </c>
      <c r="BJ433" s="18" t="s">
        <v>88</v>
      </c>
      <c r="BK433" s="170">
        <f>ROUND(I433*H433,3)</f>
        <v>0</v>
      </c>
      <c r="BL433" s="18" t="s">
        <v>249</v>
      </c>
      <c r="BM433" s="168" t="s">
        <v>1424</v>
      </c>
    </row>
    <row r="434" spans="1:65" s="13" customFormat="1">
      <c r="B434" s="171"/>
      <c r="D434" s="172" t="s">
        <v>174</v>
      </c>
      <c r="E434" s="173" t="s">
        <v>1</v>
      </c>
      <c r="F434" s="174" t="s">
        <v>1089</v>
      </c>
      <c r="H434" s="175">
        <v>6.1879999999999997</v>
      </c>
      <c r="I434" s="176"/>
      <c r="L434" s="171"/>
      <c r="M434" s="177"/>
      <c r="N434" s="178"/>
      <c r="O434" s="178"/>
      <c r="P434" s="178"/>
      <c r="Q434" s="178"/>
      <c r="R434" s="178"/>
      <c r="S434" s="178"/>
      <c r="T434" s="179"/>
      <c r="AT434" s="173" t="s">
        <v>174</v>
      </c>
      <c r="AU434" s="173" t="s">
        <v>88</v>
      </c>
      <c r="AV434" s="13" t="s">
        <v>88</v>
      </c>
      <c r="AW434" s="13" t="s">
        <v>32</v>
      </c>
      <c r="AX434" s="13" t="s">
        <v>83</v>
      </c>
      <c r="AY434" s="173" t="s">
        <v>166</v>
      </c>
    </row>
    <row r="435" spans="1:65" s="2" customFormat="1" ht="24.2" customHeight="1">
      <c r="A435" s="33"/>
      <c r="B435" s="156"/>
      <c r="C435" s="180" t="s">
        <v>258</v>
      </c>
      <c r="D435" s="180" t="s">
        <v>200</v>
      </c>
      <c r="E435" s="181" t="s">
        <v>1425</v>
      </c>
      <c r="F435" s="182" t="s">
        <v>1426</v>
      </c>
      <c r="G435" s="183" t="s">
        <v>171</v>
      </c>
      <c r="H435" s="184">
        <v>6.4359999999999999</v>
      </c>
      <c r="I435" s="185"/>
      <c r="J435" s="184">
        <f>ROUND(I435*H435,3)</f>
        <v>0</v>
      </c>
      <c r="K435" s="186"/>
      <c r="L435" s="187"/>
      <c r="M435" s="188" t="s">
        <v>1</v>
      </c>
      <c r="N435" s="189" t="s">
        <v>42</v>
      </c>
      <c r="O435" s="62"/>
      <c r="P435" s="166">
        <f>O435*H435</f>
        <v>0</v>
      </c>
      <c r="Q435" s="166">
        <v>1.9199999999999998E-2</v>
      </c>
      <c r="R435" s="166">
        <f>Q435*H435</f>
        <v>0.12357119999999999</v>
      </c>
      <c r="S435" s="166">
        <v>0</v>
      </c>
      <c r="T435" s="167">
        <f>S435*H435</f>
        <v>0</v>
      </c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R435" s="168" t="s">
        <v>408</v>
      </c>
      <c r="AT435" s="168" t="s">
        <v>200</v>
      </c>
      <c r="AU435" s="168" t="s">
        <v>88</v>
      </c>
      <c r="AY435" s="18" t="s">
        <v>166</v>
      </c>
      <c r="BE435" s="169">
        <f>IF(N435="základná",J435,0)</f>
        <v>0</v>
      </c>
      <c r="BF435" s="169">
        <f>IF(N435="znížená",J435,0)</f>
        <v>0</v>
      </c>
      <c r="BG435" s="169">
        <f>IF(N435="zákl. prenesená",J435,0)</f>
        <v>0</v>
      </c>
      <c r="BH435" s="169">
        <f>IF(N435="zníž. prenesená",J435,0)</f>
        <v>0</v>
      </c>
      <c r="BI435" s="169">
        <f>IF(N435="nulová",J435,0)</f>
        <v>0</v>
      </c>
      <c r="BJ435" s="18" t="s">
        <v>88</v>
      </c>
      <c r="BK435" s="170">
        <f>ROUND(I435*H435,3)</f>
        <v>0</v>
      </c>
      <c r="BL435" s="18" t="s">
        <v>249</v>
      </c>
      <c r="BM435" s="168" t="s">
        <v>1427</v>
      </c>
    </row>
    <row r="436" spans="1:65" s="13" customFormat="1">
      <c r="B436" s="171"/>
      <c r="D436" s="172" t="s">
        <v>174</v>
      </c>
      <c r="F436" s="174" t="s">
        <v>1428</v>
      </c>
      <c r="H436" s="175">
        <v>6.4359999999999999</v>
      </c>
      <c r="I436" s="176"/>
      <c r="L436" s="171"/>
      <c r="M436" s="177"/>
      <c r="N436" s="178"/>
      <c r="O436" s="178"/>
      <c r="P436" s="178"/>
      <c r="Q436" s="178"/>
      <c r="R436" s="178"/>
      <c r="S436" s="178"/>
      <c r="T436" s="179"/>
      <c r="AT436" s="173" t="s">
        <v>174</v>
      </c>
      <c r="AU436" s="173" t="s">
        <v>88</v>
      </c>
      <c r="AV436" s="13" t="s">
        <v>88</v>
      </c>
      <c r="AW436" s="13" t="s">
        <v>3</v>
      </c>
      <c r="AX436" s="13" t="s">
        <v>83</v>
      </c>
      <c r="AY436" s="173" t="s">
        <v>166</v>
      </c>
    </row>
    <row r="437" spans="1:65" s="2" customFormat="1" ht="24.2" customHeight="1">
      <c r="A437" s="33"/>
      <c r="B437" s="156"/>
      <c r="C437" s="157" t="s">
        <v>1429</v>
      </c>
      <c r="D437" s="157" t="s">
        <v>168</v>
      </c>
      <c r="E437" s="158" t="s">
        <v>1430</v>
      </c>
      <c r="F437" s="159" t="s">
        <v>1431</v>
      </c>
      <c r="G437" s="160" t="s">
        <v>191</v>
      </c>
      <c r="H437" s="161">
        <v>0.183</v>
      </c>
      <c r="I437" s="162"/>
      <c r="J437" s="161">
        <f>ROUND(I437*H437,3)</f>
        <v>0</v>
      </c>
      <c r="K437" s="163"/>
      <c r="L437" s="34"/>
      <c r="M437" s="164" t="s">
        <v>1</v>
      </c>
      <c r="N437" s="165" t="s">
        <v>42</v>
      </c>
      <c r="O437" s="62"/>
      <c r="P437" s="166">
        <f>O437*H437</f>
        <v>0</v>
      </c>
      <c r="Q437" s="166">
        <v>0</v>
      </c>
      <c r="R437" s="166">
        <f>Q437*H437</f>
        <v>0</v>
      </c>
      <c r="S437" s="166">
        <v>0</v>
      </c>
      <c r="T437" s="167">
        <f>S437*H437</f>
        <v>0</v>
      </c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R437" s="168" t="s">
        <v>249</v>
      </c>
      <c r="AT437" s="168" t="s">
        <v>168</v>
      </c>
      <c r="AU437" s="168" t="s">
        <v>88</v>
      </c>
      <c r="AY437" s="18" t="s">
        <v>166</v>
      </c>
      <c r="BE437" s="169">
        <f>IF(N437="základná",J437,0)</f>
        <v>0</v>
      </c>
      <c r="BF437" s="169">
        <f>IF(N437="znížená",J437,0)</f>
        <v>0</v>
      </c>
      <c r="BG437" s="169">
        <f>IF(N437="zákl. prenesená",J437,0)</f>
        <v>0</v>
      </c>
      <c r="BH437" s="169">
        <f>IF(N437="zníž. prenesená",J437,0)</f>
        <v>0</v>
      </c>
      <c r="BI437" s="169">
        <f>IF(N437="nulová",J437,0)</f>
        <v>0</v>
      </c>
      <c r="BJ437" s="18" t="s">
        <v>88</v>
      </c>
      <c r="BK437" s="170">
        <f>ROUND(I437*H437,3)</f>
        <v>0</v>
      </c>
      <c r="BL437" s="18" t="s">
        <v>249</v>
      </c>
      <c r="BM437" s="168" t="s">
        <v>1432</v>
      </c>
    </row>
    <row r="438" spans="1:65" s="12" customFormat="1" ht="22.9" customHeight="1">
      <c r="B438" s="143"/>
      <c r="D438" s="144" t="s">
        <v>75</v>
      </c>
      <c r="E438" s="154" t="s">
        <v>1433</v>
      </c>
      <c r="F438" s="154" t="s">
        <v>1434</v>
      </c>
      <c r="I438" s="146"/>
      <c r="J438" s="155">
        <f>BK438</f>
        <v>0</v>
      </c>
      <c r="L438" s="143"/>
      <c r="M438" s="148"/>
      <c r="N438" s="149"/>
      <c r="O438" s="149"/>
      <c r="P438" s="150">
        <f>SUM(P439:P478)</f>
        <v>0</v>
      </c>
      <c r="Q438" s="149"/>
      <c r="R438" s="150">
        <f>SUM(R439:R478)</f>
        <v>4.3298536299999997</v>
      </c>
      <c r="S438" s="149"/>
      <c r="T438" s="151">
        <f>SUM(T439:T478)</f>
        <v>0</v>
      </c>
      <c r="AR438" s="144" t="s">
        <v>88</v>
      </c>
      <c r="AT438" s="152" t="s">
        <v>75</v>
      </c>
      <c r="AU438" s="152" t="s">
        <v>83</v>
      </c>
      <c r="AY438" s="144" t="s">
        <v>166</v>
      </c>
      <c r="BK438" s="153">
        <f>SUM(BK439:BK478)</f>
        <v>0</v>
      </c>
    </row>
    <row r="439" spans="1:65" s="2" customFormat="1" ht="16.5" customHeight="1">
      <c r="A439" s="33"/>
      <c r="B439" s="156"/>
      <c r="C439" s="157" t="s">
        <v>1435</v>
      </c>
      <c r="D439" s="157" t="s">
        <v>168</v>
      </c>
      <c r="E439" s="158" t="s">
        <v>1436</v>
      </c>
      <c r="F439" s="159" t="s">
        <v>1437</v>
      </c>
      <c r="G439" s="160" t="s">
        <v>215</v>
      </c>
      <c r="H439" s="161">
        <v>181.465</v>
      </c>
      <c r="I439" s="162"/>
      <c r="J439" s="161">
        <f>ROUND(I439*H439,3)</f>
        <v>0</v>
      </c>
      <c r="K439" s="163"/>
      <c r="L439" s="34"/>
      <c r="M439" s="164" t="s">
        <v>1</v>
      </c>
      <c r="N439" s="165" t="s">
        <v>42</v>
      </c>
      <c r="O439" s="62"/>
      <c r="P439" s="166">
        <f>O439*H439</f>
        <v>0</v>
      </c>
      <c r="Q439" s="166">
        <v>4.0000000000000003E-5</v>
      </c>
      <c r="R439" s="166">
        <f>Q439*H439</f>
        <v>7.2586000000000005E-3</v>
      </c>
      <c r="S439" s="166">
        <v>0</v>
      </c>
      <c r="T439" s="167">
        <f>S439*H439</f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68" t="s">
        <v>249</v>
      </c>
      <c r="AT439" s="168" t="s">
        <v>168</v>
      </c>
      <c r="AU439" s="168" t="s">
        <v>88</v>
      </c>
      <c r="AY439" s="18" t="s">
        <v>166</v>
      </c>
      <c r="BE439" s="169">
        <f>IF(N439="základná",J439,0)</f>
        <v>0</v>
      </c>
      <c r="BF439" s="169">
        <f>IF(N439="znížená",J439,0)</f>
        <v>0</v>
      </c>
      <c r="BG439" s="169">
        <f>IF(N439="zákl. prenesená",J439,0)</f>
        <v>0</v>
      </c>
      <c r="BH439" s="169">
        <f>IF(N439="zníž. prenesená",J439,0)</f>
        <v>0</v>
      </c>
      <c r="BI439" s="169">
        <f>IF(N439="nulová",J439,0)</f>
        <v>0</v>
      </c>
      <c r="BJ439" s="18" t="s">
        <v>88</v>
      </c>
      <c r="BK439" s="170">
        <f>ROUND(I439*H439,3)</f>
        <v>0</v>
      </c>
      <c r="BL439" s="18" t="s">
        <v>249</v>
      </c>
      <c r="BM439" s="168" t="s">
        <v>1438</v>
      </c>
    </row>
    <row r="440" spans="1:65" s="13" customFormat="1">
      <c r="B440" s="171"/>
      <c r="D440" s="172" t="s">
        <v>174</v>
      </c>
      <c r="E440" s="173" t="s">
        <v>1</v>
      </c>
      <c r="F440" s="174" t="s">
        <v>1439</v>
      </c>
      <c r="H440" s="175">
        <v>17.95</v>
      </c>
      <c r="I440" s="176"/>
      <c r="L440" s="171"/>
      <c r="M440" s="177"/>
      <c r="N440" s="178"/>
      <c r="O440" s="178"/>
      <c r="P440" s="178"/>
      <c r="Q440" s="178"/>
      <c r="R440" s="178"/>
      <c r="S440" s="178"/>
      <c r="T440" s="179"/>
      <c r="AT440" s="173" t="s">
        <v>174</v>
      </c>
      <c r="AU440" s="173" t="s">
        <v>88</v>
      </c>
      <c r="AV440" s="13" t="s">
        <v>88</v>
      </c>
      <c r="AW440" s="13" t="s">
        <v>32</v>
      </c>
      <c r="AX440" s="13" t="s">
        <v>76</v>
      </c>
      <c r="AY440" s="173" t="s">
        <v>166</v>
      </c>
    </row>
    <row r="441" spans="1:65" s="13" customFormat="1">
      <c r="B441" s="171"/>
      <c r="D441" s="172" t="s">
        <v>174</v>
      </c>
      <c r="E441" s="173" t="s">
        <v>1</v>
      </c>
      <c r="F441" s="174" t="s">
        <v>1440</v>
      </c>
      <c r="H441" s="175">
        <v>22.25</v>
      </c>
      <c r="I441" s="176"/>
      <c r="L441" s="171"/>
      <c r="M441" s="177"/>
      <c r="N441" s="178"/>
      <c r="O441" s="178"/>
      <c r="P441" s="178"/>
      <c r="Q441" s="178"/>
      <c r="R441" s="178"/>
      <c r="S441" s="178"/>
      <c r="T441" s="179"/>
      <c r="AT441" s="173" t="s">
        <v>174</v>
      </c>
      <c r="AU441" s="173" t="s">
        <v>88</v>
      </c>
      <c r="AV441" s="13" t="s">
        <v>88</v>
      </c>
      <c r="AW441" s="13" t="s">
        <v>32</v>
      </c>
      <c r="AX441" s="13" t="s">
        <v>76</v>
      </c>
      <c r="AY441" s="173" t="s">
        <v>166</v>
      </c>
    </row>
    <row r="442" spans="1:65" s="13" customFormat="1" ht="22.5">
      <c r="B442" s="171"/>
      <c r="D442" s="172" t="s">
        <v>174</v>
      </c>
      <c r="E442" s="173" t="s">
        <v>1</v>
      </c>
      <c r="F442" s="174" t="s">
        <v>1441</v>
      </c>
      <c r="H442" s="175">
        <v>20.190000000000001</v>
      </c>
      <c r="I442" s="176"/>
      <c r="L442" s="171"/>
      <c r="M442" s="177"/>
      <c r="N442" s="178"/>
      <c r="O442" s="178"/>
      <c r="P442" s="178"/>
      <c r="Q442" s="178"/>
      <c r="R442" s="178"/>
      <c r="S442" s="178"/>
      <c r="T442" s="179"/>
      <c r="AT442" s="173" t="s">
        <v>174</v>
      </c>
      <c r="AU442" s="173" t="s">
        <v>88</v>
      </c>
      <c r="AV442" s="13" t="s">
        <v>88</v>
      </c>
      <c r="AW442" s="13" t="s">
        <v>32</v>
      </c>
      <c r="AX442" s="13" t="s">
        <v>76</v>
      </c>
      <c r="AY442" s="173" t="s">
        <v>166</v>
      </c>
    </row>
    <row r="443" spans="1:65" s="13" customFormat="1">
      <c r="B443" s="171"/>
      <c r="D443" s="172" t="s">
        <v>174</v>
      </c>
      <c r="E443" s="173" t="s">
        <v>1</v>
      </c>
      <c r="F443" s="174" t="s">
        <v>1442</v>
      </c>
      <c r="H443" s="175">
        <v>48.4</v>
      </c>
      <c r="I443" s="176"/>
      <c r="L443" s="171"/>
      <c r="M443" s="177"/>
      <c r="N443" s="178"/>
      <c r="O443" s="178"/>
      <c r="P443" s="178"/>
      <c r="Q443" s="178"/>
      <c r="R443" s="178"/>
      <c r="S443" s="178"/>
      <c r="T443" s="179"/>
      <c r="AT443" s="173" t="s">
        <v>174</v>
      </c>
      <c r="AU443" s="173" t="s">
        <v>88</v>
      </c>
      <c r="AV443" s="13" t="s">
        <v>88</v>
      </c>
      <c r="AW443" s="13" t="s">
        <v>32</v>
      </c>
      <c r="AX443" s="13" t="s">
        <v>76</v>
      </c>
      <c r="AY443" s="173" t="s">
        <v>166</v>
      </c>
    </row>
    <row r="444" spans="1:65" s="13" customFormat="1" ht="33.75">
      <c r="B444" s="171"/>
      <c r="D444" s="172" t="s">
        <v>174</v>
      </c>
      <c r="E444" s="173" t="s">
        <v>1</v>
      </c>
      <c r="F444" s="174" t="s">
        <v>1443</v>
      </c>
      <c r="H444" s="175">
        <v>43.924999999999997</v>
      </c>
      <c r="I444" s="176"/>
      <c r="L444" s="171"/>
      <c r="M444" s="177"/>
      <c r="N444" s="178"/>
      <c r="O444" s="178"/>
      <c r="P444" s="178"/>
      <c r="Q444" s="178"/>
      <c r="R444" s="178"/>
      <c r="S444" s="178"/>
      <c r="T444" s="179"/>
      <c r="AT444" s="173" t="s">
        <v>174</v>
      </c>
      <c r="AU444" s="173" t="s">
        <v>88</v>
      </c>
      <c r="AV444" s="13" t="s">
        <v>88</v>
      </c>
      <c r="AW444" s="13" t="s">
        <v>32</v>
      </c>
      <c r="AX444" s="13" t="s">
        <v>76</v>
      </c>
      <c r="AY444" s="173" t="s">
        <v>166</v>
      </c>
    </row>
    <row r="445" spans="1:65" s="13" customFormat="1">
      <c r="B445" s="171"/>
      <c r="D445" s="172" t="s">
        <v>174</v>
      </c>
      <c r="E445" s="173" t="s">
        <v>1</v>
      </c>
      <c r="F445" s="174" t="s">
        <v>1444</v>
      </c>
      <c r="H445" s="175">
        <v>8.9</v>
      </c>
      <c r="I445" s="176"/>
      <c r="L445" s="171"/>
      <c r="M445" s="177"/>
      <c r="N445" s="178"/>
      <c r="O445" s="178"/>
      <c r="P445" s="178"/>
      <c r="Q445" s="178"/>
      <c r="R445" s="178"/>
      <c r="S445" s="178"/>
      <c r="T445" s="179"/>
      <c r="AT445" s="173" t="s">
        <v>174</v>
      </c>
      <c r="AU445" s="173" t="s">
        <v>88</v>
      </c>
      <c r="AV445" s="13" t="s">
        <v>88</v>
      </c>
      <c r="AW445" s="13" t="s">
        <v>32</v>
      </c>
      <c r="AX445" s="13" t="s">
        <v>76</v>
      </c>
      <c r="AY445" s="173" t="s">
        <v>166</v>
      </c>
    </row>
    <row r="446" spans="1:65" s="13" customFormat="1">
      <c r="B446" s="171"/>
      <c r="D446" s="172" t="s">
        <v>174</v>
      </c>
      <c r="E446" s="173" t="s">
        <v>1</v>
      </c>
      <c r="F446" s="174" t="s">
        <v>1445</v>
      </c>
      <c r="H446" s="175">
        <v>13.7</v>
      </c>
      <c r="I446" s="176"/>
      <c r="L446" s="171"/>
      <c r="M446" s="177"/>
      <c r="N446" s="178"/>
      <c r="O446" s="178"/>
      <c r="P446" s="178"/>
      <c r="Q446" s="178"/>
      <c r="R446" s="178"/>
      <c r="S446" s="178"/>
      <c r="T446" s="179"/>
      <c r="AT446" s="173" t="s">
        <v>174</v>
      </c>
      <c r="AU446" s="173" t="s">
        <v>88</v>
      </c>
      <c r="AV446" s="13" t="s">
        <v>88</v>
      </c>
      <c r="AW446" s="13" t="s">
        <v>32</v>
      </c>
      <c r="AX446" s="13" t="s">
        <v>76</v>
      </c>
      <c r="AY446" s="173" t="s">
        <v>166</v>
      </c>
    </row>
    <row r="447" spans="1:65" s="13" customFormat="1">
      <c r="B447" s="171"/>
      <c r="D447" s="172" t="s">
        <v>174</v>
      </c>
      <c r="E447" s="173" t="s">
        <v>1</v>
      </c>
      <c r="F447" s="174" t="s">
        <v>1446</v>
      </c>
      <c r="H447" s="175">
        <v>6.15</v>
      </c>
      <c r="I447" s="176"/>
      <c r="L447" s="171"/>
      <c r="M447" s="177"/>
      <c r="N447" s="178"/>
      <c r="O447" s="178"/>
      <c r="P447" s="178"/>
      <c r="Q447" s="178"/>
      <c r="R447" s="178"/>
      <c r="S447" s="178"/>
      <c r="T447" s="179"/>
      <c r="AT447" s="173" t="s">
        <v>174</v>
      </c>
      <c r="AU447" s="173" t="s">
        <v>88</v>
      </c>
      <c r="AV447" s="13" t="s">
        <v>88</v>
      </c>
      <c r="AW447" s="13" t="s">
        <v>32</v>
      </c>
      <c r="AX447" s="13" t="s">
        <v>76</v>
      </c>
      <c r="AY447" s="173" t="s">
        <v>166</v>
      </c>
    </row>
    <row r="448" spans="1:65" s="14" customFormat="1">
      <c r="B448" s="190"/>
      <c r="D448" s="172" t="s">
        <v>174</v>
      </c>
      <c r="E448" s="191" t="s">
        <v>1</v>
      </c>
      <c r="F448" s="192" t="s">
        <v>239</v>
      </c>
      <c r="H448" s="193">
        <v>181.465</v>
      </c>
      <c r="I448" s="194"/>
      <c r="L448" s="190"/>
      <c r="M448" s="195"/>
      <c r="N448" s="196"/>
      <c r="O448" s="196"/>
      <c r="P448" s="196"/>
      <c r="Q448" s="196"/>
      <c r="R448" s="196"/>
      <c r="S448" s="196"/>
      <c r="T448" s="197"/>
      <c r="AT448" s="191" t="s">
        <v>174</v>
      </c>
      <c r="AU448" s="191" t="s">
        <v>88</v>
      </c>
      <c r="AV448" s="14" t="s">
        <v>172</v>
      </c>
      <c r="AW448" s="14" t="s">
        <v>32</v>
      </c>
      <c r="AX448" s="14" t="s">
        <v>83</v>
      </c>
      <c r="AY448" s="191" t="s">
        <v>166</v>
      </c>
    </row>
    <row r="449" spans="1:65" s="2" customFormat="1" ht="16.5" customHeight="1">
      <c r="A449" s="33"/>
      <c r="B449" s="156"/>
      <c r="C449" s="157" t="s">
        <v>1447</v>
      </c>
      <c r="D449" s="157" t="s">
        <v>168</v>
      </c>
      <c r="E449" s="158" t="s">
        <v>1448</v>
      </c>
      <c r="F449" s="159" t="s">
        <v>1449</v>
      </c>
      <c r="G449" s="160" t="s">
        <v>171</v>
      </c>
      <c r="H449" s="161">
        <v>379.06</v>
      </c>
      <c r="I449" s="162"/>
      <c r="J449" s="161">
        <f>ROUND(I449*H449,3)</f>
        <v>0</v>
      </c>
      <c r="K449" s="163"/>
      <c r="L449" s="34"/>
      <c r="M449" s="164" t="s">
        <v>1</v>
      </c>
      <c r="N449" s="165" t="s">
        <v>42</v>
      </c>
      <c r="O449" s="62"/>
      <c r="P449" s="166">
        <f>O449*H449</f>
        <v>0</v>
      </c>
      <c r="Q449" s="166">
        <v>2.9999999999999997E-4</v>
      </c>
      <c r="R449" s="166">
        <f>Q449*H449</f>
        <v>0.11371799999999999</v>
      </c>
      <c r="S449" s="166">
        <v>0</v>
      </c>
      <c r="T449" s="167">
        <f>S449*H449</f>
        <v>0</v>
      </c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R449" s="168" t="s">
        <v>249</v>
      </c>
      <c r="AT449" s="168" t="s">
        <v>168</v>
      </c>
      <c r="AU449" s="168" t="s">
        <v>88</v>
      </c>
      <c r="AY449" s="18" t="s">
        <v>166</v>
      </c>
      <c r="BE449" s="169">
        <f>IF(N449="základná",J449,0)</f>
        <v>0</v>
      </c>
      <c r="BF449" s="169">
        <f>IF(N449="znížená",J449,0)</f>
        <v>0</v>
      </c>
      <c r="BG449" s="169">
        <f>IF(N449="zákl. prenesená",J449,0)</f>
        <v>0</v>
      </c>
      <c r="BH449" s="169">
        <f>IF(N449="zníž. prenesená",J449,0)</f>
        <v>0</v>
      </c>
      <c r="BI449" s="169">
        <f>IF(N449="nulová",J449,0)</f>
        <v>0</v>
      </c>
      <c r="BJ449" s="18" t="s">
        <v>88</v>
      </c>
      <c r="BK449" s="170">
        <f>ROUND(I449*H449,3)</f>
        <v>0</v>
      </c>
      <c r="BL449" s="18" t="s">
        <v>249</v>
      </c>
      <c r="BM449" s="168" t="s">
        <v>1450</v>
      </c>
    </row>
    <row r="450" spans="1:65" s="13" customFormat="1" ht="33.75">
      <c r="B450" s="171"/>
      <c r="D450" s="172" t="s">
        <v>174</v>
      </c>
      <c r="E450" s="173" t="s">
        <v>1</v>
      </c>
      <c r="F450" s="174" t="s">
        <v>1088</v>
      </c>
      <c r="H450" s="175">
        <v>379.06</v>
      </c>
      <c r="I450" s="176"/>
      <c r="L450" s="171"/>
      <c r="M450" s="177"/>
      <c r="N450" s="178"/>
      <c r="O450" s="178"/>
      <c r="P450" s="178"/>
      <c r="Q450" s="178"/>
      <c r="R450" s="178"/>
      <c r="S450" s="178"/>
      <c r="T450" s="179"/>
      <c r="AT450" s="173" t="s">
        <v>174</v>
      </c>
      <c r="AU450" s="173" t="s">
        <v>88</v>
      </c>
      <c r="AV450" s="13" t="s">
        <v>88</v>
      </c>
      <c r="AW450" s="13" t="s">
        <v>32</v>
      </c>
      <c r="AX450" s="13" t="s">
        <v>83</v>
      </c>
      <c r="AY450" s="173" t="s">
        <v>166</v>
      </c>
    </row>
    <row r="451" spans="1:65" s="2" customFormat="1" ht="37.9" customHeight="1">
      <c r="A451" s="33"/>
      <c r="B451" s="156"/>
      <c r="C451" s="180" t="s">
        <v>1451</v>
      </c>
      <c r="D451" s="180" t="s">
        <v>200</v>
      </c>
      <c r="E451" s="181" t="s">
        <v>1452</v>
      </c>
      <c r="F451" s="182" t="s">
        <v>1453</v>
      </c>
      <c r="G451" s="183" t="s">
        <v>171</v>
      </c>
      <c r="H451" s="184">
        <v>101.919</v>
      </c>
      <c r="I451" s="185"/>
      <c r="J451" s="184">
        <f>ROUND(I451*H451,3)</f>
        <v>0</v>
      </c>
      <c r="K451" s="186"/>
      <c r="L451" s="187"/>
      <c r="M451" s="188" t="s">
        <v>1</v>
      </c>
      <c r="N451" s="189" t="s">
        <v>42</v>
      </c>
      <c r="O451" s="62"/>
      <c r="P451" s="166">
        <f>O451*H451</f>
        <v>0</v>
      </c>
      <c r="Q451" s="166">
        <v>2.3700000000000001E-3</v>
      </c>
      <c r="R451" s="166">
        <f>Q451*H451</f>
        <v>0.24154803</v>
      </c>
      <c r="S451" s="166">
        <v>0</v>
      </c>
      <c r="T451" s="167">
        <f>S451*H451</f>
        <v>0</v>
      </c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R451" s="168" t="s">
        <v>408</v>
      </c>
      <c r="AT451" s="168" t="s">
        <v>200</v>
      </c>
      <c r="AU451" s="168" t="s">
        <v>88</v>
      </c>
      <c r="AY451" s="18" t="s">
        <v>166</v>
      </c>
      <c r="BE451" s="169">
        <f>IF(N451="základná",J451,0)</f>
        <v>0</v>
      </c>
      <c r="BF451" s="169">
        <f>IF(N451="znížená",J451,0)</f>
        <v>0</v>
      </c>
      <c r="BG451" s="169">
        <f>IF(N451="zákl. prenesená",J451,0)</f>
        <v>0</v>
      </c>
      <c r="BH451" s="169">
        <f>IF(N451="zníž. prenesená",J451,0)</f>
        <v>0</v>
      </c>
      <c r="BI451" s="169">
        <f>IF(N451="nulová",J451,0)</f>
        <v>0</v>
      </c>
      <c r="BJ451" s="18" t="s">
        <v>88</v>
      </c>
      <c r="BK451" s="170">
        <f>ROUND(I451*H451,3)</f>
        <v>0</v>
      </c>
      <c r="BL451" s="18" t="s">
        <v>249</v>
      </c>
      <c r="BM451" s="168" t="s">
        <v>1454</v>
      </c>
    </row>
    <row r="452" spans="1:65" s="13" customFormat="1">
      <c r="B452" s="171"/>
      <c r="D452" s="172" t="s">
        <v>174</v>
      </c>
      <c r="E452" s="173" t="s">
        <v>1</v>
      </c>
      <c r="F452" s="174" t="s">
        <v>1455</v>
      </c>
      <c r="H452" s="175">
        <v>27.32</v>
      </c>
      <c r="I452" s="176"/>
      <c r="L452" s="171"/>
      <c r="M452" s="177"/>
      <c r="N452" s="178"/>
      <c r="O452" s="178"/>
      <c r="P452" s="178"/>
      <c r="Q452" s="178"/>
      <c r="R452" s="178"/>
      <c r="S452" s="178"/>
      <c r="T452" s="179"/>
      <c r="AT452" s="173" t="s">
        <v>174</v>
      </c>
      <c r="AU452" s="173" t="s">
        <v>88</v>
      </c>
      <c r="AV452" s="13" t="s">
        <v>88</v>
      </c>
      <c r="AW452" s="13" t="s">
        <v>32</v>
      </c>
      <c r="AX452" s="13" t="s">
        <v>76</v>
      </c>
      <c r="AY452" s="173" t="s">
        <v>166</v>
      </c>
    </row>
    <row r="453" spans="1:65" s="13" customFormat="1">
      <c r="B453" s="171"/>
      <c r="D453" s="172" t="s">
        <v>174</v>
      </c>
      <c r="E453" s="173" t="s">
        <v>1</v>
      </c>
      <c r="F453" s="174" t="s">
        <v>1456</v>
      </c>
      <c r="H453" s="175">
        <v>60.44</v>
      </c>
      <c r="I453" s="176"/>
      <c r="L453" s="171"/>
      <c r="M453" s="177"/>
      <c r="N453" s="178"/>
      <c r="O453" s="178"/>
      <c r="P453" s="178"/>
      <c r="Q453" s="178"/>
      <c r="R453" s="178"/>
      <c r="S453" s="178"/>
      <c r="T453" s="179"/>
      <c r="AT453" s="173" t="s">
        <v>174</v>
      </c>
      <c r="AU453" s="173" t="s">
        <v>88</v>
      </c>
      <c r="AV453" s="13" t="s">
        <v>88</v>
      </c>
      <c r="AW453" s="13" t="s">
        <v>32</v>
      </c>
      <c r="AX453" s="13" t="s">
        <v>76</v>
      </c>
      <c r="AY453" s="173" t="s">
        <v>166</v>
      </c>
    </row>
    <row r="454" spans="1:65" s="15" customFormat="1">
      <c r="B454" s="203"/>
      <c r="D454" s="172" t="s">
        <v>174</v>
      </c>
      <c r="E454" s="204" t="s">
        <v>1</v>
      </c>
      <c r="F454" s="205" t="s">
        <v>314</v>
      </c>
      <c r="H454" s="206">
        <v>87.76</v>
      </c>
      <c r="I454" s="207"/>
      <c r="L454" s="203"/>
      <c r="M454" s="208"/>
      <c r="N454" s="209"/>
      <c r="O454" s="209"/>
      <c r="P454" s="209"/>
      <c r="Q454" s="209"/>
      <c r="R454" s="209"/>
      <c r="S454" s="209"/>
      <c r="T454" s="210"/>
      <c r="AT454" s="204" t="s">
        <v>174</v>
      </c>
      <c r="AU454" s="204" t="s">
        <v>88</v>
      </c>
      <c r="AV454" s="15" t="s">
        <v>93</v>
      </c>
      <c r="AW454" s="15" t="s">
        <v>32</v>
      </c>
      <c r="AX454" s="15" t="s">
        <v>76</v>
      </c>
      <c r="AY454" s="204" t="s">
        <v>166</v>
      </c>
    </row>
    <row r="455" spans="1:65" s="13" customFormat="1" ht="22.5">
      <c r="B455" s="171"/>
      <c r="D455" s="172" t="s">
        <v>174</v>
      </c>
      <c r="E455" s="173" t="s">
        <v>1</v>
      </c>
      <c r="F455" s="174" t="s">
        <v>1457</v>
      </c>
      <c r="H455" s="175">
        <v>2.0190000000000001</v>
      </c>
      <c r="I455" s="176"/>
      <c r="L455" s="171"/>
      <c r="M455" s="177"/>
      <c r="N455" s="178"/>
      <c r="O455" s="178"/>
      <c r="P455" s="178"/>
      <c r="Q455" s="178"/>
      <c r="R455" s="178"/>
      <c r="S455" s="178"/>
      <c r="T455" s="179"/>
      <c r="AT455" s="173" t="s">
        <v>174</v>
      </c>
      <c r="AU455" s="173" t="s">
        <v>88</v>
      </c>
      <c r="AV455" s="13" t="s">
        <v>88</v>
      </c>
      <c r="AW455" s="13" t="s">
        <v>32</v>
      </c>
      <c r="AX455" s="13" t="s">
        <v>76</v>
      </c>
      <c r="AY455" s="173" t="s">
        <v>166</v>
      </c>
    </row>
    <row r="456" spans="1:65" s="13" customFormat="1">
      <c r="B456" s="171"/>
      <c r="D456" s="172" t="s">
        <v>174</v>
      </c>
      <c r="E456" s="173" t="s">
        <v>1</v>
      </c>
      <c r="F456" s="174" t="s">
        <v>1458</v>
      </c>
      <c r="H456" s="175">
        <v>0.89</v>
      </c>
      <c r="I456" s="176"/>
      <c r="L456" s="171"/>
      <c r="M456" s="177"/>
      <c r="N456" s="178"/>
      <c r="O456" s="178"/>
      <c r="P456" s="178"/>
      <c r="Q456" s="178"/>
      <c r="R456" s="178"/>
      <c r="S456" s="178"/>
      <c r="T456" s="179"/>
      <c r="AT456" s="173" t="s">
        <v>174</v>
      </c>
      <c r="AU456" s="173" t="s">
        <v>88</v>
      </c>
      <c r="AV456" s="13" t="s">
        <v>88</v>
      </c>
      <c r="AW456" s="13" t="s">
        <v>32</v>
      </c>
      <c r="AX456" s="13" t="s">
        <v>76</v>
      </c>
      <c r="AY456" s="173" t="s">
        <v>166</v>
      </c>
    </row>
    <row r="457" spans="1:65" s="13" customFormat="1">
      <c r="B457" s="171"/>
      <c r="D457" s="172" t="s">
        <v>174</v>
      </c>
      <c r="E457" s="173" t="s">
        <v>1</v>
      </c>
      <c r="F457" s="174" t="s">
        <v>1459</v>
      </c>
      <c r="H457" s="175">
        <v>1.37</v>
      </c>
      <c r="I457" s="176"/>
      <c r="L457" s="171"/>
      <c r="M457" s="177"/>
      <c r="N457" s="178"/>
      <c r="O457" s="178"/>
      <c r="P457" s="178"/>
      <c r="Q457" s="178"/>
      <c r="R457" s="178"/>
      <c r="S457" s="178"/>
      <c r="T457" s="179"/>
      <c r="AT457" s="173" t="s">
        <v>174</v>
      </c>
      <c r="AU457" s="173" t="s">
        <v>88</v>
      </c>
      <c r="AV457" s="13" t="s">
        <v>88</v>
      </c>
      <c r="AW457" s="13" t="s">
        <v>32</v>
      </c>
      <c r="AX457" s="13" t="s">
        <v>76</v>
      </c>
      <c r="AY457" s="173" t="s">
        <v>166</v>
      </c>
    </row>
    <row r="458" spans="1:65" s="13" customFormat="1">
      <c r="B458" s="171"/>
      <c r="D458" s="172" t="s">
        <v>174</v>
      </c>
      <c r="E458" s="173" t="s">
        <v>1</v>
      </c>
      <c r="F458" s="174" t="s">
        <v>1460</v>
      </c>
      <c r="H458" s="175">
        <v>0.61499999999999999</v>
      </c>
      <c r="I458" s="176"/>
      <c r="L458" s="171"/>
      <c r="M458" s="177"/>
      <c r="N458" s="178"/>
      <c r="O458" s="178"/>
      <c r="P458" s="178"/>
      <c r="Q458" s="178"/>
      <c r="R458" s="178"/>
      <c r="S458" s="178"/>
      <c r="T458" s="179"/>
      <c r="AT458" s="173" t="s">
        <v>174</v>
      </c>
      <c r="AU458" s="173" t="s">
        <v>88</v>
      </c>
      <c r="AV458" s="13" t="s">
        <v>88</v>
      </c>
      <c r="AW458" s="13" t="s">
        <v>32</v>
      </c>
      <c r="AX458" s="13" t="s">
        <v>76</v>
      </c>
      <c r="AY458" s="173" t="s">
        <v>166</v>
      </c>
    </row>
    <row r="459" spans="1:65" s="15" customFormat="1">
      <c r="B459" s="203"/>
      <c r="D459" s="172" t="s">
        <v>174</v>
      </c>
      <c r="E459" s="204" t="s">
        <v>1</v>
      </c>
      <c r="F459" s="205" t="s">
        <v>1461</v>
      </c>
      <c r="H459" s="206">
        <v>4.8940000000000001</v>
      </c>
      <c r="I459" s="207"/>
      <c r="L459" s="203"/>
      <c r="M459" s="208"/>
      <c r="N459" s="209"/>
      <c r="O459" s="209"/>
      <c r="P459" s="209"/>
      <c r="Q459" s="209"/>
      <c r="R459" s="209"/>
      <c r="S459" s="209"/>
      <c r="T459" s="210"/>
      <c r="AT459" s="204" t="s">
        <v>174</v>
      </c>
      <c r="AU459" s="204" t="s">
        <v>88</v>
      </c>
      <c r="AV459" s="15" t="s">
        <v>93</v>
      </c>
      <c r="AW459" s="15" t="s">
        <v>32</v>
      </c>
      <c r="AX459" s="15" t="s">
        <v>76</v>
      </c>
      <c r="AY459" s="204" t="s">
        <v>166</v>
      </c>
    </row>
    <row r="460" spans="1:65" s="14" customFormat="1">
      <c r="B460" s="190"/>
      <c r="D460" s="172" t="s">
        <v>174</v>
      </c>
      <c r="E460" s="191" t="s">
        <v>1</v>
      </c>
      <c r="F460" s="192" t="s">
        <v>239</v>
      </c>
      <c r="H460" s="193">
        <v>92.653999999999996</v>
      </c>
      <c r="I460" s="194"/>
      <c r="L460" s="190"/>
      <c r="M460" s="195"/>
      <c r="N460" s="196"/>
      <c r="O460" s="196"/>
      <c r="P460" s="196"/>
      <c r="Q460" s="196"/>
      <c r="R460" s="196"/>
      <c r="S460" s="196"/>
      <c r="T460" s="197"/>
      <c r="AT460" s="191" t="s">
        <v>174</v>
      </c>
      <c r="AU460" s="191" t="s">
        <v>88</v>
      </c>
      <c r="AV460" s="14" t="s">
        <v>172</v>
      </c>
      <c r="AW460" s="14" t="s">
        <v>32</v>
      </c>
      <c r="AX460" s="14" t="s">
        <v>83</v>
      </c>
      <c r="AY460" s="191" t="s">
        <v>166</v>
      </c>
    </row>
    <row r="461" spans="1:65" s="13" customFormat="1">
      <c r="B461" s="171"/>
      <c r="D461" s="172" t="s">
        <v>174</v>
      </c>
      <c r="F461" s="174" t="s">
        <v>1462</v>
      </c>
      <c r="H461" s="175">
        <v>101.919</v>
      </c>
      <c r="I461" s="176"/>
      <c r="L461" s="171"/>
      <c r="M461" s="177"/>
      <c r="N461" s="178"/>
      <c r="O461" s="178"/>
      <c r="P461" s="178"/>
      <c r="Q461" s="178"/>
      <c r="R461" s="178"/>
      <c r="S461" s="178"/>
      <c r="T461" s="179"/>
      <c r="AT461" s="173" t="s">
        <v>174</v>
      </c>
      <c r="AU461" s="173" t="s">
        <v>88</v>
      </c>
      <c r="AV461" s="13" t="s">
        <v>88</v>
      </c>
      <c r="AW461" s="13" t="s">
        <v>3</v>
      </c>
      <c r="AX461" s="13" t="s">
        <v>83</v>
      </c>
      <c r="AY461" s="173" t="s">
        <v>166</v>
      </c>
    </row>
    <row r="462" spans="1:65" s="2" customFormat="1" ht="49.15" customHeight="1">
      <c r="A462" s="33"/>
      <c r="B462" s="156"/>
      <c r="C462" s="180" t="s">
        <v>1463</v>
      </c>
      <c r="D462" s="180" t="s">
        <v>200</v>
      </c>
      <c r="E462" s="181" t="s">
        <v>1464</v>
      </c>
      <c r="F462" s="182" t="s">
        <v>1465</v>
      </c>
      <c r="G462" s="183" t="s">
        <v>171</v>
      </c>
      <c r="H462" s="184">
        <v>325.81299999999999</v>
      </c>
      <c r="I462" s="185"/>
      <c r="J462" s="184">
        <f>ROUND(I462*H462,3)</f>
        <v>0</v>
      </c>
      <c r="K462" s="186"/>
      <c r="L462" s="187"/>
      <c r="M462" s="188" t="s">
        <v>1</v>
      </c>
      <c r="N462" s="189" t="s">
        <v>42</v>
      </c>
      <c r="O462" s="62"/>
      <c r="P462" s="166">
        <f>O462*H462</f>
        <v>0</v>
      </c>
      <c r="Q462" s="166">
        <v>3.0000000000000001E-3</v>
      </c>
      <c r="R462" s="166">
        <f>Q462*H462</f>
        <v>0.97743899999999995</v>
      </c>
      <c r="S462" s="166">
        <v>0</v>
      </c>
      <c r="T462" s="167">
        <f>S462*H462</f>
        <v>0</v>
      </c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R462" s="168" t="s">
        <v>408</v>
      </c>
      <c r="AT462" s="168" t="s">
        <v>200</v>
      </c>
      <c r="AU462" s="168" t="s">
        <v>88</v>
      </c>
      <c r="AY462" s="18" t="s">
        <v>166</v>
      </c>
      <c r="BE462" s="169">
        <f>IF(N462="základná",J462,0)</f>
        <v>0</v>
      </c>
      <c r="BF462" s="169">
        <f>IF(N462="znížená",J462,0)</f>
        <v>0</v>
      </c>
      <c r="BG462" s="169">
        <f>IF(N462="zákl. prenesená",J462,0)</f>
        <v>0</v>
      </c>
      <c r="BH462" s="169">
        <f>IF(N462="zníž. prenesená",J462,0)</f>
        <v>0</v>
      </c>
      <c r="BI462" s="169">
        <f>IF(N462="nulová",J462,0)</f>
        <v>0</v>
      </c>
      <c r="BJ462" s="18" t="s">
        <v>88</v>
      </c>
      <c r="BK462" s="170">
        <f>ROUND(I462*H462,3)</f>
        <v>0</v>
      </c>
      <c r="BL462" s="18" t="s">
        <v>249</v>
      </c>
      <c r="BM462" s="168" t="s">
        <v>1466</v>
      </c>
    </row>
    <row r="463" spans="1:65" s="13" customFormat="1">
      <c r="B463" s="171"/>
      <c r="D463" s="172" t="s">
        <v>174</v>
      </c>
      <c r="E463" s="173" t="s">
        <v>1</v>
      </c>
      <c r="F463" s="174" t="s">
        <v>1467</v>
      </c>
      <c r="H463" s="175">
        <v>291.3</v>
      </c>
      <c r="I463" s="176"/>
      <c r="L463" s="171"/>
      <c r="M463" s="177"/>
      <c r="N463" s="178"/>
      <c r="O463" s="178"/>
      <c r="P463" s="178"/>
      <c r="Q463" s="178"/>
      <c r="R463" s="178"/>
      <c r="S463" s="178"/>
      <c r="T463" s="179"/>
      <c r="AT463" s="173" t="s">
        <v>174</v>
      </c>
      <c r="AU463" s="173" t="s">
        <v>88</v>
      </c>
      <c r="AV463" s="13" t="s">
        <v>88</v>
      </c>
      <c r="AW463" s="13" t="s">
        <v>32</v>
      </c>
      <c r="AX463" s="13" t="s">
        <v>76</v>
      </c>
      <c r="AY463" s="173" t="s">
        <v>166</v>
      </c>
    </row>
    <row r="464" spans="1:65" s="15" customFormat="1">
      <c r="B464" s="203"/>
      <c r="D464" s="172" t="s">
        <v>174</v>
      </c>
      <c r="E464" s="204" t="s">
        <v>1</v>
      </c>
      <c r="F464" s="205" t="s">
        <v>1468</v>
      </c>
      <c r="H464" s="206">
        <v>291.3</v>
      </c>
      <c r="I464" s="207"/>
      <c r="L464" s="203"/>
      <c r="M464" s="208"/>
      <c r="N464" s="209"/>
      <c r="O464" s="209"/>
      <c r="P464" s="209"/>
      <c r="Q464" s="209"/>
      <c r="R464" s="209"/>
      <c r="S464" s="209"/>
      <c r="T464" s="210"/>
      <c r="AT464" s="204" t="s">
        <v>174</v>
      </c>
      <c r="AU464" s="204" t="s">
        <v>88</v>
      </c>
      <c r="AV464" s="15" t="s">
        <v>93</v>
      </c>
      <c r="AW464" s="15" t="s">
        <v>32</v>
      </c>
      <c r="AX464" s="15" t="s">
        <v>76</v>
      </c>
      <c r="AY464" s="204" t="s">
        <v>166</v>
      </c>
    </row>
    <row r="465" spans="1:65" s="13" customFormat="1" ht="22.5">
      <c r="B465" s="171"/>
      <c r="D465" s="172" t="s">
        <v>174</v>
      </c>
      <c r="E465" s="173" t="s">
        <v>1</v>
      </c>
      <c r="F465" s="174" t="s">
        <v>1457</v>
      </c>
      <c r="H465" s="175">
        <v>2.0190000000000001</v>
      </c>
      <c r="I465" s="176"/>
      <c r="L465" s="171"/>
      <c r="M465" s="177"/>
      <c r="N465" s="178"/>
      <c r="O465" s="178"/>
      <c r="P465" s="178"/>
      <c r="Q465" s="178"/>
      <c r="R465" s="178"/>
      <c r="S465" s="178"/>
      <c r="T465" s="179"/>
      <c r="AT465" s="173" t="s">
        <v>174</v>
      </c>
      <c r="AU465" s="173" t="s">
        <v>88</v>
      </c>
      <c r="AV465" s="13" t="s">
        <v>88</v>
      </c>
      <c r="AW465" s="13" t="s">
        <v>32</v>
      </c>
      <c r="AX465" s="13" t="s">
        <v>76</v>
      </c>
      <c r="AY465" s="173" t="s">
        <v>166</v>
      </c>
    </row>
    <row r="466" spans="1:65" s="13" customFormat="1">
      <c r="B466" s="171"/>
      <c r="D466" s="172" t="s">
        <v>174</v>
      </c>
      <c r="E466" s="173" t="s">
        <v>1</v>
      </c>
      <c r="F466" s="174" t="s">
        <v>1458</v>
      </c>
      <c r="H466" s="175">
        <v>0.89</v>
      </c>
      <c r="I466" s="176"/>
      <c r="L466" s="171"/>
      <c r="M466" s="177"/>
      <c r="N466" s="178"/>
      <c r="O466" s="178"/>
      <c r="P466" s="178"/>
      <c r="Q466" s="178"/>
      <c r="R466" s="178"/>
      <c r="S466" s="178"/>
      <c r="T466" s="179"/>
      <c r="AT466" s="173" t="s">
        <v>174</v>
      </c>
      <c r="AU466" s="173" t="s">
        <v>88</v>
      </c>
      <c r="AV466" s="13" t="s">
        <v>88</v>
      </c>
      <c r="AW466" s="13" t="s">
        <v>32</v>
      </c>
      <c r="AX466" s="13" t="s">
        <v>76</v>
      </c>
      <c r="AY466" s="173" t="s">
        <v>166</v>
      </c>
    </row>
    <row r="467" spans="1:65" s="13" customFormat="1">
      <c r="B467" s="171"/>
      <c r="D467" s="172" t="s">
        <v>174</v>
      </c>
      <c r="E467" s="173" t="s">
        <v>1</v>
      </c>
      <c r="F467" s="174" t="s">
        <v>1459</v>
      </c>
      <c r="H467" s="175">
        <v>1.37</v>
      </c>
      <c r="I467" s="176"/>
      <c r="L467" s="171"/>
      <c r="M467" s="177"/>
      <c r="N467" s="178"/>
      <c r="O467" s="178"/>
      <c r="P467" s="178"/>
      <c r="Q467" s="178"/>
      <c r="R467" s="178"/>
      <c r="S467" s="178"/>
      <c r="T467" s="179"/>
      <c r="AT467" s="173" t="s">
        <v>174</v>
      </c>
      <c r="AU467" s="173" t="s">
        <v>88</v>
      </c>
      <c r="AV467" s="13" t="s">
        <v>88</v>
      </c>
      <c r="AW467" s="13" t="s">
        <v>32</v>
      </c>
      <c r="AX467" s="13" t="s">
        <v>76</v>
      </c>
      <c r="AY467" s="173" t="s">
        <v>166</v>
      </c>
    </row>
    <row r="468" spans="1:65" s="13" customFormat="1">
      <c r="B468" s="171"/>
      <c r="D468" s="172" t="s">
        <v>174</v>
      </c>
      <c r="E468" s="173" t="s">
        <v>1</v>
      </c>
      <c r="F468" s="174" t="s">
        <v>1460</v>
      </c>
      <c r="H468" s="175">
        <v>0.61499999999999999</v>
      </c>
      <c r="I468" s="176"/>
      <c r="L468" s="171"/>
      <c r="M468" s="177"/>
      <c r="N468" s="178"/>
      <c r="O468" s="178"/>
      <c r="P468" s="178"/>
      <c r="Q468" s="178"/>
      <c r="R468" s="178"/>
      <c r="S468" s="178"/>
      <c r="T468" s="179"/>
      <c r="AT468" s="173" t="s">
        <v>174</v>
      </c>
      <c r="AU468" s="173" t="s">
        <v>88</v>
      </c>
      <c r="AV468" s="13" t="s">
        <v>88</v>
      </c>
      <c r="AW468" s="13" t="s">
        <v>32</v>
      </c>
      <c r="AX468" s="13" t="s">
        <v>76</v>
      </c>
      <c r="AY468" s="173" t="s">
        <v>166</v>
      </c>
    </row>
    <row r="469" spans="1:65" s="15" customFormat="1">
      <c r="B469" s="203"/>
      <c r="D469" s="172" t="s">
        <v>174</v>
      </c>
      <c r="E469" s="204" t="s">
        <v>1</v>
      </c>
      <c r="F469" s="205" t="s">
        <v>1461</v>
      </c>
      <c r="H469" s="206">
        <v>4.8940000000000001</v>
      </c>
      <c r="I469" s="207"/>
      <c r="L469" s="203"/>
      <c r="M469" s="208"/>
      <c r="N469" s="209"/>
      <c r="O469" s="209"/>
      <c r="P469" s="209"/>
      <c r="Q469" s="209"/>
      <c r="R469" s="209"/>
      <c r="S469" s="209"/>
      <c r="T469" s="210"/>
      <c r="AT469" s="204" t="s">
        <v>174</v>
      </c>
      <c r="AU469" s="204" t="s">
        <v>88</v>
      </c>
      <c r="AV469" s="15" t="s">
        <v>93</v>
      </c>
      <c r="AW469" s="15" t="s">
        <v>32</v>
      </c>
      <c r="AX469" s="15" t="s">
        <v>76</v>
      </c>
      <c r="AY469" s="204" t="s">
        <v>166</v>
      </c>
    </row>
    <row r="470" spans="1:65" s="14" customFormat="1">
      <c r="B470" s="190"/>
      <c r="D470" s="172" t="s">
        <v>174</v>
      </c>
      <c r="E470" s="191" t="s">
        <v>1</v>
      </c>
      <c r="F470" s="192" t="s">
        <v>239</v>
      </c>
      <c r="H470" s="193">
        <v>296.19400000000002</v>
      </c>
      <c r="I470" s="194"/>
      <c r="L470" s="190"/>
      <c r="M470" s="195"/>
      <c r="N470" s="196"/>
      <c r="O470" s="196"/>
      <c r="P470" s="196"/>
      <c r="Q470" s="196"/>
      <c r="R470" s="196"/>
      <c r="S470" s="196"/>
      <c r="T470" s="197"/>
      <c r="AT470" s="191" t="s">
        <v>174</v>
      </c>
      <c r="AU470" s="191" t="s">
        <v>88</v>
      </c>
      <c r="AV470" s="14" t="s">
        <v>172</v>
      </c>
      <c r="AW470" s="14" t="s">
        <v>32</v>
      </c>
      <c r="AX470" s="14" t="s">
        <v>83</v>
      </c>
      <c r="AY470" s="191" t="s">
        <v>166</v>
      </c>
    </row>
    <row r="471" spans="1:65" s="13" customFormat="1">
      <c r="B471" s="171"/>
      <c r="D471" s="172" t="s">
        <v>174</v>
      </c>
      <c r="F471" s="174" t="s">
        <v>1469</v>
      </c>
      <c r="H471" s="175">
        <v>325.81299999999999</v>
      </c>
      <c r="I471" s="176"/>
      <c r="L471" s="171"/>
      <c r="M471" s="177"/>
      <c r="N471" s="178"/>
      <c r="O471" s="178"/>
      <c r="P471" s="178"/>
      <c r="Q471" s="178"/>
      <c r="R471" s="178"/>
      <c r="S471" s="178"/>
      <c r="T471" s="179"/>
      <c r="AT471" s="173" t="s">
        <v>174</v>
      </c>
      <c r="AU471" s="173" t="s">
        <v>88</v>
      </c>
      <c r="AV471" s="13" t="s">
        <v>88</v>
      </c>
      <c r="AW471" s="13" t="s">
        <v>3</v>
      </c>
      <c r="AX471" s="13" t="s">
        <v>83</v>
      </c>
      <c r="AY471" s="173" t="s">
        <v>166</v>
      </c>
    </row>
    <row r="472" spans="1:65" s="2" customFormat="1" ht="21.75" customHeight="1">
      <c r="A472" s="33"/>
      <c r="B472" s="156"/>
      <c r="C472" s="157" t="s">
        <v>1470</v>
      </c>
      <c r="D472" s="157" t="s">
        <v>168</v>
      </c>
      <c r="E472" s="158" t="s">
        <v>1471</v>
      </c>
      <c r="F472" s="159" t="s">
        <v>1472</v>
      </c>
      <c r="G472" s="160" t="s">
        <v>171</v>
      </c>
      <c r="H472" s="161">
        <v>379.06</v>
      </c>
      <c r="I472" s="162"/>
      <c r="J472" s="161">
        <f>ROUND(I472*H472,3)</f>
        <v>0</v>
      </c>
      <c r="K472" s="163"/>
      <c r="L472" s="34"/>
      <c r="M472" s="164" t="s">
        <v>1</v>
      </c>
      <c r="N472" s="165" t="s">
        <v>42</v>
      </c>
      <c r="O472" s="62"/>
      <c r="P472" s="166">
        <f>O472*H472</f>
        <v>0</v>
      </c>
      <c r="Q472" s="166">
        <v>0</v>
      </c>
      <c r="R472" s="166">
        <f>Q472*H472</f>
        <v>0</v>
      </c>
      <c r="S472" s="166">
        <v>0</v>
      </c>
      <c r="T472" s="167">
        <f>S472*H472</f>
        <v>0</v>
      </c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R472" s="168" t="s">
        <v>249</v>
      </c>
      <c r="AT472" s="168" t="s">
        <v>168</v>
      </c>
      <c r="AU472" s="168" t="s">
        <v>88</v>
      </c>
      <c r="AY472" s="18" t="s">
        <v>166</v>
      </c>
      <c r="BE472" s="169">
        <f>IF(N472="základná",J472,0)</f>
        <v>0</v>
      </c>
      <c r="BF472" s="169">
        <f>IF(N472="znížená",J472,0)</f>
        <v>0</v>
      </c>
      <c r="BG472" s="169">
        <f>IF(N472="zákl. prenesená",J472,0)</f>
        <v>0</v>
      </c>
      <c r="BH472" s="169">
        <f>IF(N472="zníž. prenesená",J472,0)</f>
        <v>0</v>
      </c>
      <c r="BI472" s="169">
        <f>IF(N472="nulová",J472,0)</f>
        <v>0</v>
      </c>
      <c r="BJ472" s="18" t="s">
        <v>88</v>
      </c>
      <c r="BK472" s="170">
        <f>ROUND(I472*H472,3)</f>
        <v>0</v>
      </c>
      <c r="BL472" s="18" t="s">
        <v>249</v>
      </c>
      <c r="BM472" s="168" t="s">
        <v>1473</v>
      </c>
    </row>
    <row r="473" spans="1:65" s="13" customFormat="1">
      <c r="B473" s="171"/>
      <c r="D473" s="172" t="s">
        <v>174</v>
      </c>
      <c r="E473" s="173" t="s">
        <v>1</v>
      </c>
      <c r="F473" s="174" t="s">
        <v>1474</v>
      </c>
      <c r="H473" s="175">
        <v>379.06</v>
      </c>
      <c r="I473" s="176"/>
      <c r="L473" s="171"/>
      <c r="M473" s="177"/>
      <c r="N473" s="178"/>
      <c r="O473" s="178"/>
      <c r="P473" s="178"/>
      <c r="Q473" s="178"/>
      <c r="R473" s="178"/>
      <c r="S473" s="178"/>
      <c r="T473" s="179"/>
      <c r="AT473" s="173" t="s">
        <v>174</v>
      </c>
      <c r="AU473" s="173" t="s">
        <v>88</v>
      </c>
      <c r="AV473" s="13" t="s">
        <v>88</v>
      </c>
      <c r="AW473" s="13" t="s">
        <v>32</v>
      </c>
      <c r="AX473" s="13" t="s">
        <v>83</v>
      </c>
      <c r="AY473" s="173" t="s">
        <v>166</v>
      </c>
    </row>
    <row r="474" spans="1:65" s="2" customFormat="1" ht="21.75" customHeight="1">
      <c r="A474" s="33"/>
      <c r="B474" s="156"/>
      <c r="C474" s="157" t="s">
        <v>1475</v>
      </c>
      <c r="D474" s="157" t="s">
        <v>168</v>
      </c>
      <c r="E474" s="158" t="s">
        <v>1476</v>
      </c>
      <c r="F474" s="159" t="s">
        <v>1477</v>
      </c>
      <c r="G474" s="160" t="s">
        <v>171</v>
      </c>
      <c r="H474" s="161">
        <v>398.65199999999999</v>
      </c>
      <c r="I474" s="162"/>
      <c r="J474" s="161">
        <f>ROUND(I474*H474,3)</f>
        <v>0</v>
      </c>
      <c r="K474" s="163"/>
      <c r="L474" s="34"/>
      <c r="M474" s="164" t="s">
        <v>1</v>
      </c>
      <c r="N474" s="165" t="s">
        <v>42</v>
      </c>
      <c r="O474" s="62"/>
      <c r="P474" s="166">
        <f>O474*H474</f>
        <v>0</v>
      </c>
      <c r="Q474" s="166">
        <v>7.4999999999999997E-3</v>
      </c>
      <c r="R474" s="166">
        <f>Q474*H474</f>
        <v>2.9898899999999999</v>
      </c>
      <c r="S474" s="166">
        <v>0</v>
      </c>
      <c r="T474" s="167">
        <f>S474*H474</f>
        <v>0</v>
      </c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R474" s="168" t="s">
        <v>249</v>
      </c>
      <c r="AT474" s="168" t="s">
        <v>168</v>
      </c>
      <c r="AU474" s="168" t="s">
        <v>88</v>
      </c>
      <c r="AY474" s="18" t="s">
        <v>166</v>
      </c>
      <c r="BE474" s="169">
        <f>IF(N474="základná",J474,0)</f>
        <v>0</v>
      </c>
      <c r="BF474" s="169">
        <f>IF(N474="znížená",J474,0)</f>
        <v>0</v>
      </c>
      <c r="BG474" s="169">
        <f>IF(N474="zákl. prenesená",J474,0)</f>
        <v>0</v>
      </c>
      <c r="BH474" s="169">
        <f>IF(N474="zníž. prenesená",J474,0)</f>
        <v>0</v>
      </c>
      <c r="BI474" s="169">
        <f>IF(N474="nulová",J474,0)</f>
        <v>0</v>
      </c>
      <c r="BJ474" s="18" t="s">
        <v>88</v>
      </c>
      <c r="BK474" s="170">
        <f>ROUND(I474*H474,3)</f>
        <v>0</v>
      </c>
      <c r="BL474" s="18" t="s">
        <v>249</v>
      </c>
      <c r="BM474" s="168" t="s">
        <v>1478</v>
      </c>
    </row>
    <row r="475" spans="1:65" s="13" customFormat="1">
      <c r="B475" s="171"/>
      <c r="D475" s="172" t="s">
        <v>174</v>
      </c>
      <c r="E475" s="173" t="s">
        <v>1</v>
      </c>
      <c r="F475" s="174" t="s">
        <v>1034</v>
      </c>
      <c r="H475" s="175">
        <v>434.10300000000001</v>
      </c>
      <c r="I475" s="176"/>
      <c r="L475" s="171"/>
      <c r="M475" s="177"/>
      <c r="N475" s="178"/>
      <c r="O475" s="178"/>
      <c r="P475" s="178"/>
      <c r="Q475" s="178"/>
      <c r="R475" s="178"/>
      <c r="S475" s="178"/>
      <c r="T475" s="179"/>
      <c r="AT475" s="173" t="s">
        <v>174</v>
      </c>
      <c r="AU475" s="173" t="s">
        <v>88</v>
      </c>
      <c r="AV475" s="13" t="s">
        <v>88</v>
      </c>
      <c r="AW475" s="13" t="s">
        <v>32</v>
      </c>
      <c r="AX475" s="13" t="s">
        <v>76</v>
      </c>
      <c r="AY475" s="173" t="s">
        <v>166</v>
      </c>
    </row>
    <row r="476" spans="1:65" s="13" customFormat="1" ht="22.5">
      <c r="B476" s="171"/>
      <c r="D476" s="172" t="s">
        <v>174</v>
      </c>
      <c r="E476" s="173" t="s">
        <v>1</v>
      </c>
      <c r="F476" s="174" t="s">
        <v>1035</v>
      </c>
      <c r="H476" s="175">
        <v>-35.451000000000001</v>
      </c>
      <c r="I476" s="176"/>
      <c r="L476" s="171"/>
      <c r="M476" s="177"/>
      <c r="N476" s="178"/>
      <c r="O476" s="178"/>
      <c r="P476" s="178"/>
      <c r="Q476" s="178"/>
      <c r="R476" s="178"/>
      <c r="S476" s="178"/>
      <c r="T476" s="179"/>
      <c r="AT476" s="173" t="s">
        <v>174</v>
      </c>
      <c r="AU476" s="173" t="s">
        <v>88</v>
      </c>
      <c r="AV476" s="13" t="s">
        <v>88</v>
      </c>
      <c r="AW476" s="13" t="s">
        <v>32</v>
      </c>
      <c r="AX476" s="13" t="s">
        <v>76</v>
      </c>
      <c r="AY476" s="173" t="s">
        <v>166</v>
      </c>
    </row>
    <row r="477" spans="1:65" s="14" customFormat="1" ht="22.5">
      <c r="B477" s="190"/>
      <c r="D477" s="172" t="s">
        <v>174</v>
      </c>
      <c r="E477" s="191" t="s">
        <v>1</v>
      </c>
      <c r="F477" s="192" t="s">
        <v>1479</v>
      </c>
      <c r="H477" s="193">
        <v>398.65199999999999</v>
      </c>
      <c r="I477" s="194"/>
      <c r="L477" s="190"/>
      <c r="M477" s="195"/>
      <c r="N477" s="196"/>
      <c r="O477" s="196"/>
      <c r="P477" s="196"/>
      <c r="Q477" s="196"/>
      <c r="R477" s="196"/>
      <c r="S477" s="196"/>
      <c r="T477" s="197"/>
      <c r="AT477" s="191" t="s">
        <v>174</v>
      </c>
      <c r="AU477" s="191" t="s">
        <v>88</v>
      </c>
      <c r="AV477" s="14" t="s">
        <v>172</v>
      </c>
      <c r="AW477" s="14" t="s">
        <v>32</v>
      </c>
      <c r="AX477" s="14" t="s">
        <v>83</v>
      </c>
      <c r="AY477" s="191" t="s">
        <v>166</v>
      </c>
    </row>
    <row r="478" spans="1:65" s="2" customFormat="1" ht="24.2" customHeight="1">
      <c r="A478" s="33"/>
      <c r="B478" s="156"/>
      <c r="C478" s="157" t="s">
        <v>1480</v>
      </c>
      <c r="D478" s="157" t="s">
        <v>168</v>
      </c>
      <c r="E478" s="158" t="s">
        <v>1481</v>
      </c>
      <c r="F478" s="159" t="s">
        <v>1482</v>
      </c>
      <c r="G478" s="160" t="s">
        <v>191</v>
      </c>
      <c r="H478" s="161">
        <v>4.33</v>
      </c>
      <c r="I478" s="162"/>
      <c r="J478" s="161">
        <f>ROUND(I478*H478,3)</f>
        <v>0</v>
      </c>
      <c r="K478" s="163"/>
      <c r="L478" s="34"/>
      <c r="M478" s="164" t="s">
        <v>1</v>
      </c>
      <c r="N478" s="165" t="s">
        <v>42</v>
      </c>
      <c r="O478" s="62"/>
      <c r="P478" s="166">
        <f>O478*H478</f>
        <v>0</v>
      </c>
      <c r="Q478" s="166">
        <v>0</v>
      </c>
      <c r="R478" s="166">
        <f>Q478*H478</f>
        <v>0</v>
      </c>
      <c r="S478" s="166">
        <v>0</v>
      </c>
      <c r="T478" s="167">
        <f>S478*H478</f>
        <v>0</v>
      </c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R478" s="168" t="s">
        <v>249</v>
      </c>
      <c r="AT478" s="168" t="s">
        <v>168</v>
      </c>
      <c r="AU478" s="168" t="s">
        <v>88</v>
      </c>
      <c r="AY478" s="18" t="s">
        <v>166</v>
      </c>
      <c r="BE478" s="169">
        <f>IF(N478="základná",J478,0)</f>
        <v>0</v>
      </c>
      <c r="BF478" s="169">
        <f>IF(N478="znížená",J478,0)</f>
        <v>0</v>
      </c>
      <c r="BG478" s="169">
        <f>IF(N478="zákl. prenesená",J478,0)</f>
        <v>0</v>
      </c>
      <c r="BH478" s="169">
        <f>IF(N478="zníž. prenesená",J478,0)</f>
        <v>0</v>
      </c>
      <c r="BI478" s="169">
        <f>IF(N478="nulová",J478,0)</f>
        <v>0</v>
      </c>
      <c r="BJ478" s="18" t="s">
        <v>88</v>
      </c>
      <c r="BK478" s="170">
        <f>ROUND(I478*H478,3)</f>
        <v>0</v>
      </c>
      <c r="BL478" s="18" t="s">
        <v>249</v>
      </c>
      <c r="BM478" s="168" t="s">
        <v>1483</v>
      </c>
    </row>
    <row r="479" spans="1:65" s="12" customFormat="1" ht="22.9" customHeight="1">
      <c r="B479" s="143"/>
      <c r="D479" s="144" t="s">
        <v>75</v>
      </c>
      <c r="E479" s="154" t="s">
        <v>1484</v>
      </c>
      <c r="F479" s="154" t="s">
        <v>1485</v>
      </c>
      <c r="I479" s="146"/>
      <c r="J479" s="155">
        <f>BK479</f>
        <v>0</v>
      </c>
      <c r="L479" s="143"/>
      <c r="M479" s="148"/>
      <c r="N479" s="149"/>
      <c r="O479" s="149"/>
      <c r="P479" s="150">
        <f>SUM(P480:P494)</f>
        <v>0</v>
      </c>
      <c r="Q479" s="149"/>
      <c r="R479" s="150">
        <f>SUM(R480:R494)</f>
        <v>0.13487966200000001</v>
      </c>
      <c r="S479" s="149"/>
      <c r="T479" s="151">
        <f>SUM(T480:T494)</f>
        <v>0</v>
      </c>
      <c r="AR479" s="144" t="s">
        <v>88</v>
      </c>
      <c r="AT479" s="152" t="s">
        <v>75</v>
      </c>
      <c r="AU479" s="152" t="s">
        <v>83</v>
      </c>
      <c r="AY479" s="144" t="s">
        <v>166</v>
      </c>
      <c r="BK479" s="153">
        <f>SUM(BK480:BK494)</f>
        <v>0</v>
      </c>
    </row>
    <row r="480" spans="1:65" s="2" customFormat="1" ht="24.2" customHeight="1">
      <c r="A480" s="33"/>
      <c r="B480" s="156"/>
      <c r="C480" s="157" t="s">
        <v>1486</v>
      </c>
      <c r="D480" s="157" t="s">
        <v>168</v>
      </c>
      <c r="E480" s="158" t="s">
        <v>1487</v>
      </c>
      <c r="F480" s="159" t="s">
        <v>1488</v>
      </c>
      <c r="G480" s="160" t="s">
        <v>171</v>
      </c>
      <c r="H480" s="161">
        <v>18.376000000000001</v>
      </c>
      <c r="I480" s="162"/>
      <c r="J480" s="161">
        <f>ROUND(I480*H480,3)</f>
        <v>0</v>
      </c>
      <c r="K480" s="163"/>
      <c r="L480" s="34"/>
      <c r="M480" s="164" t="s">
        <v>1</v>
      </c>
      <c r="N480" s="165" t="s">
        <v>42</v>
      </c>
      <c r="O480" s="62"/>
      <c r="P480" s="166">
        <f>O480*H480</f>
        <v>0</v>
      </c>
      <c r="Q480" s="166">
        <v>2.4000000000000001E-4</v>
      </c>
      <c r="R480" s="166">
        <f>Q480*H480</f>
        <v>4.4102400000000002E-3</v>
      </c>
      <c r="S480" s="166">
        <v>0</v>
      </c>
      <c r="T480" s="167">
        <f>S480*H480</f>
        <v>0</v>
      </c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R480" s="168" t="s">
        <v>172</v>
      </c>
      <c r="AT480" s="168" t="s">
        <v>168</v>
      </c>
      <c r="AU480" s="168" t="s">
        <v>88</v>
      </c>
      <c r="AY480" s="18" t="s">
        <v>166</v>
      </c>
      <c r="BE480" s="169">
        <f>IF(N480="základná",J480,0)</f>
        <v>0</v>
      </c>
      <c r="BF480" s="169">
        <f>IF(N480="znížená",J480,0)</f>
        <v>0</v>
      </c>
      <c r="BG480" s="169">
        <f>IF(N480="zákl. prenesená",J480,0)</f>
        <v>0</v>
      </c>
      <c r="BH480" s="169">
        <f>IF(N480="zníž. prenesená",J480,0)</f>
        <v>0</v>
      </c>
      <c r="BI480" s="169">
        <f>IF(N480="nulová",J480,0)</f>
        <v>0</v>
      </c>
      <c r="BJ480" s="18" t="s">
        <v>88</v>
      </c>
      <c r="BK480" s="170">
        <f>ROUND(I480*H480,3)</f>
        <v>0</v>
      </c>
      <c r="BL480" s="18" t="s">
        <v>172</v>
      </c>
      <c r="BM480" s="168" t="s">
        <v>1489</v>
      </c>
    </row>
    <row r="481" spans="1:65" s="13" customFormat="1">
      <c r="B481" s="171"/>
      <c r="D481" s="172" t="s">
        <v>174</v>
      </c>
      <c r="E481" s="173" t="s">
        <v>1</v>
      </c>
      <c r="F481" s="174" t="s">
        <v>1490</v>
      </c>
      <c r="H481" s="175">
        <v>2.5920000000000001</v>
      </c>
      <c r="I481" s="176"/>
      <c r="L481" s="171"/>
      <c r="M481" s="177"/>
      <c r="N481" s="178"/>
      <c r="O481" s="178"/>
      <c r="P481" s="178"/>
      <c r="Q481" s="178"/>
      <c r="R481" s="178"/>
      <c r="S481" s="178"/>
      <c r="T481" s="179"/>
      <c r="AT481" s="173" t="s">
        <v>174</v>
      </c>
      <c r="AU481" s="173" t="s">
        <v>88</v>
      </c>
      <c r="AV481" s="13" t="s">
        <v>88</v>
      </c>
      <c r="AW481" s="13" t="s">
        <v>32</v>
      </c>
      <c r="AX481" s="13" t="s">
        <v>76</v>
      </c>
      <c r="AY481" s="173" t="s">
        <v>166</v>
      </c>
    </row>
    <row r="482" spans="1:65" s="13" customFormat="1">
      <c r="B482" s="171"/>
      <c r="D482" s="172" t="s">
        <v>174</v>
      </c>
      <c r="E482" s="173" t="s">
        <v>1</v>
      </c>
      <c r="F482" s="174" t="s">
        <v>1491</v>
      </c>
      <c r="H482" s="175">
        <v>4.4640000000000004</v>
      </c>
      <c r="I482" s="176"/>
      <c r="L482" s="171"/>
      <c r="M482" s="177"/>
      <c r="N482" s="178"/>
      <c r="O482" s="178"/>
      <c r="P482" s="178"/>
      <c r="Q482" s="178"/>
      <c r="R482" s="178"/>
      <c r="S482" s="178"/>
      <c r="T482" s="179"/>
      <c r="AT482" s="173" t="s">
        <v>174</v>
      </c>
      <c r="AU482" s="173" t="s">
        <v>88</v>
      </c>
      <c r="AV482" s="13" t="s">
        <v>88</v>
      </c>
      <c r="AW482" s="13" t="s">
        <v>32</v>
      </c>
      <c r="AX482" s="13" t="s">
        <v>76</v>
      </c>
      <c r="AY482" s="173" t="s">
        <v>166</v>
      </c>
    </row>
    <row r="483" spans="1:65" s="13" customFormat="1">
      <c r="B483" s="171"/>
      <c r="D483" s="172" t="s">
        <v>174</v>
      </c>
      <c r="E483" s="173" t="s">
        <v>1</v>
      </c>
      <c r="F483" s="174" t="s">
        <v>1492</v>
      </c>
      <c r="H483" s="175">
        <v>9.4</v>
      </c>
      <c r="I483" s="176"/>
      <c r="L483" s="171"/>
      <c r="M483" s="177"/>
      <c r="N483" s="178"/>
      <c r="O483" s="178"/>
      <c r="P483" s="178"/>
      <c r="Q483" s="178"/>
      <c r="R483" s="178"/>
      <c r="S483" s="178"/>
      <c r="T483" s="179"/>
      <c r="AT483" s="173" t="s">
        <v>174</v>
      </c>
      <c r="AU483" s="173" t="s">
        <v>88</v>
      </c>
      <c r="AV483" s="13" t="s">
        <v>88</v>
      </c>
      <c r="AW483" s="13" t="s">
        <v>32</v>
      </c>
      <c r="AX483" s="13" t="s">
        <v>76</v>
      </c>
      <c r="AY483" s="173" t="s">
        <v>166</v>
      </c>
    </row>
    <row r="484" spans="1:65" s="13" customFormat="1">
      <c r="B484" s="171"/>
      <c r="D484" s="172" t="s">
        <v>174</v>
      </c>
      <c r="E484" s="173" t="s">
        <v>1</v>
      </c>
      <c r="F484" s="174" t="s">
        <v>1493</v>
      </c>
      <c r="H484" s="175">
        <v>1.92</v>
      </c>
      <c r="I484" s="176"/>
      <c r="L484" s="171"/>
      <c r="M484" s="177"/>
      <c r="N484" s="178"/>
      <c r="O484" s="178"/>
      <c r="P484" s="178"/>
      <c r="Q484" s="178"/>
      <c r="R484" s="178"/>
      <c r="S484" s="178"/>
      <c r="T484" s="179"/>
      <c r="AT484" s="173" t="s">
        <v>174</v>
      </c>
      <c r="AU484" s="173" t="s">
        <v>88</v>
      </c>
      <c r="AV484" s="13" t="s">
        <v>88</v>
      </c>
      <c r="AW484" s="13" t="s">
        <v>32</v>
      </c>
      <c r="AX484" s="13" t="s">
        <v>76</v>
      </c>
      <c r="AY484" s="173" t="s">
        <v>166</v>
      </c>
    </row>
    <row r="485" spans="1:65" s="14" customFormat="1">
      <c r="B485" s="190"/>
      <c r="D485" s="172" t="s">
        <v>174</v>
      </c>
      <c r="E485" s="191" t="s">
        <v>1</v>
      </c>
      <c r="F485" s="192" t="s">
        <v>239</v>
      </c>
      <c r="H485" s="193">
        <v>18.376000000000001</v>
      </c>
      <c r="I485" s="194"/>
      <c r="L485" s="190"/>
      <c r="M485" s="195"/>
      <c r="N485" s="196"/>
      <c r="O485" s="196"/>
      <c r="P485" s="196"/>
      <c r="Q485" s="196"/>
      <c r="R485" s="196"/>
      <c r="S485" s="196"/>
      <c r="T485" s="197"/>
      <c r="AT485" s="191" t="s">
        <v>174</v>
      </c>
      <c r="AU485" s="191" t="s">
        <v>88</v>
      </c>
      <c r="AV485" s="14" t="s">
        <v>172</v>
      </c>
      <c r="AW485" s="14" t="s">
        <v>32</v>
      </c>
      <c r="AX485" s="14" t="s">
        <v>83</v>
      </c>
      <c r="AY485" s="191" t="s">
        <v>166</v>
      </c>
    </row>
    <row r="486" spans="1:65" s="2" customFormat="1" ht="24.2" customHeight="1">
      <c r="A486" s="33"/>
      <c r="B486" s="156"/>
      <c r="C486" s="157" t="s">
        <v>1494</v>
      </c>
      <c r="D486" s="157" t="s">
        <v>168</v>
      </c>
      <c r="E486" s="158" t="s">
        <v>1495</v>
      </c>
      <c r="F486" s="159" t="s">
        <v>1496</v>
      </c>
      <c r="G486" s="160" t="s">
        <v>171</v>
      </c>
      <c r="H486" s="161">
        <v>391.33</v>
      </c>
      <c r="I486" s="162"/>
      <c r="J486" s="161">
        <f>ROUND(I486*H486,3)</f>
        <v>0</v>
      </c>
      <c r="K486" s="163"/>
      <c r="L486" s="34"/>
      <c r="M486" s="164" t="s">
        <v>1</v>
      </c>
      <c r="N486" s="165" t="s">
        <v>42</v>
      </c>
      <c r="O486" s="62"/>
      <c r="P486" s="166">
        <f>O486*H486</f>
        <v>0</v>
      </c>
      <c r="Q486" s="166">
        <v>3.3340000000000003E-4</v>
      </c>
      <c r="R486" s="166">
        <f>Q486*H486</f>
        <v>0.130469422</v>
      </c>
      <c r="S486" s="166">
        <v>0</v>
      </c>
      <c r="T486" s="167">
        <f>S486*H486</f>
        <v>0</v>
      </c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R486" s="168" t="s">
        <v>249</v>
      </c>
      <c r="AT486" s="168" t="s">
        <v>168</v>
      </c>
      <c r="AU486" s="168" t="s">
        <v>88</v>
      </c>
      <c r="AY486" s="18" t="s">
        <v>166</v>
      </c>
      <c r="BE486" s="169">
        <f>IF(N486="základná",J486,0)</f>
        <v>0</v>
      </c>
      <c r="BF486" s="169">
        <f>IF(N486="znížená",J486,0)</f>
        <v>0</v>
      </c>
      <c r="BG486" s="169">
        <f>IF(N486="zákl. prenesená",J486,0)</f>
        <v>0</v>
      </c>
      <c r="BH486" s="169">
        <f>IF(N486="zníž. prenesená",J486,0)</f>
        <v>0</v>
      </c>
      <c r="BI486" s="169">
        <f>IF(N486="nulová",J486,0)</f>
        <v>0</v>
      </c>
      <c r="BJ486" s="18" t="s">
        <v>88</v>
      </c>
      <c r="BK486" s="170">
        <f>ROUND(I486*H486,3)</f>
        <v>0</v>
      </c>
      <c r="BL486" s="18" t="s">
        <v>249</v>
      </c>
      <c r="BM486" s="168" t="s">
        <v>1497</v>
      </c>
    </row>
    <row r="487" spans="1:65" s="13" customFormat="1">
      <c r="B487" s="171"/>
      <c r="D487" s="172" t="s">
        <v>174</v>
      </c>
      <c r="E487" s="173" t="s">
        <v>1</v>
      </c>
      <c r="F487" s="174" t="s">
        <v>1498</v>
      </c>
      <c r="H487" s="175">
        <v>41.5</v>
      </c>
      <c r="I487" s="176"/>
      <c r="L487" s="171"/>
      <c r="M487" s="177"/>
      <c r="N487" s="178"/>
      <c r="O487" s="178"/>
      <c r="P487" s="178"/>
      <c r="Q487" s="178"/>
      <c r="R487" s="178"/>
      <c r="S487" s="178"/>
      <c r="T487" s="179"/>
      <c r="AT487" s="173" t="s">
        <v>174</v>
      </c>
      <c r="AU487" s="173" t="s">
        <v>88</v>
      </c>
      <c r="AV487" s="13" t="s">
        <v>88</v>
      </c>
      <c r="AW487" s="13" t="s">
        <v>32</v>
      </c>
      <c r="AX487" s="13" t="s">
        <v>76</v>
      </c>
      <c r="AY487" s="173" t="s">
        <v>166</v>
      </c>
    </row>
    <row r="488" spans="1:65" s="13" customFormat="1">
      <c r="B488" s="171"/>
      <c r="D488" s="172" t="s">
        <v>174</v>
      </c>
      <c r="E488" s="173" t="s">
        <v>1</v>
      </c>
      <c r="F488" s="174" t="s">
        <v>1499</v>
      </c>
      <c r="H488" s="175">
        <v>0</v>
      </c>
      <c r="I488" s="176"/>
      <c r="L488" s="171"/>
      <c r="M488" s="177"/>
      <c r="N488" s="178"/>
      <c r="O488" s="178"/>
      <c r="P488" s="178"/>
      <c r="Q488" s="178"/>
      <c r="R488" s="178"/>
      <c r="S488" s="178"/>
      <c r="T488" s="179"/>
      <c r="AT488" s="173" t="s">
        <v>174</v>
      </c>
      <c r="AU488" s="173" t="s">
        <v>88</v>
      </c>
      <c r="AV488" s="13" t="s">
        <v>88</v>
      </c>
      <c r="AW488" s="13" t="s">
        <v>32</v>
      </c>
      <c r="AX488" s="13" t="s">
        <v>76</v>
      </c>
      <c r="AY488" s="173" t="s">
        <v>166</v>
      </c>
    </row>
    <row r="489" spans="1:65" s="13" customFormat="1">
      <c r="B489" s="171"/>
      <c r="D489" s="172" t="s">
        <v>174</v>
      </c>
      <c r="E489" s="173" t="s">
        <v>1</v>
      </c>
      <c r="F489" s="174" t="s">
        <v>1500</v>
      </c>
      <c r="H489" s="175">
        <v>46.87</v>
      </c>
      <c r="I489" s="176"/>
      <c r="L489" s="171"/>
      <c r="M489" s="177"/>
      <c r="N489" s="178"/>
      <c r="O489" s="178"/>
      <c r="P489" s="178"/>
      <c r="Q489" s="178"/>
      <c r="R489" s="178"/>
      <c r="S489" s="178"/>
      <c r="T489" s="179"/>
      <c r="AT489" s="173" t="s">
        <v>174</v>
      </c>
      <c r="AU489" s="173" t="s">
        <v>88</v>
      </c>
      <c r="AV489" s="13" t="s">
        <v>88</v>
      </c>
      <c r="AW489" s="13" t="s">
        <v>32</v>
      </c>
      <c r="AX489" s="13" t="s">
        <v>76</v>
      </c>
      <c r="AY489" s="173" t="s">
        <v>166</v>
      </c>
    </row>
    <row r="490" spans="1:65" s="13" customFormat="1">
      <c r="B490" s="171"/>
      <c r="D490" s="172" t="s">
        <v>174</v>
      </c>
      <c r="E490" s="173" t="s">
        <v>1</v>
      </c>
      <c r="F490" s="174" t="s">
        <v>1501</v>
      </c>
      <c r="H490" s="175">
        <v>36.28</v>
      </c>
      <c r="I490" s="176"/>
      <c r="L490" s="171"/>
      <c r="M490" s="177"/>
      <c r="N490" s="178"/>
      <c r="O490" s="178"/>
      <c r="P490" s="178"/>
      <c r="Q490" s="178"/>
      <c r="R490" s="178"/>
      <c r="S490" s="178"/>
      <c r="T490" s="179"/>
      <c r="AT490" s="173" t="s">
        <v>174</v>
      </c>
      <c r="AU490" s="173" t="s">
        <v>88</v>
      </c>
      <c r="AV490" s="13" t="s">
        <v>88</v>
      </c>
      <c r="AW490" s="13" t="s">
        <v>32</v>
      </c>
      <c r="AX490" s="13" t="s">
        <v>76</v>
      </c>
      <c r="AY490" s="173" t="s">
        <v>166</v>
      </c>
    </row>
    <row r="491" spans="1:65" s="13" customFormat="1" ht="22.5">
      <c r="B491" s="171"/>
      <c r="D491" s="172" t="s">
        <v>174</v>
      </c>
      <c r="E491" s="173" t="s">
        <v>1</v>
      </c>
      <c r="F491" s="174" t="s">
        <v>1502</v>
      </c>
      <c r="H491" s="175">
        <v>125.61</v>
      </c>
      <c r="I491" s="176"/>
      <c r="L491" s="171"/>
      <c r="M491" s="177"/>
      <c r="N491" s="178"/>
      <c r="O491" s="178"/>
      <c r="P491" s="178"/>
      <c r="Q491" s="178"/>
      <c r="R491" s="178"/>
      <c r="S491" s="178"/>
      <c r="T491" s="179"/>
      <c r="AT491" s="173" t="s">
        <v>174</v>
      </c>
      <c r="AU491" s="173" t="s">
        <v>88</v>
      </c>
      <c r="AV491" s="13" t="s">
        <v>88</v>
      </c>
      <c r="AW491" s="13" t="s">
        <v>32</v>
      </c>
      <c r="AX491" s="13" t="s">
        <v>76</v>
      </c>
      <c r="AY491" s="173" t="s">
        <v>166</v>
      </c>
    </row>
    <row r="492" spans="1:65" s="13" customFormat="1" ht="22.5">
      <c r="B492" s="171"/>
      <c r="D492" s="172" t="s">
        <v>174</v>
      </c>
      <c r="E492" s="173" t="s">
        <v>1</v>
      </c>
      <c r="F492" s="174" t="s">
        <v>1503</v>
      </c>
      <c r="H492" s="175">
        <v>109.27</v>
      </c>
      <c r="I492" s="176"/>
      <c r="L492" s="171"/>
      <c r="M492" s="177"/>
      <c r="N492" s="178"/>
      <c r="O492" s="178"/>
      <c r="P492" s="178"/>
      <c r="Q492" s="178"/>
      <c r="R492" s="178"/>
      <c r="S492" s="178"/>
      <c r="T492" s="179"/>
      <c r="AT492" s="173" t="s">
        <v>174</v>
      </c>
      <c r="AU492" s="173" t="s">
        <v>88</v>
      </c>
      <c r="AV492" s="13" t="s">
        <v>88</v>
      </c>
      <c r="AW492" s="13" t="s">
        <v>32</v>
      </c>
      <c r="AX492" s="13" t="s">
        <v>76</v>
      </c>
      <c r="AY492" s="173" t="s">
        <v>166</v>
      </c>
    </row>
    <row r="493" spans="1:65" s="13" customFormat="1" ht="22.5">
      <c r="B493" s="171"/>
      <c r="D493" s="172" t="s">
        <v>174</v>
      </c>
      <c r="E493" s="173" t="s">
        <v>1</v>
      </c>
      <c r="F493" s="174" t="s">
        <v>1504</v>
      </c>
      <c r="H493" s="175">
        <v>31.8</v>
      </c>
      <c r="I493" s="176"/>
      <c r="L493" s="171"/>
      <c r="M493" s="177"/>
      <c r="N493" s="178"/>
      <c r="O493" s="178"/>
      <c r="P493" s="178"/>
      <c r="Q493" s="178"/>
      <c r="R493" s="178"/>
      <c r="S493" s="178"/>
      <c r="T493" s="179"/>
      <c r="AT493" s="173" t="s">
        <v>174</v>
      </c>
      <c r="AU493" s="173" t="s">
        <v>88</v>
      </c>
      <c r="AV493" s="13" t="s">
        <v>88</v>
      </c>
      <c r="AW493" s="13" t="s">
        <v>32</v>
      </c>
      <c r="AX493" s="13" t="s">
        <v>76</v>
      </c>
      <c r="AY493" s="173" t="s">
        <v>166</v>
      </c>
    </row>
    <row r="494" spans="1:65" s="14" customFormat="1">
      <c r="B494" s="190"/>
      <c r="D494" s="172" t="s">
        <v>174</v>
      </c>
      <c r="E494" s="191" t="s">
        <v>1</v>
      </c>
      <c r="F494" s="192" t="s">
        <v>239</v>
      </c>
      <c r="H494" s="193">
        <v>391.33</v>
      </c>
      <c r="I494" s="194"/>
      <c r="L494" s="190"/>
      <c r="M494" s="195"/>
      <c r="N494" s="196"/>
      <c r="O494" s="196"/>
      <c r="P494" s="196"/>
      <c r="Q494" s="196"/>
      <c r="R494" s="196"/>
      <c r="S494" s="196"/>
      <c r="T494" s="197"/>
      <c r="AT494" s="191" t="s">
        <v>174</v>
      </c>
      <c r="AU494" s="191" t="s">
        <v>88</v>
      </c>
      <c r="AV494" s="14" t="s">
        <v>172</v>
      </c>
      <c r="AW494" s="14" t="s">
        <v>32</v>
      </c>
      <c r="AX494" s="14" t="s">
        <v>83</v>
      </c>
      <c r="AY494" s="191" t="s">
        <v>166</v>
      </c>
    </row>
    <row r="495" spans="1:65" s="12" customFormat="1" ht="22.9" customHeight="1">
      <c r="B495" s="143"/>
      <c r="D495" s="144" t="s">
        <v>75</v>
      </c>
      <c r="E495" s="154" t="s">
        <v>948</v>
      </c>
      <c r="F495" s="154" t="s">
        <v>949</v>
      </c>
      <c r="I495" s="146"/>
      <c r="J495" s="155">
        <f>BK495</f>
        <v>0</v>
      </c>
      <c r="L495" s="143"/>
      <c r="M495" s="148"/>
      <c r="N495" s="149"/>
      <c r="O495" s="149"/>
      <c r="P495" s="150">
        <f>SUM(P496:P518)</f>
        <v>0</v>
      </c>
      <c r="Q495" s="149"/>
      <c r="R495" s="150">
        <f>SUM(R496:R518)</f>
        <v>0.20875055939999998</v>
      </c>
      <c r="S495" s="149"/>
      <c r="T495" s="151">
        <f>SUM(T496:T518)</f>
        <v>0</v>
      </c>
      <c r="AR495" s="144" t="s">
        <v>88</v>
      </c>
      <c r="AT495" s="152" t="s">
        <v>75</v>
      </c>
      <c r="AU495" s="152" t="s">
        <v>83</v>
      </c>
      <c r="AY495" s="144" t="s">
        <v>166</v>
      </c>
      <c r="BK495" s="153">
        <f>SUM(BK496:BK518)</f>
        <v>0</v>
      </c>
    </row>
    <row r="496" spans="1:65" s="2" customFormat="1" ht="37.9" customHeight="1">
      <c r="A496" s="33"/>
      <c r="B496" s="156"/>
      <c r="C496" s="157" t="s">
        <v>1505</v>
      </c>
      <c r="D496" s="157" t="s">
        <v>168</v>
      </c>
      <c r="E496" s="158" t="s">
        <v>1506</v>
      </c>
      <c r="F496" s="159" t="s">
        <v>1507</v>
      </c>
      <c r="G496" s="160" t="s">
        <v>171</v>
      </c>
      <c r="H496" s="161">
        <v>246.89</v>
      </c>
      <c r="I496" s="162"/>
      <c r="J496" s="161">
        <f>ROUND(I496*H496,3)</f>
        <v>0</v>
      </c>
      <c r="K496" s="163"/>
      <c r="L496" s="34"/>
      <c r="M496" s="164" t="s">
        <v>1</v>
      </c>
      <c r="N496" s="165" t="s">
        <v>42</v>
      </c>
      <c r="O496" s="62"/>
      <c r="P496" s="166">
        <f>O496*H496</f>
        <v>0</v>
      </c>
      <c r="Q496" s="166">
        <v>2.2948000000000001E-4</v>
      </c>
      <c r="R496" s="166">
        <f>Q496*H496</f>
        <v>5.66563172E-2</v>
      </c>
      <c r="S496" s="166">
        <v>0</v>
      </c>
      <c r="T496" s="167">
        <f>S496*H496</f>
        <v>0</v>
      </c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R496" s="168" t="s">
        <v>249</v>
      </c>
      <c r="AT496" s="168" t="s">
        <v>168</v>
      </c>
      <c r="AU496" s="168" t="s">
        <v>88</v>
      </c>
      <c r="AY496" s="18" t="s">
        <v>166</v>
      </c>
      <c r="BE496" s="169">
        <f>IF(N496="základná",J496,0)</f>
        <v>0</v>
      </c>
      <c r="BF496" s="169">
        <f>IF(N496="znížená",J496,0)</f>
        <v>0</v>
      </c>
      <c r="BG496" s="169">
        <f>IF(N496="zákl. prenesená",J496,0)</f>
        <v>0</v>
      </c>
      <c r="BH496" s="169">
        <f>IF(N496="zníž. prenesená",J496,0)</f>
        <v>0</v>
      </c>
      <c r="BI496" s="169">
        <f>IF(N496="nulová",J496,0)</f>
        <v>0</v>
      </c>
      <c r="BJ496" s="18" t="s">
        <v>88</v>
      </c>
      <c r="BK496" s="170">
        <f>ROUND(I496*H496,3)</f>
        <v>0</v>
      </c>
      <c r="BL496" s="18" t="s">
        <v>249</v>
      </c>
      <c r="BM496" s="168" t="s">
        <v>1508</v>
      </c>
    </row>
    <row r="497" spans="1:65" s="13" customFormat="1">
      <c r="B497" s="171"/>
      <c r="D497" s="172" t="s">
        <v>174</v>
      </c>
      <c r="E497" s="173" t="s">
        <v>1</v>
      </c>
      <c r="F497" s="174" t="s">
        <v>1509</v>
      </c>
      <c r="H497" s="175">
        <v>56.2</v>
      </c>
      <c r="I497" s="176"/>
      <c r="L497" s="171"/>
      <c r="M497" s="177"/>
      <c r="N497" s="178"/>
      <c r="O497" s="178"/>
      <c r="P497" s="178"/>
      <c r="Q497" s="178"/>
      <c r="R497" s="178"/>
      <c r="S497" s="178"/>
      <c r="T497" s="179"/>
      <c r="AT497" s="173" t="s">
        <v>174</v>
      </c>
      <c r="AU497" s="173" t="s">
        <v>88</v>
      </c>
      <c r="AV497" s="13" t="s">
        <v>88</v>
      </c>
      <c r="AW497" s="13" t="s">
        <v>32</v>
      </c>
      <c r="AX497" s="13" t="s">
        <v>76</v>
      </c>
      <c r="AY497" s="173" t="s">
        <v>166</v>
      </c>
    </row>
    <row r="498" spans="1:65" s="13" customFormat="1">
      <c r="B498" s="171"/>
      <c r="D498" s="172" t="s">
        <v>174</v>
      </c>
      <c r="E498" s="173" t="s">
        <v>1</v>
      </c>
      <c r="F498" s="174" t="s">
        <v>1510</v>
      </c>
      <c r="H498" s="175">
        <v>47.5</v>
      </c>
      <c r="I498" s="176"/>
      <c r="L498" s="171"/>
      <c r="M498" s="177"/>
      <c r="N498" s="178"/>
      <c r="O498" s="178"/>
      <c r="P498" s="178"/>
      <c r="Q498" s="178"/>
      <c r="R498" s="178"/>
      <c r="S498" s="178"/>
      <c r="T498" s="179"/>
      <c r="AT498" s="173" t="s">
        <v>174</v>
      </c>
      <c r="AU498" s="173" t="s">
        <v>88</v>
      </c>
      <c r="AV498" s="13" t="s">
        <v>88</v>
      </c>
      <c r="AW498" s="13" t="s">
        <v>32</v>
      </c>
      <c r="AX498" s="13" t="s">
        <v>76</v>
      </c>
      <c r="AY498" s="173" t="s">
        <v>166</v>
      </c>
    </row>
    <row r="499" spans="1:65" s="13" customFormat="1">
      <c r="B499" s="171"/>
      <c r="D499" s="172" t="s">
        <v>174</v>
      </c>
      <c r="E499" s="173" t="s">
        <v>1</v>
      </c>
      <c r="F499" s="174" t="s">
        <v>1010</v>
      </c>
      <c r="H499" s="175">
        <v>60.42</v>
      </c>
      <c r="I499" s="176"/>
      <c r="L499" s="171"/>
      <c r="M499" s="177"/>
      <c r="N499" s="178"/>
      <c r="O499" s="178"/>
      <c r="P499" s="178"/>
      <c r="Q499" s="178"/>
      <c r="R499" s="178"/>
      <c r="S499" s="178"/>
      <c r="T499" s="179"/>
      <c r="AT499" s="173" t="s">
        <v>174</v>
      </c>
      <c r="AU499" s="173" t="s">
        <v>88</v>
      </c>
      <c r="AV499" s="13" t="s">
        <v>88</v>
      </c>
      <c r="AW499" s="13" t="s">
        <v>32</v>
      </c>
      <c r="AX499" s="13" t="s">
        <v>76</v>
      </c>
      <c r="AY499" s="173" t="s">
        <v>166</v>
      </c>
    </row>
    <row r="500" spans="1:65" s="13" customFormat="1">
      <c r="B500" s="171"/>
      <c r="D500" s="172" t="s">
        <v>174</v>
      </c>
      <c r="E500" s="173" t="s">
        <v>1</v>
      </c>
      <c r="F500" s="174" t="s">
        <v>1511</v>
      </c>
      <c r="H500" s="175">
        <v>47.92</v>
      </c>
      <c r="I500" s="176"/>
      <c r="L500" s="171"/>
      <c r="M500" s="177"/>
      <c r="N500" s="178"/>
      <c r="O500" s="178"/>
      <c r="P500" s="178"/>
      <c r="Q500" s="178"/>
      <c r="R500" s="178"/>
      <c r="S500" s="178"/>
      <c r="T500" s="179"/>
      <c r="AT500" s="173" t="s">
        <v>174</v>
      </c>
      <c r="AU500" s="173" t="s">
        <v>88</v>
      </c>
      <c r="AV500" s="13" t="s">
        <v>88</v>
      </c>
      <c r="AW500" s="13" t="s">
        <v>32</v>
      </c>
      <c r="AX500" s="13" t="s">
        <v>76</v>
      </c>
      <c r="AY500" s="173" t="s">
        <v>166</v>
      </c>
    </row>
    <row r="501" spans="1:65" s="13" customFormat="1" ht="22.5">
      <c r="B501" s="171"/>
      <c r="D501" s="172" t="s">
        <v>174</v>
      </c>
      <c r="E501" s="173" t="s">
        <v>1</v>
      </c>
      <c r="F501" s="174" t="s">
        <v>1512</v>
      </c>
      <c r="H501" s="175">
        <v>161.59</v>
      </c>
      <c r="I501" s="176"/>
      <c r="L501" s="171"/>
      <c r="M501" s="177"/>
      <c r="N501" s="178"/>
      <c r="O501" s="178"/>
      <c r="P501" s="178"/>
      <c r="Q501" s="178"/>
      <c r="R501" s="178"/>
      <c r="S501" s="178"/>
      <c r="T501" s="179"/>
      <c r="AT501" s="173" t="s">
        <v>174</v>
      </c>
      <c r="AU501" s="173" t="s">
        <v>88</v>
      </c>
      <c r="AV501" s="13" t="s">
        <v>88</v>
      </c>
      <c r="AW501" s="13" t="s">
        <v>32</v>
      </c>
      <c r="AX501" s="13" t="s">
        <v>76</v>
      </c>
      <c r="AY501" s="173" t="s">
        <v>166</v>
      </c>
    </row>
    <row r="502" spans="1:65" s="13" customFormat="1" ht="22.5">
      <c r="B502" s="171"/>
      <c r="D502" s="172" t="s">
        <v>174</v>
      </c>
      <c r="E502" s="173" t="s">
        <v>1</v>
      </c>
      <c r="F502" s="174" t="s">
        <v>1513</v>
      </c>
      <c r="H502" s="175">
        <v>113.5</v>
      </c>
      <c r="I502" s="176"/>
      <c r="L502" s="171"/>
      <c r="M502" s="177"/>
      <c r="N502" s="178"/>
      <c r="O502" s="178"/>
      <c r="P502" s="178"/>
      <c r="Q502" s="178"/>
      <c r="R502" s="178"/>
      <c r="S502" s="178"/>
      <c r="T502" s="179"/>
      <c r="AT502" s="173" t="s">
        <v>174</v>
      </c>
      <c r="AU502" s="173" t="s">
        <v>88</v>
      </c>
      <c r="AV502" s="13" t="s">
        <v>88</v>
      </c>
      <c r="AW502" s="13" t="s">
        <v>32</v>
      </c>
      <c r="AX502" s="13" t="s">
        <v>76</v>
      </c>
      <c r="AY502" s="173" t="s">
        <v>166</v>
      </c>
    </row>
    <row r="503" spans="1:65" s="13" customFormat="1" ht="22.5">
      <c r="B503" s="171"/>
      <c r="D503" s="172" t="s">
        <v>174</v>
      </c>
      <c r="E503" s="173" t="s">
        <v>1</v>
      </c>
      <c r="F503" s="174" t="s">
        <v>1514</v>
      </c>
      <c r="H503" s="175">
        <v>37.92</v>
      </c>
      <c r="I503" s="176"/>
      <c r="L503" s="171"/>
      <c r="M503" s="177"/>
      <c r="N503" s="178"/>
      <c r="O503" s="178"/>
      <c r="P503" s="178"/>
      <c r="Q503" s="178"/>
      <c r="R503" s="178"/>
      <c r="S503" s="178"/>
      <c r="T503" s="179"/>
      <c r="AT503" s="173" t="s">
        <v>174</v>
      </c>
      <c r="AU503" s="173" t="s">
        <v>88</v>
      </c>
      <c r="AV503" s="13" t="s">
        <v>88</v>
      </c>
      <c r="AW503" s="13" t="s">
        <v>32</v>
      </c>
      <c r="AX503" s="13" t="s">
        <v>76</v>
      </c>
      <c r="AY503" s="173" t="s">
        <v>166</v>
      </c>
    </row>
    <row r="504" spans="1:65" s="15" customFormat="1">
      <c r="B504" s="203"/>
      <c r="D504" s="172" t="s">
        <v>174</v>
      </c>
      <c r="E504" s="204" t="s">
        <v>1</v>
      </c>
      <c r="F504" s="205" t="s">
        <v>1515</v>
      </c>
      <c r="H504" s="206">
        <v>525.04999999999995</v>
      </c>
      <c r="I504" s="207"/>
      <c r="L504" s="203"/>
      <c r="M504" s="208"/>
      <c r="N504" s="209"/>
      <c r="O504" s="209"/>
      <c r="P504" s="209"/>
      <c r="Q504" s="209"/>
      <c r="R504" s="209"/>
      <c r="S504" s="209"/>
      <c r="T504" s="210"/>
      <c r="AT504" s="204" t="s">
        <v>174</v>
      </c>
      <c r="AU504" s="204" t="s">
        <v>88</v>
      </c>
      <c r="AV504" s="15" t="s">
        <v>93</v>
      </c>
      <c r="AW504" s="15" t="s">
        <v>32</v>
      </c>
      <c r="AX504" s="15" t="s">
        <v>76</v>
      </c>
      <c r="AY504" s="204" t="s">
        <v>166</v>
      </c>
    </row>
    <row r="505" spans="1:65" s="13" customFormat="1">
      <c r="B505" s="171"/>
      <c r="D505" s="172" t="s">
        <v>174</v>
      </c>
      <c r="E505" s="173" t="s">
        <v>1</v>
      </c>
      <c r="F505" s="174" t="s">
        <v>1516</v>
      </c>
      <c r="H505" s="175">
        <v>-391.33</v>
      </c>
      <c r="I505" s="176"/>
      <c r="L505" s="171"/>
      <c r="M505" s="177"/>
      <c r="N505" s="178"/>
      <c r="O505" s="178"/>
      <c r="P505" s="178"/>
      <c r="Q505" s="178"/>
      <c r="R505" s="178"/>
      <c r="S505" s="178"/>
      <c r="T505" s="179"/>
      <c r="AT505" s="173" t="s">
        <v>174</v>
      </c>
      <c r="AU505" s="173" t="s">
        <v>88</v>
      </c>
      <c r="AV505" s="13" t="s">
        <v>88</v>
      </c>
      <c r="AW505" s="13" t="s">
        <v>32</v>
      </c>
      <c r="AX505" s="13" t="s">
        <v>76</v>
      </c>
      <c r="AY505" s="173" t="s">
        <v>166</v>
      </c>
    </row>
    <row r="506" spans="1:65" s="15" customFormat="1">
      <c r="B506" s="203"/>
      <c r="D506" s="172" t="s">
        <v>174</v>
      </c>
      <c r="E506" s="204" t="s">
        <v>1</v>
      </c>
      <c r="F506" s="205" t="s">
        <v>1517</v>
      </c>
      <c r="H506" s="206">
        <v>-391.33</v>
      </c>
      <c r="I506" s="207"/>
      <c r="L506" s="203"/>
      <c r="M506" s="208"/>
      <c r="N506" s="209"/>
      <c r="O506" s="209"/>
      <c r="P506" s="209"/>
      <c r="Q506" s="209"/>
      <c r="R506" s="209"/>
      <c r="S506" s="209"/>
      <c r="T506" s="210"/>
      <c r="AT506" s="204" t="s">
        <v>174</v>
      </c>
      <c r="AU506" s="204" t="s">
        <v>88</v>
      </c>
      <c r="AV506" s="15" t="s">
        <v>93</v>
      </c>
      <c r="AW506" s="15" t="s">
        <v>32</v>
      </c>
      <c r="AX506" s="15" t="s">
        <v>76</v>
      </c>
      <c r="AY506" s="204" t="s">
        <v>166</v>
      </c>
    </row>
    <row r="507" spans="1:65" s="13" customFormat="1" ht="22.5">
      <c r="B507" s="171"/>
      <c r="D507" s="172" t="s">
        <v>174</v>
      </c>
      <c r="E507" s="173" t="s">
        <v>1</v>
      </c>
      <c r="F507" s="174" t="s">
        <v>1518</v>
      </c>
      <c r="H507" s="175">
        <v>81.62</v>
      </c>
      <c r="I507" s="176"/>
      <c r="L507" s="171"/>
      <c r="M507" s="177"/>
      <c r="N507" s="178"/>
      <c r="O507" s="178"/>
      <c r="P507" s="178"/>
      <c r="Q507" s="178"/>
      <c r="R507" s="178"/>
      <c r="S507" s="178"/>
      <c r="T507" s="179"/>
      <c r="AT507" s="173" t="s">
        <v>174</v>
      </c>
      <c r="AU507" s="173" t="s">
        <v>88</v>
      </c>
      <c r="AV507" s="13" t="s">
        <v>88</v>
      </c>
      <c r="AW507" s="13" t="s">
        <v>32</v>
      </c>
      <c r="AX507" s="13" t="s">
        <v>76</v>
      </c>
      <c r="AY507" s="173" t="s">
        <v>166</v>
      </c>
    </row>
    <row r="508" spans="1:65" s="13" customFormat="1">
      <c r="B508" s="171"/>
      <c r="D508" s="172" t="s">
        <v>174</v>
      </c>
      <c r="E508" s="173" t="s">
        <v>1</v>
      </c>
      <c r="F508" s="174" t="s">
        <v>1183</v>
      </c>
      <c r="H508" s="175">
        <v>31.55</v>
      </c>
      <c r="I508" s="176"/>
      <c r="L508" s="171"/>
      <c r="M508" s="177"/>
      <c r="N508" s="178"/>
      <c r="O508" s="178"/>
      <c r="P508" s="178"/>
      <c r="Q508" s="178"/>
      <c r="R508" s="178"/>
      <c r="S508" s="178"/>
      <c r="T508" s="179"/>
      <c r="AT508" s="173" t="s">
        <v>174</v>
      </c>
      <c r="AU508" s="173" t="s">
        <v>88</v>
      </c>
      <c r="AV508" s="13" t="s">
        <v>88</v>
      </c>
      <c r="AW508" s="13" t="s">
        <v>32</v>
      </c>
      <c r="AX508" s="13" t="s">
        <v>76</v>
      </c>
      <c r="AY508" s="173" t="s">
        <v>166</v>
      </c>
    </row>
    <row r="509" spans="1:65" s="15" customFormat="1">
      <c r="B509" s="203"/>
      <c r="D509" s="172" t="s">
        <v>174</v>
      </c>
      <c r="E509" s="204" t="s">
        <v>1</v>
      </c>
      <c r="F509" s="205" t="s">
        <v>1519</v>
      </c>
      <c r="H509" s="206">
        <v>113.17</v>
      </c>
      <c r="I509" s="207"/>
      <c r="L509" s="203"/>
      <c r="M509" s="208"/>
      <c r="N509" s="209"/>
      <c r="O509" s="209"/>
      <c r="P509" s="209"/>
      <c r="Q509" s="209"/>
      <c r="R509" s="209"/>
      <c r="S509" s="209"/>
      <c r="T509" s="210"/>
      <c r="AT509" s="204" t="s">
        <v>174</v>
      </c>
      <c r="AU509" s="204" t="s">
        <v>88</v>
      </c>
      <c r="AV509" s="15" t="s">
        <v>93</v>
      </c>
      <c r="AW509" s="15" t="s">
        <v>32</v>
      </c>
      <c r="AX509" s="15" t="s">
        <v>76</v>
      </c>
      <c r="AY509" s="204" t="s">
        <v>166</v>
      </c>
    </row>
    <row r="510" spans="1:65" s="14" customFormat="1">
      <c r="B510" s="190"/>
      <c r="D510" s="172" t="s">
        <v>174</v>
      </c>
      <c r="E510" s="191" t="s">
        <v>1</v>
      </c>
      <c r="F510" s="192" t="s">
        <v>239</v>
      </c>
      <c r="H510" s="193">
        <v>246.89</v>
      </c>
      <c r="I510" s="194"/>
      <c r="L510" s="190"/>
      <c r="M510" s="195"/>
      <c r="N510" s="196"/>
      <c r="O510" s="196"/>
      <c r="P510" s="196"/>
      <c r="Q510" s="196"/>
      <c r="R510" s="196"/>
      <c r="S510" s="196"/>
      <c r="T510" s="197"/>
      <c r="AT510" s="191" t="s">
        <v>174</v>
      </c>
      <c r="AU510" s="191" t="s">
        <v>88</v>
      </c>
      <c r="AV510" s="14" t="s">
        <v>172</v>
      </c>
      <c r="AW510" s="14" t="s">
        <v>32</v>
      </c>
      <c r="AX510" s="14" t="s">
        <v>83</v>
      </c>
      <c r="AY510" s="191" t="s">
        <v>166</v>
      </c>
    </row>
    <row r="511" spans="1:65" s="2" customFormat="1" ht="37.9" customHeight="1">
      <c r="A511" s="33"/>
      <c r="B511" s="156"/>
      <c r="C511" s="157" t="s">
        <v>1520</v>
      </c>
      <c r="D511" s="157" t="s">
        <v>168</v>
      </c>
      <c r="E511" s="158" t="s">
        <v>1521</v>
      </c>
      <c r="F511" s="159" t="s">
        <v>1522</v>
      </c>
      <c r="G511" s="160" t="s">
        <v>171</v>
      </c>
      <c r="H511" s="161">
        <v>246.89</v>
      </c>
      <c r="I511" s="162"/>
      <c r="J511" s="161">
        <f>ROUND(I511*H511,3)</f>
        <v>0</v>
      </c>
      <c r="K511" s="163"/>
      <c r="L511" s="34"/>
      <c r="M511" s="164" t="s">
        <v>1</v>
      </c>
      <c r="N511" s="165" t="s">
        <v>42</v>
      </c>
      <c r="O511" s="62"/>
      <c r="P511" s="166">
        <f>O511*H511</f>
        <v>0</v>
      </c>
      <c r="Q511" s="166">
        <v>2.8447999999999999E-4</v>
      </c>
      <c r="R511" s="166">
        <f>Q511*H511</f>
        <v>7.0235267199999993E-2</v>
      </c>
      <c r="S511" s="166">
        <v>0</v>
      </c>
      <c r="T511" s="167">
        <f>S511*H511</f>
        <v>0</v>
      </c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R511" s="168" t="s">
        <v>249</v>
      </c>
      <c r="AT511" s="168" t="s">
        <v>168</v>
      </c>
      <c r="AU511" s="168" t="s">
        <v>88</v>
      </c>
      <c r="AY511" s="18" t="s">
        <v>166</v>
      </c>
      <c r="BE511" s="169">
        <f>IF(N511="základná",J511,0)</f>
        <v>0</v>
      </c>
      <c r="BF511" s="169">
        <f>IF(N511="znížená",J511,0)</f>
        <v>0</v>
      </c>
      <c r="BG511" s="169">
        <f>IF(N511="zákl. prenesená",J511,0)</f>
        <v>0</v>
      </c>
      <c r="BH511" s="169">
        <f>IF(N511="zníž. prenesená",J511,0)</f>
        <v>0</v>
      </c>
      <c r="BI511" s="169">
        <f>IF(N511="nulová",J511,0)</f>
        <v>0</v>
      </c>
      <c r="BJ511" s="18" t="s">
        <v>88</v>
      </c>
      <c r="BK511" s="170">
        <f>ROUND(I511*H511,3)</f>
        <v>0</v>
      </c>
      <c r="BL511" s="18" t="s">
        <v>249</v>
      </c>
      <c r="BM511" s="168" t="s">
        <v>1523</v>
      </c>
    </row>
    <row r="512" spans="1:65" s="2" customFormat="1" ht="37.9" customHeight="1">
      <c r="A512" s="33"/>
      <c r="B512" s="156"/>
      <c r="C512" s="157" t="s">
        <v>1524</v>
      </c>
      <c r="D512" s="157" t="s">
        <v>168</v>
      </c>
      <c r="E512" s="158" t="s">
        <v>1525</v>
      </c>
      <c r="F512" s="159" t="s">
        <v>1526</v>
      </c>
      <c r="G512" s="160" t="s">
        <v>215</v>
      </c>
      <c r="H512" s="161">
        <v>246.89</v>
      </c>
      <c r="I512" s="162"/>
      <c r="J512" s="161">
        <f>ROUND(I512*H512,3)</f>
        <v>0</v>
      </c>
      <c r="K512" s="163"/>
      <c r="L512" s="34"/>
      <c r="M512" s="164" t="s">
        <v>1</v>
      </c>
      <c r="N512" s="165" t="s">
        <v>42</v>
      </c>
      <c r="O512" s="62"/>
      <c r="P512" s="166">
        <f>O512*H512</f>
        <v>0</v>
      </c>
      <c r="Q512" s="166">
        <v>0</v>
      </c>
      <c r="R512" s="166">
        <f>Q512*H512</f>
        <v>0</v>
      </c>
      <c r="S512" s="166">
        <v>0</v>
      </c>
      <c r="T512" s="167">
        <f>S512*H512</f>
        <v>0</v>
      </c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R512" s="168" t="s">
        <v>249</v>
      </c>
      <c r="AT512" s="168" t="s">
        <v>168</v>
      </c>
      <c r="AU512" s="168" t="s">
        <v>88</v>
      </c>
      <c r="AY512" s="18" t="s">
        <v>166</v>
      </c>
      <c r="BE512" s="169">
        <f>IF(N512="základná",J512,0)</f>
        <v>0</v>
      </c>
      <c r="BF512" s="169">
        <f>IF(N512="znížená",J512,0)</f>
        <v>0</v>
      </c>
      <c r="BG512" s="169">
        <f>IF(N512="zákl. prenesená",J512,0)</f>
        <v>0</v>
      </c>
      <c r="BH512" s="169">
        <f>IF(N512="zníž. prenesená",J512,0)</f>
        <v>0</v>
      </c>
      <c r="BI512" s="169">
        <f>IF(N512="nulová",J512,0)</f>
        <v>0</v>
      </c>
      <c r="BJ512" s="18" t="s">
        <v>88</v>
      </c>
      <c r="BK512" s="170">
        <f>ROUND(I512*H512,3)</f>
        <v>0</v>
      </c>
      <c r="BL512" s="18" t="s">
        <v>249</v>
      </c>
      <c r="BM512" s="168" t="s">
        <v>1527</v>
      </c>
    </row>
    <row r="513" spans="1:65" s="2" customFormat="1" ht="24.2" customHeight="1">
      <c r="A513" s="33"/>
      <c r="B513" s="156"/>
      <c r="C513" s="157" t="s">
        <v>1528</v>
      </c>
      <c r="D513" s="157" t="s">
        <v>168</v>
      </c>
      <c r="E513" s="158" t="s">
        <v>1529</v>
      </c>
      <c r="F513" s="159" t="s">
        <v>1530</v>
      </c>
      <c r="G513" s="160" t="s">
        <v>171</v>
      </c>
      <c r="H513" s="161">
        <v>246.89</v>
      </c>
      <c r="I513" s="162"/>
      <c r="J513" s="161">
        <f>ROUND(I513*H513,3)</f>
        <v>0</v>
      </c>
      <c r="K513" s="163"/>
      <c r="L513" s="34"/>
      <c r="M513" s="164" t="s">
        <v>1</v>
      </c>
      <c r="N513" s="165" t="s">
        <v>42</v>
      </c>
      <c r="O513" s="62"/>
      <c r="P513" s="166">
        <f>O513*H513</f>
        <v>0</v>
      </c>
      <c r="Q513" s="166">
        <v>9.7499999999999998E-5</v>
      </c>
      <c r="R513" s="166">
        <f>Q513*H513</f>
        <v>2.4071774999999997E-2</v>
      </c>
      <c r="S513" s="166">
        <v>0</v>
      </c>
      <c r="T513" s="167">
        <f>S513*H513</f>
        <v>0</v>
      </c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R513" s="168" t="s">
        <v>249</v>
      </c>
      <c r="AT513" s="168" t="s">
        <v>168</v>
      </c>
      <c r="AU513" s="168" t="s">
        <v>88</v>
      </c>
      <c r="AY513" s="18" t="s">
        <v>166</v>
      </c>
      <c r="BE513" s="169">
        <f>IF(N513="základná",J513,0)</f>
        <v>0</v>
      </c>
      <c r="BF513" s="169">
        <f>IF(N513="znížená",J513,0)</f>
        <v>0</v>
      </c>
      <c r="BG513" s="169">
        <f>IF(N513="zákl. prenesená",J513,0)</f>
        <v>0</v>
      </c>
      <c r="BH513" s="169">
        <f>IF(N513="zníž. prenesená",J513,0)</f>
        <v>0</v>
      </c>
      <c r="BI513" s="169">
        <f>IF(N513="nulová",J513,0)</f>
        <v>0</v>
      </c>
      <c r="BJ513" s="18" t="s">
        <v>88</v>
      </c>
      <c r="BK513" s="170">
        <f>ROUND(I513*H513,3)</f>
        <v>0</v>
      </c>
      <c r="BL513" s="18" t="s">
        <v>249</v>
      </c>
      <c r="BM513" s="168" t="s">
        <v>1531</v>
      </c>
    </row>
    <row r="514" spans="1:65" s="2" customFormat="1" ht="24.2" customHeight="1">
      <c r="A514" s="33"/>
      <c r="B514" s="156"/>
      <c r="C514" s="157" t="s">
        <v>1532</v>
      </c>
      <c r="D514" s="157" t="s">
        <v>168</v>
      </c>
      <c r="E514" s="158" t="s">
        <v>950</v>
      </c>
      <c r="F514" s="159" t="s">
        <v>951</v>
      </c>
      <c r="G514" s="160" t="s">
        <v>171</v>
      </c>
      <c r="H514" s="161">
        <v>385.24799999999999</v>
      </c>
      <c r="I514" s="162"/>
      <c r="J514" s="161">
        <f>ROUND(I514*H514,3)</f>
        <v>0</v>
      </c>
      <c r="K514" s="163"/>
      <c r="L514" s="34"/>
      <c r="M514" s="164" t="s">
        <v>1</v>
      </c>
      <c r="N514" s="165" t="s">
        <v>42</v>
      </c>
      <c r="O514" s="62"/>
      <c r="P514" s="166">
        <f>O514*H514</f>
        <v>0</v>
      </c>
      <c r="Q514" s="166">
        <v>1.4999999999999999E-4</v>
      </c>
      <c r="R514" s="166">
        <f>Q514*H514</f>
        <v>5.7787199999999997E-2</v>
      </c>
      <c r="S514" s="166">
        <v>0</v>
      </c>
      <c r="T514" s="167">
        <f>S514*H514</f>
        <v>0</v>
      </c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R514" s="168" t="s">
        <v>249</v>
      </c>
      <c r="AT514" s="168" t="s">
        <v>168</v>
      </c>
      <c r="AU514" s="168" t="s">
        <v>88</v>
      </c>
      <c r="AY514" s="18" t="s">
        <v>166</v>
      </c>
      <c r="BE514" s="169">
        <f>IF(N514="základná",J514,0)</f>
        <v>0</v>
      </c>
      <c r="BF514" s="169">
        <f>IF(N514="znížená",J514,0)</f>
        <v>0</v>
      </c>
      <c r="BG514" s="169">
        <f>IF(N514="zákl. prenesená",J514,0)</f>
        <v>0</v>
      </c>
      <c r="BH514" s="169">
        <f>IF(N514="zníž. prenesená",J514,0)</f>
        <v>0</v>
      </c>
      <c r="BI514" s="169">
        <f>IF(N514="nulová",J514,0)</f>
        <v>0</v>
      </c>
      <c r="BJ514" s="18" t="s">
        <v>88</v>
      </c>
      <c r="BK514" s="170">
        <f>ROUND(I514*H514,3)</f>
        <v>0</v>
      </c>
      <c r="BL514" s="18" t="s">
        <v>249</v>
      </c>
      <c r="BM514" s="168" t="s">
        <v>1533</v>
      </c>
    </row>
    <row r="515" spans="1:65" s="13" customFormat="1" ht="33.75">
      <c r="B515" s="171"/>
      <c r="D515" s="172" t="s">
        <v>174</v>
      </c>
      <c r="E515" s="173" t="s">
        <v>1</v>
      </c>
      <c r="F515" s="174" t="s">
        <v>1088</v>
      </c>
      <c r="H515" s="175">
        <v>379.06</v>
      </c>
      <c r="I515" s="176"/>
      <c r="L515" s="171"/>
      <c r="M515" s="177"/>
      <c r="N515" s="178"/>
      <c r="O515" s="178"/>
      <c r="P515" s="178"/>
      <c r="Q515" s="178"/>
      <c r="R515" s="178"/>
      <c r="S515" s="178"/>
      <c r="T515" s="179"/>
      <c r="AT515" s="173" t="s">
        <v>174</v>
      </c>
      <c r="AU515" s="173" t="s">
        <v>88</v>
      </c>
      <c r="AV515" s="13" t="s">
        <v>88</v>
      </c>
      <c r="AW515" s="13" t="s">
        <v>32</v>
      </c>
      <c r="AX515" s="13" t="s">
        <v>76</v>
      </c>
      <c r="AY515" s="173" t="s">
        <v>166</v>
      </c>
    </row>
    <row r="516" spans="1:65" s="13" customFormat="1">
      <c r="B516" s="171"/>
      <c r="D516" s="172" t="s">
        <v>174</v>
      </c>
      <c r="E516" s="173" t="s">
        <v>1</v>
      </c>
      <c r="F516" s="174" t="s">
        <v>1089</v>
      </c>
      <c r="H516" s="175">
        <v>6.1879999999999997</v>
      </c>
      <c r="I516" s="176"/>
      <c r="L516" s="171"/>
      <c r="M516" s="177"/>
      <c r="N516" s="178"/>
      <c r="O516" s="178"/>
      <c r="P516" s="178"/>
      <c r="Q516" s="178"/>
      <c r="R516" s="178"/>
      <c r="S516" s="178"/>
      <c r="T516" s="179"/>
      <c r="AT516" s="173" t="s">
        <v>174</v>
      </c>
      <c r="AU516" s="173" t="s">
        <v>88</v>
      </c>
      <c r="AV516" s="13" t="s">
        <v>88</v>
      </c>
      <c r="AW516" s="13" t="s">
        <v>32</v>
      </c>
      <c r="AX516" s="13" t="s">
        <v>76</v>
      </c>
      <c r="AY516" s="173" t="s">
        <v>166</v>
      </c>
    </row>
    <row r="517" spans="1:65" s="14" customFormat="1">
      <c r="B517" s="190"/>
      <c r="D517" s="172" t="s">
        <v>174</v>
      </c>
      <c r="E517" s="191" t="s">
        <v>1</v>
      </c>
      <c r="F517" s="192" t="s">
        <v>239</v>
      </c>
      <c r="H517" s="193">
        <v>385.24799999999999</v>
      </c>
      <c r="I517" s="194"/>
      <c r="L517" s="190"/>
      <c r="M517" s="195"/>
      <c r="N517" s="196"/>
      <c r="O517" s="196"/>
      <c r="P517" s="196"/>
      <c r="Q517" s="196"/>
      <c r="R517" s="196"/>
      <c r="S517" s="196"/>
      <c r="T517" s="197"/>
      <c r="AT517" s="191" t="s">
        <v>174</v>
      </c>
      <c r="AU517" s="191" t="s">
        <v>88</v>
      </c>
      <c r="AV517" s="14" t="s">
        <v>172</v>
      </c>
      <c r="AW517" s="14" t="s">
        <v>32</v>
      </c>
      <c r="AX517" s="14" t="s">
        <v>83</v>
      </c>
      <c r="AY517" s="191" t="s">
        <v>166</v>
      </c>
    </row>
    <row r="518" spans="1:65" s="2" customFormat="1" ht="24.2" customHeight="1">
      <c r="A518" s="33"/>
      <c r="B518" s="156"/>
      <c r="C518" s="157" t="s">
        <v>1534</v>
      </c>
      <c r="D518" s="157" t="s">
        <v>168</v>
      </c>
      <c r="E518" s="158" t="s">
        <v>954</v>
      </c>
      <c r="F518" s="159" t="s">
        <v>955</v>
      </c>
      <c r="G518" s="160" t="s">
        <v>171</v>
      </c>
      <c r="H518" s="161">
        <v>385.24799999999999</v>
      </c>
      <c r="I518" s="162"/>
      <c r="J518" s="161">
        <f>ROUND(I518*H518,3)</f>
        <v>0</v>
      </c>
      <c r="K518" s="163"/>
      <c r="L518" s="34"/>
      <c r="M518" s="164" t="s">
        <v>1</v>
      </c>
      <c r="N518" s="165" t="s">
        <v>42</v>
      </c>
      <c r="O518" s="62"/>
      <c r="P518" s="166">
        <f>O518*H518</f>
        <v>0</v>
      </c>
      <c r="Q518" s="166">
        <v>0</v>
      </c>
      <c r="R518" s="166">
        <f>Q518*H518</f>
        <v>0</v>
      </c>
      <c r="S518" s="166">
        <v>0</v>
      </c>
      <c r="T518" s="167">
        <f>S518*H518</f>
        <v>0</v>
      </c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R518" s="168" t="s">
        <v>249</v>
      </c>
      <c r="AT518" s="168" t="s">
        <v>168</v>
      </c>
      <c r="AU518" s="168" t="s">
        <v>88</v>
      </c>
      <c r="AY518" s="18" t="s">
        <v>166</v>
      </c>
      <c r="BE518" s="169">
        <f>IF(N518="základná",J518,0)</f>
        <v>0</v>
      </c>
      <c r="BF518" s="169">
        <f>IF(N518="znížená",J518,0)</f>
        <v>0</v>
      </c>
      <c r="BG518" s="169">
        <f>IF(N518="zákl. prenesená",J518,0)</f>
        <v>0</v>
      </c>
      <c r="BH518" s="169">
        <f>IF(N518="zníž. prenesená",J518,0)</f>
        <v>0</v>
      </c>
      <c r="BI518" s="169">
        <f>IF(N518="nulová",J518,0)</f>
        <v>0</v>
      </c>
      <c r="BJ518" s="18" t="s">
        <v>88</v>
      </c>
      <c r="BK518" s="170">
        <f>ROUND(I518*H518,3)</f>
        <v>0</v>
      </c>
      <c r="BL518" s="18" t="s">
        <v>249</v>
      </c>
      <c r="BM518" s="168" t="s">
        <v>1535</v>
      </c>
    </row>
    <row r="519" spans="1:65" s="12" customFormat="1" ht="22.9" customHeight="1">
      <c r="B519" s="143"/>
      <c r="D519" s="144" t="s">
        <v>75</v>
      </c>
      <c r="E519" s="154" t="s">
        <v>1536</v>
      </c>
      <c r="F519" s="154" t="s">
        <v>1537</v>
      </c>
      <c r="I519" s="146"/>
      <c r="J519" s="155">
        <f>BK519</f>
        <v>0</v>
      </c>
      <c r="L519" s="143"/>
      <c r="M519" s="148"/>
      <c r="N519" s="149"/>
      <c r="O519" s="149"/>
      <c r="P519" s="150">
        <f>SUM(P520:P533)</f>
        <v>0</v>
      </c>
      <c r="Q519" s="149"/>
      <c r="R519" s="150">
        <f>SUM(R520:R533)</f>
        <v>0.22305657000000001</v>
      </c>
      <c r="S519" s="149"/>
      <c r="T519" s="151">
        <f>SUM(T520:T533)</f>
        <v>0</v>
      </c>
      <c r="AR519" s="144" t="s">
        <v>88</v>
      </c>
      <c r="AT519" s="152" t="s">
        <v>75</v>
      </c>
      <c r="AU519" s="152" t="s">
        <v>83</v>
      </c>
      <c r="AY519" s="144" t="s">
        <v>166</v>
      </c>
      <c r="BK519" s="153">
        <f>SUM(BK520:BK533)</f>
        <v>0</v>
      </c>
    </row>
    <row r="520" spans="1:65" s="2" customFormat="1" ht="16.5" customHeight="1">
      <c r="A520" s="33"/>
      <c r="B520" s="156"/>
      <c r="C520" s="157" t="s">
        <v>1538</v>
      </c>
      <c r="D520" s="157" t="s">
        <v>168</v>
      </c>
      <c r="E520" s="158" t="s">
        <v>1539</v>
      </c>
      <c r="F520" s="159" t="s">
        <v>1540</v>
      </c>
      <c r="G520" s="160" t="s">
        <v>171</v>
      </c>
      <c r="H520" s="161">
        <v>133.703</v>
      </c>
      <c r="I520" s="162"/>
      <c r="J520" s="161">
        <f>ROUND(I520*H520,3)</f>
        <v>0</v>
      </c>
      <c r="K520" s="163"/>
      <c r="L520" s="34"/>
      <c r="M520" s="164" t="s">
        <v>1</v>
      </c>
      <c r="N520" s="165" t="s">
        <v>42</v>
      </c>
      <c r="O520" s="62"/>
      <c r="P520" s="166">
        <f>O520*H520</f>
        <v>0</v>
      </c>
      <c r="Q520" s="166">
        <v>1.0000000000000001E-5</v>
      </c>
      <c r="R520" s="166">
        <f>Q520*H520</f>
        <v>1.3370300000000001E-3</v>
      </c>
      <c r="S520" s="166">
        <v>0</v>
      </c>
      <c r="T520" s="167">
        <f>S520*H520</f>
        <v>0</v>
      </c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R520" s="168" t="s">
        <v>249</v>
      </c>
      <c r="AT520" s="168" t="s">
        <v>168</v>
      </c>
      <c r="AU520" s="168" t="s">
        <v>88</v>
      </c>
      <c r="AY520" s="18" t="s">
        <v>166</v>
      </c>
      <c r="BE520" s="169">
        <f>IF(N520="základná",J520,0)</f>
        <v>0</v>
      </c>
      <c r="BF520" s="169">
        <f>IF(N520="znížená",J520,0)</f>
        <v>0</v>
      </c>
      <c r="BG520" s="169">
        <f>IF(N520="zákl. prenesená",J520,0)</f>
        <v>0</v>
      </c>
      <c r="BH520" s="169">
        <f>IF(N520="zníž. prenesená",J520,0)</f>
        <v>0</v>
      </c>
      <c r="BI520" s="169">
        <f>IF(N520="nulová",J520,0)</f>
        <v>0</v>
      </c>
      <c r="BJ520" s="18" t="s">
        <v>88</v>
      </c>
      <c r="BK520" s="170">
        <f>ROUND(I520*H520,3)</f>
        <v>0</v>
      </c>
      <c r="BL520" s="18" t="s">
        <v>249</v>
      </c>
      <c r="BM520" s="168" t="s">
        <v>1541</v>
      </c>
    </row>
    <row r="521" spans="1:65" s="13" customFormat="1">
      <c r="B521" s="171"/>
      <c r="D521" s="172" t="s">
        <v>174</v>
      </c>
      <c r="E521" s="173" t="s">
        <v>1</v>
      </c>
      <c r="F521" s="174" t="s">
        <v>1542</v>
      </c>
      <c r="H521" s="175">
        <v>1.95</v>
      </c>
      <c r="I521" s="176"/>
      <c r="L521" s="171"/>
      <c r="M521" s="177"/>
      <c r="N521" s="178"/>
      <c r="O521" s="178"/>
      <c r="P521" s="178"/>
      <c r="Q521" s="178"/>
      <c r="R521" s="178"/>
      <c r="S521" s="178"/>
      <c r="T521" s="179"/>
      <c r="AT521" s="173" t="s">
        <v>174</v>
      </c>
      <c r="AU521" s="173" t="s">
        <v>88</v>
      </c>
      <c r="AV521" s="13" t="s">
        <v>88</v>
      </c>
      <c r="AW521" s="13" t="s">
        <v>32</v>
      </c>
      <c r="AX521" s="13" t="s">
        <v>76</v>
      </c>
      <c r="AY521" s="173" t="s">
        <v>166</v>
      </c>
    </row>
    <row r="522" spans="1:65" s="13" customFormat="1">
      <c r="B522" s="171"/>
      <c r="D522" s="172" t="s">
        <v>174</v>
      </c>
      <c r="E522" s="173" t="s">
        <v>1</v>
      </c>
      <c r="F522" s="174" t="s">
        <v>1543</v>
      </c>
      <c r="H522" s="175">
        <v>1.23</v>
      </c>
      <c r="I522" s="176"/>
      <c r="L522" s="171"/>
      <c r="M522" s="177"/>
      <c r="N522" s="178"/>
      <c r="O522" s="178"/>
      <c r="P522" s="178"/>
      <c r="Q522" s="178"/>
      <c r="R522" s="178"/>
      <c r="S522" s="178"/>
      <c r="T522" s="179"/>
      <c r="AT522" s="173" t="s">
        <v>174</v>
      </c>
      <c r="AU522" s="173" t="s">
        <v>88</v>
      </c>
      <c r="AV522" s="13" t="s">
        <v>88</v>
      </c>
      <c r="AW522" s="13" t="s">
        <v>32</v>
      </c>
      <c r="AX522" s="13" t="s">
        <v>76</v>
      </c>
      <c r="AY522" s="173" t="s">
        <v>166</v>
      </c>
    </row>
    <row r="523" spans="1:65" s="13" customFormat="1">
      <c r="B523" s="171"/>
      <c r="D523" s="172" t="s">
        <v>174</v>
      </c>
      <c r="E523" s="173" t="s">
        <v>1</v>
      </c>
      <c r="F523" s="174" t="s">
        <v>1544</v>
      </c>
      <c r="H523" s="175">
        <v>9.9830000000000005</v>
      </c>
      <c r="I523" s="176"/>
      <c r="L523" s="171"/>
      <c r="M523" s="177"/>
      <c r="N523" s="178"/>
      <c r="O523" s="178"/>
      <c r="P523" s="178"/>
      <c r="Q523" s="178"/>
      <c r="R523" s="178"/>
      <c r="S523" s="178"/>
      <c r="T523" s="179"/>
      <c r="AT523" s="173" t="s">
        <v>174</v>
      </c>
      <c r="AU523" s="173" t="s">
        <v>88</v>
      </c>
      <c r="AV523" s="13" t="s">
        <v>88</v>
      </c>
      <c r="AW523" s="13" t="s">
        <v>32</v>
      </c>
      <c r="AX523" s="13" t="s">
        <v>76</v>
      </c>
      <c r="AY523" s="173" t="s">
        <v>166</v>
      </c>
    </row>
    <row r="524" spans="1:65" s="13" customFormat="1">
      <c r="B524" s="171"/>
      <c r="D524" s="172" t="s">
        <v>174</v>
      </c>
      <c r="E524" s="173" t="s">
        <v>1</v>
      </c>
      <c r="F524" s="174" t="s">
        <v>1545</v>
      </c>
      <c r="H524" s="175">
        <v>39.28</v>
      </c>
      <c r="I524" s="176"/>
      <c r="L524" s="171"/>
      <c r="M524" s="177"/>
      <c r="N524" s="178"/>
      <c r="O524" s="178"/>
      <c r="P524" s="178"/>
      <c r="Q524" s="178"/>
      <c r="R524" s="178"/>
      <c r="S524" s="178"/>
      <c r="T524" s="179"/>
      <c r="AT524" s="173" t="s">
        <v>174</v>
      </c>
      <c r="AU524" s="173" t="s">
        <v>88</v>
      </c>
      <c r="AV524" s="13" t="s">
        <v>88</v>
      </c>
      <c r="AW524" s="13" t="s">
        <v>32</v>
      </c>
      <c r="AX524" s="13" t="s">
        <v>76</v>
      </c>
      <c r="AY524" s="173" t="s">
        <v>166</v>
      </c>
    </row>
    <row r="525" spans="1:65" s="13" customFormat="1">
      <c r="B525" s="171"/>
      <c r="D525" s="172" t="s">
        <v>174</v>
      </c>
      <c r="E525" s="173" t="s">
        <v>1</v>
      </c>
      <c r="F525" s="174" t="s">
        <v>1546</v>
      </c>
      <c r="H525" s="175">
        <v>27.94</v>
      </c>
      <c r="I525" s="176"/>
      <c r="L525" s="171"/>
      <c r="M525" s="177"/>
      <c r="N525" s="178"/>
      <c r="O525" s="178"/>
      <c r="P525" s="178"/>
      <c r="Q525" s="178"/>
      <c r="R525" s="178"/>
      <c r="S525" s="178"/>
      <c r="T525" s="179"/>
      <c r="AT525" s="173" t="s">
        <v>174</v>
      </c>
      <c r="AU525" s="173" t="s">
        <v>88</v>
      </c>
      <c r="AV525" s="13" t="s">
        <v>88</v>
      </c>
      <c r="AW525" s="13" t="s">
        <v>32</v>
      </c>
      <c r="AX525" s="13" t="s">
        <v>76</v>
      </c>
      <c r="AY525" s="173" t="s">
        <v>166</v>
      </c>
    </row>
    <row r="526" spans="1:65" s="13" customFormat="1">
      <c r="B526" s="171"/>
      <c r="D526" s="172" t="s">
        <v>174</v>
      </c>
      <c r="E526" s="173" t="s">
        <v>1</v>
      </c>
      <c r="F526" s="174" t="s">
        <v>1547</v>
      </c>
      <c r="H526" s="175">
        <v>10.039999999999999</v>
      </c>
      <c r="I526" s="176"/>
      <c r="L526" s="171"/>
      <c r="M526" s="177"/>
      <c r="N526" s="178"/>
      <c r="O526" s="178"/>
      <c r="P526" s="178"/>
      <c r="Q526" s="178"/>
      <c r="R526" s="178"/>
      <c r="S526" s="178"/>
      <c r="T526" s="179"/>
      <c r="AT526" s="173" t="s">
        <v>174</v>
      </c>
      <c r="AU526" s="173" t="s">
        <v>88</v>
      </c>
      <c r="AV526" s="13" t="s">
        <v>88</v>
      </c>
      <c r="AW526" s="13" t="s">
        <v>32</v>
      </c>
      <c r="AX526" s="13" t="s">
        <v>76</v>
      </c>
      <c r="AY526" s="173" t="s">
        <v>166</v>
      </c>
    </row>
    <row r="527" spans="1:65" s="13" customFormat="1" ht="22.5">
      <c r="B527" s="171"/>
      <c r="D527" s="172" t="s">
        <v>174</v>
      </c>
      <c r="E527" s="173" t="s">
        <v>1</v>
      </c>
      <c r="F527" s="174" t="s">
        <v>1548</v>
      </c>
      <c r="H527" s="175">
        <v>26.47</v>
      </c>
      <c r="I527" s="176"/>
      <c r="L527" s="171"/>
      <c r="M527" s="177"/>
      <c r="N527" s="178"/>
      <c r="O527" s="178"/>
      <c r="P527" s="178"/>
      <c r="Q527" s="178"/>
      <c r="R527" s="178"/>
      <c r="S527" s="178"/>
      <c r="T527" s="179"/>
      <c r="AT527" s="173" t="s">
        <v>174</v>
      </c>
      <c r="AU527" s="173" t="s">
        <v>88</v>
      </c>
      <c r="AV527" s="13" t="s">
        <v>88</v>
      </c>
      <c r="AW527" s="13" t="s">
        <v>32</v>
      </c>
      <c r="AX527" s="13" t="s">
        <v>76</v>
      </c>
      <c r="AY527" s="173" t="s">
        <v>166</v>
      </c>
    </row>
    <row r="528" spans="1:65" s="13" customFormat="1">
      <c r="B528" s="171"/>
      <c r="D528" s="172" t="s">
        <v>174</v>
      </c>
      <c r="E528" s="173" t="s">
        <v>1</v>
      </c>
      <c r="F528" s="174" t="s">
        <v>1549</v>
      </c>
      <c r="H528" s="175">
        <v>8.09</v>
      </c>
      <c r="I528" s="176"/>
      <c r="L528" s="171"/>
      <c r="M528" s="177"/>
      <c r="N528" s="178"/>
      <c r="O528" s="178"/>
      <c r="P528" s="178"/>
      <c r="Q528" s="178"/>
      <c r="R528" s="178"/>
      <c r="S528" s="178"/>
      <c r="T528" s="179"/>
      <c r="AT528" s="173" t="s">
        <v>174</v>
      </c>
      <c r="AU528" s="173" t="s">
        <v>88</v>
      </c>
      <c r="AV528" s="13" t="s">
        <v>88</v>
      </c>
      <c r="AW528" s="13" t="s">
        <v>32</v>
      </c>
      <c r="AX528" s="13" t="s">
        <v>76</v>
      </c>
      <c r="AY528" s="173" t="s">
        <v>166</v>
      </c>
    </row>
    <row r="529" spans="1:65" s="13" customFormat="1">
      <c r="B529" s="171"/>
      <c r="D529" s="172" t="s">
        <v>174</v>
      </c>
      <c r="E529" s="173" t="s">
        <v>1</v>
      </c>
      <c r="F529" s="174" t="s">
        <v>1550</v>
      </c>
      <c r="H529" s="175">
        <v>8.7200000000000006</v>
      </c>
      <c r="I529" s="176"/>
      <c r="L529" s="171"/>
      <c r="M529" s="177"/>
      <c r="N529" s="178"/>
      <c r="O529" s="178"/>
      <c r="P529" s="178"/>
      <c r="Q529" s="178"/>
      <c r="R529" s="178"/>
      <c r="S529" s="178"/>
      <c r="T529" s="179"/>
      <c r="AT529" s="173" t="s">
        <v>174</v>
      </c>
      <c r="AU529" s="173" t="s">
        <v>88</v>
      </c>
      <c r="AV529" s="13" t="s">
        <v>88</v>
      </c>
      <c r="AW529" s="13" t="s">
        <v>32</v>
      </c>
      <c r="AX529" s="13" t="s">
        <v>76</v>
      </c>
      <c r="AY529" s="173" t="s">
        <v>166</v>
      </c>
    </row>
    <row r="530" spans="1:65" s="14" customFormat="1">
      <c r="B530" s="190"/>
      <c r="D530" s="172" t="s">
        <v>174</v>
      </c>
      <c r="E530" s="191" t="s">
        <v>1</v>
      </c>
      <c r="F530" s="192" t="s">
        <v>239</v>
      </c>
      <c r="H530" s="193">
        <v>133.703</v>
      </c>
      <c r="I530" s="194"/>
      <c r="L530" s="190"/>
      <c r="M530" s="195"/>
      <c r="N530" s="196"/>
      <c r="O530" s="196"/>
      <c r="P530" s="196"/>
      <c r="Q530" s="196"/>
      <c r="R530" s="196"/>
      <c r="S530" s="196"/>
      <c r="T530" s="197"/>
      <c r="AT530" s="191" t="s">
        <v>174</v>
      </c>
      <c r="AU530" s="191" t="s">
        <v>88</v>
      </c>
      <c r="AV530" s="14" t="s">
        <v>172</v>
      </c>
      <c r="AW530" s="14" t="s">
        <v>32</v>
      </c>
      <c r="AX530" s="14" t="s">
        <v>83</v>
      </c>
      <c r="AY530" s="191" t="s">
        <v>166</v>
      </c>
    </row>
    <row r="531" spans="1:65" s="2" customFormat="1" ht="24.2" customHeight="1">
      <c r="A531" s="33"/>
      <c r="B531" s="156"/>
      <c r="C531" s="180" t="s">
        <v>1551</v>
      </c>
      <c r="D531" s="180" t="s">
        <v>200</v>
      </c>
      <c r="E531" s="181" t="s">
        <v>1552</v>
      </c>
      <c r="F531" s="182" t="s">
        <v>1553</v>
      </c>
      <c r="G531" s="183" t="s">
        <v>171</v>
      </c>
      <c r="H531" s="184">
        <v>137.714</v>
      </c>
      <c r="I531" s="185"/>
      <c r="J531" s="184">
        <f>ROUND(I531*H531,3)</f>
        <v>0</v>
      </c>
      <c r="K531" s="186"/>
      <c r="L531" s="187"/>
      <c r="M531" s="188" t="s">
        <v>1</v>
      </c>
      <c r="N531" s="189" t="s">
        <v>42</v>
      </c>
      <c r="O531" s="62"/>
      <c r="P531" s="166">
        <f>O531*H531</f>
        <v>0</v>
      </c>
      <c r="Q531" s="166">
        <v>1.6100000000000001E-3</v>
      </c>
      <c r="R531" s="166">
        <f>Q531*H531</f>
        <v>0.22171954000000002</v>
      </c>
      <c r="S531" s="166">
        <v>0</v>
      </c>
      <c r="T531" s="167">
        <f>S531*H531</f>
        <v>0</v>
      </c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R531" s="168" t="s">
        <v>408</v>
      </c>
      <c r="AT531" s="168" t="s">
        <v>200</v>
      </c>
      <c r="AU531" s="168" t="s">
        <v>88</v>
      </c>
      <c r="AY531" s="18" t="s">
        <v>166</v>
      </c>
      <c r="BE531" s="169">
        <f>IF(N531="základná",J531,0)</f>
        <v>0</v>
      </c>
      <c r="BF531" s="169">
        <f>IF(N531="znížená",J531,0)</f>
        <v>0</v>
      </c>
      <c r="BG531" s="169">
        <f>IF(N531="zákl. prenesená",J531,0)</f>
        <v>0</v>
      </c>
      <c r="BH531" s="169">
        <f>IF(N531="zníž. prenesená",J531,0)</f>
        <v>0</v>
      </c>
      <c r="BI531" s="169">
        <f>IF(N531="nulová",J531,0)</f>
        <v>0</v>
      </c>
      <c r="BJ531" s="18" t="s">
        <v>88</v>
      </c>
      <c r="BK531" s="170">
        <f>ROUND(I531*H531,3)</f>
        <v>0</v>
      </c>
      <c r="BL531" s="18" t="s">
        <v>249</v>
      </c>
      <c r="BM531" s="168" t="s">
        <v>1554</v>
      </c>
    </row>
    <row r="532" spans="1:65" s="13" customFormat="1">
      <c r="B532" s="171"/>
      <c r="D532" s="172" t="s">
        <v>174</v>
      </c>
      <c r="F532" s="174" t="s">
        <v>1555</v>
      </c>
      <c r="H532" s="175">
        <v>137.714</v>
      </c>
      <c r="I532" s="176"/>
      <c r="L532" s="171"/>
      <c r="M532" s="177"/>
      <c r="N532" s="178"/>
      <c r="O532" s="178"/>
      <c r="P532" s="178"/>
      <c r="Q532" s="178"/>
      <c r="R532" s="178"/>
      <c r="S532" s="178"/>
      <c r="T532" s="179"/>
      <c r="AT532" s="173" t="s">
        <v>174</v>
      </c>
      <c r="AU532" s="173" t="s">
        <v>88</v>
      </c>
      <c r="AV532" s="13" t="s">
        <v>88</v>
      </c>
      <c r="AW532" s="13" t="s">
        <v>3</v>
      </c>
      <c r="AX532" s="13" t="s">
        <v>83</v>
      </c>
      <c r="AY532" s="173" t="s">
        <v>166</v>
      </c>
    </row>
    <row r="533" spans="1:65" s="2" customFormat="1" ht="24.2" customHeight="1">
      <c r="A533" s="33"/>
      <c r="B533" s="156"/>
      <c r="C533" s="157" t="s">
        <v>1556</v>
      </c>
      <c r="D533" s="157" t="s">
        <v>168</v>
      </c>
      <c r="E533" s="158" t="s">
        <v>1481</v>
      </c>
      <c r="F533" s="159" t="s">
        <v>1482</v>
      </c>
      <c r="G533" s="160" t="s">
        <v>191</v>
      </c>
      <c r="H533" s="161">
        <v>0.223</v>
      </c>
      <c r="I533" s="162"/>
      <c r="J533" s="161">
        <f>ROUND(I533*H533,3)</f>
        <v>0</v>
      </c>
      <c r="K533" s="163"/>
      <c r="L533" s="34"/>
      <c r="M533" s="164" t="s">
        <v>1</v>
      </c>
      <c r="N533" s="165" t="s">
        <v>42</v>
      </c>
      <c r="O533" s="62"/>
      <c r="P533" s="166">
        <f>O533*H533</f>
        <v>0</v>
      </c>
      <c r="Q533" s="166">
        <v>0</v>
      </c>
      <c r="R533" s="166">
        <f>Q533*H533</f>
        <v>0</v>
      </c>
      <c r="S533" s="166">
        <v>0</v>
      </c>
      <c r="T533" s="167">
        <f>S533*H533</f>
        <v>0</v>
      </c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R533" s="168" t="s">
        <v>249</v>
      </c>
      <c r="AT533" s="168" t="s">
        <v>168</v>
      </c>
      <c r="AU533" s="168" t="s">
        <v>88</v>
      </c>
      <c r="AY533" s="18" t="s">
        <v>166</v>
      </c>
      <c r="BE533" s="169">
        <f>IF(N533="základná",J533,0)</f>
        <v>0</v>
      </c>
      <c r="BF533" s="169">
        <f>IF(N533="znížená",J533,0)</f>
        <v>0</v>
      </c>
      <c r="BG533" s="169">
        <f>IF(N533="zákl. prenesená",J533,0)</f>
        <v>0</v>
      </c>
      <c r="BH533" s="169">
        <f>IF(N533="zníž. prenesená",J533,0)</f>
        <v>0</v>
      </c>
      <c r="BI533" s="169">
        <f>IF(N533="nulová",J533,0)</f>
        <v>0</v>
      </c>
      <c r="BJ533" s="18" t="s">
        <v>88</v>
      </c>
      <c r="BK533" s="170">
        <f>ROUND(I533*H533,3)</f>
        <v>0</v>
      </c>
      <c r="BL533" s="18" t="s">
        <v>249</v>
      </c>
      <c r="BM533" s="168" t="s">
        <v>1557</v>
      </c>
    </row>
    <row r="534" spans="1:65" s="12" customFormat="1" ht="25.9" customHeight="1">
      <c r="B534" s="143"/>
      <c r="D534" s="144" t="s">
        <v>75</v>
      </c>
      <c r="E534" s="145" t="s">
        <v>753</v>
      </c>
      <c r="F534" s="145" t="s">
        <v>754</v>
      </c>
      <c r="I534" s="146"/>
      <c r="J534" s="147">
        <f>BK534</f>
        <v>0</v>
      </c>
      <c r="L534" s="143"/>
      <c r="M534" s="148"/>
      <c r="N534" s="149"/>
      <c r="O534" s="149"/>
      <c r="P534" s="150">
        <f>P535</f>
        <v>0</v>
      </c>
      <c r="Q534" s="149"/>
      <c r="R534" s="150">
        <f>R535</f>
        <v>0</v>
      </c>
      <c r="S534" s="149"/>
      <c r="T534" s="151">
        <f>T535</f>
        <v>0</v>
      </c>
      <c r="AR534" s="144" t="s">
        <v>172</v>
      </c>
      <c r="AT534" s="152" t="s">
        <v>75</v>
      </c>
      <c r="AU534" s="152" t="s">
        <v>76</v>
      </c>
      <c r="AY534" s="144" t="s">
        <v>166</v>
      </c>
      <c r="BK534" s="153">
        <f>BK535</f>
        <v>0</v>
      </c>
    </row>
    <row r="535" spans="1:65" s="2" customFormat="1" ht="49.15" customHeight="1">
      <c r="A535" s="33"/>
      <c r="B535" s="156"/>
      <c r="C535" s="157" t="s">
        <v>1558</v>
      </c>
      <c r="D535" s="157" t="s">
        <v>168</v>
      </c>
      <c r="E535" s="158" t="s">
        <v>1559</v>
      </c>
      <c r="F535" s="159" t="s">
        <v>1560</v>
      </c>
      <c r="G535" s="160" t="s">
        <v>757</v>
      </c>
      <c r="H535" s="161">
        <v>32</v>
      </c>
      <c r="I535" s="162"/>
      <c r="J535" s="161">
        <f>ROUND(I535*H535,3)</f>
        <v>0</v>
      </c>
      <c r="K535" s="163"/>
      <c r="L535" s="34"/>
      <c r="M535" s="198" t="s">
        <v>1</v>
      </c>
      <c r="N535" s="199" t="s">
        <v>42</v>
      </c>
      <c r="O535" s="200"/>
      <c r="P535" s="201">
        <f>O535*H535</f>
        <v>0</v>
      </c>
      <c r="Q535" s="201">
        <v>0</v>
      </c>
      <c r="R535" s="201">
        <f>Q535*H535</f>
        <v>0</v>
      </c>
      <c r="S535" s="201">
        <v>0</v>
      </c>
      <c r="T535" s="202">
        <f>S535*H535</f>
        <v>0</v>
      </c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R535" s="168" t="s">
        <v>1561</v>
      </c>
      <c r="AT535" s="168" t="s">
        <v>168</v>
      </c>
      <c r="AU535" s="168" t="s">
        <v>83</v>
      </c>
      <c r="AY535" s="18" t="s">
        <v>166</v>
      </c>
      <c r="BE535" s="169">
        <f>IF(N535="základná",J535,0)</f>
        <v>0</v>
      </c>
      <c r="BF535" s="169">
        <f>IF(N535="znížená",J535,0)</f>
        <v>0</v>
      </c>
      <c r="BG535" s="169">
        <f>IF(N535="zákl. prenesená",J535,0)</f>
        <v>0</v>
      </c>
      <c r="BH535" s="169">
        <f>IF(N535="zníž. prenesená",J535,0)</f>
        <v>0</v>
      </c>
      <c r="BI535" s="169">
        <f>IF(N535="nulová",J535,0)</f>
        <v>0</v>
      </c>
      <c r="BJ535" s="18" t="s">
        <v>88</v>
      </c>
      <c r="BK535" s="170">
        <f>ROUND(I535*H535,3)</f>
        <v>0</v>
      </c>
      <c r="BL535" s="18" t="s">
        <v>1561</v>
      </c>
      <c r="BM535" s="168" t="s">
        <v>1562</v>
      </c>
    </row>
    <row r="536" spans="1:65" s="2" customFormat="1" ht="6.95" customHeight="1">
      <c r="A536" s="33"/>
      <c r="B536" s="51"/>
      <c r="C536" s="52"/>
      <c r="D536" s="52"/>
      <c r="E536" s="52"/>
      <c r="F536" s="52"/>
      <c r="G536" s="52"/>
      <c r="H536" s="52"/>
      <c r="I536" s="52"/>
      <c r="J536" s="52"/>
      <c r="K536" s="52"/>
      <c r="L536" s="34"/>
      <c r="M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</row>
  </sheetData>
  <autoFilter ref="C140:K535" xr:uid="{00000000-0009-0000-0000-000006000000}"/>
  <mergeCells count="15">
    <mergeCell ref="E127:H127"/>
    <mergeCell ref="E131:H131"/>
    <mergeCell ref="E129:H129"/>
    <mergeCell ref="E133:H13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97"/>
  <sheetViews>
    <sheetView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118</v>
      </c>
    </row>
    <row r="3" spans="1:46" s="1" customFormat="1" ht="6.95" hidden="1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hidden="1" customHeight="1">
      <c r="B4" s="21"/>
      <c r="D4" s="22" t="s">
        <v>134</v>
      </c>
      <c r="L4" s="21"/>
      <c r="M4" s="102" t="s">
        <v>9</v>
      </c>
      <c r="AT4" s="18" t="s">
        <v>3</v>
      </c>
    </row>
    <row r="5" spans="1:46" s="1" customFormat="1" ht="6.95" hidden="1" customHeight="1">
      <c r="B5" s="21"/>
      <c r="L5" s="21"/>
    </row>
    <row r="6" spans="1:46" s="1" customFormat="1" ht="12" hidden="1" customHeight="1">
      <c r="B6" s="21"/>
      <c r="D6" s="28" t="s">
        <v>14</v>
      </c>
      <c r="L6" s="21"/>
    </row>
    <row r="7" spans="1:46" s="1" customFormat="1" ht="16.5" hidden="1" customHeight="1">
      <c r="B7" s="21"/>
      <c r="E7" s="281" t="str">
        <f>Rekapitulácia!K6</f>
        <v>Syráreň - sociálne zázemie 2. NP</v>
      </c>
      <c r="F7" s="282"/>
      <c r="G7" s="282"/>
      <c r="H7" s="282"/>
      <c r="L7" s="21"/>
    </row>
    <row r="8" spans="1:46" s="1" customFormat="1" ht="12" hidden="1" customHeight="1">
      <c r="B8" s="21"/>
      <c r="D8" s="28" t="s">
        <v>135</v>
      </c>
      <c r="L8" s="21"/>
    </row>
    <row r="9" spans="1:46" s="2" customFormat="1" ht="16.5" hidden="1" customHeight="1">
      <c r="A9" s="33"/>
      <c r="B9" s="34"/>
      <c r="C9" s="33"/>
      <c r="D9" s="33"/>
      <c r="E9" s="281" t="s">
        <v>760</v>
      </c>
      <c r="F9" s="284"/>
      <c r="G9" s="284"/>
      <c r="H9" s="284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hidden="1" customHeight="1">
      <c r="A10" s="33"/>
      <c r="B10" s="34"/>
      <c r="C10" s="33"/>
      <c r="D10" s="28" t="s">
        <v>137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hidden="1" customHeight="1">
      <c r="A11" s="33"/>
      <c r="B11" s="34"/>
      <c r="C11" s="33"/>
      <c r="D11" s="33"/>
      <c r="E11" s="272" t="s">
        <v>1563</v>
      </c>
      <c r="F11" s="284"/>
      <c r="G11" s="284"/>
      <c r="H11" s="284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idden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hidden="1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hidden="1" customHeight="1">
      <c r="A14" s="33"/>
      <c r="B14" s="34"/>
      <c r="C14" s="33"/>
      <c r="D14" s="28" t="s">
        <v>18</v>
      </c>
      <c r="E14" s="33"/>
      <c r="F14" s="26" t="s">
        <v>19</v>
      </c>
      <c r="G14" s="33"/>
      <c r="H14" s="33"/>
      <c r="I14" s="28" t="s">
        <v>20</v>
      </c>
      <c r="J14" s="59">
        <f>Rekapitulácia!AN8</f>
        <v>44612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hidden="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hidden="1" customHeight="1">
      <c r="A16" s="33"/>
      <c r="B16" s="34"/>
      <c r="C16" s="33"/>
      <c r="D16" s="28" t="s">
        <v>21</v>
      </c>
      <c r="E16" s="33"/>
      <c r="F16" s="33"/>
      <c r="G16" s="33"/>
      <c r="H16" s="33"/>
      <c r="I16" s="28" t="s">
        <v>22</v>
      </c>
      <c r="J16" s="26" t="s">
        <v>23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hidden="1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26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hidden="1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hidden="1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22</v>
      </c>
      <c r="J19" s="29" t="str">
        <f>Rekapitulácia!AN13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hidden="1" customHeight="1">
      <c r="A20" s="33"/>
      <c r="B20" s="34"/>
      <c r="C20" s="33"/>
      <c r="D20" s="33"/>
      <c r="E20" s="285" t="str">
        <f>Rekapitulácia!E14</f>
        <v>Vyplň údaj</v>
      </c>
      <c r="F20" s="263"/>
      <c r="G20" s="263"/>
      <c r="H20" s="263"/>
      <c r="I20" s="28" t="s">
        <v>25</v>
      </c>
      <c r="J20" s="29" t="str">
        <f>Rekapitulácia!AN14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hidden="1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hidden="1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22</v>
      </c>
      <c r="J22" s="26" t="s">
        <v>30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hidden="1" customHeight="1">
      <c r="A23" s="33"/>
      <c r="B23" s="34"/>
      <c r="C23" s="33"/>
      <c r="D23" s="33"/>
      <c r="E23" s="26" t="s">
        <v>31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hidden="1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hidden="1" customHeight="1">
      <c r="A25" s="33"/>
      <c r="B25" s="34"/>
      <c r="C25" s="33"/>
      <c r="D25" s="28" t="s">
        <v>34</v>
      </c>
      <c r="E25" s="33"/>
      <c r="F25" s="33"/>
      <c r="G25" s="33"/>
      <c r="H25" s="33"/>
      <c r="I25" s="28" t="s">
        <v>22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hidden="1" customHeight="1">
      <c r="A26" s="33"/>
      <c r="B26" s="34"/>
      <c r="C26" s="33"/>
      <c r="D26" s="33"/>
      <c r="E26" s="26" t="s">
        <v>31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hidden="1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hidden="1" customHeight="1">
      <c r="A28" s="33"/>
      <c r="B28" s="34"/>
      <c r="C28" s="33"/>
      <c r="D28" s="28" t="s">
        <v>35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hidden="1" customHeight="1">
      <c r="A29" s="104"/>
      <c r="B29" s="105"/>
      <c r="C29" s="104"/>
      <c r="D29" s="104"/>
      <c r="E29" s="267" t="s">
        <v>1</v>
      </c>
      <c r="F29" s="267"/>
      <c r="G29" s="267"/>
      <c r="H29" s="267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hidden="1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hidden="1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hidden="1" customHeight="1">
      <c r="A32" s="33"/>
      <c r="B32" s="34"/>
      <c r="C32" s="33"/>
      <c r="D32" s="107" t="s">
        <v>36</v>
      </c>
      <c r="E32" s="33"/>
      <c r="F32" s="33"/>
      <c r="G32" s="33"/>
      <c r="H32" s="33"/>
      <c r="I32" s="33"/>
      <c r="J32" s="75">
        <f>ROUND(J127,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hidden="1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4"/>
      <c r="C34" s="33"/>
      <c r="D34" s="33"/>
      <c r="E34" s="33"/>
      <c r="F34" s="37" t="s">
        <v>38</v>
      </c>
      <c r="G34" s="33"/>
      <c r="H34" s="33"/>
      <c r="I34" s="37" t="s">
        <v>37</v>
      </c>
      <c r="J34" s="37" t="s">
        <v>39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103" t="s">
        <v>40</v>
      </c>
      <c r="E35" s="39" t="s">
        <v>41</v>
      </c>
      <c r="F35" s="108">
        <f>ROUND((SUM(BE127:BE196)),  2)</f>
        <v>0</v>
      </c>
      <c r="G35" s="109"/>
      <c r="H35" s="109"/>
      <c r="I35" s="110">
        <v>0.2</v>
      </c>
      <c r="J35" s="108">
        <f>ROUND(((SUM(BE127:BE196))*I35),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39" t="s">
        <v>42</v>
      </c>
      <c r="F36" s="108">
        <f>ROUND((SUM(BF127:BF196)),  2)</f>
        <v>0</v>
      </c>
      <c r="G36" s="109"/>
      <c r="H36" s="109"/>
      <c r="I36" s="110">
        <v>0.2</v>
      </c>
      <c r="J36" s="108">
        <f>ROUND(((SUM(BF127:BF196))*I36),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43</v>
      </c>
      <c r="F37" s="111">
        <f>ROUND((SUM(BG127:BG196)),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44</v>
      </c>
      <c r="F38" s="111">
        <f>ROUND((SUM(BH127:BH196)),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45</v>
      </c>
      <c r="F39" s="108">
        <f>ROUND((SUM(BI127:BI196)),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hidden="1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hidden="1" customHeight="1">
      <c r="A41" s="33"/>
      <c r="B41" s="34"/>
      <c r="C41" s="113"/>
      <c r="D41" s="114" t="s">
        <v>46</v>
      </c>
      <c r="E41" s="64"/>
      <c r="F41" s="64"/>
      <c r="G41" s="115" t="s">
        <v>47</v>
      </c>
      <c r="H41" s="116" t="s">
        <v>48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hidden="1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hidden="1" customHeight="1">
      <c r="B43" s="21"/>
      <c r="L43" s="21"/>
    </row>
    <row r="44" spans="1:31" s="1" customFormat="1" ht="14.45" hidden="1" customHeight="1">
      <c r="B44" s="21"/>
      <c r="L44" s="21"/>
    </row>
    <row r="45" spans="1:31" s="1" customFormat="1" ht="14.45" hidden="1" customHeight="1">
      <c r="B45" s="21"/>
      <c r="L45" s="21"/>
    </row>
    <row r="46" spans="1:31" s="1" customFormat="1" ht="14.45" hidden="1" customHeight="1">
      <c r="B46" s="21"/>
      <c r="L46" s="21"/>
    </row>
    <row r="47" spans="1:31" s="1" customFormat="1" ht="14.45" hidden="1" customHeight="1">
      <c r="B47" s="21"/>
      <c r="L47" s="21"/>
    </row>
    <row r="48" spans="1:31" s="1" customFormat="1" ht="14.45" hidden="1" customHeight="1">
      <c r="B48" s="21"/>
      <c r="L48" s="21"/>
    </row>
    <row r="49" spans="1:31" s="1" customFormat="1" ht="14.45" hidden="1" customHeight="1">
      <c r="B49" s="21"/>
      <c r="L49" s="21"/>
    </row>
    <row r="50" spans="1:31" s="2" customFormat="1" ht="14.45" hidden="1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idden="1">
      <c r="B51" s="21"/>
      <c r="L51" s="21"/>
    </row>
    <row r="52" spans="1:31" hidden="1">
      <c r="B52" s="21"/>
      <c r="L52" s="21"/>
    </row>
    <row r="53" spans="1:31" hidden="1">
      <c r="B53" s="21"/>
      <c r="L53" s="21"/>
    </row>
    <row r="54" spans="1:31" hidden="1">
      <c r="B54" s="21"/>
      <c r="L54" s="21"/>
    </row>
    <row r="55" spans="1:31" hidden="1">
      <c r="B55" s="21"/>
      <c r="L55" s="21"/>
    </row>
    <row r="56" spans="1:31" hidden="1">
      <c r="B56" s="21"/>
      <c r="L56" s="21"/>
    </row>
    <row r="57" spans="1:31" hidden="1">
      <c r="B57" s="21"/>
      <c r="L57" s="21"/>
    </row>
    <row r="58" spans="1:31" hidden="1">
      <c r="B58" s="21"/>
      <c r="L58" s="21"/>
    </row>
    <row r="59" spans="1:31" hidden="1">
      <c r="B59" s="21"/>
      <c r="L59" s="21"/>
    </row>
    <row r="60" spans="1:31" hidden="1">
      <c r="B60" s="21"/>
      <c r="L60" s="21"/>
    </row>
    <row r="61" spans="1:31" s="2" customFormat="1" ht="12.75" hidden="1">
      <c r="A61" s="33"/>
      <c r="B61" s="34"/>
      <c r="C61" s="33"/>
      <c r="D61" s="49" t="s">
        <v>51</v>
      </c>
      <c r="E61" s="36"/>
      <c r="F61" s="119" t="s">
        <v>52</v>
      </c>
      <c r="G61" s="49" t="s">
        <v>51</v>
      </c>
      <c r="H61" s="36"/>
      <c r="I61" s="36"/>
      <c r="J61" s="120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idden="1">
      <c r="B62" s="21"/>
      <c r="L62" s="21"/>
    </row>
    <row r="63" spans="1:31" hidden="1">
      <c r="B63" s="21"/>
      <c r="L63" s="21"/>
    </row>
    <row r="64" spans="1:31" hidden="1">
      <c r="B64" s="21"/>
      <c r="L64" s="21"/>
    </row>
    <row r="65" spans="1:31" s="2" customFormat="1" ht="12.75" hidden="1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idden="1">
      <c r="B66" s="21"/>
      <c r="L66" s="21"/>
    </row>
    <row r="67" spans="1:31" hidden="1">
      <c r="B67" s="21"/>
      <c r="L67" s="21"/>
    </row>
    <row r="68" spans="1:31" hidden="1">
      <c r="B68" s="21"/>
      <c r="L68" s="21"/>
    </row>
    <row r="69" spans="1:31" hidden="1">
      <c r="B69" s="21"/>
      <c r="L69" s="21"/>
    </row>
    <row r="70" spans="1:31" hidden="1">
      <c r="B70" s="21"/>
      <c r="L70" s="21"/>
    </row>
    <row r="71" spans="1:31" hidden="1">
      <c r="B71" s="21"/>
      <c r="L71" s="21"/>
    </row>
    <row r="72" spans="1:31" hidden="1">
      <c r="B72" s="21"/>
      <c r="L72" s="21"/>
    </row>
    <row r="73" spans="1:31" hidden="1">
      <c r="B73" s="21"/>
      <c r="L73" s="21"/>
    </row>
    <row r="74" spans="1:31" hidden="1">
      <c r="B74" s="21"/>
      <c r="L74" s="21"/>
    </row>
    <row r="75" spans="1:31" hidden="1">
      <c r="B75" s="21"/>
      <c r="L75" s="21"/>
    </row>
    <row r="76" spans="1:31" s="2" customFormat="1" ht="12.75" hidden="1">
      <c r="A76" s="33"/>
      <c r="B76" s="34"/>
      <c r="C76" s="33"/>
      <c r="D76" s="49" t="s">
        <v>51</v>
      </c>
      <c r="E76" s="36"/>
      <c r="F76" s="119" t="s">
        <v>52</v>
      </c>
      <c r="G76" s="49" t="s">
        <v>51</v>
      </c>
      <c r="H76" s="36"/>
      <c r="I76" s="36"/>
      <c r="J76" s="120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hidden="1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idden="1"/>
    <row r="79" spans="1:31" hidden="1"/>
    <row r="80" spans="1:31" hidden="1"/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141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81" t="str">
        <f>E7</f>
        <v>Syráreň - sociálne zázemie 2. NP</v>
      </c>
      <c r="F85" s="282"/>
      <c r="G85" s="282"/>
      <c r="H85" s="282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135</v>
      </c>
      <c r="L86" s="21"/>
    </row>
    <row r="87" spans="1:31" s="2" customFormat="1" ht="16.5" customHeight="1">
      <c r="A87" s="33"/>
      <c r="B87" s="34"/>
      <c r="C87" s="33"/>
      <c r="D87" s="33"/>
      <c r="E87" s="281" t="s">
        <v>760</v>
      </c>
      <c r="F87" s="284"/>
      <c r="G87" s="284"/>
      <c r="H87" s="284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137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72" t="str">
        <f>E11</f>
        <v>2022-0322 - 2.2 Zdravotechnika</v>
      </c>
      <c r="F89" s="284"/>
      <c r="G89" s="284"/>
      <c r="H89" s="284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>Bánovce na Bebravou</v>
      </c>
      <c r="G91" s="33"/>
      <c r="H91" s="33"/>
      <c r="I91" s="28" t="s">
        <v>20</v>
      </c>
      <c r="J91" s="59">
        <f>IF(J14="","",J14)</f>
        <v>44612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21</v>
      </c>
      <c r="D93" s="33"/>
      <c r="E93" s="33"/>
      <c r="F93" s="26" t="str">
        <f>E17</f>
        <v>MILSY a.s.</v>
      </c>
      <c r="G93" s="33"/>
      <c r="H93" s="33"/>
      <c r="I93" s="28" t="s">
        <v>29</v>
      </c>
      <c r="J93" s="31" t="str">
        <f>E23</f>
        <v>Ing. Ivan Leitmann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34</v>
      </c>
      <c r="J94" s="31" t="str">
        <f>E26</f>
        <v>Ing. Ivan Leitmann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142</v>
      </c>
      <c r="D96" s="113"/>
      <c r="E96" s="113"/>
      <c r="F96" s="113"/>
      <c r="G96" s="113"/>
      <c r="H96" s="113"/>
      <c r="I96" s="113"/>
      <c r="J96" s="122" t="s">
        <v>143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144</v>
      </c>
      <c r="D98" s="33"/>
      <c r="E98" s="33"/>
      <c r="F98" s="33"/>
      <c r="G98" s="33"/>
      <c r="H98" s="33"/>
      <c r="I98" s="33"/>
      <c r="J98" s="75">
        <f>J127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145</v>
      </c>
    </row>
    <row r="99" spans="1:47" s="9" customFormat="1" ht="24.95" customHeight="1">
      <c r="B99" s="124"/>
      <c r="D99" s="125" t="s">
        <v>267</v>
      </c>
      <c r="E99" s="126"/>
      <c r="F99" s="126"/>
      <c r="G99" s="126"/>
      <c r="H99" s="126"/>
      <c r="I99" s="126"/>
      <c r="J99" s="127">
        <f>J128</f>
        <v>0</v>
      </c>
      <c r="L99" s="124"/>
    </row>
    <row r="100" spans="1:47" s="10" customFormat="1" ht="19.899999999999999" customHeight="1">
      <c r="B100" s="128"/>
      <c r="D100" s="129" t="s">
        <v>958</v>
      </c>
      <c r="E100" s="130"/>
      <c r="F100" s="130"/>
      <c r="G100" s="130"/>
      <c r="H100" s="130"/>
      <c r="I100" s="130"/>
      <c r="J100" s="131">
        <f>J129</f>
        <v>0</v>
      </c>
      <c r="L100" s="128"/>
    </row>
    <row r="101" spans="1:47" s="10" customFormat="1" ht="19.899999999999999" customHeight="1">
      <c r="B101" s="128"/>
      <c r="D101" s="129" t="s">
        <v>269</v>
      </c>
      <c r="E101" s="130"/>
      <c r="F101" s="130"/>
      <c r="G101" s="130"/>
      <c r="H101" s="130"/>
      <c r="I101" s="130"/>
      <c r="J101" s="131">
        <f>J139</f>
        <v>0</v>
      </c>
      <c r="L101" s="128"/>
    </row>
    <row r="102" spans="1:47" s="10" customFormat="1" ht="19.899999999999999" customHeight="1">
      <c r="B102" s="128"/>
      <c r="D102" s="129" t="s">
        <v>1564</v>
      </c>
      <c r="E102" s="130"/>
      <c r="F102" s="130"/>
      <c r="G102" s="130"/>
      <c r="H102" s="130"/>
      <c r="I102" s="130"/>
      <c r="J102" s="131">
        <f>J150</f>
        <v>0</v>
      </c>
      <c r="L102" s="128"/>
    </row>
    <row r="103" spans="1:47" s="10" customFormat="1" ht="19.899999999999999" customHeight="1">
      <c r="B103" s="128"/>
      <c r="D103" s="129" t="s">
        <v>1565</v>
      </c>
      <c r="E103" s="130"/>
      <c r="F103" s="130"/>
      <c r="G103" s="130"/>
      <c r="H103" s="130"/>
      <c r="I103" s="130"/>
      <c r="J103" s="131">
        <f>J163</f>
        <v>0</v>
      </c>
      <c r="L103" s="128"/>
    </row>
    <row r="104" spans="1:47" s="10" customFormat="1" ht="19.899999999999999" customHeight="1">
      <c r="B104" s="128"/>
      <c r="D104" s="129" t="s">
        <v>959</v>
      </c>
      <c r="E104" s="130"/>
      <c r="F104" s="130"/>
      <c r="G104" s="130"/>
      <c r="H104" s="130"/>
      <c r="I104" s="130"/>
      <c r="J104" s="131">
        <f>J167</f>
        <v>0</v>
      </c>
      <c r="L104" s="128"/>
    </row>
    <row r="105" spans="1:47" s="9" customFormat="1" ht="24.95" customHeight="1">
      <c r="B105" s="124"/>
      <c r="D105" s="125" t="s">
        <v>647</v>
      </c>
      <c r="E105" s="126"/>
      <c r="F105" s="126"/>
      <c r="G105" s="126"/>
      <c r="H105" s="126"/>
      <c r="I105" s="126"/>
      <c r="J105" s="127">
        <f>J195</f>
        <v>0</v>
      </c>
      <c r="L105" s="124"/>
    </row>
    <row r="106" spans="1:47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6.95" customHeight="1">
      <c r="A107" s="33"/>
      <c r="B107" s="51"/>
      <c r="C107" s="52"/>
      <c r="D107" s="52"/>
      <c r="E107" s="52"/>
      <c r="F107" s="52"/>
      <c r="G107" s="52"/>
      <c r="H107" s="52"/>
      <c r="I107" s="52"/>
      <c r="J107" s="52"/>
      <c r="K107" s="52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47" s="2" customFormat="1" ht="6.95" customHeight="1">
      <c r="A111" s="33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4.95" customHeight="1">
      <c r="A112" s="33"/>
      <c r="B112" s="34"/>
      <c r="C112" s="22" t="s">
        <v>152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2" customHeight="1">
      <c r="A114" s="33"/>
      <c r="B114" s="34"/>
      <c r="C114" s="28" t="s">
        <v>14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6.5" customHeight="1">
      <c r="A115" s="33"/>
      <c r="B115" s="34"/>
      <c r="C115" s="33"/>
      <c r="D115" s="33"/>
      <c r="E115" s="281" t="str">
        <f>E7</f>
        <v>Syráreň - sociálne zázemie 2. NP</v>
      </c>
      <c r="F115" s="282"/>
      <c r="G115" s="282"/>
      <c r="H115" s="282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1" customFormat="1" ht="12" customHeight="1">
      <c r="B116" s="21"/>
      <c r="C116" s="28" t="s">
        <v>135</v>
      </c>
      <c r="L116" s="21"/>
    </row>
    <row r="117" spans="1:63" s="2" customFormat="1" ht="16.5" customHeight="1">
      <c r="A117" s="33"/>
      <c r="B117" s="34"/>
      <c r="C117" s="33"/>
      <c r="D117" s="33"/>
      <c r="E117" s="281" t="s">
        <v>760</v>
      </c>
      <c r="F117" s="284"/>
      <c r="G117" s="284"/>
      <c r="H117" s="284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137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72" t="str">
        <f>E11</f>
        <v>2022-0322 - 2.2 Zdravotechnika</v>
      </c>
      <c r="F119" s="284"/>
      <c r="G119" s="284"/>
      <c r="H119" s="284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18</v>
      </c>
      <c r="D121" s="33"/>
      <c r="E121" s="33"/>
      <c r="F121" s="26" t="str">
        <f>F14</f>
        <v>Bánovce na Bebravou</v>
      </c>
      <c r="G121" s="33"/>
      <c r="H121" s="33"/>
      <c r="I121" s="28" t="s">
        <v>20</v>
      </c>
      <c r="J121" s="59">
        <f>IF(J14="","",J14)</f>
        <v>44612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" customHeight="1">
      <c r="A123" s="33"/>
      <c r="B123" s="34"/>
      <c r="C123" s="28" t="s">
        <v>21</v>
      </c>
      <c r="D123" s="33"/>
      <c r="E123" s="33"/>
      <c r="F123" s="26" t="str">
        <f>E17</f>
        <v>MILSY a.s.</v>
      </c>
      <c r="G123" s="33"/>
      <c r="H123" s="33"/>
      <c r="I123" s="28" t="s">
        <v>29</v>
      </c>
      <c r="J123" s="31" t="str">
        <f>E23</f>
        <v>Ing. Ivan Leitmann</v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" customHeight="1">
      <c r="A124" s="33"/>
      <c r="B124" s="34"/>
      <c r="C124" s="28" t="s">
        <v>27</v>
      </c>
      <c r="D124" s="33"/>
      <c r="E124" s="33"/>
      <c r="F124" s="26" t="str">
        <f>IF(E20="","",E20)</f>
        <v>Vyplň údaj</v>
      </c>
      <c r="G124" s="33"/>
      <c r="H124" s="33"/>
      <c r="I124" s="28" t="s">
        <v>34</v>
      </c>
      <c r="J124" s="31" t="str">
        <f>E26</f>
        <v>Ing. Ivan Leitmann</v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3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32"/>
      <c r="B126" s="133"/>
      <c r="C126" s="134" t="s">
        <v>153</v>
      </c>
      <c r="D126" s="135" t="s">
        <v>61</v>
      </c>
      <c r="E126" s="135" t="s">
        <v>57</v>
      </c>
      <c r="F126" s="135" t="s">
        <v>58</v>
      </c>
      <c r="G126" s="135" t="s">
        <v>154</v>
      </c>
      <c r="H126" s="135" t="s">
        <v>155</v>
      </c>
      <c r="I126" s="135" t="s">
        <v>156</v>
      </c>
      <c r="J126" s="136" t="s">
        <v>143</v>
      </c>
      <c r="K126" s="137" t="s">
        <v>157</v>
      </c>
      <c r="L126" s="138"/>
      <c r="M126" s="66" t="s">
        <v>1</v>
      </c>
      <c r="N126" s="67" t="s">
        <v>40</v>
      </c>
      <c r="O126" s="67" t="s">
        <v>158</v>
      </c>
      <c r="P126" s="67" t="s">
        <v>159</v>
      </c>
      <c r="Q126" s="67" t="s">
        <v>160</v>
      </c>
      <c r="R126" s="67" t="s">
        <v>161</v>
      </c>
      <c r="S126" s="67" t="s">
        <v>162</v>
      </c>
      <c r="T126" s="68" t="s">
        <v>163</v>
      </c>
      <c r="U126" s="132"/>
      <c r="V126" s="132"/>
      <c r="W126" s="132"/>
      <c r="X126" s="132"/>
      <c r="Y126" s="132"/>
      <c r="Z126" s="132"/>
      <c r="AA126" s="132"/>
      <c r="AB126" s="132"/>
      <c r="AC126" s="132"/>
      <c r="AD126" s="132"/>
      <c r="AE126" s="132"/>
    </row>
    <row r="127" spans="1:63" s="2" customFormat="1" ht="22.9" customHeight="1">
      <c r="A127" s="33"/>
      <c r="B127" s="34"/>
      <c r="C127" s="73" t="s">
        <v>144</v>
      </c>
      <c r="D127" s="33"/>
      <c r="E127" s="33"/>
      <c r="F127" s="33"/>
      <c r="G127" s="33"/>
      <c r="H127" s="33"/>
      <c r="I127" s="33"/>
      <c r="J127" s="139">
        <f>BK127</f>
        <v>0</v>
      </c>
      <c r="K127" s="33"/>
      <c r="L127" s="34"/>
      <c r="M127" s="69"/>
      <c r="N127" s="60"/>
      <c r="O127" s="70"/>
      <c r="P127" s="140">
        <f>P128+P195</f>
        <v>0</v>
      </c>
      <c r="Q127" s="70"/>
      <c r="R127" s="140">
        <f>R128+R195</f>
        <v>0</v>
      </c>
      <c r="S127" s="70"/>
      <c r="T127" s="141">
        <f>T128+T195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75</v>
      </c>
      <c r="AU127" s="18" t="s">
        <v>145</v>
      </c>
      <c r="BK127" s="142">
        <f>BK128+BK195</f>
        <v>0</v>
      </c>
    </row>
    <row r="128" spans="1:63" s="12" customFormat="1" ht="25.9" customHeight="1">
      <c r="B128" s="143"/>
      <c r="D128" s="144" t="s">
        <v>75</v>
      </c>
      <c r="E128" s="145" t="s">
        <v>394</v>
      </c>
      <c r="F128" s="145" t="s">
        <v>395</v>
      </c>
      <c r="I128" s="146"/>
      <c r="J128" s="147">
        <f>BK128</f>
        <v>0</v>
      </c>
      <c r="L128" s="143"/>
      <c r="M128" s="148"/>
      <c r="N128" s="149"/>
      <c r="O128" s="149"/>
      <c r="P128" s="150">
        <f>P129+P139+P150+P163+P167</f>
        <v>0</v>
      </c>
      <c r="Q128" s="149"/>
      <c r="R128" s="150">
        <f>R129+R139+R150+R163+R167</f>
        <v>0</v>
      </c>
      <c r="S128" s="149"/>
      <c r="T128" s="151">
        <f>T129+T139+T150+T163+T167</f>
        <v>0</v>
      </c>
      <c r="AR128" s="144" t="s">
        <v>88</v>
      </c>
      <c r="AT128" s="152" t="s">
        <v>75</v>
      </c>
      <c r="AU128" s="152" t="s">
        <v>76</v>
      </c>
      <c r="AY128" s="144" t="s">
        <v>166</v>
      </c>
      <c r="BK128" s="153">
        <f>BK129+BK139+BK150+BK163+BK167</f>
        <v>0</v>
      </c>
    </row>
    <row r="129" spans="1:65" s="12" customFormat="1" ht="22.9" customHeight="1">
      <c r="B129" s="143"/>
      <c r="D129" s="144" t="s">
        <v>75</v>
      </c>
      <c r="E129" s="154" t="s">
        <v>1107</v>
      </c>
      <c r="F129" s="154" t="s">
        <v>1108</v>
      </c>
      <c r="I129" s="146"/>
      <c r="J129" s="155">
        <f>BK129</f>
        <v>0</v>
      </c>
      <c r="L129" s="143"/>
      <c r="M129" s="148"/>
      <c r="N129" s="149"/>
      <c r="O129" s="149"/>
      <c r="P129" s="150">
        <f>SUM(P130:P138)</f>
        <v>0</v>
      </c>
      <c r="Q129" s="149"/>
      <c r="R129" s="150">
        <f>SUM(R130:R138)</f>
        <v>0</v>
      </c>
      <c r="S129" s="149"/>
      <c r="T129" s="151">
        <f>SUM(T130:T138)</f>
        <v>0</v>
      </c>
      <c r="AR129" s="144" t="s">
        <v>88</v>
      </c>
      <c r="AT129" s="152" t="s">
        <v>75</v>
      </c>
      <c r="AU129" s="152" t="s">
        <v>83</v>
      </c>
      <c r="AY129" s="144" t="s">
        <v>166</v>
      </c>
      <c r="BK129" s="153">
        <f>SUM(BK130:BK138)</f>
        <v>0</v>
      </c>
    </row>
    <row r="130" spans="1:65" s="2" customFormat="1" ht="24.2" customHeight="1">
      <c r="A130" s="33"/>
      <c r="B130" s="156"/>
      <c r="C130" s="157" t="s">
        <v>83</v>
      </c>
      <c r="D130" s="157" t="s">
        <v>168</v>
      </c>
      <c r="E130" s="158" t="s">
        <v>1566</v>
      </c>
      <c r="F130" s="159" t="s">
        <v>1567</v>
      </c>
      <c r="G130" s="160" t="s">
        <v>215</v>
      </c>
      <c r="H130" s="161">
        <v>104.6</v>
      </c>
      <c r="I130" s="162"/>
      <c r="J130" s="161">
        <f t="shared" ref="J130:J138" si="0">ROUND(I130*H130,3)</f>
        <v>0</v>
      </c>
      <c r="K130" s="163"/>
      <c r="L130" s="34"/>
      <c r="M130" s="164" t="s">
        <v>1</v>
      </c>
      <c r="N130" s="165" t="s">
        <v>42</v>
      </c>
      <c r="O130" s="62"/>
      <c r="P130" s="166">
        <f t="shared" ref="P130:P138" si="1">O130*H130</f>
        <v>0</v>
      </c>
      <c r="Q130" s="166">
        <v>0</v>
      </c>
      <c r="R130" s="166">
        <f t="shared" ref="R130:R138" si="2">Q130*H130</f>
        <v>0</v>
      </c>
      <c r="S130" s="166">
        <v>0</v>
      </c>
      <c r="T130" s="167">
        <f t="shared" ref="T130:T138" si="3"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249</v>
      </c>
      <c r="AT130" s="168" t="s">
        <v>168</v>
      </c>
      <c r="AU130" s="168" t="s">
        <v>88</v>
      </c>
      <c r="AY130" s="18" t="s">
        <v>166</v>
      </c>
      <c r="BE130" s="169">
        <f t="shared" ref="BE130:BE138" si="4">IF(N130="základná",J130,0)</f>
        <v>0</v>
      </c>
      <c r="BF130" s="169">
        <f t="shared" ref="BF130:BF138" si="5">IF(N130="znížená",J130,0)</f>
        <v>0</v>
      </c>
      <c r="BG130" s="169">
        <f t="shared" ref="BG130:BG138" si="6">IF(N130="zákl. prenesená",J130,0)</f>
        <v>0</v>
      </c>
      <c r="BH130" s="169">
        <f t="shared" ref="BH130:BH138" si="7">IF(N130="zníž. prenesená",J130,0)</f>
        <v>0</v>
      </c>
      <c r="BI130" s="169">
        <f t="shared" ref="BI130:BI138" si="8">IF(N130="nulová",J130,0)</f>
        <v>0</v>
      </c>
      <c r="BJ130" s="18" t="s">
        <v>88</v>
      </c>
      <c r="BK130" s="170">
        <f t="shared" ref="BK130:BK138" si="9">ROUND(I130*H130,3)</f>
        <v>0</v>
      </c>
      <c r="BL130" s="18" t="s">
        <v>249</v>
      </c>
      <c r="BM130" s="168" t="s">
        <v>1568</v>
      </c>
    </row>
    <row r="131" spans="1:65" s="2" customFormat="1" ht="33" customHeight="1">
      <c r="A131" s="33"/>
      <c r="B131" s="156"/>
      <c r="C131" s="180" t="s">
        <v>88</v>
      </c>
      <c r="D131" s="180" t="s">
        <v>200</v>
      </c>
      <c r="E131" s="181" t="s">
        <v>1569</v>
      </c>
      <c r="F131" s="182" t="s">
        <v>1570</v>
      </c>
      <c r="G131" s="183" t="s">
        <v>215</v>
      </c>
      <c r="H131" s="184">
        <v>106.69199999999999</v>
      </c>
      <c r="I131" s="185"/>
      <c r="J131" s="184">
        <f t="shared" si="0"/>
        <v>0</v>
      </c>
      <c r="K131" s="186"/>
      <c r="L131" s="187"/>
      <c r="M131" s="188" t="s">
        <v>1</v>
      </c>
      <c r="N131" s="189" t="s">
        <v>42</v>
      </c>
      <c r="O131" s="62"/>
      <c r="P131" s="166">
        <f t="shared" si="1"/>
        <v>0</v>
      </c>
      <c r="Q131" s="166">
        <v>0</v>
      </c>
      <c r="R131" s="166">
        <f t="shared" si="2"/>
        <v>0</v>
      </c>
      <c r="S131" s="166">
        <v>0</v>
      </c>
      <c r="T131" s="167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408</v>
      </c>
      <c r="AT131" s="168" t="s">
        <v>200</v>
      </c>
      <c r="AU131" s="168" t="s">
        <v>88</v>
      </c>
      <c r="AY131" s="18" t="s">
        <v>166</v>
      </c>
      <c r="BE131" s="169">
        <f t="shared" si="4"/>
        <v>0</v>
      </c>
      <c r="BF131" s="169">
        <f t="shared" si="5"/>
        <v>0</v>
      </c>
      <c r="BG131" s="169">
        <f t="shared" si="6"/>
        <v>0</v>
      </c>
      <c r="BH131" s="169">
        <f t="shared" si="7"/>
        <v>0</v>
      </c>
      <c r="BI131" s="169">
        <f t="shared" si="8"/>
        <v>0</v>
      </c>
      <c r="BJ131" s="18" t="s">
        <v>88</v>
      </c>
      <c r="BK131" s="170">
        <f t="shared" si="9"/>
        <v>0</v>
      </c>
      <c r="BL131" s="18" t="s">
        <v>249</v>
      </c>
      <c r="BM131" s="168" t="s">
        <v>1571</v>
      </c>
    </row>
    <row r="132" spans="1:65" s="2" customFormat="1" ht="24.2" customHeight="1">
      <c r="A132" s="33"/>
      <c r="B132" s="156"/>
      <c r="C132" s="157" t="s">
        <v>93</v>
      </c>
      <c r="D132" s="157" t="s">
        <v>168</v>
      </c>
      <c r="E132" s="158" t="s">
        <v>1566</v>
      </c>
      <c r="F132" s="159" t="s">
        <v>1567</v>
      </c>
      <c r="G132" s="160" t="s">
        <v>215</v>
      </c>
      <c r="H132" s="161">
        <v>70.599999999999994</v>
      </c>
      <c r="I132" s="162"/>
      <c r="J132" s="161">
        <f t="shared" si="0"/>
        <v>0</v>
      </c>
      <c r="K132" s="163"/>
      <c r="L132" s="34"/>
      <c r="M132" s="164" t="s">
        <v>1</v>
      </c>
      <c r="N132" s="165" t="s">
        <v>42</v>
      </c>
      <c r="O132" s="62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249</v>
      </c>
      <c r="AT132" s="168" t="s">
        <v>168</v>
      </c>
      <c r="AU132" s="168" t="s">
        <v>88</v>
      </c>
      <c r="AY132" s="18" t="s">
        <v>166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8" t="s">
        <v>88</v>
      </c>
      <c r="BK132" s="170">
        <f t="shared" si="9"/>
        <v>0</v>
      </c>
      <c r="BL132" s="18" t="s">
        <v>249</v>
      </c>
      <c r="BM132" s="168" t="s">
        <v>1572</v>
      </c>
    </row>
    <row r="133" spans="1:65" s="2" customFormat="1" ht="33" customHeight="1">
      <c r="A133" s="33"/>
      <c r="B133" s="156"/>
      <c r="C133" s="180" t="s">
        <v>172</v>
      </c>
      <c r="D133" s="180" t="s">
        <v>200</v>
      </c>
      <c r="E133" s="181" t="s">
        <v>1573</v>
      </c>
      <c r="F133" s="182" t="s">
        <v>1574</v>
      </c>
      <c r="G133" s="183" t="s">
        <v>215</v>
      </c>
      <c r="H133" s="184">
        <v>72.012</v>
      </c>
      <c r="I133" s="185"/>
      <c r="J133" s="184">
        <f t="shared" si="0"/>
        <v>0</v>
      </c>
      <c r="K133" s="186"/>
      <c r="L133" s="187"/>
      <c r="M133" s="188" t="s">
        <v>1</v>
      </c>
      <c r="N133" s="189" t="s">
        <v>42</v>
      </c>
      <c r="O133" s="62"/>
      <c r="P133" s="166">
        <f t="shared" si="1"/>
        <v>0</v>
      </c>
      <c r="Q133" s="166">
        <v>0</v>
      </c>
      <c r="R133" s="166">
        <f t="shared" si="2"/>
        <v>0</v>
      </c>
      <c r="S133" s="166">
        <v>0</v>
      </c>
      <c r="T133" s="167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408</v>
      </c>
      <c r="AT133" s="168" t="s">
        <v>200</v>
      </c>
      <c r="AU133" s="168" t="s">
        <v>88</v>
      </c>
      <c r="AY133" s="18" t="s">
        <v>166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8" t="s">
        <v>88</v>
      </c>
      <c r="BK133" s="170">
        <f t="shared" si="9"/>
        <v>0</v>
      </c>
      <c r="BL133" s="18" t="s">
        <v>249</v>
      </c>
      <c r="BM133" s="168" t="s">
        <v>1575</v>
      </c>
    </row>
    <row r="134" spans="1:65" s="2" customFormat="1" ht="24.2" customHeight="1">
      <c r="A134" s="33"/>
      <c r="B134" s="156"/>
      <c r="C134" s="157" t="s">
        <v>188</v>
      </c>
      <c r="D134" s="157" t="s">
        <v>168</v>
      </c>
      <c r="E134" s="158" t="s">
        <v>1566</v>
      </c>
      <c r="F134" s="159" t="s">
        <v>1567</v>
      </c>
      <c r="G134" s="160" t="s">
        <v>215</v>
      </c>
      <c r="H134" s="161">
        <v>19.7</v>
      </c>
      <c r="I134" s="162"/>
      <c r="J134" s="161">
        <f t="shared" si="0"/>
        <v>0</v>
      </c>
      <c r="K134" s="163"/>
      <c r="L134" s="34"/>
      <c r="M134" s="164" t="s">
        <v>1</v>
      </c>
      <c r="N134" s="165" t="s">
        <v>42</v>
      </c>
      <c r="O134" s="62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249</v>
      </c>
      <c r="AT134" s="168" t="s">
        <v>168</v>
      </c>
      <c r="AU134" s="168" t="s">
        <v>88</v>
      </c>
      <c r="AY134" s="18" t="s">
        <v>166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8" t="s">
        <v>88</v>
      </c>
      <c r="BK134" s="170">
        <f t="shared" si="9"/>
        <v>0</v>
      </c>
      <c r="BL134" s="18" t="s">
        <v>249</v>
      </c>
      <c r="BM134" s="168" t="s">
        <v>1576</v>
      </c>
    </row>
    <row r="135" spans="1:65" s="2" customFormat="1" ht="33" customHeight="1">
      <c r="A135" s="33"/>
      <c r="B135" s="156"/>
      <c r="C135" s="180" t="s">
        <v>195</v>
      </c>
      <c r="D135" s="180" t="s">
        <v>200</v>
      </c>
      <c r="E135" s="181" t="s">
        <v>1577</v>
      </c>
      <c r="F135" s="182" t="s">
        <v>1578</v>
      </c>
      <c r="G135" s="183" t="s">
        <v>215</v>
      </c>
      <c r="H135" s="184">
        <v>20.094000000000001</v>
      </c>
      <c r="I135" s="185"/>
      <c r="J135" s="184">
        <f t="shared" si="0"/>
        <v>0</v>
      </c>
      <c r="K135" s="186"/>
      <c r="L135" s="187"/>
      <c r="M135" s="188" t="s">
        <v>1</v>
      </c>
      <c r="N135" s="189" t="s">
        <v>42</v>
      </c>
      <c r="O135" s="62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408</v>
      </c>
      <c r="AT135" s="168" t="s">
        <v>200</v>
      </c>
      <c r="AU135" s="168" t="s">
        <v>88</v>
      </c>
      <c r="AY135" s="18" t="s">
        <v>166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8" t="s">
        <v>88</v>
      </c>
      <c r="BK135" s="170">
        <f t="shared" si="9"/>
        <v>0</v>
      </c>
      <c r="BL135" s="18" t="s">
        <v>249</v>
      </c>
      <c r="BM135" s="168" t="s">
        <v>1579</v>
      </c>
    </row>
    <row r="136" spans="1:65" s="2" customFormat="1" ht="24.2" customHeight="1">
      <c r="A136" s="33"/>
      <c r="B136" s="156"/>
      <c r="C136" s="157" t="s">
        <v>199</v>
      </c>
      <c r="D136" s="157" t="s">
        <v>168</v>
      </c>
      <c r="E136" s="158" t="s">
        <v>1566</v>
      </c>
      <c r="F136" s="159" t="s">
        <v>1567</v>
      </c>
      <c r="G136" s="160" t="s">
        <v>215</v>
      </c>
      <c r="H136" s="161">
        <v>10.7</v>
      </c>
      <c r="I136" s="162"/>
      <c r="J136" s="161">
        <f t="shared" si="0"/>
        <v>0</v>
      </c>
      <c r="K136" s="163"/>
      <c r="L136" s="34"/>
      <c r="M136" s="164" t="s">
        <v>1</v>
      </c>
      <c r="N136" s="165" t="s">
        <v>42</v>
      </c>
      <c r="O136" s="62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249</v>
      </c>
      <c r="AT136" s="168" t="s">
        <v>168</v>
      </c>
      <c r="AU136" s="168" t="s">
        <v>88</v>
      </c>
      <c r="AY136" s="18" t="s">
        <v>166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8" t="s">
        <v>88</v>
      </c>
      <c r="BK136" s="170">
        <f t="shared" si="9"/>
        <v>0</v>
      </c>
      <c r="BL136" s="18" t="s">
        <v>249</v>
      </c>
      <c r="BM136" s="168" t="s">
        <v>1580</v>
      </c>
    </row>
    <row r="137" spans="1:65" s="2" customFormat="1" ht="33" customHeight="1">
      <c r="A137" s="33"/>
      <c r="B137" s="156"/>
      <c r="C137" s="180" t="s">
        <v>203</v>
      </c>
      <c r="D137" s="180" t="s">
        <v>200</v>
      </c>
      <c r="E137" s="181" t="s">
        <v>1581</v>
      </c>
      <c r="F137" s="182" t="s">
        <v>1582</v>
      </c>
      <c r="G137" s="183" t="s">
        <v>215</v>
      </c>
      <c r="H137" s="184">
        <v>10.914</v>
      </c>
      <c r="I137" s="185"/>
      <c r="J137" s="184">
        <f t="shared" si="0"/>
        <v>0</v>
      </c>
      <c r="K137" s="186"/>
      <c r="L137" s="187"/>
      <c r="M137" s="188" t="s">
        <v>1</v>
      </c>
      <c r="N137" s="189" t="s">
        <v>42</v>
      </c>
      <c r="O137" s="62"/>
      <c r="P137" s="166">
        <f t="shared" si="1"/>
        <v>0</v>
      </c>
      <c r="Q137" s="166">
        <v>0</v>
      </c>
      <c r="R137" s="166">
        <f t="shared" si="2"/>
        <v>0</v>
      </c>
      <c r="S137" s="166">
        <v>0</v>
      </c>
      <c r="T137" s="167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408</v>
      </c>
      <c r="AT137" s="168" t="s">
        <v>200</v>
      </c>
      <c r="AU137" s="168" t="s">
        <v>88</v>
      </c>
      <c r="AY137" s="18" t="s">
        <v>166</v>
      </c>
      <c r="BE137" s="169">
        <f t="shared" si="4"/>
        <v>0</v>
      </c>
      <c r="BF137" s="169">
        <f t="shared" si="5"/>
        <v>0</v>
      </c>
      <c r="BG137" s="169">
        <f t="shared" si="6"/>
        <v>0</v>
      </c>
      <c r="BH137" s="169">
        <f t="shared" si="7"/>
        <v>0</v>
      </c>
      <c r="BI137" s="169">
        <f t="shared" si="8"/>
        <v>0</v>
      </c>
      <c r="BJ137" s="18" t="s">
        <v>88</v>
      </c>
      <c r="BK137" s="170">
        <f t="shared" si="9"/>
        <v>0</v>
      </c>
      <c r="BL137" s="18" t="s">
        <v>249</v>
      </c>
      <c r="BM137" s="168" t="s">
        <v>1583</v>
      </c>
    </row>
    <row r="138" spans="1:65" s="2" customFormat="1" ht="24.2" customHeight="1">
      <c r="A138" s="33"/>
      <c r="B138" s="156"/>
      <c r="C138" s="157" t="s">
        <v>211</v>
      </c>
      <c r="D138" s="157" t="s">
        <v>168</v>
      </c>
      <c r="E138" s="158" t="s">
        <v>1584</v>
      </c>
      <c r="F138" s="159" t="s">
        <v>1585</v>
      </c>
      <c r="G138" s="160" t="s">
        <v>477</v>
      </c>
      <c r="H138" s="162"/>
      <c r="I138" s="162"/>
      <c r="J138" s="161">
        <f t="shared" si="0"/>
        <v>0</v>
      </c>
      <c r="K138" s="163"/>
      <c r="L138" s="34"/>
      <c r="M138" s="164" t="s">
        <v>1</v>
      </c>
      <c r="N138" s="165" t="s">
        <v>42</v>
      </c>
      <c r="O138" s="62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249</v>
      </c>
      <c r="AT138" s="168" t="s">
        <v>168</v>
      </c>
      <c r="AU138" s="168" t="s">
        <v>88</v>
      </c>
      <c r="AY138" s="18" t="s">
        <v>166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8" t="s">
        <v>88</v>
      </c>
      <c r="BK138" s="170">
        <f t="shared" si="9"/>
        <v>0</v>
      </c>
      <c r="BL138" s="18" t="s">
        <v>249</v>
      </c>
      <c r="BM138" s="168" t="s">
        <v>1586</v>
      </c>
    </row>
    <row r="139" spans="1:65" s="12" customFormat="1" ht="22.9" customHeight="1">
      <c r="B139" s="143"/>
      <c r="D139" s="144" t="s">
        <v>75</v>
      </c>
      <c r="E139" s="154" t="s">
        <v>436</v>
      </c>
      <c r="F139" s="154" t="s">
        <v>437</v>
      </c>
      <c r="I139" s="146"/>
      <c r="J139" s="155">
        <f>BK139</f>
        <v>0</v>
      </c>
      <c r="L139" s="143"/>
      <c r="M139" s="148"/>
      <c r="N139" s="149"/>
      <c r="O139" s="149"/>
      <c r="P139" s="150">
        <f>SUM(P140:P149)</f>
        <v>0</v>
      </c>
      <c r="Q139" s="149"/>
      <c r="R139" s="150">
        <f>SUM(R140:R149)</f>
        <v>0</v>
      </c>
      <c r="S139" s="149"/>
      <c r="T139" s="151">
        <f>SUM(T140:T149)</f>
        <v>0</v>
      </c>
      <c r="AR139" s="144" t="s">
        <v>88</v>
      </c>
      <c r="AT139" s="152" t="s">
        <v>75</v>
      </c>
      <c r="AU139" s="152" t="s">
        <v>83</v>
      </c>
      <c r="AY139" s="144" t="s">
        <v>166</v>
      </c>
      <c r="BK139" s="153">
        <f>SUM(BK140:BK149)</f>
        <v>0</v>
      </c>
    </row>
    <row r="140" spans="1:65" s="2" customFormat="1" ht="16.5" customHeight="1">
      <c r="A140" s="33"/>
      <c r="B140" s="156"/>
      <c r="C140" s="157" t="s">
        <v>218</v>
      </c>
      <c r="D140" s="157" t="s">
        <v>168</v>
      </c>
      <c r="E140" s="158" t="s">
        <v>1587</v>
      </c>
      <c r="F140" s="159" t="s">
        <v>1588</v>
      </c>
      <c r="G140" s="160" t="s">
        <v>215</v>
      </c>
      <c r="H140" s="161">
        <v>19.3</v>
      </c>
      <c r="I140" s="162"/>
      <c r="J140" s="161">
        <f t="shared" ref="J140:J149" si="10">ROUND(I140*H140,3)</f>
        <v>0</v>
      </c>
      <c r="K140" s="163"/>
      <c r="L140" s="34"/>
      <c r="M140" s="164" t="s">
        <v>1</v>
      </c>
      <c r="N140" s="165" t="s">
        <v>42</v>
      </c>
      <c r="O140" s="62"/>
      <c r="P140" s="166">
        <f t="shared" ref="P140:P149" si="11">O140*H140</f>
        <v>0</v>
      </c>
      <c r="Q140" s="166">
        <v>0</v>
      </c>
      <c r="R140" s="166">
        <f t="shared" ref="R140:R149" si="12">Q140*H140</f>
        <v>0</v>
      </c>
      <c r="S140" s="166">
        <v>0</v>
      </c>
      <c r="T140" s="167">
        <f t="shared" ref="T140:T149" si="13"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249</v>
      </c>
      <c r="AT140" s="168" t="s">
        <v>168</v>
      </c>
      <c r="AU140" s="168" t="s">
        <v>88</v>
      </c>
      <c r="AY140" s="18" t="s">
        <v>166</v>
      </c>
      <c r="BE140" s="169">
        <f t="shared" ref="BE140:BE149" si="14">IF(N140="základná",J140,0)</f>
        <v>0</v>
      </c>
      <c r="BF140" s="169">
        <f t="shared" ref="BF140:BF149" si="15">IF(N140="znížená",J140,0)</f>
        <v>0</v>
      </c>
      <c r="BG140" s="169">
        <f t="shared" ref="BG140:BG149" si="16">IF(N140="zákl. prenesená",J140,0)</f>
        <v>0</v>
      </c>
      <c r="BH140" s="169">
        <f t="shared" ref="BH140:BH149" si="17">IF(N140="zníž. prenesená",J140,0)</f>
        <v>0</v>
      </c>
      <c r="BI140" s="169">
        <f t="shared" ref="BI140:BI149" si="18">IF(N140="nulová",J140,0)</f>
        <v>0</v>
      </c>
      <c r="BJ140" s="18" t="s">
        <v>88</v>
      </c>
      <c r="BK140" s="170">
        <f t="shared" ref="BK140:BK149" si="19">ROUND(I140*H140,3)</f>
        <v>0</v>
      </c>
      <c r="BL140" s="18" t="s">
        <v>249</v>
      </c>
      <c r="BM140" s="168" t="s">
        <v>1589</v>
      </c>
    </row>
    <row r="141" spans="1:65" s="2" customFormat="1" ht="21.75" customHeight="1">
      <c r="A141" s="33"/>
      <c r="B141" s="156"/>
      <c r="C141" s="157" t="s">
        <v>224</v>
      </c>
      <c r="D141" s="157" t="s">
        <v>168</v>
      </c>
      <c r="E141" s="158" t="s">
        <v>1590</v>
      </c>
      <c r="F141" s="159" t="s">
        <v>1591</v>
      </c>
      <c r="G141" s="160" t="s">
        <v>215</v>
      </c>
      <c r="H141" s="161">
        <v>15.2</v>
      </c>
      <c r="I141" s="162"/>
      <c r="J141" s="161">
        <f t="shared" si="10"/>
        <v>0</v>
      </c>
      <c r="K141" s="163"/>
      <c r="L141" s="34"/>
      <c r="M141" s="164" t="s">
        <v>1</v>
      </c>
      <c r="N141" s="165" t="s">
        <v>42</v>
      </c>
      <c r="O141" s="62"/>
      <c r="P141" s="166">
        <f t="shared" si="11"/>
        <v>0</v>
      </c>
      <c r="Q141" s="166">
        <v>0</v>
      </c>
      <c r="R141" s="166">
        <f t="shared" si="12"/>
        <v>0</v>
      </c>
      <c r="S141" s="166">
        <v>0</v>
      </c>
      <c r="T141" s="167">
        <f t="shared" si="1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249</v>
      </c>
      <c r="AT141" s="168" t="s">
        <v>168</v>
      </c>
      <c r="AU141" s="168" t="s">
        <v>88</v>
      </c>
      <c r="AY141" s="18" t="s">
        <v>166</v>
      </c>
      <c r="BE141" s="169">
        <f t="shared" si="14"/>
        <v>0</v>
      </c>
      <c r="BF141" s="169">
        <f t="shared" si="15"/>
        <v>0</v>
      </c>
      <c r="BG141" s="169">
        <f t="shared" si="16"/>
        <v>0</v>
      </c>
      <c r="BH141" s="169">
        <f t="shared" si="17"/>
        <v>0</v>
      </c>
      <c r="BI141" s="169">
        <f t="shared" si="18"/>
        <v>0</v>
      </c>
      <c r="BJ141" s="18" t="s">
        <v>88</v>
      </c>
      <c r="BK141" s="170">
        <f t="shared" si="19"/>
        <v>0</v>
      </c>
      <c r="BL141" s="18" t="s">
        <v>249</v>
      </c>
      <c r="BM141" s="168" t="s">
        <v>1592</v>
      </c>
    </row>
    <row r="142" spans="1:65" s="2" customFormat="1" ht="21.75" customHeight="1">
      <c r="A142" s="33"/>
      <c r="B142" s="156"/>
      <c r="C142" s="157" t="s">
        <v>228</v>
      </c>
      <c r="D142" s="157" t="s">
        <v>168</v>
      </c>
      <c r="E142" s="158" t="s">
        <v>1593</v>
      </c>
      <c r="F142" s="159" t="s">
        <v>1594</v>
      </c>
      <c r="G142" s="160" t="s">
        <v>215</v>
      </c>
      <c r="H142" s="161">
        <v>10.199999999999999</v>
      </c>
      <c r="I142" s="162"/>
      <c r="J142" s="161">
        <f t="shared" si="10"/>
        <v>0</v>
      </c>
      <c r="K142" s="163"/>
      <c r="L142" s="34"/>
      <c r="M142" s="164" t="s">
        <v>1</v>
      </c>
      <c r="N142" s="165" t="s">
        <v>42</v>
      </c>
      <c r="O142" s="62"/>
      <c r="P142" s="166">
        <f t="shared" si="11"/>
        <v>0</v>
      </c>
      <c r="Q142" s="166">
        <v>0</v>
      </c>
      <c r="R142" s="166">
        <f t="shared" si="12"/>
        <v>0</v>
      </c>
      <c r="S142" s="166">
        <v>0</v>
      </c>
      <c r="T142" s="167">
        <f t="shared" si="1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249</v>
      </c>
      <c r="AT142" s="168" t="s">
        <v>168</v>
      </c>
      <c r="AU142" s="168" t="s">
        <v>88</v>
      </c>
      <c r="AY142" s="18" t="s">
        <v>166</v>
      </c>
      <c r="BE142" s="169">
        <f t="shared" si="14"/>
        <v>0</v>
      </c>
      <c r="BF142" s="169">
        <f t="shared" si="15"/>
        <v>0</v>
      </c>
      <c r="BG142" s="169">
        <f t="shared" si="16"/>
        <v>0</v>
      </c>
      <c r="BH142" s="169">
        <f t="shared" si="17"/>
        <v>0</v>
      </c>
      <c r="BI142" s="169">
        <f t="shared" si="18"/>
        <v>0</v>
      </c>
      <c r="BJ142" s="18" t="s">
        <v>88</v>
      </c>
      <c r="BK142" s="170">
        <f t="shared" si="19"/>
        <v>0</v>
      </c>
      <c r="BL142" s="18" t="s">
        <v>249</v>
      </c>
      <c r="BM142" s="168" t="s">
        <v>1595</v>
      </c>
    </row>
    <row r="143" spans="1:65" s="2" customFormat="1" ht="21.75" customHeight="1">
      <c r="A143" s="33"/>
      <c r="B143" s="156"/>
      <c r="C143" s="157" t="s">
        <v>233</v>
      </c>
      <c r="D143" s="157" t="s">
        <v>168</v>
      </c>
      <c r="E143" s="158" t="s">
        <v>1596</v>
      </c>
      <c r="F143" s="159" t="s">
        <v>1597</v>
      </c>
      <c r="G143" s="160" t="s">
        <v>215</v>
      </c>
      <c r="H143" s="161">
        <v>18.5</v>
      </c>
      <c r="I143" s="162"/>
      <c r="J143" s="161">
        <f t="shared" si="10"/>
        <v>0</v>
      </c>
      <c r="K143" s="163"/>
      <c r="L143" s="34"/>
      <c r="M143" s="164" t="s">
        <v>1</v>
      </c>
      <c r="N143" s="165" t="s">
        <v>42</v>
      </c>
      <c r="O143" s="62"/>
      <c r="P143" s="166">
        <f t="shared" si="11"/>
        <v>0</v>
      </c>
      <c r="Q143" s="166">
        <v>0</v>
      </c>
      <c r="R143" s="166">
        <f t="shared" si="12"/>
        <v>0</v>
      </c>
      <c r="S143" s="166">
        <v>0</v>
      </c>
      <c r="T143" s="167">
        <f t="shared" si="1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249</v>
      </c>
      <c r="AT143" s="168" t="s">
        <v>168</v>
      </c>
      <c r="AU143" s="168" t="s">
        <v>88</v>
      </c>
      <c r="AY143" s="18" t="s">
        <v>166</v>
      </c>
      <c r="BE143" s="169">
        <f t="shared" si="14"/>
        <v>0</v>
      </c>
      <c r="BF143" s="169">
        <f t="shared" si="15"/>
        <v>0</v>
      </c>
      <c r="BG143" s="169">
        <f t="shared" si="16"/>
        <v>0</v>
      </c>
      <c r="BH143" s="169">
        <f t="shared" si="17"/>
        <v>0</v>
      </c>
      <c r="BI143" s="169">
        <f t="shared" si="18"/>
        <v>0</v>
      </c>
      <c r="BJ143" s="18" t="s">
        <v>88</v>
      </c>
      <c r="BK143" s="170">
        <f t="shared" si="19"/>
        <v>0</v>
      </c>
      <c r="BL143" s="18" t="s">
        <v>249</v>
      </c>
      <c r="BM143" s="168" t="s">
        <v>1598</v>
      </c>
    </row>
    <row r="144" spans="1:65" s="2" customFormat="1" ht="21.75" customHeight="1">
      <c r="A144" s="33"/>
      <c r="B144" s="156"/>
      <c r="C144" s="157" t="s">
        <v>240</v>
      </c>
      <c r="D144" s="157" t="s">
        <v>168</v>
      </c>
      <c r="E144" s="158" t="s">
        <v>1599</v>
      </c>
      <c r="F144" s="159" t="s">
        <v>1600</v>
      </c>
      <c r="G144" s="160" t="s">
        <v>215</v>
      </c>
      <c r="H144" s="161">
        <v>2</v>
      </c>
      <c r="I144" s="162"/>
      <c r="J144" s="161">
        <f t="shared" si="10"/>
        <v>0</v>
      </c>
      <c r="K144" s="163"/>
      <c r="L144" s="34"/>
      <c r="M144" s="164" t="s">
        <v>1</v>
      </c>
      <c r="N144" s="165" t="s">
        <v>42</v>
      </c>
      <c r="O144" s="62"/>
      <c r="P144" s="166">
        <f t="shared" si="11"/>
        <v>0</v>
      </c>
      <c r="Q144" s="166">
        <v>0</v>
      </c>
      <c r="R144" s="166">
        <f t="shared" si="12"/>
        <v>0</v>
      </c>
      <c r="S144" s="166">
        <v>0</v>
      </c>
      <c r="T144" s="167">
        <f t="shared" si="1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249</v>
      </c>
      <c r="AT144" s="168" t="s">
        <v>168</v>
      </c>
      <c r="AU144" s="168" t="s">
        <v>88</v>
      </c>
      <c r="AY144" s="18" t="s">
        <v>166</v>
      </c>
      <c r="BE144" s="169">
        <f t="shared" si="14"/>
        <v>0</v>
      </c>
      <c r="BF144" s="169">
        <f t="shared" si="15"/>
        <v>0</v>
      </c>
      <c r="BG144" s="169">
        <f t="shared" si="16"/>
        <v>0</v>
      </c>
      <c r="BH144" s="169">
        <f t="shared" si="17"/>
        <v>0</v>
      </c>
      <c r="BI144" s="169">
        <f t="shared" si="18"/>
        <v>0</v>
      </c>
      <c r="BJ144" s="18" t="s">
        <v>88</v>
      </c>
      <c r="BK144" s="170">
        <f t="shared" si="19"/>
        <v>0</v>
      </c>
      <c r="BL144" s="18" t="s">
        <v>249</v>
      </c>
      <c r="BM144" s="168" t="s">
        <v>1601</v>
      </c>
    </row>
    <row r="145" spans="1:65" s="2" customFormat="1" ht="21.75" customHeight="1">
      <c r="A145" s="33"/>
      <c r="B145" s="156"/>
      <c r="C145" s="157" t="s">
        <v>245</v>
      </c>
      <c r="D145" s="157" t="s">
        <v>168</v>
      </c>
      <c r="E145" s="158" t="s">
        <v>1602</v>
      </c>
      <c r="F145" s="159" t="s">
        <v>1603</v>
      </c>
      <c r="G145" s="160" t="s">
        <v>215</v>
      </c>
      <c r="H145" s="161">
        <v>4.8</v>
      </c>
      <c r="I145" s="162"/>
      <c r="J145" s="161">
        <f t="shared" si="10"/>
        <v>0</v>
      </c>
      <c r="K145" s="163"/>
      <c r="L145" s="34"/>
      <c r="M145" s="164" t="s">
        <v>1</v>
      </c>
      <c r="N145" s="165" t="s">
        <v>42</v>
      </c>
      <c r="O145" s="62"/>
      <c r="P145" s="166">
        <f t="shared" si="11"/>
        <v>0</v>
      </c>
      <c r="Q145" s="166">
        <v>0</v>
      </c>
      <c r="R145" s="166">
        <f t="shared" si="12"/>
        <v>0</v>
      </c>
      <c r="S145" s="166">
        <v>0</v>
      </c>
      <c r="T145" s="167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249</v>
      </c>
      <c r="AT145" s="168" t="s">
        <v>168</v>
      </c>
      <c r="AU145" s="168" t="s">
        <v>88</v>
      </c>
      <c r="AY145" s="18" t="s">
        <v>166</v>
      </c>
      <c r="BE145" s="169">
        <f t="shared" si="14"/>
        <v>0</v>
      </c>
      <c r="BF145" s="169">
        <f t="shared" si="15"/>
        <v>0</v>
      </c>
      <c r="BG145" s="169">
        <f t="shared" si="16"/>
        <v>0</v>
      </c>
      <c r="BH145" s="169">
        <f t="shared" si="17"/>
        <v>0</v>
      </c>
      <c r="BI145" s="169">
        <f t="shared" si="18"/>
        <v>0</v>
      </c>
      <c r="BJ145" s="18" t="s">
        <v>88</v>
      </c>
      <c r="BK145" s="170">
        <f t="shared" si="19"/>
        <v>0</v>
      </c>
      <c r="BL145" s="18" t="s">
        <v>249</v>
      </c>
      <c r="BM145" s="168" t="s">
        <v>1604</v>
      </c>
    </row>
    <row r="146" spans="1:65" s="2" customFormat="1" ht="16.5" customHeight="1">
      <c r="A146" s="33"/>
      <c r="B146" s="156"/>
      <c r="C146" s="180" t="s">
        <v>249</v>
      </c>
      <c r="D146" s="180" t="s">
        <v>200</v>
      </c>
      <c r="E146" s="181" t="s">
        <v>1605</v>
      </c>
      <c r="F146" s="182" t="s">
        <v>1606</v>
      </c>
      <c r="G146" s="183" t="s">
        <v>1607</v>
      </c>
      <c r="H146" s="184">
        <v>1</v>
      </c>
      <c r="I146" s="185"/>
      <c r="J146" s="184">
        <f t="shared" si="10"/>
        <v>0</v>
      </c>
      <c r="K146" s="186"/>
      <c r="L146" s="187"/>
      <c r="M146" s="188" t="s">
        <v>1</v>
      </c>
      <c r="N146" s="189" t="s">
        <v>42</v>
      </c>
      <c r="O146" s="62"/>
      <c r="P146" s="166">
        <f t="shared" si="11"/>
        <v>0</v>
      </c>
      <c r="Q146" s="166">
        <v>0</v>
      </c>
      <c r="R146" s="166">
        <f t="shared" si="12"/>
        <v>0</v>
      </c>
      <c r="S146" s="166">
        <v>0</v>
      </c>
      <c r="T146" s="167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408</v>
      </c>
      <c r="AT146" s="168" t="s">
        <v>200</v>
      </c>
      <c r="AU146" s="168" t="s">
        <v>88</v>
      </c>
      <c r="AY146" s="18" t="s">
        <v>166</v>
      </c>
      <c r="BE146" s="169">
        <f t="shared" si="14"/>
        <v>0</v>
      </c>
      <c r="BF146" s="169">
        <f t="shared" si="15"/>
        <v>0</v>
      </c>
      <c r="BG146" s="169">
        <f t="shared" si="16"/>
        <v>0</v>
      </c>
      <c r="BH146" s="169">
        <f t="shared" si="17"/>
        <v>0</v>
      </c>
      <c r="BI146" s="169">
        <f t="shared" si="18"/>
        <v>0</v>
      </c>
      <c r="BJ146" s="18" t="s">
        <v>88</v>
      </c>
      <c r="BK146" s="170">
        <f t="shared" si="19"/>
        <v>0</v>
      </c>
      <c r="BL146" s="18" t="s">
        <v>249</v>
      </c>
      <c r="BM146" s="168" t="s">
        <v>1608</v>
      </c>
    </row>
    <row r="147" spans="1:65" s="2" customFormat="1" ht="24.2" customHeight="1">
      <c r="A147" s="33"/>
      <c r="B147" s="156"/>
      <c r="C147" s="180" t="s">
        <v>254</v>
      </c>
      <c r="D147" s="180" t="s">
        <v>200</v>
      </c>
      <c r="E147" s="181" t="s">
        <v>1609</v>
      </c>
      <c r="F147" s="182" t="s">
        <v>1610</v>
      </c>
      <c r="G147" s="183" t="s">
        <v>912</v>
      </c>
      <c r="H147" s="184">
        <v>1</v>
      </c>
      <c r="I147" s="185"/>
      <c r="J147" s="184">
        <f t="shared" si="10"/>
        <v>0</v>
      </c>
      <c r="K147" s="186"/>
      <c r="L147" s="187"/>
      <c r="M147" s="188" t="s">
        <v>1</v>
      </c>
      <c r="N147" s="189" t="s">
        <v>42</v>
      </c>
      <c r="O147" s="62"/>
      <c r="P147" s="166">
        <f t="shared" si="11"/>
        <v>0</v>
      </c>
      <c r="Q147" s="166">
        <v>0</v>
      </c>
      <c r="R147" s="166">
        <f t="shared" si="12"/>
        <v>0</v>
      </c>
      <c r="S147" s="166">
        <v>0</v>
      </c>
      <c r="T147" s="167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408</v>
      </c>
      <c r="AT147" s="168" t="s">
        <v>200</v>
      </c>
      <c r="AU147" s="168" t="s">
        <v>88</v>
      </c>
      <c r="AY147" s="18" t="s">
        <v>166</v>
      </c>
      <c r="BE147" s="169">
        <f t="shared" si="14"/>
        <v>0</v>
      </c>
      <c r="BF147" s="169">
        <f t="shared" si="15"/>
        <v>0</v>
      </c>
      <c r="BG147" s="169">
        <f t="shared" si="16"/>
        <v>0</v>
      </c>
      <c r="BH147" s="169">
        <f t="shared" si="17"/>
        <v>0</v>
      </c>
      <c r="BI147" s="169">
        <f t="shared" si="18"/>
        <v>0</v>
      </c>
      <c r="BJ147" s="18" t="s">
        <v>88</v>
      </c>
      <c r="BK147" s="170">
        <f t="shared" si="19"/>
        <v>0</v>
      </c>
      <c r="BL147" s="18" t="s">
        <v>249</v>
      </c>
      <c r="BM147" s="168" t="s">
        <v>1611</v>
      </c>
    </row>
    <row r="148" spans="1:65" s="2" customFormat="1" ht="24.2" customHeight="1">
      <c r="A148" s="33"/>
      <c r="B148" s="156"/>
      <c r="C148" s="157" t="s">
        <v>260</v>
      </c>
      <c r="D148" s="157" t="s">
        <v>168</v>
      </c>
      <c r="E148" s="158" t="s">
        <v>1612</v>
      </c>
      <c r="F148" s="159" t="s">
        <v>1613</v>
      </c>
      <c r="G148" s="160" t="s">
        <v>215</v>
      </c>
      <c r="H148" s="161">
        <v>70</v>
      </c>
      <c r="I148" s="162"/>
      <c r="J148" s="161">
        <f t="shared" si="10"/>
        <v>0</v>
      </c>
      <c r="K148" s="163"/>
      <c r="L148" s="34"/>
      <c r="M148" s="164" t="s">
        <v>1</v>
      </c>
      <c r="N148" s="165" t="s">
        <v>42</v>
      </c>
      <c r="O148" s="62"/>
      <c r="P148" s="166">
        <f t="shared" si="11"/>
        <v>0</v>
      </c>
      <c r="Q148" s="166">
        <v>0</v>
      </c>
      <c r="R148" s="166">
        <f t="shared" si="12"/>
        <v>0</v>
      </c>
      <c r="S148" s="166">
        <v>0</v>
      </c>
      <c r="T148" s="167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249</v>
      </c>
      <c r="AT148" s="168" t="s">
        <v>168</v>
      </c>
      <c r="AU148" s="168" t="s">
        <v>88</v>
      </c>
      <c r="AY148" s="18" t="s">
        <v>166</v>
      </c>
      <c r="BE148" s="169">
        <f t="shared" si="14"/>
        <v>0</v>
      </c>
      <c r="BF148" s="169">
        <f t="shared" si="15"/>
        <v>0</v>
      </c>
      <c r="BG148" s="169">
        <f t="shared" si="16"/>
        <v>0</v>
      </c>
      <c r="BH148" s="169">
        <f t="shared" si="17"/>
        <v>0</v>
      </c>
      <c r="BI148" s="169">
        <f t="shared" si="18"/>
        <v>0</v>
      </c>
      <c r="BJ148" s="18" t="s">
        <v>88</v>
      </c>
      <c r="BK148" s="170">
        <f t="shared" si="19"/>
        <v>0</v>
      </c>
      <c r="BL148" s="18" t="s">
        <v>249</v>
      </c>
      <c r="BM148" s="168" t="s">
        <v>1614</v>
      </c>
    </row>
    <row r="149" spans="1:65" s="2" customFormat="1" ht="24.2" customHeight="1">
      <c r="A149" s="33"/>
      <c r="B149" s="156"/>
      <c r="C149" s="157" t="s">
        <v>355</v>
      </c>
      <c r="D149" s="157" t="s">
        <v>168</v>
      </c>
      <c r="E149" s="158" t="s">
        <v>1615</v>
      </c>
      <c r="F149" s="159" t="s">
        <v>1616</v>
      </c>
      <c r="G149" s="160" t="s">
        <v>477</v>
      </c>
      <c r="H149" s="162"/>
      <c r="I149" s="162"/>
      <c r="J149" s="161">
        <f t="shared" si="10"/>
        <v>0</v>
      </c>
      <c r="K149" s="163"/>
      <c r="L149" s="34"/>
      <c r="M149" s="164" t="s">
        <v>1</v>
      </c>
      <c r="N149" s="165" t="s">
        <v>42</v>
      </c>
      <c r="O149" s="62"/>
      <c r="P149" s="166">
        <f t="shared" si="11"/>
        <v>0</v>
      </c>
      <c r="Q149" s="166">
        <v>0</v>
      </c>
      <c r="R149" s="166">
        <f t="shared" si="12"/>
        <v>0</v>
      </c>
      <c r="S149" s="166">
        <v>0</v>
      </c>
      <c r="T149" s="167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249</v>
      </c>
      <c r="AT149" s="168" t="s">
        <v>168</v>
      </c>
      <c r="AU149" s="168" t="s">
        <v>88</v>
      </c>
      <c r="AY149" s="18" t="s">
        <v>166</v>
      </c>
      <c r="BE149" s="169">
        <f t="shared" si="14"/>
        <v>0</v>
      </c>
      <c r="BF149" s="169">
        <f t="shared" si="15"/>
        <v>0</v>
      </c>
      <c r="BG149" s="169">
        <f t="shared" si="16"/>
        <v>0</v>
      </c>
      <c r="BH149" s="169">
        <f t="shared" si="17"/>
        <v>0</v>
      </c>
      <c r="BI149" s="169">
        <f t="shared" si="18"/>
        <v>0</v>
      </c>
      <c r="BJ149" s="18" t="s">
        <v>88</v>
      </c>
      <c r="BK149" s="170">
        <f t="shared" si="19"/>
        <v>0</v>
      </c>
      <c r="BL149" s="18" t="s">
        <v>249</v>
      </c>
      <c r="BM149" s="168" t="s">
        <v>1617</v>
      </c>
    </row>
    <row r="150" spans="1:65" s="12" customFormat="1" ht="22.9" customHeight="1">
      <c r="B150" s="143"/>
      <c r="D150" s="144" t="s">
        <v>75</v>
      </c>
      <c r="E150" s="154" t="s">
        <v>1618</v>
      </c>
      <c r="F150" s="154" t="s">
        <v>1619</v>
      </c>
      <c r="I150" s="146"/>
      <c r="J150" s="155">
        <f>BK150</f>
        <v>0</v>
      </c>
      <c r="L150" s="143"/>
      <c r="M150" s="148"/>
      <c r="N150" s="149"/>
      <c r="O150" s="149"/>
      <c r="P150" s="150">
        <f>SUM(P151:P162)</f>
        <v>0</v>
      </c>
      <c r="Q150" s="149"/>
      <c r="R150" s="150">
        <f>SUM(R151:R162)</f>
        <v>0</v>
      </c>
      <c r="S150" s="149"/>
      <c r="T150" s="151">
        <f>SUM(T151:T162)</f>
        <v>0</v>
      </c>
      <c r="AR150" s="144" t="s">
        <v>88</v>
      </c>
      <c r="AT150" s="152" t="s">
        <v>75</v>
      </c>
      <c r="AU150" s="152" t="s">
        <v>83</v>
      </c>
      <c r="AY150" s="144" t="s">
        <v>166</v>
      </c>
      <c r="BK150" s="153">
        <f>SUM(BK151:BK162)</f>
        <v>0</v>
      </c>
    </row>
    <row r="151" spans="1:65" s="2" customFormat="1" ht="24.2" customHeight="1">
      <c r="A151" s="33"/>
      <c r="B151" s="156"/>
      <c r="C151" s="157" t="s">
        <v>7</v>
      </c>
      <c r="D151" s="157" t="s">
        <v>168</v>
      </c>
      <c r="E151" s="158" t="s">
        <v>1620</v>
      </c>
      <c r="F151" s="159" t="s">
        <v>1621</v>
      </c>
      <c r="G151" s="160" t="s">
        <v>215</v>
      </c>
      <c r="H151" s="161">
        <v>104.6</v>
      </c>
      <c r="I151" s="162"/>
      <c r="J151" s="161">
        <f t="shared" ref="J151:J162" si="20">ROUND(I151*H151,3)</f>
        <v>0</v>
      </c>
      <c r="K151" s="163"/>
      <c r="L151" s="34"/>
      <c r="M151" s="164" t="s">
        <v>1</v>
      </c>
      <c r="N151" s="165" t="s">
        <v>42</v>
      </c>
      <c r="O151" s="62"/>
      <c r="P151" s="166">
        <f t="shared" ref="P151:P162" si="21">O151*H151</f>
        <v>0</v>
      </c>
      <c r="Q151" s="166">
        <v>0</v>
      </c>
      <c r="R151" s="166">
        <f t="shared" ref="R151:R162" si="22">Q151*H151</f>
        <v>0</v>
      </c>
      <c r="S151" s="166">
        <v>0</v>
      </c>
      <c r="T151" s="167">
        <f t="shared" ref="T151:T162" si="23"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249</v>
      </c>
      <c r="AT151" s="168" t="s">
        <v>168</v>
      </c>
      <c r="AU151" s="168" t="s">
        <v>88</v>
      </c>
      <c r="AY151" s="18" t="s">
        <v>166</v>
      </c>
      <c r="BE151" s="169">
        <f t="shared" ref="BE151:BE162" si="24">IF(N151="základná",J151,0)</f>
        <v>0</v>
      </c>
      <c r="BF151" s="169">
        <f t="shared" ref="BF151:BF162" si="25">IF(N151="znížená",J151,0)</f>
        <v>0</v>
      </c>
      <c r="BG151" s="169">
        <f t="shared" ref="BG151:BG162" si="26">IF(N151="zákl. prenesená",J151,0)</f>
        <v>0</v>
      </c>
      <c r="BH151" s="169">
        <f t="shared" ref="BH151:BH162" si="27">IF(N151="zníž. prenesená",J151,0)</f>
        <v>0</v>
      </c>
      <c r="BI151" s="169">
        <f t="shared" ref="BI151:BI162" si="28">IF(N151="nulová",J151,0)</f>
        <v>0</v>
      </c>
      <c r="BJ151" s="18" t="s">
        <v>88</v>
      </c>
      <c r="BK151" s="170">
        <f t="shared" ref="BK151:BK162" si="29">ROUND(I151*H151,3)</f>
        <v>0</v>
      </c>
      <c r="BL151" s="18" t="s">
        <v>249</v>
      </c>
      <c r="BM151" s="168" t="s">
        <v>1622</v>
      </c>
    </row>
    <row r="152" spans="1:65" s="2" customFormat="1" ht="24.2" customHeight="1">
      <c r="A152" s="33"/>
      <c r="B152" s="156"/>
      <c r="C152" s="157" t="s">
        <v>364</v>
      </c>
      <c r="D152" s="157" t="s">
        <v>168</v>
      </c>
      <c r="E152" s="158" t="s">
        <v>1623</v>
      </c>
      <c r="F152" s="159" t="s">
        <v>1624</v>
      </c>
      <c r="G152" s="160" t="s">
        <v>215</v>
      </c>
      <c r="H152" s="161">
        <v>70.599999999999994</v>
      </c>
      <c r="I152" s="162"/>
      <c r="J152" s="161">
        <f t="shared" si="20"/>
        <v>0</v>
      </c>
      <c r="K152" s="163"/>
      <c r="L152" s="34"/>
      <c r="M152" s="164" t="s">
        <v>1</v>
      </c>
      <c r="N152" s="165" t="s">
        <v>42</v>
      </c>
      <c r="O152" s="62"/>
      <c r="P152" s="166">
        <f t="shared" si="21"/>
        <v>0</v>
      </c>
      <c r="Q152" s="166">
        <v>0</v>
      </c>
      <c r="R152" s="166">
        <f t="shared" si="22"/>
        <v>0</v>
      </c>
      <c r="S152" s="166">
        <v>0</v>
      </c>
      <c r="T152" s="167">
        <f t="shared" si="2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249</v>
      </c>
      <c r="AT152" s="168" t="s">
        <v>168</v>
      </c>
      <c r="AU152" s="168" t="s">
        <v>88</v>
      </c>
      <c r="AY152" s="18" t="s">
        <v>166</v>
      </c>
      <c r="BE152" s="169">
        <f t="shared" si="24"/>
        <v>0</v>
      </c>
      <c r="BF152" s="169">
        <f t="shared" si="25"/>
        <v>0</v>
      </c>
      <c r="BG152" s="169">
        <f t="shared" si="26"/>
        <v>0</v>
      </c>
      <c r="BH152" s="169">
        <f t="shared" si="27"/>
        <v>0</v>
      </c>
      <c r="BI152" s="169">
        <f t="shared" si="28"/>
        <v>0</v>
      </c>
      <c r="BJ152" s="18" t="s">
        <v>88</v>
      </c>
      <c r="BK152" s="170">
        <f t="shared" si="29"/>
        <v>0</v>
      </c>
      <c r="BL152" s="18" t="s">
        <v>249</v>
      </c>
      <c r="BM152" s="168" t="s">
        <v>1625</v>
      </c>
    </row>
    <row r="153" spans="1:65" s="2" customFormat="1" ht="24.2" customHeight="1">
      <c r="A153" s="33"/>
      <c r="B153" s="156"/>
      <c r="C153" s="157" t="s">
        <v>375</v>
      </c>
      <c r="D153" s="157" t="s">
        <v>168</v>
      </c>
      <c r="E153" s="158" t="s">
        <v>1626</v>
      </c>
      <c r="F153" s="159" t="s">
        <v>1627</v>
      </c>
      <c r="G153" s="160" t="s">
        <v>215</v>
      </c>
      <c r="H153" s="161">
        <v>19.7</v>
      </c>
      <c r="I153" s="162"/>
      <c r="J153" s="161">
        <f t="shared" si="20"/>
        <v>0</v>
      </c>
      <c r="K153" s="163"/>
      <c r="L153" s="34"/>
      <c r="M153" s="164" t="s">
        <v>1</v>
      </c>
      <c r="N153" s="165" t="s">
        <v>42</v>
      </c>
      <c r="O153" s="62"/>
      <c r="P153" s="166">
        <f t="shared" si="21"/>
        <v>0</v>
      </c>
      <c r="Q153" s="166">
        <v>0</v>
      </c>
      <c r="R153" s="166">
        <f t="shared" si="22"/>
        <v>0</v>
      </c>
      <c r="S153" s="166">
        <v>0</v>
      </c>
      <c r="T153" s="167">
        <f t="shared" si="2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249</v>
      </c>
      <c r="AT153" s="168" t="s">
        <v>168</v>
      </c>
      <c r="AU153" s="168" t="s">
        <v>88</v>
      </c>
      <c r="AY153" s="18" t="s">
        <v>166</v>
      </c>
      <c r="BE153" s="169">
        <f t="shared" si="24"/>
        <v>0</v>
      </c>
      <c r="BF153" s="169">
        <f t="shared" si="25"/>
        <v>0</v>
      </c>
      <c r="BG153" s="169">
        <f t="shared" si="26"/>
        <v>0</v>
      </c>
      <c r="BH153" s="169">
        <f t="shared" si="27"/>
        <v>0</v>
      </c>
      <c r="BI153" s="169">
        <f t="shared" si="28"/>
        <v>0</v>
      </c>
      <c r="BJ153" s="18" t="s">
        <v>88</v>
      </c>
      <c r="BK153" s="170">
        <f t="shared" si="29"/>
        <v>0</v>
      </c>
      <c r="BL153" s="18" t="s">
        <v>249</v>
      </c>
      <c r="BM153" s="168" t="s">
        <v>1628</v>
      </c>
    </row>
    <row r="154" spans="1:65" s="2" customFormat="1" ht="24.2" customHeight="1">
      <c r="A154" s="33"/>
      <c r="B154" s="156"/>
      <c r="C154" s="157" t="s">
        <v>380</v>
      </c>
      <c r="D154" s="157" t="s">
        <v>168</v>
      </c>
      <c r="E154" s="158" t="s">
        <v>1629</v>
      </c>
      <c r="F154" s="159" t="s">
        <v>1630</v>
      </c>
      <c r="G154" s="160" t="s">
        <v>215</v>
      </c>
      <c r="H154" s="161">
        <v>10.7</v>
      </c>
      <c r="I154" s="162"/>
      <c r="J154" s="161">
        <f t="shared" si="20"/>
        <v>0</v>
      </c>
      <c r="K154" s="163"/>
      <c r="L154" s="34"/>
      <c r="M154" s="164" t="s">
        <v>1</v>
      </c>
      <c r="N154" s="165" t="s">
        <v>42</v>
      </c>
      <c r="O154" s="62"/>
      <c r="P154" s="166">
        <f t="shared" si="21"/>
        <v>0</v>
      </c>
      <c r="Q154" s="166">
        <v>0</v>
      </c>
      <c r="R154" s="166">
        <f t="shared" si="22"/>
        <v>0</v>
      </c>
      <c r="S154" s="166">
        <v>0</v>
      </c>
      <c r="T154" s="167">
        <f t="shared" si="2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249</v>
      </c>
      <c r="AT154" s="168" t="s">
        <v>168</v>
      </c>
      <c r="AU154" s="168" t="s">
        <v>88</v>
      </c>
      <c r="AY154" s="18" t="s">
        <v>166</v>
      </c>
      <c r="BE154" s="169">
        <f t="shared" si="24"/>
        <v>0</v>
      </c>
      <c r="BF154" s="169">
        <f t="shared" si="25"/>
        <v>0</v>
      </c>
      <c r="BG154" s="169">
        <f t="shared" si="26"/>
        <v>0</v>
      </c>
      <c r="BH154" s="169">
        <f t="shared" si="27"/>
        <v>0</v>
      </c>
      <c r="BI154" s="169">
        <f t="shared" si="28"/>
        <v>0</v>
      </c>
      <c r="BJ154" s="18" t="s">
        <v>88</v>
      </c>
      <c r="BK154" s="170">
        <f t="shared" si="29"/>
        <v>0</v>
      </c>
      <c r="BL154" s="18" t="s">
        <v>249</v>
      </c>
      <c r="BM154" s="168" t="s">
        <v>1631</v>
      </c>
    </row>
    <row r="155" spans="1:65" s="2" customFormat="1" ht="24.2" customHeight="1">
      <c r="A155" s="33"/>
      <c r="B155" s="156"/>
      <c r="C155" s="157" t="s">
        <v>384</v>
      </c>
      <c r="D155" s="157" t="s">
        <v>168</v>
      </c>
      <c r="E155" s="158" t="s">
        <v>1632</v>
      </c>
      <c r="F155" s="159" t="s">
        <v>1633</v>
      </c>
      <c r="G155" s="160" t="s">
        <v>221</v>
      </c>
      <c r="H155" s="161">
        <v>2</v>
      </c>
      <c r="I155" s="162"/>
      <c r="J155" s="161">
        <f t="shared" si="20"/>
        <v>0</v>
      </c>
      <c r="K155" s="163"/>
      <c r="L155" s="34"/>
      <c r="M155" s="164" t="s">
        <v>1</v>
      </c>
      <c r="N155" s="165" t="s">
        <v>42</v>
      </c>
      <c r="O155" s="62"/>
      <c r="P155" s="166">
        <f t="shared" si="21"/>
        <v>0</v>
      </c>
      <c r="Q155" s="166">
        <v>0</v>
      </c>
      <c r="R155" s="166">
        <f t="shared" si="22"/>
        <v>0</v>
      </c>
      <c r="S155" s="166">
        <v>0</v>
      </c>
      <c r="T155" s="167">
        <f t="shared" si="2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249</v>
      </c>
      <c r="AT155" s="168" t="s">
        <v>168</v>
      </c>
      <c r="AU155" s="168" t="s">
        <v>88</v>
      </c>
      <c r="AY155" s="18" t="s">
        <v>166</v>
      </c>
      <c r="BE155" s="169">
        <f t="shared" si="24"/>
        <v>0</v>
      </c>
      <c r="BF155" s="169">
        <f t="shared" si="25"/>
        <v>0</v>
      </c>
      <c r="BG155" s="169">
        <f t="shared" si="26"/>
        <v>0</v>
      </c>
      <c r="BH155" s="169">
        <f t="shared" si="27"/>
        <v>0</v>
      </c>
      <c r="BI155" s="169">
        <f t="shared" si="28"/>
        <v>0</v>
      </c>
      <c r="BJ155" s="18" t="s">
        <v>88</v>
      </c>
      <c r="BK155" s="170">
        <f t="shared" si="29"/>
        <v>0</v>
      </c>
      <c r="BL155" s="18" t="s">
        <v>249</v>
      </c>
      <c r="BM155" s="168" t="s">
        <v>1634</v>
      </c>
    </row>
    <row r="156" spans="1:65" s="2" customFormat="1" ht="24.2" customHeight="1">
      <c r="A156" s="33"/>
      <c r="B156" s="156"/>
      <c r="C156" s="180" t="s">
        <v>390</v>
      </c>
      <c r="D156" s="180" t="s">
        <v>200</v>
      </c>
      <c r="E156" s="181" t="s">
        <v>1635</v>
      </c>
      <c r="F156" s="182" t="s">
        <v>1636</v>
      </c>
      <c r="G156" s="183" t="s">
        <v>221</v>
      </c>
      <c r="H156" s="184">
        <v>2</v>
      </c>
      <c r="I156" s="185"/>
      <c r="J156" s="184">
        <f t="shared" si="20"/>
        <v>0</v>
      </c>
      <c r="K156" s="186"/>
      <c r="L156" s="187"/>
      <c r="M156" s="188" t="s">
        <v>1</v>
      </c>
      <c r="N156" s="189" t="s">
        <v>42</v>
      </c>
      <c r="O156" s="62"/>
      <c r="P156" s="166">
        <f t="shared" si="21"/>
        <v>0</v>
      </c>
      <c r="Q156" s="166">
        <v>0</v>
      </c>
      <c r="R156" s="166">
        <f t="shared" si="22"/>
        <v>0</v>
      </c>
      <c r="S156" s="166">
        <v>0</v>
      </c>
      <c r="T156" s="167">
        <f t="shared" si="2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408</v>
      </c>
      <c r="AT156" s="168" t="s">
        <v>200</v>
      </c>
      <c r="AU156" s="168" t="s">
        <v>88</v>
      </c>
      <c r="AY156" s="18" t="s">
        <v>166</v>
      </c>
      <c r="BE156" s="169">
        <f t="shared" si="24"/>
        <v>0</v>
      </c>
      <c r="BF156" s="169">
        <f t="shared" si="25"/>
        <v>0</v>
      </c>
      <c r="BG156" s="169">
        <f t="shared" si="26"/>
        <v>0</v>
      </c>
      <c r="BH156" s="169">
        <f t="shared" si="27"/>
        <v>0</v>
      </c>
      <c r="BI156" s="169">
        <f t="shared" si="28"/>
        <v>0</v>
      </c>
      <c r="BJ156" s="18" t="s">
        <v>88</v>
      </c>
      <c r="BK156" s="170">
        <f t="shared" si="29"/>
        <v>0</v>
      </c>
      <c r="BL156" s="18" t="s">
        <v>249</v>
      </c>
      <c r="BM156" s="168" t="s">
        <v>1637</v>
      </c>
    </row>
    <row r="157" spans="1:65" s="2" customFormat="1" ht="24.2" customHeight="1">
      <c r="A157" s="33"/>
      <c r="B157" s="156"/>
      <c r="C157" s="180" t="s">
        <v>398</v>
      </c>
      <c r="D157" s="180" t="s">
        <v>200</v>
      </c>
      <c r="E157" s="181" t="s">
        <v>1638</v>
      </c>
      <c r="F157" s="182" t="s">
        <v>1610</v>
      </c>
      <c r="G157" s="183" t="s">
        <v>912</v>
      </c>
      <c r="H157" s="184">
        <v>1</v>
      </c>
      <c r="I157" s="185"/>
      <c r="J157" s="184">
        <f t="shared" si="20"/>
        <v>0</v>
      </c>
      <c r="K157" s="186"/>
      <c r="L157" s="187"/>
      <c r="M157" s="188" t="s">
        <v>1</v>
      </c>
      <c r="N157" s="189" t="s">
        <v>42</v>
      </c>
      <c r="O157" s="62"/>
      <c r="P157" s="166">
        <f t="shared" si="21"/>
        <v>0</v>
      </c>
      <c r="Q157" s="166">
        <v>0</v>
      </c>
      <c r="R157" s="166">
        <f t="shared" si="22"/>
        <v>0</v>
      </c>
      <c r="S157" s="166">
        <v>0</v>
      </c>
      <c r="T157" s="167">
        <f t="shared" si="2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408</v>
      </c>
      <c r="AT157" s="168" t="s">
        <v>200</v>
      </c>
      <c r="AU157" s="168" t="s">
        <v>88</v>
      </c>
      <c r="AY157" s="18" t="s">
        <v>166</v>
      </c>
      <c r="BE157" s="169">
        <f t="shared" si="24"/>
        <v>0</v>
      </c>
      <c r="BF157" s="169">
        <f t="shared" si="25"/>
        <v>0</v>
      </c>
      <c r="BG157" s="169">
        <f t="shared" si="26"/>
        <v>0</v>
      </c>
      <c r="BH157" s="169">
        <f t="shared" si="27"/>
        <v>0</v>
      </c>
      <c r="BI157" s="169">
        <f t="shared" si="28"/>
        <v>0</v>
      </c>
      <c r="BJ157" s="18" t="s">
        <v>88</v>
      </c>
      <c r="BK157" s="170">
        <f t="shared" si="29"/>
        <v>0</v>
      </c>
      <c r="BL157" s="18" t="s">
        <v>249</v>
      </c>
      <c r="BM157" s="168" t="s">
        <v>1639</v>
      </c>
    </row>
    <row r="158" spans="1:65" s="2" customFormat="1" ht="16.5" customHeight="1">
      <c r="A158" s="33"/>
      <c r="B158" s="156"/>
      <c r="C158" s="180" t="s">
        <v>405</v>
      </c>
      <c r="D158" s="180" t="s">
        <v>200</v>
      </c>
      <c r="E158" s="181" t="s">
        <v>1640</v>
      </c>
      <c r="F158" s="182" t="s">
        <v>1606</v>
      </c>
      <c r="G158" s="183" t="s">
        <v>1607</v>
      </c>
      <c r="H158" s="184">
        <v>1</v>
      </c>
      <c r="I158" s="185"/>
      <c r="J158" s="184">
        <f t="shared" si="20"/>
        <v>0</v>
      </c>
      <c r="K158" s="186"/>
      <c r="L158" s="187"/>
      <c r="M158" s="188" t="s">
        <v>1</v>
      </c>
      <c r="N158" s="189" t="s">
        <v>42</v>
      </c>
      <c r="O158" s="62"/>
      <c r="P158" s="166">
        <f t="shared" si="21"/>
        <v>0</v>
      </c>
      <c r="Q158" s="166">
        <v>0</v>
      </c>
      <c r="R158" s="166">
        <f t="shared" si="22"/>
        <v>0</v>
      </c>
      <c r="S158" s="166">
        <v>0</v>
      </c>
      <c r="T158" s="167">
        <f t="shared" si="2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408</v>
      </c>
      <c r="AT158" s="168" t="s">
        <v>200</v>
      </c>
      <c r="AU158" s="168" t="s">
        <v>88</v>
      </c>
      <c r="AY158" s="18" t="s">
        <v>166</v>
      </c>
      <c r="BE158" s="169">
        <f t="shared" si="24"/>
        <v>0</v>
      </c>
      <c r="BF158" s="169">
        <f t="shared" si="25"/>
        <v>0</v>
      </c>
      <c r="BG158" s="169">
        <f t="shared" si="26"/>
        <v>0</v>
      </c>
      <c r="BH158" s="169">
        <f t="shared" si="27"/>
        <v>0</v>
      </c>
      <c r="BI158" s="169">
        <f t="shared" si="28"/>
        <v>0</v>
      </c>
      <c r="BJ158" s="18" t="s">
        <v>88</v>
      </c>
      <c r="BK158" s="170">
        <f t="shared" si="29"/>
        <v>0</v>
      </c>
      <c r="BL158" s="18" t="s">
        <v>249</v>
      </c>
      <c r="BM158" s="168" t="s">
        <v>1641</v>
      </c>
    </row>
    <row r="159" spans="1:65" s="2" customFormat="1" ht="24.2" customHeight="1">
      <c r="A159" s="33"/>
      <c r="B159" s="156"/>
      <c r="C159" s="157" t="s">
        <v>411</v>
      </c>
      <c r="D159" s="157" t="s">
        <v>168</v>
      </c>
      <c r="E159" s="158" t="s">
        <v>1642</v>
      </c>
      <c r="F159" s="159" t="s">
        <v>1643</v>
      </c>
      <c r="G159" s="160" t="s">
        <v>215</v>
      </c>
      <c r="H159" s="161">
        <v>205.6</v>
      </c>
      <c r="I159" s="162"/>
      <c r="J159" s="161">
        <f t="shared" si="20"/>
        <v>0</v>
      </c>
      <c r="K159" s="163"/>
      <c r="L159" s="34"/>
      <c r="M159" s="164" t="s">
        <v>1</v>
      </c>
      <c r="N159" s="165" t="s">
        <v>42</v>
      </c>
      <c r="O159" s="62"/>
      <c r="P159" s="166">
        <f t="shared" si="21"/>
        <v>0</v>
      </c>
      <c r="Q159" s="166">
        <v>0</v>
      </c>
      <c r="R159" s="166">
        <f t="shared" si="22"/>
        <v>0</v>
      </c>
      <c r="S159" s="166">
        <v>0</v>
      </c>
      <c r="T159" s="167">
        <f t="shared" si="2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249</v>
      </c>
      <c r="AT159" s="168" t="s">
        <v>168</v>
      </c>
      <c r="AU159" s="168" t="s">
        <v>88</v>
      </c>
      <c r="AY159" s="18" t="s">
        <v>166</v>
      </c>
      <c r="BE159" s="169">
        <f t="shared" si="24"/>
        <v>0</v>
      </c>
      <c r="BF159" s="169">
        <f t="shared" si="25"/>
        <v>0</v>
      </c>
      <c r="BG159" s="169">
        <f t="shared" si="26"/>
        <v>0</v>
      </c>
      <c r="BH159" s="169">
        <f t="shared" si="27"/>
        <v>0</v>
      </c>
      <c r="BI159" s="169">
        <f t="shared" si="28"/>
        <v>0</v>
      </c>
      <c r="BJ159" s="18" t="s">
        <v>88</v>
      </c>
      <c r="BK159" s="170">
        <f t="shared" si="29"/>
        <v>0</v>
      </c>
      <c r="BL159" s="18" t="s">
        <v>249</v>
      </c>
      <c r="BM159" s="168" t="s">
        <v>1644</v>
      </c>
    </row>
    <row r="160" spans="1:65" s="2" customFormat="1" ht="24.2" customHeight="1">
      <c r="A160" s="33"/>
      <c r="B160" s="156"/>
      <c r="C160" s="157" t="s">
        <v>420</v>
      </c>
      <c r="D160" s="157" t="s">
        <v>168</v>
      </c>
      <c r="E160" s="158" t="s">
        <v>1645</v>
      </c>
      <c r="F160" s="159" t="s">
        <v>1646</v>
      </c>
      <c r="G160" s="160" t="s">
        <v>215</v>
      </c>
      <c r="H160" s="161">
        <v>205.6</v>
      </c>
      <c r="I160" s="162"/>
      <c r="J160" s="161">
        <f t="shared" si="20"/>
        <v>0</v>
      </c>
      <c r="K160" s="163"/>
      <c r="L160" s="34"/>
      <c r="M160" s="164" t="s">
        <v>1</v>
      </c>
      <c r="N160" s="165" t="s">
        <v>42</v>
      </c>
      <c r="O160" s="62"/>
      <c r="P160" s="166">
        <f t="shared" si="21"/>
        <v>0</v>
      </c>
      <c r="Q160" s="166">
        <v>0</v>
      </c>
      <c r="R160" s="166">
        <f t="shared" si="22"/>
        <v>0</v>
      </c>
      <c r="S160" s="166">
        <v>0</v>
      </c>
      <c r="T160" s="167">
        <f t="shared" si="2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249</v>
      </c>
      <c r="AT160" s="168" t="s">
        <v>168</v>
      </c>
      <c r="AU160" s="168" t="s">
        <v>88</v>
      </c>
      <c r="AY160" s="18" t="s">
        <v>166</v>
      </c>
      <c r="BE160" s="169">
        <f t="shared" si="24"/>
        <v>0</v>
      </c>
      <c r="BF160" s="169">
        <f t="shared" si="25"/>
        <v>0</v>
      </c>
      <c r="BG160" s="169">
        <f t="shared" si="26"/>
        <v>0</v>
      </c>
      <c r="BH160" s="169">
        <f t="shared" si="27"/>
        <v>0</v>
      </c>
      <c r="BI160" s="169">
        <f t="shared" si="28"/>
        <v>0</v>
      </c>
      <c r="BJ160" s="18" t="s">
        <v>88</v>
      </c>
      <c r="BK160" s="170">
        <f t="shared" si="29"/>
        <v>0</v>
      </c>
      <c r="BL160" s="18" t="s">
        <v>249</v>
      </c>
      <c r="BM160" s="168" t="s">
        <v>1647</v>
      </c>
    </row>
    <row r="161" spans="1:65" s="2" customFormat="1" ht="37.9" customHeight="1">
      <c r="A161" s="33"/>
      <c r="B161" s="156"/>
      <c r="C161" s="157" t="s">
        <v>426</v>
      </c>
      <c r="D161" s="157" t="s">
        <v>168</v>
      </c>
      <c r="E161" s="158" t="s">
        <v>1648</v>
      </c>
      <c r="F161" s="159" t="s">
        <v>1649</v>
      </c>
      <c r="G161" s="160" t="s">
        <v>912</v>
      </c>
      <c r="H161" s="161">
        <v>1</v>
      </c>
      <c r="I161" s="162"/>
      <c r="J161" s="161">
        <f t="shared" si="20"/>
        <v>0</v>
      </c>
      <c r="K161" s="163"/>
      <c r="L161" s="34"/>
      <c r="M161" s="164" t="s">
        <v>1</v>
      </c>
      <c r="N161" s="165" t="s">
        <v>42</v>
      </c>
      <c r="O161" s="62"/>
      <c r="P161" s="166">
        <f t="shared" si="21"/>
        <v>0</v>
      </c>
      <c r="Q161" s="166">
        <v>0</v>
      </c>
      <c r="R161" s="166">
        <f t="shared" si="22"/>
        <v>0</v>
      </c>
      <c r="S161" s="166">
        <v>0</v>
      </c>
      <c r="T161" s="167">
        <f t="shared" si="2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249</v>
      </c>
      <c r="AT161" s="168" t="s">
        <v>168</v>
      </c>
      <c r="AU161" s="168" t="s">
        <v>88</v>
      </c>
      <c r="AY161" s="18" t="s">
        <v>166</v>
      </c>
      <c r="BE161" s="169">
        <f t="shared" si="24"/>
        <v>0</v>
      </c>
      <c r="BF161" s="169">
        <f t="shared" si="25"/>
        <v>0</v>
      </c>
      <c r="BG161" s="169">
        <f t="shared" si="26"/>
        <v>0</v>
      </c>
      <c r="BH161" s="169">
        <f t="shared" si="27"/>
        <v>0</v>
      </c>
      <c r="BI161" s="169">
        <f t="shared" si="28"/>
        <v>0</v>
      </c>
      <c r="BJ161" s="18" t="s">
        <v>88</v>
      </c>
      <c r="BK161" s="170">
        <f t="shared" si="29"/>
        <v>0</v>
      </c>
      <c r="BL161" s="18" t="s">
        <v>249</v>
      </c>
      <c r="BM161" s="168" t="s">
        <v>1650</v>
      </c>
    </row>
    <row r="162" spans="1:65" s="2" customFormat="1" ht="24.2" customHeight="1">
      <c r="A162" s="33"/>
      <c r="B162" s="156"/>
      <c r="C162" s="157" t="s">
        <v>431</v>
      </c>
      <c r="D162" s="157" t="s">
        <v>168</v>
      </c>
      <c r="E162" s="158" t="s">
        <v>1651</v>
      </c>
      <c r="F162" s="159" t="s">
        <v>1652</v>
      </c>
      <c r="G162" s="160" t="s">
        <v>477</v>
      </c>
      <c r="H162" s="162"/>
      <c r="I162" s="162"/>
      <c r="J162" s="161">
        <f t="shared" si="20"/>
        <v>0</v>
      </c>
      <c r="K162" s="163"/>
      <c r="L162" s="34"/>
      <c r="M162" s="164" t="s">
        <v>1</v>
      </c>
      <c r="N162" s="165" t="s">
        <v>42</v>
      </c>
      <c r="O162" s="62"/>
      <c r="P162" s="166">
        <f t="shared" si="21"/>
        <v>0</v>
      </c>
      <c r="Q162" s="166">
        <v>0</v>
      </c>
      <c r="R162" s="166">
        <f t="shared" si="22"/>
        <v>0</v>
      </c>
      <c r="S162" s="166">
        <v>0</v>
      </c>
      <c r="T162" s="167">
        <f t="shared" si="2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249</v>
      </c>
      <c r="AT162" s="168" t="s">
        <v>168</v>
      </c>
      <c r="AU162" s="168" t="s">
        <v>88</v>
      </c>
      <c r="AY162" s="18" t="s">
        <v>166</v>
      </c>
      <c r="BE162" s="169">
        <f t="shared" si="24"/>
        <v>0</v>
      </c>
      <c r="BF162" s="169">
        <f t="shared" si="25"/>
        <v>0</v>
      </c>
      <c r="BG162" s="169">
        <f t="shared" si="26"/>
        <v>0</v>
      </c>
      <c r="BH162" s="169">
        <f t="shared" si="27"/>
        <v>0</v>
      </c>
      <c r="BI162" s="169">
        <f t="shared" si="28"/>
        <v>0</v>
      </c>
      <c r="BJ162" s="18" t="s">
        <v>88</v>
      </c>
      <c r="BK162" s="170">
        <f t="shared" si="29"/>
        <v>0</v>
      </c>
      <c r="BL162" s="18" t="s">
        <v>249</v>
      </c>
      <c r="BM162" s="168" t="s">
        <v>1653</v>
      </c>
    </row>
    <row r="163" spans="1:65" s="12" customFormat="1" ht="22.9" customHeight="1">
      <c r="B163" s="143"/>
      <c r="D163" s="144" t="s">
        <v>75</v>
      </c>
      <c r="E163" s="154" t="s">
        <v>1654</v>
      </c>
      <c r="F163" s="154" t="s">
        <v>1655</v>
      </c>
      <c r="I163" s="146"/>
      <c r="J163" s="155">
        <f>BK163</f>
        <v>0</v>
      </c>
      <c r="L163" s="143"/>
      <c r="M163" s="148"/>
      <c r="N163" s="149"/>
      <c r="O163" s="149"/>
      <c r="P163" s="150">
        <f>SUM(P164:P166)</f>
        <v>0</v>
      </c>
      <c r="Q163" s="149"/>
      <c r="R163" s="150">
        <f>SUM(R164:R166)</f>
        <v>0</v>
      </c>
      <c r="S163" s="149"/>
      <c r="T163" s="151">
        <f>SUM(T164:T166)</f>
        <v>0</v>
      </c>
      <c r="AR163" s="144" t="s">
        <v>88</v>
      </c>
      <c r="AT163" s="152" t="s">
        <v>75</v>
      </c>
      <c r="AU163" s="152" t="s">
        <v>83</v>
      </c>
      <c r="AY163" s="144" t="s">
        <v>166</v>
      </c>
      <c r="BK163" s="153">
        <f>SUM(BK164:BK166)</f>
        <v>0</v>
      </c>
    </row>
    <row r="164" spans="1:65" s="2" customFormat="1" ht="24.2" customHeight="1">
      <c r="A164" s="33"/>
      <c r="B164" s="156"/>
      <c r="C164" s="157" t="s">
        <v>408</v>
      </c>
      <c r="D164" s="157" t="s">
        <v>168</v>
      </c>
      <c r="E164" s="158" t="s">
        <v>1656</v>
      </c>
      <c r="F164" s="159" t="s">
        <v>1657</v>
      </c>
      <c r="G164" s="160" t="s">
        <v>221</v>
      </c>
      <c r="H164" s="161">
        <v>1</v>
      </c>
      <c r="I164" s="162"/>
      <c r="J164" s="161">
        <f>ROUND(I164*H164,3)</f>
        <v>0</v>
      </c>
      <c r="K164" s="163"/>
      <c r="L164" s="34"/>
      <c r="M164" s="164" t="s">
        <v>1</v>
      </c>
      <c r="N164" s="165" t="s">
        <v>42</v>
      </c>
      <c r="O164" s="62"/>
      <c r="P164" s="166">
        <f>O164*H164</f>
        <v>0</v>
      </c>
      <c r="Q164" s="166">
        <v>0</v>
      </c>
      <c r="R164" s="166">
        <f>Q164*H164</f>
        <v>0</v>
      </c>
      <c r="S164" s="166">
        <v>0</v>
      </c>
      <c r="T164" s="167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249</v>
      </c>
      <c r="AT164" s="168" t="s">
        <v>168</v>
      </c>
      <c r="AU164" s="168" t="s">
        <v>88</v>
      </c>
      <c r="AY164" s="18" t="s">
        <v>166</v>
      </c>
      <c r="BE164" s="169">
        <f>IF(N164="základná",J164,0)</f>
        <v>0</v>
      </c>
      <c r="BF164" s="169">
        <f>IF(N164="znížená",J164,0)</f>
        <v>0</v>
      </c>
      <c r="BG164" s="169">
        <f>IF(N164="zákl. prenesená",J164,0)</f>
        <v>0</v>
      </c>
      <c r="BH164" s="169">
        <f>IF(N164="zníž. prenesená",J164,0)</f>
        <v>0</v>
      </c>
      <c r="BI164" s="169">
        <f>IF(N164="nulová",J164,0)</f>
        <v>0</v>
      </c>
      <c r="BJ164" s="18" t="s">
        <v>88</v>
      </c>
      <c r="BK164" s="170">
        <f>ROUND(I164*H164,3)</f>
        <v>0</v>
      </c>
      <c r="BL164" s="18" t="s">
        <v>249</v>
      </c>
      <c r="BM164" s="168" t="s">
        <v>1658</v>
      </c>
    </row>
    <row r="165" spans="1:65" s="2" customFormat="1" ht="21.75" customHeight="1">
      <c r="A165" s="33"/>
      <c r="B165" s="156"/>
      <c r="C165" s="180" t="s">
        <v>443</v>
      </c>
      <c r="D165" s="180" t="s">
        <v>200</v>
      </c>
      <c r="E165" s="181" t="s">
        <v>1659</v>
      </c>
      <c r="F165" s="182" t="s">
        <v>1660</v>
      </c>
      <c r="G165" s="183" t="s">
        <v>221</v>
      </c>
      <c r="H165" s="184">
        <v>1</v>
      </c>
      <c r="I165" s="185"/>
      <c r="J165" s="184">
        <f>ROUND(I165*H165,3)</f>
        <v>0</v>
      </c>
      <c r="K165" s="186"/>
      <c r="L165" s="187"/>
      <c r="M165" s="188" t="s">
        <v>1</v>
      </c>
      <c r="N165" s="189" t="s">
        <v>42</v>
      </c>
      <c r="O165" s="62"/>
      <c r="P165" s="166">
        <f>O165*H165</f>
        <v>0</v>
      </c>
      <c r="Q165" s="166">
        <v>0</v>
      </c>
      <c r="R165" s="166">
        <f>Q165*H165</f>
        <v>0</v>
      </c>
      <c r="S165" s="166">
        <v>0</v>
      </c>
      <c r="T165" s="167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408</v>
      </c>
      <c r="AT165" s="168" t="s">
        <v>200</v>
      </c>
      <c r="AU165" s="168" t="s">
        <v>88</v>
      </c>
      <c r="AY165" s="18" t="s">
        <v>166</v>
      </c>
      <c r="BE165" s="169">
        <f>IF(N165="základná",J165,0)</f>
        <v>0</v>
      </c>
      <c r="BF165" s="169">
        <f>IF(N165="znížená",J165,0)</f>
        <v>0</v>
      </c>
      <c r="BG165" s="169">
        <f>IF(N165="zákl. prenesená",J165,0)</f>
        <v>0</v>
      </c>
      <c r="BH165" s="169">
        <f>IF(N165="zníž. prenesená",J165,0)</f>
        <v>0</v>
      </c>
      <c r="BI165" s="169">
        <f>IF(N165="nulová",J165,0)</f>
        <v>0</v>
      </c>
      <c r="BJ165" s="18" t="s">
        <v>88</v>
      </c>
      <c r="BK165" s="170">
        <f>ROUND(I165*H165,3)</f>
        <v>0</v>
      </c>
      <c r="BL165" s="18" t="s">
        <v>249</v>
      </c>
      <c r="BM165" s="168" t="s">
        <v>1661</v>
      </c>
    </row>
    <row r="166" spans="1:65" s="2" customFormat="1" ht="24.2" customHeight="1">
      <c r="A166" s="33"/>
      <c r="B166" s="156"/>
      <c r="C166" s="157" t="s">
        <v>448</v>
      </c>
      <c r="D166" s="157" t="s">
        <v>168</v>
      </c>
      <c r="E166" s="158" t="s">
        <v>1662</v>
      </c>
      <c r="F166" s="159" t="s">
        <v>1663</v>
      </c>
      <c r="G166" s="160" t="s">
        <v>477</v>
      </c>
      <c r="H166" s="162"/>
      <c r="I166" s="162"/>
      <c r="J166" s="161">
        <f>ROUND(I166*H166,3)</f>
        <v>0</v>
      </c>
      <c r="K166" s="163"/>
      <c r="L166" s="34"/>
      <c r="M166" s="164" t="s">
        <v>1</v>
      </c>
      <c r="N166" s="165" t="s">
        <v>42</v>
      </c>
      <c r="O166" s="62"/>
      <c r="P166" s="166">
        <f>O166*H166</f>
        <v>0</v>
      </c>
      <c r="Q166" s="166">
        <v>0</v>
      </c>
      <c r="R166" s="166">
        <f>Q166*H166</f>
        <v>0</v>
      </c>
      <c r="S166" s="166">
        <v>0</v>
      </c>
      <c r="T166" s="167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249</v>
      </c>
      <c r="AT166" s="168" t="s">
        <v>168</v>
      </c>
      <c r="AU166" s="168" t="s">
        <v>88</v>
      </c>
      <c r="AY166" s="18" t="s">
        <v>166</v>
      </c>
      <c r="BE166" s="169">
        <f>IF(N166="základná",J166,0)</f>
        <v>0</v>
      </c>
      <c r="BF166" s="169">
        <f>IF(N166="znížená",J166,0)</f>
        <v>0</v>
      </c>
      <c r="BG166" s="169">
        <f>IF(N166="zákl. prenesená",J166,0)</f>
        <v>0</v>
      </c>
      <c r="BH166" s="169">
        <f>IF(N166="zníž. prenesená",J166,0)</f>
        <v>0</v>
      </c>
      <c r="BI166" s="169">
        <f>IF(N166="nulová",J166,0)</f>
        <v>0</v>
      </c>
      <c r="BJ166" s="18" t="s">
        <v>88</v>
      </c>
      <c r="BK166" s="170">
        <f>ROUND(I166*H166,3)</f>
        <v>0</v>
      </c>
      <c r="BL166" s="18" t="s">
        <v>249</v>
      </c>
      <c r="BM166" s="168" t="s">
        <v>1664</v>
      </c>
    </row>
    <row r="167" spans="1:65" s="12" customFormat="1" ht="22.9" customHeight="1">
      <c r="B167" s="143"/>
      <c r="D167" s="144" t="s">
        <v>75</v>
      </c>
      <c r="E167" s="154" t="s">
        <v>1119</v>
      </c>
      <c r="F167" s="154" t="s">
        <v>1120</v>
      </c>
      <c r="I167" s="146"/>
      <c r="J167" s="155">
        <f>BK167</f>
        <v>0</v>
      </c>
      <c r="L167" s="143"/>
      <c r="M167" s="148"/>
      <c r="N167" s="149"/>
      <c r="O167" s="149"/>
      <c r="P167" s="150">
        <f>SUM(P168:P194)</f>
        <v>0</v>
      </c>
      <c r="Q167" s="149"/>
      <c r="R167" s="150">
        <f>SUM(R168:R194)</f>
        <v>0</v>
      </c>
      <c r="S167" s="149"/>
      <c r="T167" s="151">
        <f>SUM(T168:T194)</f>
        <v>0</v>
      </c>
      <c r="AR167" s="144" t="s">
        <v>88</v>
      </c>
      <c r="AT167" s="152" t="s">
        <v>75</v>
      </c>
      <c r="AU167" s="152" t="s">
        <v>83</v>
      </c>
      <c r="AY167" s="144" t="s">
        <v>166</v>
      </c>
      <c r="BK167" s="153">
        <f>SUM(BK168:BK194)</f>
        <v>0</v>
      </c>
    </row>
    <row r="168" spans="1:65" s="2" customFormat="1" ht="24.2" customHeight="1">
      <c r="A168" s="33"/>
      <c r="B168" s="156"/>
      <c r="C168" s="157" t="s">
        <v>453</v>
      </c>
      <c r="D168" s="157" t="s">
        <v>168</v>
      </c>
      <c r="E168" s="158" t="s">
        <v>1665</v>
      </c>
      <c r="F168" s="159" t="s">
        <v>1666</v>
      </c>
      <c r="G168" s="160" t="s">
        <v>221</v>
      </c>
      <c r="H168" s="161">
        <v>6</v>
      </c>
      <c r="I168" s="162"/>
      <c r="J168" s="161">
        <f t="shared" ref="J168:J194" si="30">ROUND(I168*H168,3)</f>
        <v>0</v>
      </c>
      <c r="K168" s="163"/>
      <c r="L168" s="34"/>
      <c r="M168" s="164" t="s">
        <v>1</v>
      </c>
      <c r="N168" s="165" t="s">
        <v>42</v>
      </c>
      <c r="O168" s="62"/>
      <c r="P168" s="166">
        <f t="shared" ref="P168:P194" si="31">O168*H168</f>
        <v>0</v>
      </c>
      <c r="Q168" s="166">
        <v>0</v>
      </c>
      <c r="R168" s="166">
        <f t="shared" ref="R168:R194" si="32">Q168*H168</f>
        <v>0</v>
      </c>
      <c r="S168" s="166">
        <v>0</v>
      </c>
      <c r="T168" s="167">
        <f t="shared" ref="T168:T194" si="33"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8" t="s">
        <v>249</v>
      </c>
      <c r="AT168" s="168" t="s">
        <v>168</v>
      </c>
      <c r="AU168" s="168" t="s">
        <v>88</v>
      </c>
      <c r="AY168" s="18" t="s">
        <v>166</v>
      </c>
      <c r="BE168" s="169">
        <f t="shared" ref="BE168:BE194" si="34">IF(N168="základná",J168,0)</f>
        <v>0</v>
      </c>
      <c r="BF168" s="169">
        <f t="shared" ref="BF168:BF194" si="35">IF(N168="znížená",J168,0)</f>
        <v>0</v>
      </c>
      <c r="BG168" s="169">
        <f t="shared" ref="BG168:BG194" si="36">IF(N168="zákl. prenesená",J168,0)</f>
        <v>0</v>
      </c>
      <c r="BH168" s="169">
        <f t="shared" ref="BH168:BH194" si="37">IF(N168="zníž. prenesená",J168,0)</f>
        <v>0</v>
      </c>
      <c r="BI168" s="169">
        <f t="shared" ref="BI168:BI194" si="38">IF(N168="nulová",J168,0)</f>
        <v>0</v>
      </c>
      <c r="BJ168" s="18" t="s">
        <v>88</v>
      </c>
      <c r="BK168" s="170">
        <f t="shared" ref="BK168:BK194" si="39">ROUND(I168*H168,3)</f>
        <v>0</v>
      </c>
      <c r="BL168" s="18" t="s">
        <v>249</v>
      </c>
      <c r="BM168" s="168" t="s">
        <v>1667</v>
      </c>
    </row>
    <row r="169" spans="1:65" s="2" customFormat="1" ht="24.2" customHeight="1">
      <c r="A169" s="33"/>
      <c r="B169" s="156"/>
      <c r="C169" s="180" t="s">
        <v>460</v>
      </c>
      <c r="D169" s="180" t="s">
        <v>200</v>
      </c>
      <c r="E169" s="181" t="s">
        <v>1668</v>
      </c>
      <c r="F169" s="182" t="s">
        <v>1669</v>
      </c>
      <c r="G169" s="183" t="s">
        <v>221</v>
      </c>
      <c r="H169" s="184">
        <v>6</v>
      </c>
      <c r="I169" s="185"/>
      <c r="J169" s="184">
        <f t="shared" si="30"/>
        <v>0</v>
      </c>
      <c r="K169" s="186"/>
      <c r="L169" s="187"/>
      <c r="M169" s="188" t="s">
        <v>1</v>
      </c>
      <c r="N169" s="189" t="s">
        <v>42</v>
      </c>
      <c r="O169" s="62"/>
      <c r="P169" s="166">
        <f t="shared" si="31"/>
        <v>0</v>
      </c>
      <c r="Q169" s="166">
        <v>0</v>
      </c>
      <c r="R169" s="166">
        <f t="shared" si="32"/>
        <v>0</v>
      </c>
      <c r="S169" s="166">
        <v>0</v>
      </c>
      <c r="T169" s="167">
        <f t="shared" si="3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8" t="s">
        <v>408</v>
      </c>
      <c r="AT169" s="168" t="s">
        <v>200</v>
      </c>
      <c r="AU169" s="168" t="s">
        <v>88</v>
      </c>
      <c r="AY169" s="18" t="s">
        <v>166</v>
      </c>
      <c r="BE169" s="169">
        <f t="shared" si="34"/>
        <v>0</v>
      </c>
      <c r="BF169" s="169">
        <f t="shared" si="35"/>
        <v>0</v>
      </c>
      <c r="BG169" s="169">
        <f t="shared" si="36"/>
        <v>0</v>
      </c>
      <c r="BH169" s="169">
        <f t="shared" si="37"/>
        <v>0</v>
      </c>
      <c r="BI169" s="169">
        <f t="shared" si="38"/>
        <v>0</v>
      </c>
      <c r="BJ169" s="18" t="s">
        <v>88</v>
      </c>
      <c r="BK169" s="170">
        <f t="shared" si="39"/>
        <v>0</v>
      </c>
      <c r="BL169" s="18" t="s">
        <v>249</v>
      </c>
      <c r="BM169" s="168" t="s">
        <v>1670</v>
      </c>
    </row>
    <row r="170" spans="1:65" s="2" customFormat="1" ht="24.2" customHeight="1">
      <c r="A170" s="33"/>
      <c r="B170" s="156"/>
      <c r="C170" s="157" t="s">
        <v>466</v>
      </c>
      <c r="D170" s="157" t="s">
        <v>168</v>
      </c>
      <c r="E170" s="158" t="s">
        <v>1671</v>
      </c>
      <c r="F170" s="159" t="s">
        <v>1672</v>
      </c>
      <c r="G170" s="160" t="s">
        <v>221</v>
      </c>
      <c r="H170" s="161">
        <v>6</v>
      </c>
      <c r="I170" s="162"/>
      <c r="J170" s="161">
        <f t="shared" si="30"/>
        <v>0</v>
      </c>
      <c r="K170" s="163"/>
      <c r="L170" s="34"/>
      <c r="M170" s="164" t="s">
        <v>1</v>
      </c>
      <c r="N170" s="165" t="s">
        <v>42</v>
      </c>
      <c r="O170" s="62"/>
      <c r="P170" s="166">
        <f t="shared" si="31"/>
        <v>0</v>
      </c>
      <c r="Q170" s="166">
        <v>0</v>
      </c>
      <c r="R170" s="166">
        <f t="shared" si="32"/>
        <v>0</v>
      </c>
      <c r="S170" s="166">
        <v>0</v>
      </c>
      <c r="T170" s="167">
        <f t="shared" si="3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249</v>
      </c>
      <c r="AT170" s="168" t="s">
        <v>168</v>
      </c>
      <c r="AU170" s="168" t="s">
        <v>88</v>
      </c>
      <c r="AY170" s="18" t="s">
        <v>166</v>
      </c>
      <c r="BE170" s="169">
        <f t="shared" si="34"/>
        <v>0</v>
      </c>
      <c r="BF170" s="169">
        <f t="shared" si="35"/>
        <v>0</v>
      </c>
      <c r="BG170" s="169">
        <f t="shared" si="36"/>
        <v>0</v>
      </c>
      <c r="BH170" s="169">
        <f t="shared" si="37"/>
        <v>0</v>
      </c>
      <c r="BI170" s="169">
        <f t="shared" si="38"/>
        <v>0</v>
      </c>
      <c r="BJ170" s="18" t="s">
        <v>88</v>
      </c>
      <c r="BK170" s="170">
        <f t="shared" si="39"/>
        <v>0</v>
      </c>
      <c r="BL170" s="18" t="s">
        <v>249</v>
      </c>
      <c r="BM170" s="168" t="s">
        <v>1673</v>
      </c>
    </row>
    <row r="171" spans="1:65" s="2" customFormat="1" ht="37.9" customHeight="1">
      <c r="A171" s="33"/>
      <c r="B171" s="156"/>
      <c r="C171" s="180" t="s">
        <v>470</v>
      </c>
      <c r="D171" s="180" t="s">
        <v>200</v>
      </c>
      <c r="E171" s="181" t="s">
        <v>1674</v>
      </c>
      <c r="F171" s="182" t="s">
        <v>1675</v>
      </c>
      <c r="G171" s="183" t="s">
        <v>221</v>
      </c>
      <c r="H171" s="184">
        <v>6</v>
      </c>
      <c r="I171" s="185"/>
      <c r="J171" s="184">
        <f t="shared" si="30"/>
        <v>0</v>
      </c>
      <c r="K171" s="186"/>
      <c r="L171" s="187"/>
      <c r="M171" s="188" t="s">
        <v>1</v>
      </c>
      <c r="N171" s="189" t="s">
        <v>42</v>
      </c>
      <c r="O171" s="62"/>
      <c r="P171" s="166">
        <f t="shared" si="31"/>
        <v>0</v>
      </c>
      <c r="Q171" s="166">
        <v>0</v>
      </c>
      <c r="R171" s="166">
        <f t="shared" si="32"/>
        <v>0</v>
      </c>
      <c r="S171" s="166">
        <v>0</v>
      </c>
      <c r="T171" s="167">
        <f t="shared" si="3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408</v>
      </c>
      <c r="AT171" s="168" t="s">
        <v>200</v>
      </c>
      <c r="AU171" s="168" t="s">
        <v>88</v>
      </c>
      <c r="AY171" s="18" t="s">
        <v>166</v>
      </c>
      <c r="BE171" s="169">
        <f t="shared" si="34"/>
        <v>0</v>
      </c>
      <c r="BF171" s="169">
        <f t="shared" si="35"/>
        <v>0</v>
      </c>
      <c r="BG171" s="169">
        <f t="shared" si="36"/>
        <v>0</v>
      </c>
      <c r="BH171" s="169">
        <f t="shared" si="37"/>
        <v>0</v>
      </c>
      <c r="BI171" s="169">
        <f t="shared" si="38"/>
        <v>0</v>
      </c>
      <c r="BJ171" s="18" t="s">
        <v>88</v>
      </c>
      <c r="BK171" s="170">
        <f t="shared" si="39"/>
        <v>0</v>
      </c>
      <c r="BL171" s="18" t="s">
        <v>249</v>
      </c>
      <c r="BM171" s="168" t="s">
        <v>1676</v>
      </c>
    </row>
    <row r="172" spans="1:65" s="2" customFormat="1" ht="24.2" customHeight="1">
      <c r="A172" s="33"/>
      <c r="B172" s="156"/>
      <c r="C172" s="180" t="s">
        <v>474</v>
      </c>
      <c r="D172" s="180" t="s">
        <v>200</v>
      </c>
      <c r="E172" s="181" t="s">
        <v>1677</v>
      </c>
      <c r="F172" s="182" t="s">
        <v>1678</v>
      </c>
      <c r="G172" s="183" t="s">
        <v>221</v>
      </c>
      <c r="H172" s="184">
        <v>6</v>
      </c>
      <c r="I172" s="185"/>
      <c r="J172" s="184">
        <f t="shared" si="30"/>
        <v>0</v>
      </c>
      <c r="K172" s="186"/>
      <c r="L172" s="187"/>
      <c r="M172" s="188" t="s">
        <v>1</v>
      </c>
      <c r="N172" s="189" t="s">
        <v>42</v>
      </c>
      <c r="O172" s="62"/>
      <c r="P172" s="166">
        <f t="shared" si="31"/>
        <v>0</v>
      </c>
      <c r="Q172" s="166">
        <v>0</v>
      </c>
      <c r="R172" s="166">
        <f t="shared" si="32"/>
        <v>0</v>
      </c>
      <c r="S172" s="166">
        <v>0</v>
      </c>
      <c r="T172" s="167">
        <f t="shared" si="3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408</v>
      </c>
      <c r="AT172" s="168" t="s">
        <v>200</v>
      </c>
      <c r="AU172" s="168" t="s">
        <v>88</v>
      </c>
      <c r="AY172" s="18" t="s">
        <v>166</v>
      </c>
      <c r="BE172" s="169">
        <f t="shared" si="34"/>
        <v>0</v>
      </c>
      <c r="BF172" s="169">
        <f t="shared" si="35"/>
        <v>0</v>
      </c>
      <c r="BG172" s="169">
        <f t="shared" si="36"/>
        <v>0</v>
      </c>
      <c r="BH172" s="169">
        <f t="shared" si="37"/>
        <v>0</v>
      </c>
      <c r="BI172" s="169">
        <f t="shared" si="38"/>
        <v>0</v>
      </c>
      <c r="BJ172" s="18" t="s">
        <v>88</v>
      </c>
      <c r="BK172" s="170">
        <f t="shared" si="39"/>
        <v>0</v>
      </c>
      <c r="BL172" s="18" t="s">
        <v>249</v>
      </c>
      <c r="BM172" s="168" t="s">
        <v>1679</v>
      </c>
    </row>
    <row r="173" spans="1:65" s="2" customFormat="1" ht="24.2" customHeight="1">
      <c r="A173" s="33"/>
      <c r="B173" s="156"/>
      <c r="C173" s="157" t="s">
        <v>481</v>
      </c>
      <c r="D173" s="157" t="s">
        <v>168</v>
      </c>
      <c r="E173" s="158" t="s">
        <v>1680</v>
      </c>
      <c r="F173" s="159" t="s">
        <v>1681</v>
      </c>
      <c r="G173" s="160" t="s">
        <v>221</v>
      </c>
      <c r="H173" s="161">
        <v>10</v>
      </c>
      <c r="I173" s="162"/>
      <c r="J173" s="161">
        <f t="shared" si="30"/>
        <v>0</v>
      </c>
      <c r="K173" s="163"/>
      <c r="L173" s="34"/>
      <c r="M173" s="164" t="s">
        <v>1</v>
      </c>
      <c r="N173" s="165" t="s">
        <v>42</v>
      </c>
      <c r="O173" s="62"/>
      <c r="P173" s="166">
        <f t="shared" si="31"/>
        <v>0</v>
      </c>
      <c r="Q173" s="166">
        <v>0</v>
      </c>
      <c r="R173" s="166">
        <f t="shared" si="32"/>
        <v>0</v>
      </c>
      <c r="S173" s="166">
        <v>0</v>
      </c>
      <c r="T173" s="167">
        <f t="shared" si="3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8" t="s">
        <v>249</v>
      </c>
      <c r="AT173" s="168" t="s">
        <v>168</v>
      </c>
      <c r="AU173" s="168" t="s">
        <v>88</v>
      </c>
      <c r="AY173" s="18" t="s">
        <v>166</v>
      </c>
      <c r="BE173" s="169">
        <f t="shared" si="34"/>
        <v>0</v>
      </c>
      <c r="BF173" s="169">
        <f t="shared" si="35"/>
        <v>0</v>
      </c>
      <c r="BG173" s="169">
        <f t="shared" si="36"/>
        <v>0</v>
      </c>
      <c r="BH173" s="169">
        <f t="shared" si="37"/>
        <v>0</v>
      </c>
      <c r="BI173" s="169">
        <f t="shared" si="38"/>
        <v>0</v>
      </c>
      <c r="BJ173" s="18" t="s">
        <v>88</v>
      </c>
      <c r="BK173" s="170">
        <f t="shared" si="39"/>
        <v>0</v>
      </c>
      <c r="BL173" s="18" t="s">
        <v>249</v>
      </c>
      <c r="BM173" s="168" t="s">
        <v>1682</v>
      </c>
    </row>
    <row r="174" spans="1:65" s="2" customFormat="1" ht="16.5" customHeight="1">
      <c r="A174" s="33"/>
      <c r="B174" s="156"/>
      <c r="C174" s="180" t="s">
        <v>485</v>
      </c>
      <c r="D174" s="180" t="s">
        <v>200</v>
      </c>
      <c r="E174" s="181" t="s">
        <v>1683</v>
      </c>
      <c r="F174" s="182" t="s">
        <v>1684</v>
      </c>
      <c r="G174" s="183" t="s">
        <v>221</v>
      </c>
      <c r="H174" s="184">
        <v>10</v>
      </c>
      <c r="I174" s="185"/>
      <c r="J174" s="184">
        <f t="shared" si="30"/>
        <v>0</v>
      </c>
      <c r="K174" s="186"/>
      <c r="L174" s="187"/>
      <c r="M174" s="188" t="s">
        <v>1</v>
      </c>
      <c r="N174" s="189" t="s">
        <v>42</v>
      </c>
      <c r="O174" s="62"/>
      <c r="P174" s="166">
        <f t="shared" si="31"/>
        <v>0</v>
      </c>
      <c r="Q174" s="166">
        <v>0</v>
      </c>
      <c r="R174" s="166">
        <f t="shared" si="32"/>
        <v>0</v>
      </c>
      <c r="S174" s="166">
        <v>0</v>
      </c>
      <c r="T174" s="167">
        <f t="shared" si="3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8" t="s">
        <v>408</v>
      </c>
      <c r="AT174" s="168" t="s">
        <v>200</v>
      </c>
      <c r="AU174" s="168" t="s">
        <v>88</v>
      </c>
      <c r="AY174" s="18" t="s">
        <v>166</v>
      </c>
      <c r="BE174" s="169">
        <f t="shared" si="34"/>
        <v>0</v>
      </c>
      <c r="BF174" s="169">
        <f t="shared" si="35"/>
        <v>0</v>
      </c>
      <c r="BG174" s="169">
        <f t="shared" si="36"/>
        <v>0</v>
      </c>
      <c r="BH174" s="169">
        <f t="shared" si="37"/>
        <v>0</v>
      </c>
      <c r="BI174" s="169">
        <f t="shared" si="38"/>
        <v>0</v>
      </c>
      <c r="BJ174" s="18" t="s">
        <v>88</v>
      </c>
      <c r="BK174" s="170">
        <f t="shared" si="39"/>
        <v>0</v>
      </c>
      <c r="BL174" s="18" t="s">
        <v>249</v>
      </c>
      <c r="BM174" s="168" t="s">
        <v>1685</v>
      </c>
    </row>
    <row r="175" spans="1:65" s="2" customFormat="1" ht="16.5" customHeight="1">
      <c r="A175" s="33"/>
      <c r="B175" s="156"/>
      <c r="C175" s="157" t="s">
        <v>489</v>
      </c>
      <c r="D175" s="157" t="s">
        <v>168</v>
      </c>
      <c r="E175" s="158" t="s">
        <v>1686</v>
      </c>
      <c r="F175" s="159" t="s">
        <v>1687</v>
      </c>
      <c r="G175" s="160" t="s">
        <v>221</v>
      </c>
      <c r="H175" s="161">
        <v>6</v>
      </c>
      <c r="I175" s="162"/>
      <c r="J175" s="161">
        <f t="shared" si="30"/>
        <v>0</v>
      </c>
      <c r="K175" s="163"/>
      <c r="L175" s="34"/>
      <c r="M175" s="164" t="s">
        <v>1</v>
      </c>
      <c r="N175" s="165" t="s">
        <v>42</v>
      </c>
      <c r="O175" s="62"/>
      <c r="P175" s="166">
        <f t="shared" si="31"/>
        <v>0</v>
      </c>
      <c r="Q175" s="166">
        <v>0</v>
      </c>
      <c r="R175" s="166">
        <f t="shared" si="32"/>
        <v>0</v>
      </c>
      <c r="S175" s="166">
        <v>0</v>
      </c>
      <c r="T175" s="167">
        <f t="shared" si="3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8" t="s">
        <v>249</v>
      </c>
      <c r="AT175" s="168" t="s">
        <v>168</v>
      </c>
      <c r="AU175" s="168" t="s">
        <v>88</v>
      </c>
      <c r="AY175" s="18" t="s">
        <v>166</v>
      </c>
      <c r="BE175" s="169">
        <f t="shared" si="34"/>
        <v>0</v>
      </c>
      <c r="BF175" s="169">
        <f t="shared" si="35"/>
        <v>0</v>
      </c>
      <c r="BG175" s="169">
        <f t="shared" si="36"/>
        <v>0</v>
      </c>
      <c r="BH175" s="169">
        <f t="shared" si="37"/>
        <v>0</v>
      </c>
      <c r="BI175" s="169">
        <f t="shared" si="38"/>
        <v>0</v>
      </c>
      <c r="BJ175" s="18" t="s">
        <v>88</v>
      </c>
      <c r="BK175" s="170">
        <f t="shared" si="39"/>
        <v>0</v>
      </c>
      <c r="BL175" s="18" t="s">
        <v>249</v>
      </c>
      <c r="BM175" s="168" t="s">
        <v>1688</v>
      </c>
    </row>
    <row r="176" spans="1:65" s="2" customFormat="1" ht="16.5" customHeight="1">
      <c r="A176" s="33"/>
      <c r="B176" s="156"/>
      <c r="C176" s="180" t="s">
        <v>494</v>
      </c>
      <c r="D176" s="180" t="s">
        <v>200</v>
      </c>
      <c r="E176" s="181" t="s">
        <v>1689</v>
      </c>
      <c r="F176" s="182" t="s">
        <v>1690</v>
      </c>
      <c r="G176" s="183" t="s">
        <v>221</v>
      </c>
      <c r="H176" s="184">
        <v>6</v>
      </c>
      <c r="I176" s="185"/>
      <c r="J176" s="184">
        <f t="shared" si="30"/>
        <v>0</v>
      </c>
      <c r="K176" s="186"/>
      <c r="L176" s="187"/>
      <c r="M176" s="188" t="s">
        <v>1</v>
      </c>
      <c r="N176" s="189" t="s">
        <v>42</v>
      </c>
      <c r="O176" s="62"/>
      <c r="P176" s="166">
        <f t="shared" si="31"/>
        <v>0</v>
      </c>
      <c r="Q176" s="166">
        <v>0</v>
      </c>
      <c r="R176" s="166">
        <f t="shared" si="32"/>
        <v>0</v>
      </c>
      <c r="S176" s="166">
        <v>0</v>
      </c>
      <c r="T176" s="167">
        <f t="shared" si="3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8" t="s">
        <v>408</v>
      </c>
      <c r="AT176" s="168" t="s">
        <v>200</v>
      </c>
      <c r="AU176" s="168" t="s">
        <v>88</v>
      </c>
      <c r="AY176" s="18" t="s">
        <v>166</v>
      </c>
      <c r="BE176" s="169">
        <f t="shared" si="34"/>
        <v>0</v>
      </c>
      <c r="BF176" s="169">
        <f t="shared" si="35"/>
        <v>0</v>
      </c>
      <c r="BG176" s="169">
        <f t="shared" si="36"/>
        <v>0</v>
      </c>
      <c r="BH176" s="169">
        <f t="shared" si="37"/>
        <v>0</v>
      </c>
      <c r="BI176" s="169">
        <f t="shared" si="38"/>
        <v>0</v>
      </c>
      <c r="BJ176" s="18" t="s">
        <v>88</v>
      </c>
      <c r="BK176" s="170">
        <f t="shared" si="39"/>
        <v>0</v>
      </c>
      <c r="BL176" s="18" t="s">
        <v>249</v>
      </c>
      <c r="BM176" s="168" t="s">
        <v>1691</v>
      </c>
    </row>
    <row r="177" spans="1:65" s="2" customFormat="1" ht="33" customHeight="1">
      <c r="A177" s="33"/>
      <c r="B177" s="156"/>
      <c r="C177" s="157" t="s">
        <v>498</v>
      </c>
      <c r="D177" s="157" t="s">
        <v>168</v>
      </c>
      <c r="E177" s="158" t="s">
        <v>1692</v>
      </c>
      <c r="F177" s="159" t="s">
        <v>1693</v>
      </c>
      <c r="G177" s="160" t="s">
        <v>221</v>
      </c>
      <c r="H177" s="161">
        <v>1</v>
      </c>
      <c r="I177" s="162"/>
      <c r="J177" s="161">
        <f t="shared" si="30"/>
        <v>0</v>
      </c>
      <c r="K177" s="163"/>
      <c r="L177" s="34"/>
      <c r="M177" s="164" t="s">
        <v>1</v>
      </c>
      <c r="N177" s="165" t="s">
        <v>42</v>
      </c>
      <c r="O177" s="62"/>
      <c r="P177" s="166">
        <f t="shared" si="31"/>
        <v>0</v>
      </c>
      <c r="Q177" s="166">
        <v>0</v>
      </c>
      <c r="R177" s="166">
        <f t="shared" si="32"/>
        <v>0</v>
      </c>
      <c r="S177" s="166">
        <v>0</v>
      </c>
      <c r="T177" s="167">
        <f t="shared" si="3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8" t="s">
        <v>249</v>
      </c>
      <c r="AT177" s="168" t="s">
        <v>168</v>
      </c>
      <c r="AU177" s="168" t="s">
        <v>88</v>
      </c>
      <c r="AY177" s="18" t="s">
        <v>166</v>
      </c>
      <c r="BE177" s="169">
        <f t="shared" si="34"/>
        <v>0</v>
      </c>
      <c r="BF177" s="169">
        <f t="shared" si="35"/>
        <v>0</v>
      </c>
      <c r="BG177" s="169">
        <f t="shared" si="36"/>
        <v>0</v>
      </c>
      <c r="BH177" s="169">
        <f t="shared" si="37"/>
        <v>0</v>
      </c>
      <c r="BI177" s="169">
        <f t="shared" si="38"/>
        <v>0</v>
      </c>
      <c r="BJ177" s="18" t="s">
        <v>88</v>
      </c>
      <c r="BK177" s="170">
        <f t="shared" si="39"/>
        <v>0</v>
      </c>
      <c r="BL177" s="18" t="s">
        <v>249</v>
      </c>
      <c r="BM177" s="168" t="s">
        <v>1694</v>
      </c>
    </row>
    <row r="178" spans="1:65" s="2" customFormat="1" ht="24.2" customHeight="1">
      <c r="A178" s="33"/>
      <c r="B178" s="156"/>
      <c r="C178" s="180" t="s">
        <v>511</v>
      </c>
      <c r="D178" s="180" t="s">
        <v>200</v>
      </c>
      <c r="E178" s="181" t="s">
        <v>1695</v>
      </c>
      <c r="F178" s="182" t="s">
        <v>1696</v>
      </c>
      <c r="G178" s="183" t="s">
        <v>221</v>
      </c>
      <c r="H178" s="184">
        <v>1</v>
      </c>
      <c r="I178" s="185"/>
      <c r="J178" s="184">
        <f t="shared" si="30"/>
        <v>0</v>
      </c>
      <c r="K178" s="186"/>
      <c r="L178" s="187"/>
      <c r="M178" s="188" t="s">
        <v>1</v>
      </c>
      <c r="N178" s="189" t="s">
        <v>42</v>
      </c>
      <c r="O178" s="62"/>
      <c r="P178" s="166">
        <f t="shared" si="31"/>
        <v>0</v>
      </c>
      <c r="Q178" s="166">
        <v>0</v>
      </c>
      <c r="R178" s="166">
        <f t="shared" si="32"/>
        <v>0</v>
      </c>
      <c r="S178" s="166">
        <v>0</v>
      </c>
      <c r="T178" s="167">
        <f t="shared" si="3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8" t="s">
        <v>408</v>
      </c>
      <c r="AT178" s="168" t="s">
        <v>200</v>
      </c>
      <c r="AU178" s="168" t="s">
        <v>88</v>
      </c>
      <c r="AY178" s="18" t="s">
        <v>166</v>
      </c>
      <c r="BE178" s="169">
        <f t="shared" si="34"/>
        <v>0</v>
      </c>
      <c r="BF178" s="169">
        <f t="shared" si="35"/>
        <v>0</v>
      </c>
      <c r="BG178" s="169">
        <f t="shared" si="36"/>
        <v>0</v>
      </c>
      <c r="BH178" s="169">
        <f t="shared" si="37"/>
        <v>0</v>
      </c>
      <c r="BI178" s="169">
        <f t="shared" si="38"/>
        <v>0</v>
      </c>
      <c r="BJ178" s="18" t="s">
        <v>88</v>
      </c>
      <c r="BK178" s="170">
        <f t="shared" si="39"/>
        <v>0</v>
      </c>
      <c r="BL178" s="18" t="s">
        <v>249</v>
      </c>
      <c r="BM178" s="168" t="s">
        <v>1697</v>
      </c>
    </row>
    <row r="179" spans="1:65" s="2" customFormat="1" ht="16.5" customHeight="1">
      <c r="A179" s="33"/>
      <c r="B179" s="156"/>
      <c r="C179" s="157" t="s">
        <v>515</v>
      </c>
      <c r="D179" s="157" t="s">
        <v>168</v>
      </c>
      <c r="E179" s="158" t="s">
        <v>1698</v>
      </c>
      <c r="F179" s="159" t="s">
        <v>1699</v>
      </c>
      <c r="G179" s="160" t="s">
        <v>221</v>
      </c>
      <c r="H179" s="161">
        <v>8</v>
      </c>
      <c r="I179" s="162"/>
      <c r="J179" s="161">
        <f t="shared" si="30"/>
        <v>0</v>
      </c>
      <c r="K179" s="163"/>
      <c r="L179" s="34"/>
      <c r="M179" s="164" t="s">
        <v>1</v>
      </c>
      <c r="N179" s="165" t="s">
        <v>42</v>
      </c>
      <c r="O179" s="62"/>
      <c r="P179" s="166">
        <f t="shared" si="31"/>
        <v>0</v>
      </c>
      <c r="Q179" s="166">
        <v>0</v>
      </c>
      <c r="R179" s="166">
        <f t="shared" si="32"/>
        <v>0</v>
      </c>
      <c r="S179" s="166">
        <v>0</v>
      </c>
      <c r="T179" s="167">
        <f t="shared" si="3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8" t="s">
        <v>249</v>
      </c>
      <c r="AT179" s="168" t="s">
        <v>168</v>
      </c>
      <c r="AU179" s="168" t="s">
        <v>88</v>
      </c>
      <c r="AY179" s="18" t="s">
        <v>166</v>
      </c>
      <c r="BE179" s="169">
        <f t="shared" si="34"/>
        <v>0</v>
      </c>
      <c r="BF179" s="169">
        <f t="shared" si="35"/>
        <v>0</v>
      </c>
      <c r="BG179" s="169">
        <f t="shared" si="36"/>
        <v>0</v>
      </c>
      <c r="BH179" s="169">
        <f t="shared" si="37"/>
        <v>0</v>
      </c>
      <c r="BI179" s="169">
        <f t="shared" si="38"/>
        <v>0</v>
      </c>
      <c r="BJ179" s="18" t="s">
        <v>88</v>
      </c>
      <c r="BK179" s="170">
        <f t="shared" si="39"/>
        <v>0</v>
      </c>
      <c r="BL179" s="18" t="s">
        <v>249</v>
      </c>
      <c r="BM179" s="168" t="s">
        <v>1700</v>
      </c>
    </row>
    <row r="180" spans="1:65" s="2" customFormat="1" ht="24.2" customHeight="1">
      <c r="A180" s="33"/>
      <c r="B180" s="156"/>
      <c r="C180" s="180" t="s">
        <v>540</v>
      </c>
      <c r="D180" s="180" t="s">
        <v>200</v>
      </c>
      <c r="E180" s="181" t="s">
        <v>1701</v>
      </c>
      <c r="F180" s="182" t="s">
        <v>1702</v>
      </c>
      <c r="G180" s="183" t="s">
        <v>221</v>
      </c>
      <c r="H180" s="184">
        <v>8</v>
      </c>
      <c r="I180" s="185"/>
      <c r="J180" s="184">
        <f t="shared" si="30"/>
        <v>0</v>
      </c>
      <c r="K180" s="186"/>
      <c r="L180" s="187"/>
      <c r="M180" s="188" t="s">
        <v>1</v>
      </c>
      <c r="N180" s="189" t="s">
        <v>42</v>
      </c>
      <c r="O180" s="62"/>
      <c r="P180" s="166">
        <f t="shared" si="31"/>
        <v>0</v>
      </c>
      <c r="Q180" s="166">
        <v>0</v>
      </c>
      <c r="R180" s="166">
        <f t="shared" si="32"/>
        <v>0</v>
      </c>
      <c r="S180" s="166">
        <v>0</v>
      </c>
      <c r="T180" s="167">
        <f t="shared" si="3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8" t="s">
        <v>408</v>
      </c>
      <c r="AT180" s="168" t="s">
        <v>200</v>
      </c>
      <c r="AU180" s="168" t="s">
        <v>88</v>
      </c>
      <c r="AY180" s="18" t="s">
        <v>166</v>
      </c>
      <c r="BE180" s="169">
        <f t="shared" si="34"/>
        <v>0</v>
      </c>
      <c r="BF180" s="169">
        <f t="shared" si="35"/>
        <v>0</v>
      </c>
      <c r="BG180" s="169">
        <f t="shared" si="36"/>
        <v>0</v>
      </c>
      <c r="BH180" s="169">
        <f t="shared" si="37"/>
        <v>0</v>
      </c>
      <c r="BI180" s="169">
        <f t="shared" si="38"/>
        <v>0</v>
      </c>
      <c r="BJ180" s="18" t="s">
        <v>88</v>
      </c>
      <c r="BK180" s="170">
        <f t="shared" si="39"/>
        <v>0</v>
      </c>
      <c r="BL180" s="18" t="s">
        <v>249</v>
      </c>
      <c r="BM180" s="168" t="s">
        <v>1703</v>
      </c>
    </row>
    <row r="181" spans="1:65" s="2" customFormat="1" ht="33" customHeight="1">
      <c r="A181" s="33"/>
      <c r="B181" s="156"/>
      <c r="C181" s="157" t="s">
        <v>544</v>
      </c>
      <c r="D181" s="157" t="s">
        <v>168</v>
      </c>
      <c r="E181" s="158" t="s">
        <v>1704</v>
      </c>
      <c r="F181" s="159" t="s">
        <v>1705</v>
      </c>
      <c r="G181" s="160" t="s">
        <v>221</v>
      </c>
      <c r="H181" s="161">
        <v>10</v>
      </c>
      <c r="I181" s="162"/>
      <c r="J181" s="161">
        <f t="shared" si="30"/>
        <v>0</v>
      </c>
      <c r="K181" s="163"/>
      <c r="L181" s="34"/>
      <c r="M181" s="164" t="s">
        <v>1</v>
      </c>
      <c r="N181" s="165" t="s">
        <v>42</v>
      </c>
      <c r="O181" s="62"/>
      <c r="P181" s="166">
        <f t="shared" si="31"/>
        <v>0</v>
      </c>
      <c r="Q181" s="166">
        <v>0</v>
      </c>
      <c r="R181" s="166">
        <f t="shared" si="32"/>
        <v>0</v>
      </c>
      <c r="S181" s="166">
        <v>0</v>
      </c>
      <c r="T181" s="167">
        <f t="shared" si="3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8" t="s">
        <v>249</v>
      </c>
      <c r="AT181" s="168" t="s">
        <v>168</v>
      </c>
      <c r="AU181" s="168" t="s">
        <v>88</v>
      </c>
      <c r="AY181" s="18" t="s">
        <v>166</v>
      </c>
      <c r="BE181" s="169">
        <f t="shared" si="34"/>
        <v>0</v>
      </c>
      <c r="BF181" s="169">
        <f t="shared" si="35"/>
        <v>0</v>
      </c>
      <c r="BG181" s="169">
        <f t="shared" si="36"/>
        <v>0</v>
      </c>
      <c r="BH181" s="169">
        <f t="shared" si="37"/>
        <v>0</v>
      </c>
      <c r="BI181" s="169">
        <f t="shared" si="38"/>
        <v>0</v>
      </c>
      <c r="BJ181" s="18" t="s">
        <v>88</v>
      </c>
      <c r="BK181" s="170">
        <f t="shared" si="39"/>
        <v>0</v>
      </c>
      <c r="BL181" s="18" t="s">
        <v>249</v>
      </c>
      <c r="BM181" s="168" t="s">
        <v>1706</v>
      </c>
    </row>
    <row r="182" spans="1:65" s="2" customFormat="1" ht="16.5" customHeight="1">
      <c r="A182" s="33"/>
      <c r="B182" s="156"/>
      <c r="C182" s="180" t="s">
        <v>548</v>
      </c>
      <c r="D182" s="180" t="s">
        <v>200</v>
      </c>
      <c r="E182" s="181" t="s">
        <v>1707</v>
      </c>
      <c r="F182" s="182" t="s">
        <v>1708</v>
      </c>
      <c r="G182" s="183" t="s">
        <v>221</v>
      </c>
      <c r="H182" s="184">
        <v>10</v>
      </c>
      <c r="I182" s="185"/>
      <c r="J182" s="184">
        <f t="shared" si="30"/>
        <v>0</v>
      </c>
      <c r="K182" s="186"/>
      <c r="L182" s="187"/>
      <c r="M182" s="188" t="s">
        <v>1</v>
      </c>
      <c r="N182" s="189" t="s">
        <v>42</v>
      </c>
      <c r="O182" s="62"/>
      <c r="P182" s="166">
        <f t="shared" si="31"/>
        <v>0</v>
      </c>
      <c r="Q182" s="166">
        <v>0</v>
      </c>
      <c r="R182" s="166">
        <f t="shared" si="32"/>
        <v>0</v>
      </c>
      <c r="S182" s="166">
        <v>0</v>
      </c>
      <c r="T182" s="167">
        <f t="shared" si="3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8" t="s">
        <v>408</v>
      </c>
      <c r="AT182" s="168" t="s">
        <v>200</v>
      </c>
      <c r="AU182" s="168" t="s">
        <v>88</v>
      </c>
      <c r="AY182" s="18" t="s">
        <v>166</v>
      </c>
      <c r="BE182" s="169">
        <f t="shared" si="34"/>
        <v>0</v>
      </c>
      <c r="BF182" s="169">
        <f t="shared" si="35"/>
        <v>0</v>
      </c>
      <c r="BG182" s="169">
        <f t="shared" si="36"/>
        <v>0</v>
      </c>
      <c r="BH182" s="169">
        <f t="shared" si="37"/>
        <v>0</v>
      </c>
      <c r="BI182" s="169">
        <f t="shared" si="38"/>
        <v>0</v>
      </c>
      <c r="BJ182" s="18" t="s">
        <v>88</v>
      </c>
      <c r="BK182" s="170">
        <f t="shared" si="39"/>
        <v>0</v>
      </c>
      <c r="BL182" s="18" t="s">
        <v>249</v>
      </c>
      <c r="BM182" s="168" t="s">
        <v>1709</v>
      </c>
    </row>
    <row r="183" spans="1:65" s="2" customFormat="1" ht="33" customHeight="1">
      <c r="A183" s="33"/>
      <c r="B183" s="156"/>
      <c r="C183" s="157" t="s">
        <v>554</v>
      </c>
      <c r="D183" s="157" t="s">
        <v>168</v>
      </c>
      <c r="E183" s="158" t="s">
        <v>1704</v>
      </c>
      <c r="F183" s="159" t="s">
        <v>1705</v>
      </c>
      <c r="G183" s="160" t="s">
        <v>221</v>
      </c>
      <c r="H183" s="161">
        <v>2</v>
      </c>
      <c r="I183" s="162"/>
      <c r="J183" s="161">
        <f t="shared" si="30"/>
        <v>0</v>
      </c>
      <c r="K183" s="163"/>
      <c r="L183" s="34"/>
      <c r="M183" s="164" t="s">
        <v>1</v>
      </c>
      <c r="N183" s="165" t="s">
        <v>42</v>
      </c>
      <c r="O183" s="62"/>
      <c r="P183" s="166">
        <f t="shared" si="31"/>
        <v>0</v>
      </c>
      <c r="Q183" s="166">
        <v>0</v>
      </c>
      <c r="R183" s="166">
        <f t="shared" si="32"/>
        <v>0</v>
      </c>
      <c r="S183" s="166">
        <v>0</v>
      </c>
      <c r="T183" s="167">
        <f t="shared" si="3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8" t="s">
        <v>249</v>
      </c>
      <c r="AT183" s="168" t="s">
        <v>168</v>
      </c>
      <c r="AU183" s="168" t="s">
        <v>88</v>
      </c>
      <c r="AY183" s="18" t="s">
        <v>166</v>
      </c>
      <c r="BE183" s="169">
        <f t="shared" si="34"/>
        <v>0</v>
      </c>
      <c r="BF183" s="169">
        <f t="shared" si="35"/>
        <v>0</v>
      </c>
      <c r="BG183" s="169">
        <f t="shared" si="36"/>
        <v>0</v>
      </c>
      <c r="BH183" s="169">
        <f t="shared" si="37"/>
        <v>0</v>
      </c>
      <c r="BI183" s="169">
        <f t="shared" si="38"/>
        <v>0</v>
      </c>
      <c r="BJ183" s="18" t="s">
        <v>88</v>
      </c>
      <c r="BK183" s="170">
        <f t="shared" si="39"/>
        <v>0</v>
      </c>
      <c r="BL183" s="18" t="s">
        <v>249</v>
      </c>
      <c r="BM183" s="168" t="s">
        <v>1710</v>
      </c>
    </row>
    <row r="184" spans="1:65" s="2" customFormat="1" ht="16.5" customHeight="1">
      <c r="A184" s="33"/>
      <c r="B184" s="156"/>
      <c r="C184" s="180" t="s">
        <v>559</v>
      </c>
      <c r="D184" s="180" t="s">
        <v>200</v>
      </c>
      <c r="E184" s="181" t="s">
        <v>1711</v>
      </c>
      <c r="F184" s="182" t="s">
        <v>1712</v>
      </c>
      <c r="G184" s="183" t="s">
        <v>221</v>
      </c>
      <c r="H184" s="184">
        <v>2</v>
      </c>
      <c r="I184" s="185"/>
      <c r="J184" s="184">
        <f t="shared" si="30"/>
        <v>0</v>
      </c>
      <c r="K184" s="186"/>
      <c r="L184" s="187"/>
      <c r="M184" s="188" t="s">
        <v>1</v>
      </c>
      <c r="N184" s="189" t="s">
        <v>42</v>
      </c>
      <c r="O184" s="62"/>
      <c r="P184" s="166">
        <f t="shared" si="31"/>
        <v>0</v>
      </c>
      <c r="Q184" s="166">
        <v>0</v>
      </c>
      <c r="R184" s="166">
        <f t="shared" si="32"/>
        <v>0</v>
      </c>
      <c r="S184" s="166">
        <v>0</v>
      </c>
      <c r="T184" s="167">
        <f t="shared" si="3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8" t="s">
        <v>408</v>
      </c>
      <c r="AT184" s="168" t="s">
        <v>200</v>
      </c>
      <c r="AU184" s="168" t="s">
        <v>88</v>
      </c>
      <c r="AY184" s="18" t="s">
        <v>166</v>
      </c>
      <c r="BE184" s="169">
        <f t="shared" si="34"/>
        <v>0</v>
      </c>
      <c r="BF184" s="169">
        <f t="shared" si="35"/>
        <v>0</v>
      </c>
      <c r="BG184" s="169">
        <f t="shared" si="36"/>
        <v>0</v>
      </c>
      <c r="BH184" s="169">
        <f t="shared" si="37"/>
        <v>0</v>
      </c>
      <c r="BI184" s="169">
        <f t="shared" si="38"/>
        <v>0</v>
      </c>
      <c r="BJ184" s="18" t="s">
        <v>88</v>
      </c>
      <c r="BK184" s="170">
        <f t="shared" si="39"/>
        <v>0</v>
      </c>
      <c r="BL184" s="18" t="s">
        <v>249</v>
      </c>
      <c r="BM184" s="168" t="s">
        <v>1713</v>
      </c>
    </row>
    <row r="185" spans="1:65" s="2" customFormat="1" ht="21.75" customHeight="1">
      <c r="A185" s="33"/>
      <c r="B185" s="156"/>
      <c r="C185" s="157" t="s">
        <v>564</v>
      </c>
      <c r="D185" s="157" t="s">
        <v>168</v>
      </c>
      <c r="E185" s="158" t="s">
        <v>1714</v>
      </c>
      <c r="F185" s="159" t="s">
        <v>1715</v>
      </c>
      <c r="G185" s="160" t="s">
        <v>221</v>
      </c>
      <c r="H185" s="161">
        <v>9</v>
      </c>
      <c r="I185" s="162"/>
      <c r="J185" s="161">
        <f t="shared" si="30"/>
        <v>0</v>
      </c>
      <c r="K185" s="163"/>
      <c r="L185" s="34"/>
      <c r="M185" s="164" t="s">
        <v>1</v>
      </c>
      <c r="N185" s="165" t="s">
        <v>42</v>
      </c>
      <c r="O185" s="62"/>
      <c r="P185" s="166">
        <f t="shared" si="31"/>
        <v>0</v>
      </c>
      <c r="Q185" s="166">
        <v>0</v>
      </c>
      <c r="R185" s="166">
        <f t="shared" si="32"/>
        <v>0</v>
      </c>
      <c r="S185" s="166">
        <v>0</v>
      </c>
      <c r="T185" s="167">
        <f t="shared" si="3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8" t="s">
        <v>249</v>
      </c>
      <c r="AT185" s="168" t="s">
        <v>168</v>
      </c>
      <c r="AU185" s="168" t="s">
        <v>88</v>
      </c>
      <c r="AY185" s="18" t="s">
        <v>166</v>
      </c>
      <c r="BE185" s="169">
        <f t="shared" si="34"/>
        <v>0</v>
      </c>
      <c r="BF185" s="169">
        <f t="shared" si="35"/>
        <v>0</v>
      </c>
      <c r="BG185" s="169">
        <f t="shared" si="36"/>
        <v>0</v>
      </c>
      <c r="BH185" s="169">
        <f t="shared" si="37"/>
        <v>0</v>
      </c>
      <c r="BI185" s="169">
        <f t="shared" si="38"/>
        <v>0</v>
      </c>
      <c r="BJ185" s="18" t="s">
        <v>88</v>
      </c>
      <c r="BK185" s="170">
        <f t="shared" si="39"/>
        <v>0</v>
      </c>
      <c r="BL185" s="18" t="s">
        <v>249</v>
      </c>
      <c r="BM185" s="168" t="s">
        <v>1716</v>
      </c>
    </row>
    <row r="186" spans="1:65" s="2" customFormat="1" ht="16.5" customHeight="1">
      <c r="A186" s="33"/>
      <c r="B186" s="156"/>
      <c r="C186" s="180" t="s">
        <v>568</v>
      </c>
      <c r="D186" s="180" t="s">
        <v>200</v>
      </c>
      <c r="E186" s="181" t="s">
        <v>1717</v>
      </c>
      <c r="F186" s="182" t="s">
        <v>1718</v>
      </c>
      <c r="G186" s="183" t="s">
        <v>221</v>
      </c>
      <c r="H186" s="184">
        <v>9</v>
      </c>
      <c r="I186" s="185"/>
      <c r="J186" s="184">
        <f t="shared" si="30"/>
        <v>0</v>
      </c>
      <c r="K186" s="186"/>
      <c r="L186" s="187"/>
      <c r="M186" s="188" t="s">
        <v>1</v>
      </c>
      <c r="N186" s="189" t="s">
        <v>42</v>
      </c>
      <c r="O186" s="62"/>
      <c r="P186" s="166">
        <f t="shared" si="31"/>
        <v>0</v>
      </c>
      <c r="Q186" s="166">
        <v>0</v>
      </c>
      <c r="R186" s="166">
        <f t="shared" si="32"/>
        <v>0</v>
      </c>
      <c r="S186" s="166">
        <v>0</v>
      </c>
      <c r="T186" s="167">
        <f t="shared" si="3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8" t="s">
        <v>408</v>
      </c>
      <c r="AT186" s="168" t="s">
        <v>200</v>
      </c>
      <c r="AU186" s="168" t="s">
        <v>88</v>
      </c>
      <c r="AY186" s="18" t="s">
        <v>166</v>
      </c>
      <c r="BE186" s="169">
        <f t="shared" si="34"/>
        <v>0</v>
      </c>
      <c r="BF186" s="169">
        <f t="shared" si="35"/>
        <v>0</v>
      </c>
      <c r="BG186" s="169">
        <f t="shared" si="36"/>
        <v>0</v>
      </c>
      <c r="BH186" s="169">
        <f t="shared" si="37"/>
        <v>0</v>
      </c>
      <c r="BI186" s="169">
        <f t="shared" si="38"/>
        <v>0</v>
      </c>
      <c r="BJ186" s="18" t="s">
        <v>88</v>
      </c>
      <c r="BK186" s="170">
        <f t="shared" si="39"/>
        <v>0</v>
      </c>
      <c r="BL186" s="18" t="s">
        <v>249</v>
      </c>
      <c r="BM186" s="168" t="s">
        <v>1719</v>
      </c>
    </row>
    <row r="187" spans="1:65" s="2" customFormat="1" ht="24.2" customHeight="1">
      <c r="A187" s="33"/>
      <c r="B187" s="156"/>
      <c r="C187" s="157" t="s">
        <v>572</v>
      </c>
      <c r="D187" s="157" t="s">
        <v>168</v>
      </c>
      <c r="E187" s="158" t="s">
        <v>1720</v>
      </c>
      <c r="F187" s="159" t="s">
        <v>1721</v>
      </c>
      <c r="G187" s="160" t="s">
        <v>221</v>
      </c>
      <c r="H187" s="161">
        <v>10</v>
      </c>
      <c r="I187" s="162"/>
      <c r="J187" s="161">
        <f t="shared" si="30"/>
        <v>0</v>
      </c>
      <c r="K187" s="163"/>
      <c r="L187" s="34"/>
      <c r="M187" s="164" t="s">
        <v>1</v>
      </c>
      <c r="N187" s="165" t="s">
        <v>42</v>
      </c>
      <c r="O187" s="62"/>
      <c r="P187" s="166">
        <f t="shared" si="31"/>
        <v>0</v>
      </c>
      <c r="Q187" s="166">
        <v>0</v>
      </c>
      <c r="R187" s="166">
        <f t="shared" si="32"/>
        <v>0</v>
      </c>
      <c r="S187" s="166">
        <v>0</v>
      </c>
      <c r="T187" s="167">
        <f t="shared" si="3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8" t="s">
        <v>249</v>
      </c>
      <c r="AT187" s="168" t="s">
        <v>168</v>
      </c>
      <c r="AU187" s="168" t="s">
        <v>88</v>
      </c>
      <c r="AY187" s="18" t="s">
        <v>166</v>
      </c>
      <c r="BE187" s="169">
        <f t="shared" si="34"/>
        <v>0</v>
      </c>
      <c r="BF187" s="169">
        <f t="shared" si="35"/>
        <v>0</v>
      </c>
      <c r="BG187" s="169">
        <f t="shared" si="36"/>
        <v>0</v>
      </c>
      <c r="BH187" s="169">
        <f t="shared" si="37"/>
        <v>0</v>
      </c>
      <c r="BI187" s="169">
        <f t="shared" si="38"/>
        <v>0</v>
      </c>
      <c r="BJ187" s="18" t="s">
        <v>88</v>
      </c>
      <c r="BK187" s="170">
        <f t="shared" si="39"/>
        <v>0</v>
      </c>
      <c r="BL187" s="18" t="s">
        <v>249</v>
      </c>
      <c r="BM187" s="168" t="s">
        <v>1722</v>
      </c>
    </row>
    <row r="188" spans="1:65" s="2" customFormat="1" ht="21.75" customHeight="1">
      <c r="A188" s="33"/>
      <c r="B188" s="156"/>
      <c r="C188" s="180" t="s">
        <v>577</v>
      </c>
      <c r="D188" s="180" t="s">
        <v>200</v>
      </c>
      <c r="E188" s="181" t="s">
        <v>1723</v>
      </c>
      <c r="F188" s="182" t="s">
        <v>1724</v>
      </c>
      <c r="G188" s="183" t="s">
        <v>221</v>
      </c>
      <c r="H188" s="184">
        <v>10</v>
      </c>
      <c r="I188" s="185"/>
      <c r="J188" s="184">
        <f t="shared" si="30"/>
        <v>0</v>
      </c>
      <c r="K188" s="186"/>
      <c r="L188" s="187"/>
      <c r="M188" s="188" t="s">
        <v>1</v>
      </c>
      <c r="N188" s="189" t="s">
        <v>42</v>
      </c>
      <c r="O188" s="62"/>
      <c r="P188" s="166">
        <f t="shared" si="31"/>
        <v>0</v>
      </c>
      <c r="Q188" s="166">
        <v>0</v>
      </c>
      <c r="R188" s="166">
        <f t="shared" si="32"/>
        <v>0</v>
      </c>
      <c r="S188" s="166">
        <v>0</v>
      </c>
      <c r="T188" s="167">
        <f t="shared" si="3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8" t="s">
        <v>408</v>
      </c>
      <c r="AT188" s="168" t="s">
        <v>200</v>
      </c>
      <c r="AU188" s="168" t="s">
        <v>88</v>
      </c>
      <c r="AY188" s="18" t="s">
        <v>166</v>
      </c>
      <c r="BE188" s="169">
        <f t="shared" si="34"/>
        <v>0</v>
      </c>
      <c r="BF188" s="169">
        <f t="shared" si="35"/>
        <v>0</v>
      </c>
      <c r="BG188" s="169">
        <f t="shared" si="36"/>
        <v>0</v>
      </c>
      <c r="BH188" s="169">
        <f t="shared" si="37"/>
        <v>0</v>
      </c>
      <c r="BI188" s="169">
        <f t="shared" si="38"/>
        <v>0</v>
      </c>
      <c r="BJ188" s="18" t="s">
        <v>88</v>
      </c>
      <c r="BK188" s="170">
        <f t="shared" si="39"/>
        <v>0</v>
      </c>
      <c r="BL188" s="18" t="s">
        <v>249</v>
      </c>
      <c r="BM188" s="168" t="s">
        <v>1725</v>
      </c>
    </row>
    <row r="189" spans="1:65" s="2" customFormat="1" ht="33" customHeight="1">
      <c r="A189" s="33"/>
      <c r="B189" s="156"/>
      <c r="C189" s="157" t="s">
        <v>581</v>
      </c>
      <c r="D189" s="157" t="s">
        <v>168</v>
      </c>
      <c r="E189" s="158" t="s">
        <v>1726</v>
      </c>
      <c r="F189" s="159" t="s">
        <v>1727</v>
      </c>
      <c r="G189" s="160" t="s">
        <v>221</v>
      </c>
      <c r="H189" s="161">
        <v>1</v>
      </c>
      <c r="I189" s="162"/>
      <c r="J189" s="161">
        <f t="shared" si="30"/>
        <v>0</v>
      </c>
      <c r="K189" s="163"/>
      <c r="L189" s="34"/>
      <c r="M189" s="164" t="s">
        <v>1</v>
      </c>
      <c r="N189" s="165" t="s">
        <v>42</v>
      </c>
      <c r="O189" s="62"/>
      <c r="P189" s="166">
        <f t="shared" si="31"/>
        <v>0</v>
      </c>
      <c r="Q189" s="166">
        <v>0</v>
      </c>
      <c r="R189" s="166">
        <f t="shared" si="32"/>
        <v>0</v>
      </c>
      <c r="S189" s="166">
        <v>0</v>
      </c>
      <c r="T189" s="167">
        <f t="shared" si="3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8" t="s">
        <v>249</v>
      </c>
      <c r="AT189" s="168" t="s">
        <v>168</v>
      </c>
      <c r="AU189" s="168" t="s">
        <v>88</v>
      </c>
      <c r="AY189" s="18" t="s">
        <v>166</v>
      </c>
      <c r="BE189" s="169">
        <f t="shared" si="34"/>
        <v>0</v>
      </c>
      <c r="BF189" s="169">
        <f t="shared" si="35"/>
        <v>0</v>
      </c>
      <c r="BG189" s="169">
        <f t="shared" si="36"/>
        <v>0</v>
      </c>
      <c r="BH189" s="169">
        <f t="shared" si="37"/>
        <v>0</v>
      </c>
      <c r="BI189" s="169">
        <f t="shared" si="38"/>
        <v>0</v>
      </c>
      <c r="BJ189" s="18" t="s">
        <v>88</v>
      </c>
      <c r="BK189" s="170">
        <f t="shared" si="39"/>
        <v>0</v>
      </c>
      <c r="BL189" s="18" t="s">
        <v>249</v>
      </c>
      <c r="BM189" s="168" t="s">
        <v>1728</v>
      </c>
    </row>
    <row r="190" spans="1:65" s="2" customFormat="1" ht="16.5" customHeight="1">
      <c r="A190" s="33"/>
      <c r="B190" s="156"/>
      <c r="C190" s="180" t="s">
        <v>587</v>
      </c>
      <c r="D190" s="180" t="s">
        <v>200</v>
      </c>
      <c r="E190" s="181" t="s">
        <v>1729</v>
      </c>
      <c r="F190" s="182" t="s">
        <v>1730</v>
      </c>
      <c r="G190" s="183" t="s">
        <v>221</v>
      </c>
      <c r="H190" s="184">
        <v>1</v>
      </c>
      <c r="I190" s="185"/>
      <c r="J190" s="184">
        <f t="shared" si="30"/>
        <v>0</v>
      </c>
      <c r="K190" s="186"/>
      <c r="L190" s="187"/>
      <c r="M190" s="188" t="s">
        <v>1</v>
      </c>
      <c r="N190" s="189" t="s">
        <v>42</v>
      </c>
      <c r="O190" s="62"/>
      <c r="P190" s="166">
        <f t="shared" si="31"/>
        <v>0</v>
      </c>
      <c r="Q190" s="166">
        <v>0</v>
      </c>
      <c r="R190" s="166">
        <f t="shared" si="32"/>
        <v>0</v>
      </c>
      <c r="S190" s="166">
        <v>0</v>
      </c>
      <c r="T190" s="167">
        <f t="shared" si="3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8" t="s">
        <v>408</v>
      </c>
      <c r="AT190" s="168" t="s">
        <v>200</v>
      </c>
      <c r="AU190" s="168" t="s">
        <v>88</v>
      </c>
      <c r="AY190" s="18" t="s">
        <v>166</v>
      </c>
      <c r="BE190" s="169">
        <f t="shared" si="34"/>
        <v>0</v>
      </c>
      <c r="BF190" s="169">
        <f t="shared" si="35"/>
        <v>0</v>
      </c>
      <c r="BG190" s="169">
        <f t="shared" si="36"/>
        <v>0</v>
      </c>
      <c r="BH190" s="169">
        <f t="shared" si="37"/>
        <v>0</v>
      </c>
      <c r="BI190" s="169">
        <f t="shared" si="38"/>
        <v>0</v>
      </c>
      <c r="BJ190" s="18" t="s">
        <v>88</v>
      </c>
      <c r="BK190" s="170">
        <f t="shared" si="39"/>
        <v>0</v>
      </c>
      <c r="BL190" s="18" t="s">
        <v>249</v>
      </c>
      <c r="BM190" s="168" t="s">
        <v>1731</v>
      </c>
    </row>
    <row r="191" spans="1:65" s="2" customFormat="1" ht="24.2" customHeight="1">
      <c r="A191" s="33"/>
      <c r="B191" s="156"/>
      <c r="C191" s="157" t="s">
        <v>593</v>
      </c>
      <c r="D191" s="157" t="s">
        <v>168</v>
      </c>
      <c r="E191" s="158" t="s">
        <v>1732</v>
      </c>
      <c r="F191" s="159" t="s">
        <v>1733</v>
      </c>
      <c r="G191" s="160" t="s">
        <v>221</v>
      </c>
      <c r="H191" s="161">
        <v>1</v>
      </c>
      <c r="I191" s="162"/>
      <c r="J191" s="161">
        <f t="shared" si="30"/>
        <v>0</v>
      </c>
      <c r="K191" s="163"/>
      <c r="L191" s="34"/>
      <c r="M191" s="164" t="s">
        <v>1</v>
      </c>
      <c r="N191" s="165" t="s">
        <v>42</v>
      </c>
      <c r="O191" s="62"/>
      <c r="P191" s="166">
        <f t="shared" si="31"/>
        <v>0</v>
      </c>
      <c r="Q191" s="166">
        <v>0</v>
      </c>
      <c r="R191" s="166">
        <f t="shared" si="32"/>
        <v>0</v>
      </c>
      <c r="S191" s="166">
        <v>0</v>
      </c>
      <c r="T191" s="167">
        <f t="shared" si="3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8" t="s">
        <v>249</v>
      </c>
      <c r="AT191" s="168" t="s">
        <v>168</v>
      </c>
      <c r="AU191" s="168" t="s">
        <v>88</v>
      </c>
      <c r="AY191" s="18" t="s">
        <v>166</v>
      </c>
      <c r="BE191" s="169">
        <f t="shared" si="34"/>
        <v>0</v>
      </c>
      <c r="BF191" s="169">
        <f t="shared" si="35"/>
        <v>0</v>
      </c>
      <c r="BG191" s="169">
        <f t="shared" si="36"/>
        <v>0</v>
      </c>
      <c r="BH191" s="169">
        <f t="shared" si="37"/>
        <v>0</v>
      </c>
      <c r="BI191" s="169">
        <f t="shared" si="38"/>
        <v>0</v>
      </c>
      <c r="BJ191" s="18" t="s">
        <v>88</v>
      </c>
      <c r="BK191" s="170">
        <f t="shared" si="39"/>
        <v>0</v>
      </c>
      <c r="BL191" s="18" t="s">
        <v>249</v>
      </c>
      <c r="BM191" s="168" t="s">
        <v>1734</v>
      </c>
    </row>
    <row r="192" spans="1:65" s="2" customFormat="1" ht="24.2" customHeight="1">
      <c r="A192" s="33"/>
      <c r="B192" s="156"/>
      <c r="C192" s="180" t="s">
        <v>606</v>
      </c>
      <c r="D192" s="180" t="s">
        <v>200</v>
      </c>
      <c r="E192" s="181" t="s">
        <v>1735</v>
      </c>
      <c r="F192" s="182" t="s">
        <v>1736</v>
      </c>
      <c r="G192" s="183" t="s">
        <v>221</v>
      </c>
      <c r="H192" s="184">
        <v>1</v>
      </c>
      <c r="I192" s="185"/>
      <c r="J192" s="184">
        <f t="shared" si="30"/>
        <v>0</v>
      </c>
      <c r="K192" s="186"/>
      <c r="L192" s="187"/>
      <c r="M192" s="188" t="s">
        <v>1</v>
      </c>
      <c r="N192" s="189" t="s">
        <v>42</v>
      </c>
      <c r="O192" s="62"/>
      <c r="P192" s="166">
        <f t="shared" si="31"/>
        <v>0</v>
      </c>
      <c r="Q192" s="166">
        <v>0</v>
      </c>
      <c r="R192" s="166">
        <f t="shared" si="32"/>
        <v>0</v>
      </c>
      <c r="S192" s="166">
        <v>0</v>
      </c>
      <c r="T192" s="167">
        <f t="shared" si="3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8" t="s">
        <v>408</v>
      </c>
      <c r="AT192" s="168" t="s">
        <v>200</v>
      </c>
      <c r="AU192" s="168" t="s">
        <v>88</v>
      </c>
      <c r="AY192" s="18" t="s">
        <v>166</v>
      </c>
      <c r="BE192" s="169">
        <f t="shared" si="34"/>
        <v>0</v>
      </c>
      <c r="BF192" s="169">
        <f t="shared" si="35"/>
        <v>0</v>
      </c>
      <c r="BG192" s="169">
        <f t="shared" si="36"/>
        <v>0</v>
      </c>
      <c r="BH192" s="169">
        <f t="shared" si="37"/>
        <v>0</v>
      </c>
      <c r="BI192" s="169">
        <f t="shared" si="38"/>
        <v>0</v>
      </c>
      <c r="BJ192" s="18" t="s">
        <v>88</v>
      </c>
      <c r="BK192" s="170">
        <f t="shared" si="39"/>
        <v>0</v>
      </c>
      <c r="BL192" s="18" t="s">
        <v>249</v>
      </c>
      <c r="BM192" s="168" t="s">
        <v>1737</v>
      </c>
    </row>
    <row r="193" spans="1:65" s="2" customFormat="1" ht="16.5" customHeight="1">
      <c r="A193" s="33"/>
      <c r="B193" s="156"/>
      <c r="C193" s="157" t="s">
        <v>611</v>
      </c>
      <c r="D193" s="157" t="s">
        <v>168</v>
      </c>
      <c r="E193" s="158" t="s">
        <v>1738</v>
      </c>
      <c r="F193" s="159" t="s">
        <v>1739</v>
      </c>
      <c r="G193" s="160" t="s">
        <v>221</v>
      </c>
      <c r="H193" s="161">
        <v>1</v>
      </c>
      <c r="I193" s="162"/>
      <c r="J193" s="161">
        <f t="shared" si="30"/>
        <v>0</v>
      </c>
      <c r="K193" s="163"/>
      <c r="L193" s="34"/>
      <c r="M193" s="164" t="s">
        <v>1</v>
      </c>
      <c r="N193" s="165" t="s">
        <v>42</v>
      </c>
      <c r="O193" s="62"/>
      <c r="P193" s="166">
        <f t="shared" si="31"/>
        <v>0</v>
      </c>
      <c r="Q193" s="166">
        <v>0</v>
      </c>
      <c r="R193" s="166">
        <f t="shared" si="32"/>
        <v>0</v>
      </c>
      <c r="S193" s="166">
        <v>0</v>
      </c>
      <c r="T193" s="167">
        <f t="shared" si="3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8" t="s">
        <v>249</v>
      </c>
      <c r="AT193" s="168" t="s">
        <v>168</v>
      </c>
      <c r="AU193" s="168" t="s">
        <v>88</v>
      </c>
      <c r="AY193" s="18" t="s">
        <v>166</v>
      </c>
      <c r="BE193" s="169">
        <f t="shared" si="34"/>
        <v>0</v>
      </c>
      <c r="BF193" s="169">
        <f t="shared" si="35"/>
        <v>0</v>
      </c>
      <c r="BG193" s="169">
        <f t="shared" si="36"/>
        <v>0</v>
      </c>
      <c r="BH193" s="169">
        <f t="shared" si="37"/>
        <v>0</v>
      </c>
      <c r="BI193" s="169">
        <f t="shared" si="38"/>
        <v>0</v>
      </c>
      <c r="BJ193" s="18" t="s">
        <v>88</v>
      </c>
      <c r="BK193" s="170">
        <f t="shared" si="39"/>
        <v>0</v>
      </c>
      <c r="BL193" s="18" t="s">
        <v>249</v>
      </c>
      <c r="BM193" s="168" t="s">
        <v>1740</v>
      </c>
    </row>
    <row r="194" spans="1:65" s="2" customFormat="1" ht="24.2" customHeight="1">
      <c r="A194" s="33"/>
      <c r="B194" s="156"/>
      <c r="C194" s="157" t="s">
        <v>616</v>
      </c>
      <c r="D194" s="157" t="s">
        <v>168</v>
      </c>
      <c r="E194" s="158" t="s">
        <v>1741</v>
      </c>
      <c r="F194" s="159" t="s">
        <v>1742</v>
      </c>
      <c r="G194" s="160" t="s">
        <v>477</v>
      </c>
      <c r="H194" s="162"/>
      <c r="I194" s="162"/>
      <c r="J194" s="161">
        <f t="shared" si="30"/>
        <v>0</v>
      </c>
      <c r="K194" s="163"/>
      <c r="L194" s="34"/>
      <c r="M194" s="164" t="s">
        <v>1</v>
      </c>
      <c r="N194" s="165" t="s">
        <v>42</v>
      </c>
      <c r="O194" s="62"/>
      <c r="P194" s="166">
        <f t="shared" si="31"/>
        <v>0</v>
      </c>
      <c r="Q194" s="166">
        <v>0</v>
      </c>
      <c r="R194" s="166">
        <f t="shared" si="32"/>
        <v>0</v>
      </c>
      <c r="S194" s="166">
        <v>0</v>
      </c>
      <c r="T194" s="167">
        <f t="shared" si="3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8" t="s">
        <v>249</v>
      </c>
      <c r="AT194" s="168" t="s">
        <v>168</v>
      </c>
      <c r="AU194" s="168" t="s">
        <v>88</v>
      </c>
      <c r="AY194" s="18" t="s">
        <v>166</v>
      </c>
      <c r="BE194" s="169">
        <f t="shared" si="34"/>
        <v>0</v>
      </c>
      <c r="BF194" s="169">
        <f t="shared" si="35"/>
        <v>0</v>
      </c>
      <c r="BG194" s="169">
        <f t="shared" si="36"/>
        <v>0</v>
      </c>
      <c r="BH194" s="169">
        <f t="shared" si="37"/>
        <v>0</v>
      </c>
      <c r="BI194" s="169">
        <f t="shared" si="38"/>
        <v>0</v>
      </c>
      <c r="BJ194" s="18" t="s">
        <v>88</v>
      </c>
      <c r="BK194" s="170">
        <f t="shared" si="39"/>
        <v>0</v>
      </c>
      <c r="BL194" s="18" t="s">
        <v>249</v>
      </c>
      <c r="BM194" s="168" t="s">
        <v>1743</v>
      </c>
    </row>
    <row r="195" spans="1:65" s="12" customFormat="1" ht="25.9" customHeight="1">
      <c r="B195" s="143"/>
      <c r="D195" s="144" t="s">
        <v>75</v>
      </c>
      <c r="E195" s="145" t="s">
        <v>753</v>
      </c>
      <c r="F195" s="145" t="s">
        <v>754</v>
      </c>
      <c r="I195" s="146"/>
      <c r="J195" s="147">
        <f>BK195</f>
        <v>0</v>
      </c>
      <c r="L195" s="143"/>
      <c r="M195" s="148"/>
      <c r="N195" s="149"/>
      <c r="O195" s="149"/>
      <c r="P195" s="150">
        <f>P196</f>
        <v>0</v>
      </c>
      <c r="Q195" s="149"/>
      <c r="R195" s="150">
        <f>R196</f>
        <v>0</v>
      </c>
      <c r="S195" s="149"/>
      <c r="T195" s="151">
        <f>T196</f>
        <v>0</v>
      </c>
      <c r="AR195" s="144" t="s">
        <v>172</v>
      </c>
      <c r="AT195" s="152" t="s">
        <v>75</v>
      </c>
      <c r="AU195" s="152" t="s">
        <v>76</v>
      </c>
      <c r="AY195" s="144" t="s">
        <v>166</v>
      </c>
      <c r="BK195" s="153">
        <f>BK196</f>
        <v>0</v>
      </c>
    </row>
    <row r="196" spans="1:65" s="2" customFormat="1" ht="33" customHeight="1">
      <c r="A196" s="33"/>
      <c r="B196" s="156"/>
      <c r="C196" s="157" t="s">
        <v>627</v>
      </c>
      <c r="D196" s="157" t="s">
        <v>168</v>
      </c>
      <c r="E196" s="158" t="s">
        <v>755</v>
      </c>
      <c r="F196" s="159" t="s">
        <v>756</v>
      </c>
      <c r="G196" s="160" t="s">
        <v>757</v>
      </c>
      <c r="H196" s="161">
        <v>100</v>
      </c>
      <c r="I196" s="162"/>
      <c r="J196" s="161">
        <f>ROUND(I196*H196,3)</f>
        <v>0</v>
      </c>
      <c r="K196" s="163"/>
      <c r="L196" s="34"/>
      <c r="M196" s="198" t="s">
        <v>1</v>
      </c>
      <c r="N196" s="199" t="s">
        <v>42</v>
      </c>
      <c r="O196" s="200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8" t="s">
        <v>758</v>
      </c>
      <c r="AT196" s="168" t="s">
        <v>168</v>
      </c>
      <c r="AU196" s="168" t="s">
        <v>83</v>
      </c>
      <c r="AY196" s="18" t="s">
        <v>166</v>
      </c>
      <c r="BE196" s="169">
        <f>IF(N196="základná",J196,0)</f>
        <v>0</v>
      </c>
      <c r="BF196" s="169">
        <f>IF(N196="znížená",J196,0)</f>
        <v>0</v>
      </c>
      <c r="BG196" s="169">
        <f>IF(N196="zákl. prenesená",J196,0)</f>
        <v>0</v>
      </c>
      <c r="BH196" s="169">
        <f>IF(N196="zníž. prenesená",J196,0)</f>
        <v>0</v>
      </c>
      <c r="BI196" s="169">
        <f>IF(N196="nulová",J196,0)</f>
        <v>0</v>
      </c>
      <c r="BJ196" s="18" t="s">
        <v>88</v>
      </c>
      <c r="BK196" s="170">
        <f>ROUND(I196*H196,3)</f>
        <v>0</v>
      </c>
      <c r="BL196" s="18" t="s">
        <v>758</v>
      </c>
      <c r="BM196" s="168" t="s">
        <v>1744</v>
      </c>
    </row>
    <row r="197" spans="1:65" s="2" customFormat="1" ht="6.95" customHeight="1">
      <c r="A197" s="33"/>
      <c r="B197" s="51"/>
      <c r="C197" s="52"/>
      <c r="D197" s="52"/>
      <c r="E197" s="52"/>
      <c r="F197" s="52"/>
      <c r="G197" s="52"/>
      <c r="H197" s="52"/>
      <c r="I197" s="52"/>
      <c r="J197" s="52"/>
      <c r="K197" s="52"/>
      <c r="L197" s="34"/>
      <c r="M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</row>
  </sheetData>
  <autoFilter ref="C126:K196" xr:uid="{00000000-0009-0000-0000-000007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276"/>
  <sheetViews>
    <sheetView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121</v>
      </c>
    </row>
    <row r="3" spans="1:46" s="1" customFormat="1" ht="6.95" hidden="1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hidden="1" customHeight="1">
      <c r="B4" s="21"/>
      <c r="D4" s="22" t="s">
        <v>134</v>
      </c>
      <c r="L4" s="21"/>
      <c r="M4" s="102" t="s">
        <v>9</v>
      </c>
      <c r="AT4" s="18" t="s">
        <v>3</v>
      </c>
    </row>
    <row r="5" spans="1:46" s="1" customFormat="1" ht="6.95" hidden="1" customHeight="1">
      <c r="B5" s="21"/>
      <c r="L5" s="21"/>
    </row>
    <row r="6" spans="1:46" s="1" customFormat="1" ht="12" hidden="1" customHeight="1">
      <c r="B6" s="21"/>
      <c r="D6" s="28" t="s">
        <v>14</v>
      </c>
      <c r="L6" s="21"/>
    </row>
    <row r="7" spans="1:46" s="1" customFormat="1" ht="16.5" hidden="1" customHeight="1">
      <c r="B7" s="21"/>
      <c r="E7" s="281" t="str">
        <f>Rekapitulácia!K6</f>
        <v>Syráreň - sociálne zázemie 2. NP</v>
      </c>
      <c r="F7" s="282"/>
      <c r="G7" s="282"/>
      <c r="H7" s="282"/>
      <c r="L7" s="21"/>
    </row>
    <row r="8" spans="1:46" s="1" customFormat="1" ht="12" hidden="1" customHeight="1">
      <c r="B8" s="21"/>
      <c r="D8" s="28" t="s">
        <v>135</v>
      </c>
      <c r="L8" s="21"/>
    </row>
    <row r="9" spans="1:46" s="2" customFormat="1" ht="16.5" hidden="1" customHeight="1">
      <c r="A9" s="33"/>
      <c r="B9" s="34"/>
      <c r="C9" s="33"/>
      <c r="D9" s="33"/>
      <c r="E9" s="281" t="s">
        <v>760</v>
      </c>
      <c r="F9" s="284"/>
      <c r="G9" s="284"/>
      <c r="H9" s="284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hidden="1" customHeight="1">
      <c r="A10" s="33"/>
      <c r="B10" s="34"/>
      <c r="C10" s="33"/>
      <c r="D10" s="28" t="s">
        <v>137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hidden="1" customHeight="1">
      <c r="A11" s="33"/>
      <c r="B11" s="34"/>
      <c r="C11" s="33"/>
      <c r="D11" s="33"/>
      <c r="E11" s="272" t="s">
        <v>1745</v>
      </c>
      <c r="F11" s="284"/>
      <c r="G11" s="284"/>
      <c r="H11" s="284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idden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hidden="1" customHeight="1">
      <c r="A13" s="33"/>
      <c r="B13" s="34"/>
      <c r="C13" s="33"/>
      <c r="D13" s="28" t="s">
        <v>16</v>
      </c>
      <c r="E13" s="33"/>
      <c r="F13" s="26" t="s">
        <v>1</v>
      </c>
      <c r="G13" s="33"/>
      <c r="H13" s="33"/>
      <c r="I13" s="28" t="s">
        <v>17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hidden="1" customHeight="1">
      <c r="A14" s="33"/>
      <c r="B14" s="34"/>
      <c r="C14" s="33"/>
      <c r="D14" s="28" t="s">
        <v>18</v>
      </c>
      <c r="E14" s="33"/>
      <c r="F14" s="26" t="s">
        <v>1746</v>
      </c>
      <c r="G14" s="33"/>
      <c r="H14" s="33"/>
      <c r="I14" s="28" t="s">
        <v>20</v>
      </c>
      <c r="J14" s="59">
        <f>Rekapitulácia!AN8</f>
        <v>44612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hidden="1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hidden="1" customHeight="1">
      <c r="A16" s="33"/>
      <c r="B16" s="34"/>
      <c r="C16" s="33"/>
      <c r="D16" s="28" t="s">
        <v>21</v>
      </c>
      <c r="E16" s="33"/>
      <c r="F16" s="33"/>
      <c r="G16" s="33"/>
      <c r="H16" s="33"/>
      <c r="I16" s="28" t="s">
        <v>22</v>
      </c>
      <c r="J16" s="26" t="s">
        <v>23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hidden="1" customHeight="1">
      <c r="A17" s="33"/>
      <c r="B17" s="34"/>
      <c r="C17" s="33"/>
      <c r="D17" s="33"/>
      <c r="E17" s="26" t="s">
        <v>24</v>
      </c>
      <c r="F17" s="33"/>
      <c r="G17" s="33"/>
      <c r="H17" s="33"/>
      <c r="I17" s="28" t="s">
        <v>25</v>
      </c>
      <c r="J17" s="26" t="s">
        <v>26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hidden="1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hidden="1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22</v>
      </c>
      <c r="J19" s="29" t="str">
        <f>Rekapitulácia!AN13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hidden="1" customHeight="1">
      <c r="A20" s="33"/>
      <c r="B20" s="34"/>
      <c r="C20" s="33"/>
      <c r="D20" s="33"/>
      <c r="E20" s="285" t="str">
        <f>Rekapitulácia!E14</f>
        <v>Vyplň údaj</v>
      </c>
      <c r="F20" s="263"/>
      <c r="G20" s="263"/>
      <c r="H20" s="263"/>
      <c r="I20" s="28" t="s">
        <v>25</v>
      </c>
      <c r="J20" s="29" t="str">
        <f>Rekapitulácia!AN14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hidden="1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hidden="1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22</v>
      </c>
      <c r="J22" s="26" t="s">
        <v>30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hidden="1" customHeight="1">
      <c r="A23" s="33"/>
      <c r="B23" s="34"/>
      <c r="C23" s="33"/>
      <c r="D23" s="33"/>
      <c r="E23" s="26" t="s">
        <v>31</v>
      </c>
      <c r="F23" s="33"/>
      <c r="G23" s="33"/>
      <c r="H23" s="33"/>
      <c r="I23" s="28" t="s">
        <v>25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hidden="1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hidden="1" customHeight="1">
      <c r="A25" s="33"/>
      <c r="B25" s="34"/>
      <c r="C25" s="33"/>
      <c r="D25" s="28" t="s">
        <v>34</v>
      </c>
      <c r="E25" s="33"/>
      <c r="F25" s="33"/>
      <c r="G25" s="33"/>
      <c r="H25" s="33"/>
      <c r="I25" s="28" t="s">
        <v>22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hidden="1" customHeight="1">
      <c r="A26" s="33"/>
      <c r="B26" s="34"/>
      <c r="C26" s="33"/>
      <c r="D26" s="33"/>
      <c r="E26" s="26" t="s">
        <v>31</v>
      </c>
      <c r="F26" s="33"/>
      <c r="G26" s="33"/>
      <c r="H26" s="33"/>
      <c r="I26" s="28" t="s">
        <v>25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hidden="1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hidden="1" customHeight="1">
      <c r="A28" s="33"/>
      <c r="B28" s="34"/>
      <c r="C28" s="33"/>
      <c r="D28" s="28" t="s">
        <v>35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hidden="1" customHeight="1">
      <c r="A29" s="104"/>
      <c r="B29" s="105"/>
      <c r="C29" s="104"/>
      <c r="D29" s="104"/>
      <c r="E29" s="267" t="s">
        <v>1</v>
      </c>
      <c r="F29" s="267"/>
      <c r="G29" s="267"/>
      <c r="H29" s="267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hidden="1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hidden="1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hidden="1" customHeight="1">
      <c r="A32" s="33"/>
      <c r="B32" s="34"/>
      <c r="C32" s="33"/>
      <c r="D32" s="107" t="s">
        <v>36</v>
      </c>
      <c r="E32" s="33"/>
      <c r="F32" s="33"/>
      <c r="G32" s="33"/>
      <c r="H32" s="33"/>
      <c r="I32" s="33"/>
      <c r="J32" s="75">
        <f>ROUND(J129,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hidden="1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4"/>
      <c r="C34" s="33"/>
      <c r="D34" s="33"/>
      <c r="E34" s="33"/>
      <c r="F34" s="37" t="s">
        <v>38</v>
      </c>
      <c r="G34" s="33"/>
      <c r="H34" s="33"/>
      <c r="I34" s="37" t="s">
        <v>37</v>
      </c>
      <c r="J34" s="37" t="s">
        <v>39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103" t="s">
        <v>40</v>
      </c>
      <c r="E35" s="39" t="s">
        <v>41</v>
      </c>
      <c r="F35" s="108">
        <f>ROUND((SUM(BE129:BE275)),  2)</f>
        <v>0</v>
      </c>
      <c r="G35" s="109"/>
      <c r="H35" s="109"/>
      <c r="I35" s="110">
        <v>0.2</v>
      </c>
      <c r="J35" s="108">
        <f>ROUND(((SUM(BE129:BE275))*I35),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39" t="s">
        <v>42</v>
      </c>
      <c r="F36" s="108">
        <f>ROUND((SUM(BF129:BF275)),  2)</f>
        <v>0</v>
      </c>
      <c r="G36" s="109"/>
      <c r="H36" s="109"/>
      <c r="I36" s="110">
        <v>0.2</v>
      </c>
      <c r="J36" s="108">
        <f>ROUND(((SUM(BF129:BF275))*I36),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43</v>
      </c>
      <c r="F37" s="111">
        <f>ROUND((SUM(BG129:BG275)),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44</v>
      </c>
      <c r="F38" s="111">
        <f>ROUND((SUM(BH129:BH275)),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45</v>
      </c>
      <c r="F39" s="108">
        <f>ROUND((SUM(BI129:BI275)),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hidden="1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hidden="1" customHeight="1">
      <c r="A41" s="33"/>
      <c r="B41" s="34"/>
      <c r="C41" s="113"/>
      <c r="D41" s="114" t="s">
        <v>46</v>
      </c>
      <c r="E41" s="64"/>
      <c r="F41" s="64"/>
      <c r="G41" s="115" t="s">
        <v>47</v>
      </c>
      <c r="H41" s="116" t="s">
        <v>48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hidden="1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hidden="1" customHeight="1">
      <c r="B43" s="21"/>
      <c r="L43" s="21"/>
    </row>
    <row r="44" spans="1:31" s="1" customFormat="1" ht="14.45" hidden="1" customHeight="1">
      <c r="B44" s="21"/>
      <c r="L44" s="21"/>
    </row>
    <row r="45" spans="1:31" s="1" customFormat="1" ht="14.45" hidden="1" customHeight="1">
      <c r="B45" s="21"/>
      <c r="L45" s="21"/>
    </row>
    <row r="46" spans="1:31" s="1" customFormat="1" ht="14.45" hidden="1" customHeight="1">
      <c r="B46" s="21"/>
      <c r="L46" s="21"/>
    </row>
    <row r="47" spans="1:31" s="1" customFormat="1" ht="14.45" hidden="1" customHeight="1">
      <c r="B47" s="21"/>
      <c r="L47" s="21"/>
    </row>
    <row r="48" spans="1:31" s="1" customFormat="1" ht="14.45" hidden="1" customHeight="1">
      <c r="B48" s="21"/>
      <c r="L48" s="21"/>
    </row>
    <row r="49" spans="1:31" s="1" customFormat="1" ht="14.45" hidden="1" customHeight="1">
      <c r="B49" s="21"/>
      <c r="L49" s="21"/>
    </row>
    <row r="50" spans="1:31" s="2" customFormat="1" ht="14.45" hidden="1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idden="1">
      <c r="B51" s="21"/>
      <c r="L51" s="21"/>
    </row>
    <row r="52" spans="1:31" hidden="1">
      <c r="B52" s="21"/>
      <c r="L52" s="21"/>
    </row>
    <row r="53" spans="1:31" hidden="1">
      <c r="B53" s="21"/>
      <c r="L53" s="21"/>
    </row>
    <row r="54" spans="1:31" hidden="1">
      <c r="B54" s="21"/>
      <c r="L54" s="21"/>
    </row>
    <row r="55" spans="1:31" hidden="1">
      <c r="B55" s="21"/>
      <c r="L55" s="21"/>
    </row>
    <row r="56" spans="1:31" hidden="1">
      <c r="B56" s="21"/>
      <c r="L56" s="21"/>
    </row>
    <row r="57" spans="1:31" hidden="1">
      <c r="B57" s="21"/>
      <c r="L57" s="21"/>
    </row>
    <row r="58" spans="1:31" hidden="1">
      <c r="B58" s="21"/>
      <c r="L58" s="21"/>
    </row>
    <row r="59" spans="1:31" hidden="1">
      <c r="B59" s="21"/>
      <c r="L59" s="21"/>
    </row>
    <row r="60" spans="1:31" hidden="1">
      <c r="B60" s="21"/>
      <c r="L60" s="21"/>
    </row>
    <row r="61" spans="1:31" s="2" customFormat="1" ht="12.75" hidden="1">
      <c r="A61" s="33"/>
      <c r="B61" s="34"/>
      <c r="C61" s="33"/>
      <c r="D61" s="49" t="s">
        <v>51</v>
      </c>
      <c r="E61" s="36"/>
      <c r="F61" s="119" t="s">
        <v>52</v>
      </c>
      <c r="G61" s="49" t="s">
        <v>51</v>
      </c>
      <c r="H61" s="36"/>
      <c r="I61" s="36"/>
      <c r="J61" s="120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idden="1">
      <c r="B62" s="21"/>
      <c r="L62" s="21"/>
    </row>
    <row r="63" spans="1:31" hidden="1">
      <c r="B63" s="21"/>
      <c r="L63" s="21"/>
    </row>
    <row r="64" spans="1:31" hidden="1">
      <c r="B64" s="21"/>
      <c r="L64" s="21"/>
    </row>
    <row r="65" spans="1:31" s="2" customFormat="1" ht="12.75" hidden="1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idden="1">
      <c r="B66" s="21"/>
      <c r="L66" s="21"/>
    </row>
    <row r="67" spans="1:31" hidden="1">
      <c r="B67" s="21"/>
      <c r="L67" s="21"/>
    </row>
    <row r="68" spans="1:31" hidden="1">
      <c r="B68" s="21"/>
      <c r="L68" s="21"/>
    </row>
    <row r="69" spans="1:31" hidden="1">
      <c r="B69" s="21"/>
      <c r="L69" s="21"/>
    </row>
    <row r="70" spans="1:31" hidden="1">
      <c r="B70" s="21"/>
      <c r="L70" s="21"/>
    </row>
    <row r="71" spans="1:31" hidden="1">
      <c r="B71" s="21"/>
      <c r="L71" s="21"/>
    </row>
    <row r="72" spans="1:31" hidden="1">
      <c r="B72" s="21"/>
      <c r="L72" s="21"/>
    </row>
    <row r="73" spans="1:31" hidden="1">
      <c r="B73" s="21"/>
      <c r="L73" s="21"/>
    </row>
    <row r="74" spans="1:31" hidden="1">
      <c r="B74" s="21"/>
      <c r="L74" s="21"/>
    </row>
    <row r="75" spans="1:31" hidden="1">
      <c r="B75" s="21"/>
      <c r="L75" s="21"/>
    </row>
    <row r="76" spans="1:31" s="2" customFormat="1" ht="12.75" hidden="1">
      <c r="A76" s="33"/>
      <c r="B76" s="34"/>
      <c r="C76" s="33"/>
      <c r="D76" s="49" t="s">
        <v>51</v>
      </c>
      <c r="E76" s="36"/>
      <c r="F76" s="119" t="s">
        <v>52</v>
      </c>
      <c r="G76" s="49" t="s">
        <v>51</v>
      </c>
      <c r="H76" s="36"/>
      <c r="I76" s="36"/>
      <c r="J76" s="120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hidden="1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idden="1"/>
    <row r="79" spans="1:31" hidden="1"/>
    <row r="80" spans="1:31" hidden="1"/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141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81" t="str">
        <f>E7</f>
        <v>Syráreň - sociálne zázemie 2. NP</v>
      </c>
      <c r="F85" s="282"/>
      <c r="G85" s="282"/>
      <c r="H85" s="282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135</v>
      </c>
      <c r="L86" s="21"/>
    </row>
    <row r="87" spans="1:31" s="2" customFormat="1" ht="16.5" customHeight="1">
      <c r="A87" s="33"/>
      <c r="B87" s="34"/>
      <c r="C87" s="33"/>
      <c r="D87" s="33"/>
      <c r="E87" s="281" t="s">
        <v>760</v>
      </c>
      <c r="F87" s="284"/>
      <c r="G87" s="284"/>
      <c r="H87" s="284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137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72" t="str">
        <f>E11</f>
        <v>2022-0323 - 2.3 Vykurovanie</v>
      </c>
      <c r="F89" s="284"/>
      <c r="G89" s="284"/>
      <c r="H89" s="284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18</v>
      </c>
      <c r="D91" s="33"/>
      <c r="E91" s="33"/>
      <c r="F91" s="26" t="str">
        <f>F14</f>
        <v xml:space="preserve"> </v>
      </c>
      <c r="G91" s="33"/>
      <c r="H91" s="33"/>
      <c r="I91" s="28" t="s">
        <v>20</v>
      </c>
      <c r="J91" s="59">
        <f>IF(J14="","",J14)</f>
        <v>44612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21</v>
      </c>
      <c r="D93" s="33"/>
      <c r="E93" s="33"/>
      <c r="F93" s="26" t="str">
        <f>E17</f>
        <v>MILSY a.s.</v>
      </c>
      <c r="G93" s="33"/>
      <c r="H93" s="33"/>
      <c r="I93" s="28" t="s">
        <v>29</v>
      </c>
      <c r="J93" s="31" t="str">
        <f>E23</f>
        <v>Ing. Ivan Leitmann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34</v>
      </c>
      <c r="J94" s="31" t="str">
        <f>E26</f>
        <v>Ing. Ivan Leitmann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142</v>
      </c>
      <c r="D96" s="113"/>
      <c r="E96" s="113"/>
      <c r="F96" s="113"/>
      <c r="G96" s="113"/>
      <c r="H96" s="113"/>
      <c r="I96" s="113"/>
      <c r="J96" s="122" t="s">
        <v>143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144</v>
      </c>
      <c r="D98" s="33"/>
      <c r="E98" s="33"/>
      <c r="F98" s="33"/>
      <c r="G98" s="33"/>
      <c r="H98" s="33"/>
      <c r="I98" s="33"/>
      <c r="J98" s="75">
        <f>J129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145</v>
      </c>
    </row>
    <row r="99" spans="1:47" s="9" customFormat="1" ht="24.95" customHeight="1">
      <c r="B99" s="124"/>
      <c r="D99" s="125" t="s">
        <v>267</v>
      </c>
      <c r="E99" s="126"/>
      <c r="F99" s="126"/>
      <c r="G99" s="126"/>
      <c r="H99" s="126"/>
      <c r="I99" s="126"/>
      <c r="J99" s="127">
        <f>J130</f>
        <v>0</v>
      </c>
      <c r="L99" s="124"/>
    </row>
    <row r="100" spans="1:47" s="10" customFormat="1" ht="19.899999999999999" customHeight="1">
      <c r="B100" s="128"/>
      <c r="D100" s="129" t="s">
        <v>958</v>
      </c>
      <c r="E100" s="130"/>
      <c r="F100" s="130"/>
      <c r="G100" s="130"/>
      <c r="H100" s="130"/>
      <c r="I100" s="130"/>
      <c r="J100" s="131">
        <f>J131</f>
        <v>0</v>
      </c>
      <c r="L100" s="128"/>
    </row>
    <row r="101" spans="1:47" s="10" customFormat="1" ht="19.899999999999999" customHeight="1">
      <c r="B101" s="128"/>
      <c r="D101" s="129" t="s">
        <v>1747</v>
      </c>
      <c r="E101" s="130"/>
      <c r="F101" s="130"/>
      <c r="G101" s="130"/>
      <c r="H101" s="130"/>
      <c r="I101" s="130"/>
      <c r="J101" s="131">
        <f>J159</f>
        <v>0</v>
      </c>
      <c r="L101" s="128"/>
    </row>
    <row r="102" spans="1:47" s="10" customFormat="1" ht="19.899999999999999" customHeight="1">
      <c r="B102" s="128"/>
      <c r="D102" s="129" t="s">
        <v>1748</v>
      </c>
      <c r="E102" s="130"/>
      <c r="F102" s="130"/>
      <c r="G102" s="130"/>
      <c r="H102" s="130"/>
      <c r="I102" s="130"/>
      <c r="J102" s="131">
        <f>J163</f>
        <v>0</v>
      </c>
      <c r="L102" s="128"/>
    </row>
    <row r="103" spans="1:47" s="10" customFormat="1" ht="19.899999999999999" customHeight="1">
      <c r="B103" s="128"/>
      <c r="D103" s="129" t="s">
        <v>1749</v>
      </c>
      <c r="E103" s="130"/>
      <c r="F103" s="130"/>
      <c r="G103" s="130"/>
      <c r="H103" s="130"/>
      <c r="I103" s="130"/>
      <c r="J103" s="131">
        <f>J169</f>
        <v>0</v>
      </c>
      <c r="L103" s="128"/>
    </row>
    <row r="104" spans="1:47" s="10" customFormat="1" ht="19.899999999999999" customHeight="1">
      <c r="B104" s="128"/>
      <c r="D104" s="129" t="s">
        <v>1750</v>
      </c>
      <c r="E104" s="130"/>
      <c r="F104" s="130"/>
      <c r="G104" s="130"/>
      <c r="H104" s="130"/>
      <c r="I104" s="130"/>
      <c r="J104" s="131">
        <f>J187</f>
        <v>0</v>
      </c>
      <c r="L104" s="128"/>
    </row>
    <row r="105" spans="1:47" s="10" customFormat="1" ht="19.899999999999999" customHeight="1">
      <c r="B105" s="128"/>
      <c r="D105" s="129" t="s">
        <v>1751</v>
      </c>
      <c r="E105" s="130"/>
      <c r="F105" s="130"/>
      <c r="G105" s="130"/>
      <c r="H105" s="130"/>
      <c r="I105" s="130"/>
      <c r="J105" s="131">
        <f>J225</f>
        <v>0</v>
      </c>
      <c r="L105" s="128"/>
    </row>
    <row r="106" spans="1:47" s="10" customFormat="1" ht="19.899999999999999" customHeight="1">
      <c r="B106" s="128"/>
      <c r="D106" s="129" t="s">
        <v>962</v>
      </c>
      <c r="E106" s="130"/>
      <c r="F106" s="130"/>
      <c r="G106" s="130"/>
      <c r="H106" s="130"/>
      <c r="I106" s="130"/>
      <c r="J106" s="131">
        <f>J270</f>
        <v>0</v>
      </c>
      <c r="L106" s="128"/>
    </row>
    <row r="107" spans="1:47" s="9" customFormat="1" ht="24.95" customHeight="1">
      <c r="B107" s="124"/>
      <c r="D107" s="125" t="s">
        <v>1752</v>
      </c>
      <c r="E107" s="126"/>
      <c r="F107" s="126"/>
      <c r="G107" s="126"/>
      <c r="H107" s="126"/>
      <c r="I107" s="126"/>
      <c r="J107" s="127">
        <f>J272</f>
        <v>0</v>
      </c>
      <c r="L107" s="124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6.95" customHeight="1">
      <c r="A109" s="33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6.95" customHeight="1">
      <c r="A113" s="33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4.95" customHeight="1">
      <c r="A114" s="33"/>
      <c r="B114" s="34"/>
      <c r="C114" s="22" t="s">
        <v>152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14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16.5" customHeight="1">
      <c r="A117" s="33"/>
      <c r="B117" s="34"/>
      <c r="C117" s="33"/>
      <c r="D117" s="33"/>
      <c r="E117" s="281" t="str">
        <f>E7</f>
        <v>Syráreň - sociálne zázemie 2. NP</v>
      </c>
      <c r="F117" s="282"/>
      <c r="G117" s="282"/>
      <c r="H117" s="282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135</v>
      </c>
      <c r="L118" s="21"/>
    </row>
    <row r="119" spans="1:31" s="2" customFormat="1" ht="16.5" customHeight="1">
      <c r="A119" s="33"/>
      <c r="B119" s="34"/>
      <c r="C119" s="33"/>
      <c r="D119" s="33"/>
      <c r="E119" s="281" t="s">
        <v>760</v>
      </c>
      <c r="F119" s="284"/>
      <c r="G119" s="284"/>
      <c r="H119" s="284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137</v>
      </c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72" t="str">
        <f>E11</f>
        <v>2022-0323 - 2.3 Vykurovanie</v>
      </c>
      <c r="F121" s="284"/>
      <c r="G121" s="284"/>
      <c r="H121" s="284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18</v>
      </c>
      <c r="D123" s="33"/>
      <c r="E123" s="33"/>
      <c r="F123" s="26" t="str">
        <f>F14</f>
        <v xml:space="preserve"> </v>
      </c>
      <c r="G123" s="33"/>
      <c r="H123" s="33"/>
      <c r="I123" s="28" t="s">
        <v>20</v>
      </c>
      <c r="J123" s="59">
        <f>IF(J14="","",J14)</f>
        <v>44612</v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5.2" customHeight="1">
      <c r="A125" s="33"/>
      <c r="B125" s="34"/>
      <c r="C125" s="28" t="s">
        <v>21</v>
      </c>
      <c r="D125" s="33"/>
      <c r="E125" s="33"/>
      <c r="F125" s="26" t="str">
        <f>E17</f>
        <v>MILSY a.s.</v>
      </c>
      <c r="G125" s="33"/>
      <c r="H125" s="33"/>
      <c r="I125" s="28" t="s">
        <v>29</v>
      </c>
      <c r="J125" s="31" t="str">
        <f>E23</f>
        <v>Ing. Ivan Leitmann</v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8" t="s">
        <v>27</v>
      </c>
      <c r="D126" s="33"/>
      <c r="E126" s="33"/>
      <c r="F126" s="26" t="str">
        <f>IF(E20="","",E20)</f>
        <v>Vyplň údaj</v>
      </c>
      <c r="G126" s="33"/>
      <c r="H126" s="33"/>
      <c r="I126" s="28" t="s">
        <v>34</v>
      </c>
      <c r="J126" s="31" t="str">
        <f>E26</f>
        <v>Ing. Ivan Leitmann</v>
      </c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32"/>
      <c r="B128" s="133"/>
      <c r="C128" s="134" t="s">
        <v>153</v>
      </c>
      <c r="D128" s="135" t="s">
        <v>61</v>
      </c>
      <c r="E128" s="135" t="s">
        <v>57</v>
      </c>
      <c r="F128" s="135" t="s">
        <v>58</v>
      </c>
      <c r="G128" s="135" t="s">
        <v>154</v>
      </c>
      <c r="H128" s="135" t="s">
        <v>155</v>
      </c>
      <c r="I128" s="135" t="s">
        <v>156</v>
      </c>
      <c r="J128" s="136" t="s">
        <v>143</v>
      </c>
      <c r="K128" s="137" t="s">
        <v>157</v>
      </c>
      <c r="L128" s="138"/>
      <c r="M128" s="66" t="s">
        <v>1</v>
      </c>
      <c r="N128" s="67" t="s">
        <v>40</v>
      </c>
      <c r="O128" s="67" t="s">
        <v>158</v>
      </c>
      <c r="P128" s="67" t="s">
        <v>159</v>
      </c>
      <c r="Q128" s="67" t="s">
        <v>160</v>
      </c>
      <c r="R128" s="67" t="s">
        <v>161</v>
      </c>
      <c r="S128" s="67" t="s">
        <v>162</v>
      </c>
      <c r="T128" s="68" t="s">
        <v>163</v>
      </c>
      <c r="U128" s="132"/>
      <c r="V128" s="132"/>
      <c r="W128" s="132"/>
      <c r="X128" s="132"/>
      <c r="Y128" s="132"/>
      <c r="Z128" s="132"/>
      <c r="AA128" s="132"/>
      <c r="AB128" s="132"/>
      <c r="AC128" s="132"/>
      <c r="AD128" s="132"/>
      <c r="AE128" s="132"/>
    </row>
    <row r="129" spans="1:65" s="2" customFormat="1" ht="22.9" customHeight="1">
      <c r="A129" s="33"/>
      <c r="B129" s="34"/>
      <c r="C129" s="73" t="s">
        <v>144</v>
      </c>
      <c r="D129" s="33"/>
      <c r="E129" s="33"/>
      <c r="F129" s="33"/>
      <c r="G129" s="33"/>
      <c r="H129" s="33"/>
      <c r="I129" s="33"/>
      <c r="J129" s="139">
        <f>BK129</f>
        <v>0</v>
      </c>
      <c r="K129" s="33"/>
      <c r="L129" s="34"/>
      <c r="M129" s="69"/>
      <c r="N129" s="60"/>
      <c r="O129" s="70"/>
      <c r="P129" s="140">
        <f>P130+P272</f>
        <v>0</v>
      </c>
      <c r="Q129" s="70"/>
      <c r="R129" s="140">
        <f>R130+R272</f>
        <v>0</v>
      </c>
      <c r="S129" s="70"/>
      <c r="T129" s="141">
        <f>T130+T272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75</v>
      </c>
      <c r="AU129" s="18" t="s">
        <v>145</v>
      </c>
      <c r="BK129" s="142">
        <f>BK130+BK272</f>
        <v>0</v>
      </c>
    </row>
    <row r="130" spans="1:65" s="12" customFormat="1" ht="25.9" customHeight="1">
      <c r="B130" s="143"/>
      <c r="D130" s="144" t="s">
        <v>75</v>
      </c>
      <c r="E130" s="145" t="s">
        <v>394</v>
      </c>
      <c r="F130" s="145" t="s">
        <v>395</v>
      </c>
      <c r="I130" s="146"/>
      <c r="J130" s="147">
        <f>BK130</f>
        <v>0</v>
      </c>
      <c r="L130" s="143"/>
      <c r="M130" s="148"/>
      <c r="N130" s="149"/>
      <c r="O130" s="149"/>
      <c r="P130" s="150">
        <f>P131+P159+P163+P169+P187+P225+P270</f>
        <v>0</v>
      </c>
      <c r="Q130" s="149"/>
      <c r="R130" s="150">
        <f>R131+R159+R163+R169+R187+R225+R270</f>
        <v>0</v>
      </c>
      <c r="S130" s="149"/>
      <c r="T130" s="151">
        <f>T131+T159+T163+T169+T187+T225+T270</f>
        <v>0</v>
      </c>
      <c r="AR130" s="144" t="s">
        <v>88</v>
      </c>
      <c r="AT130" s="152" t="s">
        <v>75</v>
      </c>
      <c r="AU130" s="152" t="s">
        <v>76</v>
      </c>
      <c r="AY130" s="144" t="s">
        <v>166</v>
      </c>
      <c r="BK130" s="153">
        <f>BK131+BK159+BK163+BK169+BK187+BK225+BK270</f>
        <v>0</v>
      </c>
    </row>
    <row r="131" spans="1:65" s="12" customFormat="1" ht="22.9" customHeight="1">
      <c r="B131" s="143"/>
      <c r="D131" s="144" t="s">
        <v>75</v>
      </c>
      <c r="E131" s="154" t="s">
        <v>1107</v>
      </c>
      <c r="F131" s="154" t="s">
        <v>1108</v>
      </c>
      <c r="I131" s="146"/>
      <c r="J131" s="155">
        <f>BK131</f>
        <v>0</v>
      </c>
      <c r="L131" s="143"/>
      <c r="M131" s="148"/>
      <c r="N131" s="149"/>
      <c r="O131" s="149"/>
      <c r="P131" s="150">
        <f>SUM(P132:P158)</f>
        <v>0</v>
      </c>
      <c r="Q131" s="149"/>
      <c r="R131" s="150">
        <f>SUM(R132:R158)</f>
        <v>0</v>
      </c>
      <c r="S131" s="149"/>
      <c r="T131" s="151">
        <f>SUM(T132:T158)</f>
        <v>0</v>
      </c>
      <c r="AR131" s="144" t="s">
        <v>88</v>
      </c>
      <c r="AT131" s="152" t="s">
        <v>75</v>
      </c>
      <c r="AU131" s="152" t="s">
        <v>83</v>
      </c>
      <c r="AY131" s="144" t="s">
        <v>166</v>
      </c>
      <c r="BK131" s="153">
        <f>SUM(BK132:BK158)</f>
        <v>0</v>
      </c>
    </row>
    <row r="132" spans="1:65" s="2" customFormat="1" ht="21.75" customHeight="1">
      <c r="A132" s="33"/>
      <c r="B132" s="156"/>
      <c r="C132" s="157" t="s">
        <v>83</v>
      </c>
      <c r="D132" s="157" t="s">
        <v>168</v>
      </c>
      <c r="E132" s="158" t="s">
        <v>1753</v>
      </c>
      <c r="F132" s="159" t="s">
        <v>1754</v>
      </c>
      <c r="G132" s="160" t="s">
        <v>215</v>
      </c>
      <c r="H132" s="161">
        <v>92</v>
      </c>
      <c r="I132" s="162"/>
      <c r="J132" s="161">
        <f>ROUND(I132*H132,3)</f>
        <v>0</v>
      </c>
      <c r="K132" s="163"/>
      <c r="L132" s="34"/>
      <c r="M132" s="164" t="s">
        <v>1</v>
      </c>
      <c r="N132" s="165" t="s">
        <v>42</v>
      </c>
      <c r="O132" s="62"/>
      <c r="P132" s="166">
        <f>O132*H132</f>
        <v>0</v>
      </c>
      <c r="Q132" s="166">
        <v>0</v>
      </c>
      <c r="R132" s="166">
        <f>Q132*H132</f>
        <v>0</v>
      </c>
      <c r="S132" s="166">
        <v>0</v>
      </c>
      <c r="T132" s="167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249</v>
      </c>
      <c r="AT132" s="168" t="s">
        <v>168</v>
      </c>
      <c r="AU132" s="168" t="s">
        <v>88</v>
      </c>
      <c r="AY132" s="18" t="s">
        <v>166</v>
      </c>
      <c r="BE132" s="169">
        <f>IF(N132="základná",J132,0)</f>
        <v>0</v>
      </c>
      <c r="BF132" s="169">
        <f>IF(N132="znížená",J132,0)</f>
        <v>0</v>
      </c>
      <c r="BG132" s="169">
        <f>IF(N132="zákl. prenesená",J132,0)</f>
        <v>0</v>
      </c>
      <c r="BH132" s="169">
        <f>IF(N132="zníž. prenesená",J132,0)</f>
        <v>0</v>
      </c>
      <c r="BI132" s="169">
        <f>IF(N132="nulová",J132,0)</f>
        <v>0</v>
      </c>
      <c r="BJ132" s="18" t="s">
        <v>88</v>
      </c>
      <c r="BK132" s="170">
        <f>ROUND(I132*H132,3)</f>
        <v>0</v>
      </c>
      <c r="BL132" s="18" t="s">
        <v>249</v>
      </c>
      <c r="BM132" s="168" t="s">
        <v>88</v>
      </c>
    </row>
    <row r="133" spans="1:65" s="2" customFormat="1" ht="24.2" customHeight="1">
      <c r="A133" s="33"/>
      <c r="B133" s="156"/>
      <c r="C133" s="180" t="s">
        <v>88</v>
      </c>
      <c r="D133" s="180" t="s">
        <v>200</v>
      </c>
      <c r="E133" s="181" t="s">
        <v>1755</v>
      </c>
      <c r="F133" s="182" t="s">
        <v>1756</v>
      </c>
      <c r="G133" s="183" t="s">
        <v>215</v>
      </c>
      <c r="H133" s="184">
        <v>48.96</v>
      </c>
      <c r="I133" s="185"/>
      <c r="J133" s="184">
        <f>ROUND(I133*H133,3)</f>
        <v>0</v>
      </c>
      <c r="K133" s="186"/>
      <c r="L133" s="187"/>
      <c r="M133" s="188" t="s">
        <v>1</v>
      </c>
      <c r="N133" s="189" t="s">
        <v>42</v>
      </c>
      <c r="O133" s="62"/>
      <c r="P133" s="166">
        <f>O133*H133</f>
        <v>0</v>
      </c>
      <c r="Q133" s="166">
        <v>0</v>
      </c>
      <c r="R133" s="166">
        <f>Q133*H133</f>
        <v>0</v>
      </c>
      <c r="S133" s="166">
        <v>0</v>
      </c>
      <c r="T133" s="167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408</v>
      </c>
      <c r="AT133" s="168" t="s">
        <v>200</v>
      </c>
      <c r="AU133" s="168" t="s">
        <v>88</v>
      </c>
      <c r="AY133" s="18" t="s">
        <v>166</v>
      </c>
      <c r="BE133" s="169">
        <f>IF(N133="základná",J133,0)</f>
        <v>0</v>
      </c>
      <c r="BF133" s="169">
        <f>IF(N133="znížená",J133,0)</f>
        <v>0</v>
      </c>
      <c r="BG133" s="169">
        <f>IF(N133="zákl. prenesená",J133,0)</f>
        <v>0</v>
      </c>
      <c r="BH133" s="169">
        <f>IF(N133="zníž. prenesená",J133,0)</f>
        <v>0</v>
      </c>
      <c r="BI133" s="169">
        <f>IF(N133="nulová",J133,0)</f>
        <v>0</v>
      </c>
      <c r="BJ133" s="18" t="s">
        <v>88</v>
      </c>
      <c r="BK133" s="170">
        <f>ROUND(I133*H133,3)</f>
        <v>0</v>
      </c>
      <c r="BL133" s="18" t="s">
        <v>249</v>
      </c>
      <c r="BM133" s="168" t="s">
        <v>172</v>
      </c>
    </row>
    <row r="134" spans="1:65" s="13" customFormat="1">
      <c r="B134" s="171"/>
      <c r="D134" s="172" t="s">
        <v>174</v>
      </c>
      <c r="E134" s="173" t="s">
        <v>1</v>
      </c>
      <c r="F134" s="174" t="s">
        <v>1757</v>
      </c>
      <c r="H134" s="175">
        <v>48.96</v>
      </c>
      <c r="I134" s="176"/>
      <c r="L134" s="171"/>
      <c r="M134" s="177"/>
      <c r="N134" s="178"/>
      <c r="O134" s="178"/>
      <c r="P134" s="178"/>
      <c r="Q134" s="178"/>
      <c r="R134" s="178"/>
      <c r="S134" s="178"/>
      <c r="T134" s="179"/>
      <c r="AT134" s="173" t="s">
        <v>174</v>
      </c>
      <c r="AU134" s="173" t="s">
        <v>88</v>
      </c>
      <c r="AV134" s="13" t="s">
        <v>88</v>
      </c>
      <c r="AW134" s="13" t="s">
        <v>32</v>
      </c>
      <c r="AX134" s="13" t="s">
        <v>76</v>
      </c>
      <c r="AY134" s="173" t="s">
        <v>166</v>
      </c>
    </row>
    <row r="135" spans="1:65" s="14" customFormat="1">
      <c r="B135" s="190"/>
      <c r="D135" s="172" t="s">
        <v>174</v>
      </c>
      <c r="E135" s="191" t="s">
        <v>1</v>
      </c>
      <c r="F135" s="192" t="s">
        <v>239</v>
      </c>
      <c r="H135" s="193">
        <v>48.96</v>
      </c>
      <c r="I135" s="194"/>
      <c r="L135" s="190"/>
      <c r="M135" s="195"/>
      <c r="N135" s="196"/>
      <c r="O135" s="196"/>
      <c r="P135" s="196"/>
      <c r="Q135" s="196"/>
      <c r="R135" s="196"/>
      <c r="S135" s="196"/>
      <c r="T135" s="197"/>
      <c r="AT135" s="191" t="s">
        <v>174</v>
      </c>
      <c r="AU135" s="191" t="s">
        <v>88</v>
      </c>
      <c r="AV135" s="14" t="s">
        <v>172</v>
      </c>
      <c r="AW135" s="14" t="s">
        <v>32</v>
      </c>
      <c r="AX135" s="14" t="s">
        <v>83</v>
      </c>
      <c r="AY135" s="191" t="s">
        <v>166</v>
      </c>
    </row>
    <row r="136" spans="1:65" s="2" customFormat="1" ht="24.2" customHeight="1">
      <c r="A136" s="33"/>
      <c r="B136" s="156"/>
      <c r="C136" s="180" t="s">
        <v>93</v>
      </c>
      <c r="D136" s="180" t="s">
        <v>200</v>
      </c>
      <c r="E136" s="181" t="s">
        <v>1758</v>
      </c>
      <c r="F136" s="182" t="s">
        <v>1759</v>
      </c>
      <c r="G136" s="183" t="s">
        <v>215</v>
      </c>
      <c r="H136" s="184">
        <v>26.52</v>
      </c>
      <c r="I136" s="185"/>
      <c r="J136" s="184">
        <f>ROUND(I136*H136,3)</f>
        <v>0</v>
      </c>
      <c r="K136" s="186"/>
      <c r="L136" s="187"/>
      <c r="M136" s="188" t="s">
        <v>1</v>
      </c>
      <c r="N136" s="189" t="s">
        <v>42</v>
      </c>
      <c r="O136" s="62"/>
      <c r="P136" s="166">
        <f>O136*H136</f>
        <v>0</v>
      </c>
      <c r="Q136" s="166">
        <v>0</v>
      </c>
      <c r="R136" s="166">
        <f>Q136*H136</f>
        <v>0</v>
      </c>
      <c r="S136" s="166">
        <v>0</v>
      </c>
      <c r="T136" s="167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408</v>
      </c>
      <c r="AT136" s="168" t="s">
        <v>200</v>
      </c>
      <c r="AU136" s="168" t="s">
        <v>88</v>
      </c>
      <c r="AY136" s="18" t="s">
        <v>166</v>
      </c>
      <c r="BE136" s="169">
        <f>IF(N136="základná",J136,0)</f>
        <v>0</v>
      </c>
      <c r="BF136" s="169">
        <f>IF(N136="znížená",J136,0)</f>
        <v>0</v>
      </c>
      <c r="BG136" s="169">
        <f>IF(N136="zákl. prenesená",J136,0)</f>
        <v>0</v>
      </c>
      <c r="BH136" s="169">
        <f>IF(N136="zníž. prenesená",J136,0)</f>
        <v>0</v>
      </c>
      <c r="BI136" s="169">
        <f>IF(N136="nulová",J136,0)</f>
        <v>0</v>
      </c>
      <c r="BJ136" s="18" t="s">
        <v>88</v>
      </c>
      <c r="BK136" s="170">
        <f>ROUND(I136*H136,3)</f>
        <v>0</v>
      </c>
      <c r="BL136" s="18" t="s">
        <v>249</v>
      </c>
      <c r="BM136" s="168" t="s">
        <v>195</v>
      </c>
    </row>
    <row r="137" spans="1:65" s="13" customFormat="1">
      <c r="B137" s="171"/>
      <c r="D137" s="172" t="s">
        <v>174</v>
      </c>
      <c r="E137" s="173" t="s">
        <v>1</v>
      </c>
      <c r="F137" s="174" t="s">
        <v>1760</v>
      </c>
      <c r="H137" s="175">
        <v>26.52</v>
      </c>
      <c r="I137" s="176"/>
      <c r="L137" s="171"/>
      <c r="M137" s="177"/>
      <c r="N137" s="178"/>
      <c r="O137" s="178"/>
      <c r="P137" s="178"/>
      <c r="Q137" s="178"/>
      <c r="R137" s="178"/>
      <c r="S137" s="178"/>
      <c r="T137" s="179"/>
      <c r="AT137" s="173" t="s">
        <v>174</v>
      </c>
      <c r="AU137" s="173" t="s">
        <v>88</v>
      </c>
      <c r="AV137" s="13" t="s">
        <v>88</v>
      </c>
      <c r="AW137" s="13" t="s">
        <v>32</v>
      </c>
      <c r="AX137" s="13" t="s">
        <v>76</v>
      </c>
      <c r="AY137" s="173" t="s">
        <v>166</v>
      </c>
    </row>
    <row r="138" spans="1:65" s="14" customFormat="1">
      <c r="B138" s="190"/>
      <c r="D138" s="172" t="s">
        <v>174</v>
      </c>
      <c r="E138" s="191" t="s">
        <v>1</v>
      </c>
      <c r="F138" s="192" t="s">
        <v>239</v>
      </c>
      <c r="H138" s="193">
        <v>26.52</v>
      </c>
      <c r="I138" s="194"/>
      <c r="L138" s="190"/>
      <c r="M138" s="195"/>
      <c r="N138" s="196"/>
      <c r="O138" s="196"/>
      <c r="P138" s="196"/>
      <c r="Q138" s="196"/>
      <c r="R138" s="196"/>
      <c r="S138" s="196"/>
      <c r="T138" s="197"/>
      <c r="AT138" s="191" t="s">
        <v>174</v>
      </c>
      <c r="AU138" s="191" t="s">
        <v>88</v>
      </c>
      <c r="AV138" s="14" t="s">
        <v>172</v>
      </c>
      <c r="AW138" s="14" t="s">
        <v>32</v>
      </c>
      <c r="AX138" s="14" t="s">
        <v>83</v>
      </c>
      <c r="AY138" s="191" t="s">
        <v>166</v>
      </c>
    </row>
    <row r="139" spans="1:65" s="2" customFormat="1" ht="24.2" customHeight="1">
      <c r="A139" s="33"/>
      <c r="B139" s="156"/>
      <c r="C139" s="180" t="s">
        <v>172</v>
      </c>
      <c r="D139" s="180" t="s">
        <v>200</v>
      </c>
      <c r="E139" s="181" t="s">
        <v>1761</v>
      </c>
      <c r="F139" s="182" t="s">
        <v>1762</v>
      </c>
      <c r="G139" s="183" t="s">
        <v>215</v>
      </c>
      <c r="H139" s="184">
        <v>7.14</v>
      </c>
      <c r="I139" s="185"/>
      <c r="J139" s="184">
        <f>ROUND(I139*H139,3)</f>
        <v>0</v>
      </c>
      <c r="K139" s="186"/>
      <c r="L139" s="187"/>
      <c r="M139" s="188" t="s">
        <v>1</v>
      </c>
      <c r="N139" s="189" t="s">
        <v>42</v>
      </c>
      <c r="O139" s="62"/>
      <c r="P139" s="166">
        <f>O139*H139</f>
        <v>0</v>
      </c>
      <c r="Q139" s="166">
        <v>0</v>
      </c>
      <c r="R139" s="166">
        <f>Q139*H139</f>
        <v>0</v>
      </c>
      <c r="S139" s="166">
        <v>0</v>
      </c>
      <c r="T139" s="167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408</v>
      </c>
      <c r="AT139" s="168" t="s">
        <v>200</v>
      </c>
      <c r="AU139" s="168" t="s">
        <v>88</v>
      </c>
      <c r="AY139" s="18" t="s">
        <v>166</v>
      </c>
      <c r="BE139" s="169">
        <f>IF(N139="základná",J139,0)</f>
        <v>0</v>
      </c>
      <c r="BF139" s="169">
        <f>IF(N139="znížená",J139,0)</f>
        <v>0</v>
      </c>
      <c r="BG139" s="169">
        <f>IF(N139="zákl. prenesená",J139,0)</f>
        <v>0</v>
      </c>
      <c r="BH139" s="169">
        <f>IF(N139="zníž. prenesená",J139,0)</f>
        <v>0</v>
      </c>
      <c r="BI139" s="169">
        <f>IF(N139="nulová",J139,0)</f>
        <v>0</v>
      </c>
      <c r="BJ139" s="18" t="s">
        <v>88</v>
      </c>
      <c r="BK139" s="170">
        <f>ROUND(I139*H139,3)</f>
        <v>0</v>
      </c>
      <c r="BL139" s="18" t="s">
        <v>249</v>
      </c>
      <c r="BM139" s="168" t="s">
        <v>203</v>
      </c>
    </row>
    <row r="140" spans="1:65" s="13" customFormat="1">
      <c r="B140" s="171"/>
      <c r="D140" s="172" t="s">
        <v>174</v>
      </c>
      <c r="E140" s="173" t="s">
        <v>1</v>
      </c>
      <c r="F140" s="174" t="s">
        <v>1763</v>
      </c>
      <c r="H140" s="175">
        <v>7.14</v>
      </c>
      <c r="I140" s="176"/>
      <c r="L140" s="171"/>
      <c r="M140" s="177"/>
      <c r="N140" s="178"/>
      <c r="O140" s="178"/>
      <c r="P140" s="178"/>
      <c r="Q140" s="178"/>
      <c r="R140" s="178"/>
      <c r="S140" s="178"/>
      <c r="T140" s="179"/>
      <c r="AT140" s="173" t="s">
        <v>174</v>
      </c>
      <c r="AU140" s="173" t="s">
        <v>88</v>
      </c>
      <c r="AV140" s="13" t="s">
        <v>88</v>
      </c>
      <c r="AW140" s="13" t="s">
        <v>32</v>
      </c>
      <c r="AX140" s="13" t="s">
        <v>76</v>
      </c>
      <c r="AY140" s="173" t="s">
        <v>166</v>
      </c>
    </row>
    <row r="141" spans="1:65" s="14" customFormat="1">
      <c r="B141" s="190"/>
      <c r="D141" s="172" t="s">
        <v>174</v>
      </c>
      <c r="E141" s="191" t="s">
        <v>1</v>
      </c>
      <c r="F141" s="192" t="s">
        <v>239</v>
      </c>
      <c r="H141" s="193">
        <v>7.14</v>
      </c>
      <c r="I141" s="194"/>
      <c r="L141" s="190"/>
      <c r="M141" s="195"/>
      <c r="N141" s="196"/>
      <c r="O141" s="196"/>
      <c r="P141" s="196"/>
      <c r="Q141" s="196"/>
      <c r="R141" s="196"/>
      <c r="S141" s="196"/>
      <c r="T141" s="197"/>
      <c r="AT141" s="191" t="s">
        <v>174</v>
      </c>
      <c r="AU141" s="191" t="s">
        <v>88</v>
      </c>
      <c r="AV141" s="14" t="s">
        <v>172</v>
      </c>
      <c r="AW141" s="14" t="s">
        <v>32</v>
      </c>
      <c r="AX141" s="14" t="s">
        <v>83</v>
      </c>
      <c r="AY141" s="191" t="s">
        <v>166</v>
      </c>
    </row>
    <row r="142" spans="1:65" s="2" customFormat="1" ht="24.2" customHeight="1">
      <c r="A142" s="33"/>
      <c r="B142" s="156"/>
      <c r="C142" s="180" t="s">
        <v>188</v>
      </c>
      <c r="D142" s="180" t="s">
        <v>200</v>
      </c>
      <c r="E142" s="181" t="s">
        <v>1764</v>
      </c>
      <c r="F142" s="182" t="s">
        <v>1765</v>
      </c>
      <c r="G142" s="183" t="s">
        <v>215</v>
      </c>
      <c r="H142" s="184">
        <v>11.22</v>
      </c>
      <c r="I142" s="185"/>
      <c r="J142" s="184">
        <f>ROUND(I142*H142,3)</f>
        <v>0</v>
      </c>
      <c r="K142" s="186"/>
      <c r="L142" s="187"/>
      <c r="M142" s="188" t="s">
        <v>1</v>
      </c>
      <c r="N142" s="189" t="s">
        <v>42</v>
      </c>
      <c r="O142" s="62"/>
      <c r="P142" s="166">
        <f>O142*H142</f>
        <v>0</v>
      </c>
      <c r="Q142" s="166">
        <v>0</v>
      </c>
      <c r="R142" s="166">
        <f>Q142*H142</f>
        <v>0</v>
      </c>
      <c r="S142" s="166">
        <v>0</v>
      </c>
      <c r="T142" s="167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408</v>
      </c>
      <c r="AT142" s="168" t="s">
        <v>200</v>
      </c>
      <c r="AU142" s="168" t="s">
        <v>88</v>
      </c>
      <c r="AY142" s="18" t="s">
        <v>166</v>
      </c>
      <c r="BE142" s="169">
        <f>IF(N142="základná",J142,0)</f>
        <v>0</v>
      </c>
      <c r="BF142" s="169">
        <f>IF(N142="znížená",J142,0)</f>
        <v>0</v>
      </c>
      <c r="BG142" s="169">
        <f>IF(N142="zákl. prenesená",J142,0)</f>
        <v>0</v>
      </c>
      <c r="BH142" s="169">
        <f>IF(N142="zníž. prenesená",J142,0)</f>
        <v>0</v>
      </c>
      <c r="BI142" s="169">
        <f>IF(N142="nulová",J142,0)</f>
        <v>0</v>
      </c>
      <c r="BJ142" s="18" t="s">
        <v>88</v>
      </c>
      <c r="BK142" s="170">
        <f>ROUND(I142*H142,3)</f>
        <v>0</v>
      </c>
      <c r="BL142" s="18" t="s">
        <v>249</v>
      </c>
      <c r="BM142" s="168" t="s">
        <v>218</v>
      </c>
    </row>
    <row r="143" spans="1:65" s="13" customFormat="1">
      <c r="B143" s="171"/>
      <c r="D143" s="172" t="s">
        <v>174</v>
      </c>
      <c r="E143" s="173" t="s">
        <v>1</v>
      </c>
      <c r="F143" s="174" t="s">
        <v>1766</v>
      </c>
      <c r="H143" s="175">
        <v>11.22</v>
      </c>
      <c r="I143" s="176"/>
      <c r="L143" s="171"/>
      <c r="M143" s="177"/>
      <c r="N143" s="178"/>
      <c r="O143" s="178"/>
      <c r="P143" s="178"/>
      <c r="Q143" s="178"/>
      <c r="R143" s="178"/>
      <c r="S143" s="178"/>
      <c r="T143" s="179"/>
      <c r="AT143" s="173" t="s">
        <v>174</v>
      </c>
      <c r="AU143" s="173" t="s">
        <v>88</v>
      </c>
      <c r="AV143" s="13" t="s">
        <v>88</v>
      </c>
      <c r="AW143" s="13" t="s">
        <v>32</v>
      </c>
      <c r="AX143" s="13" t="s">
        <v>76</v>
      </c>
      <c r="AY143" s="173" t="s">
        <v>166</v>
      </c>
    </row>
    <row r="144" spans="1:65" s="14" customFormat="1">
      <c r="B144" s="190"/>
      <c r="D144" s="172" t="s">
        <v>174</v>
      </c>
      <c r="E144" s="191" t="s">
        <v>1</v>
      </c>
      <c r="F144" s="192" t="s">
        <v>239</v>
      </c>
      <c r="H144" s="193">
        <v>11.22</v>
      </c>
      <c r="I144" s="194"/>
      <c r="L144" s="190"/>
      <c r="M144" s="195"/>
      <c r="N144" s="196"/>
      <c r="O144" s="196"/>
      <c r="P144" s="196"/>
      <c r="Q144" s="196"/>
      <c r="R144" s="196"/>
      <c r="S144" s="196"/>
      <c r="T144" s="197"/>
      <c r="AT144" s="191" t="s">
        <v>174</v>
      </c>
      <c r="AU144" s="191" t="s">
        <v>88</v>
      </c>
      <c r="AV144" s="14" t="s">
        <v>172</v>
      </c>
      <c r="AW144" s="14" t="s">
        <v>32</v>
      </c>
      <c r="AX144" s="14" t="s">
        <v>83</v>
      </c>
      <c r="AY144" s="191" t="s">
        <v>166</v>
      </c>
    </row>
    <row r="145" spans="1:65" s="2" customFormat="1" ht="21.75" customHeight="1">
      <c r="A145" s="33"/>
      <c r="B145" s="156"/>
      <c r="C145" s="157" t="s">
        <v>195</v>
      </c>
      <c r="D145" s="157" t="s">
        <v>168</v>
      </c>
      <c r="E145" s="158" t="s">
        <v>1767</v>
      </c>
      <c r="F145" s="159" t="s">
        <v>1768</v>
      </c>
      <c r="G145" s="160" t="s">
        <v>215</v>
      </c>
      <c r="H145" s="161">
        <v>164</v>
      </c>
      <c r="I145" s="162"/>
      <c r="J145" s="161">
        <f>ROUND(I145*H145,3)</f>
        <v>0</v>
      </c>
      <c r="K145" s="163"/>
      <c r="L145" s="34"/>
      <c r="M145" s="164" t="s">
        <v>1</v>
      </c>
      <c r="N145" s="165" t="s">
        <v>42</v>
      </c>
      <c r="O145" s="62"/>
      <c r="P145" s="166">
        <f>O145*H145</f>
        <v>0</v>
      </c>
      <c r="Q145" s="166">
        <v>0</v>
      </c>
      <c r="R145" s="166">
        <f>Q145*H145</f>
        <v>0</v>
      </c>
      <c r="S145" s="166">
        <v>0</v>
      </c>
      <c r="T145" s="167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249</v>
      </c>
      <c r="AT145" s="168" t="s">
        <v>168</v>
      </c>
      <c r="AU145" s="168" t="s">
        <v>88</v>
      </c>
      <c r="AY145" s="18" t="s">
        <v>166</v>
      </c>
      <c r="BE145" s="169">
        <f>IF(N145="základná",J145,0)</f>
        <v>0</v>
      </c>
      <c r="BF145" s="169">
        <f>IF(N145="znížená",J145,0)</f>
        <v>0</v>
      </c>
      <c r="BG145" s="169">
        <f>IF(N145="zákl. prenesená",J145,0)</f>
        <v>0</v>
      </c>
      <c r="BH145" s="169">
        <f>IF(N145="zníž. prenesená",J145,0)</f>
        <v>0</v>
      </c>
      <c r="BI145" s="169">
        <f>IF(N145="nulová",J145,0)</f>
        <v>0</v>
      </c>
      <c r="BJ145" s="18" t="s">
        <v>88</v>
      </c>
      <c r="BK145" s="170">
        <f>ROUND(I145*H145,3)</f>
        <v>0</v>
      </c>
      <c r="BL145" s="18" t="s">
        <v>249</v>
      </c>
      <c r="BM145" s="168" t="s">
        <v>228</v>
      </c>
    </row>
    <row r="146" spans="1:65" s="2" customFormat="1" ht="24.2" customHeight="1">
      <c r="A146" s="33"/>
      <c r="B146" s="156"/>
      <c r="C146" s="180" t="s">
        <v>199</v>
      </c>
      <c r="D146" s="180" t="s">
        <v>200</v>
      </c>
      <c r="E146" s="181" t="s">
        <v>1769</v>
      </c>
      <c r="F146" s="182" t="s">
        <v>1770</v>
      </c>
      <c r="G146" s="183" t="s">
        <v>215</v>
      </c>
      <c r="H146" s="184">
        <v>90.78</v>
      </c>
      <c r="I146" s="185"/>
      <c r="J146" s="184">
        <f>ROUND(I146*H146,3)</f>
        <v>0</v>
      </c>
      <c r="K146" s="186"/>
      <c r="L146" s="187"/>
      <c r="M146" s="188" t="s">
        <v>1</v>
      </c>
      <c r="N146" s="189" t="s">
        <v>42</v>
      </c>
      <c r="O146" s="62"/>
      <c r="P146" s="166">
        <f>O146*H146</f>
        <v>0</v>
      </c>
      <c r="Q146" s="166">
        <v>0</v>
      </c>
      <c r="R146" s="166">
        <f>Q146*H146</f>
        <v>0</v>
      </c>
      <c r="S146" s="166">
        <v>0</v>
      </c>
      <c r="T146" s="167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408</v>
      </c>
      <c r="AT146" s="168" t="s">
        <v>200</v>
      </c>
      <c r="AU146" s="168" t="s">
        <v>88</v>
      </c>
      <c r="AY146" s="18" t="s">
        <v>166</v>
      </c>
      <c r="BE146" s="169">
        <f>IF(N146="základná",J146,0)</f>
        <v>0</v>
      </c>
      <c r="BF146" s="169">
        <f>IF(N146="znížená",J146,0)</f>
        <v>0</v>
      </c>
      <c r="BG146" s="169">
        <f>IF(N146="zákl. prenesená",J146,0)</f>
        <v>0</v>
      </c>
      <c r="BH146" s="169">
        <f>IF(N146="zníž. prenesená",J146,0)</f>
        <v>0</v>
      </c>
      <c r="BI146" s="169">
        <f>IF(N146="nulová",J146,0)</f>
        <v>0</v>
      </c>
      <c r="BJ146" s="18" t="s">
        <v>88</v>
      </c>
      <c r="BK146" s="170">
        <f>ROUND(I146*H146,3)</f>
        <v>0</v>
      </c>
      <c r="BL146" s="18" t="s">
        <v>249</v>
      </c>
      <c r="BM146" s="168" t="s">
        <v>240</v>
      </c>
    </row>
    <row r="147" spans="1:65" s="13" customFormat="1">
      <c r="B147" s="171"/>
      <c r="D147" s="172" t="s">
        <v>174</v>
      </c>
      <c r="E147" s="173" t="s">
        <v>1</v>
      </c>
      <c r="F147" s="174" t="s">
        <v>1771</v>
      </c>
      <c r="H147" s="175">
        <v>90.78</v>
      </c>
      <c r="I147" s="176"/>
      <c r="L147" s="171"/>
      <c r="M147" s="177"/>
      <c r="N147" s="178"/>
      <c r="O147" s="178"/>
      <c r="P147" s="178"/>
      <c r="Q147" s="178"/>
      <c r="R147" s="178"/>
      <c r="S147" s="178"/>
      <c r="T147" s="179"/>
      <c r="AT147" s="173" t="s">
        <v>174</v>
      </c>
      <c r="AU147" s="173" t="s">
        <v>88</v>
      </c>
      <c r="AV147" s="13" t="s">
        <v>88</v>
      </c>
      <c r="AW147" s="13" t="s">
        <v>32</v>
      </c>
      <c r="AX147" s="13" t="s">
        <v>76</v>
      </c>
      <c r="AY147" s="173" t="s">
        <v>166</v>
      </c>
    </row>
    <row r="148" spans="1:65" s="14" customFormat="1">
      <c r="B148" s="190"/>
      <c r="D148" s="172" t="s">
        <v>174</v>
      </c>
      <c r="E148" s="191" t="s">
        <v>1</v>
      </c>
      <c r="F148" s="192" t="s">
        <v>239</v>
      </c>
      <c r="H148" s="193">
        <v>90.78</v>
      </c>
      <c r="I148" s="194"/>
      <c r="L148" s="190"/>
      <c r="M148" s="195"/>
      <c r="N148" s="196"/>
      <c r="O148" s="196"/>
      <c r="P148" s="196"/>
      <c r="Q148" s="196"/>
      <c r="R148" s="196"/>
      <c r="S148" s="196"/>
      <c r="T148" s="197"/>
      <c r="AT148" s="191" t="s">
        <v>174</v>
      </c>
      <c r="AU148" s="191" t="s">
        <v>88</v>
      </c>
      <c r="AV148" s="14" t="s">
        <v>172</v>
      </c>
      <c r="AW148" s="14" t="s">
        <v>32</v>
      </c>
      <c r="AX148" s="14" t="s">
        <v>83</v>
      </c>
      <c r="AY148" s="191" t="s">
        <v>166</v>
      </c>
    </row>
    <row r="149" spans="1:65" s="2" customFormat="1" ht="24.2" customHeight="1">
      <c r="A149" s="33"/>
      <c r="B149" s="156"/>
      <c r="C149" s="180" t="s">
        <v>203</v>
      </c>
      <c r="D149" s="180" t="s">
        <v>200</v>
      </c>
      <c r="E149" s="181" t="s">
        <v>1772</v>
      </c>
      <c r="F149" s="182" t="s">
        <v>1773</v>
      </c>
      <c r="G149" s="183" t="s">
        <v>215</v>
      </c>
      <c r="H149" s="184">
        <v>5.0999999999999996</v>
      </c>
      <c r="I149" s="185"/>
      <c r="J149" s="184">
        <f>ROUND(I149*H149,3)</f>
        <v>0</v>
      </c>
      <c r="K149" s="186"/>
      <c r="L149" s="187"/>
      <c r="M149" s="188" t="s">
        <v>1</v>
      </c>
      <c r="N149" s="189" t="s">
        <v>42</v>
      </c>
      <c r="O149" s="62"/>
      <c r="P149" s="166">
        <f>O149*H149</f>
        <v>0</v>
      </c>
      <c r="Q149" s="166">
        <v>0</v>
      </c>
      <c r="R149" s="166">
        <f>Q149*H149</f>
        <v>0</v>
      </c>
      <c r="S149" s="166">
        <v>0</v>
      </c>
      <c r="T149" s="167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408</v>
      </c>
      <c r="AT149" s="168" t="s">
        <v>200</v>
      </c>
      <c r="AU149" s="168" t="s">
        <v>88</v>
      </c>
      <c r="AY149" s="18" t="s">
        <v>166</v>
      </c>
      <c r="BE149" s="169">
        <f>IF(N149="základná",J149,0)</f>
        <v>0</v>
      </c>
      <c r="BF149" s="169">
        <f>IF(N149="znížená",J149,0)</f>
        <v>0</v>
      </c>
      <c r="BG149" s="169">
        <f>IF(N149="zákl. prenesená",J149,0)</f>
        <v>0</v>
      </c>
      <c r="BH149" s="169">
        <f>IF(N149="zníž. prenesená",J149,0)</f>
        <v>0</v>
      </c>
      <c r="BI149" s="169">
        <f>IF(N149="nulová",J149,0)</f>
        <v>0</v>
      </c>
      <c r="BJ149" s="18" t="s">
        <v>88</v>
      </c>
      <c r="BK149" s="170">
        <f>ROUND(I149*H149,3)</f>
        <v>0</v>
      </c>
      <c r="BL149" s="18" t="s">
        <v>249</v>
      </c>
      <c r="BM149" s="168" t="s">
        <v>249</v>
      </c>
    </row>
    <row r="150" spans="1:65" s="13" customFormat="1">
      <c r="B150" s="171"/>
      <c r="D150" s="172" t="s">
        <v>174</v>
      </c>
      <c r="E150" s="173" t="s">
        <v>1</v>
      </c>
      <c r="F150" s="174" t="s">
        <v>1774</v>
      </c>
      <c r="H150" s="175">
        <v>5.0999999999999996</v>
      </c>
      <c r="I150" s="176"/>
      <c r="L150" s="171"/>
      <c r="M150" s="177"/>
      <c r="N150" s="178"/>
      <c r="O150" s="178"/>
      <c r="P150" s="178"/>
      <c r="Q150" s="178"/>
      <c r="R150" s="178"/>
      <c r="S150" s="178"/>
      <c r="T150" s="179"/>
      <c r="AT150" s="173" t="s">
        <v>174</v>
      </c>
      <c r="AU150" s="173" t="s">
        <v>88</v>
      </c>
      <c r="AV150" s="13" t="s">
        <v>88</v>
      </c>
      <c r="AW150" s="13" t="s">
        <v>32</v>
      </c>
      <c r="AX150" s="13" t="s">
        <v>76</v>
      </c>
      <c r="AY150" s="173" t="s">
        <v>166</v>
      </c>
    </row>
    <row r="151" spans="1:65" s="14" customFormat="1">
      <c r="B151" s="190"/>
      <c r="D151" s="172" t="s">
        <v>174</v>
      </c>
      <c r="E151" s="191" t="s">
        <v>1</v>
      </c>
      <c r="F151" s="192" t="s">
        <v>239</v>
      </c>
      <c r="H151" s="193">
        <v>5.0999999999999996</v>
      </c>
      <c r="I151" s="194"/>
      <c r="L151" s="190"/>
      <c r="M151" s="195"/>
      <c r="N151" s="196"/>
      <c r="O151" s="196"/>
      <c r="P151" s="196"/>
      <c r="Q151" s="196"/>
      <c r="R151" s="196"/>
      <c r="S151" s="196"/>
      <c r="T151" s="197"/>
      <c r="AT151" s="191" t="s">
        <v>174</v>
      </c>
      <c r="AU151" s="191" t="s">
        <v>88</v>
      </c>
      <c r="AV151" s="14" t="s">
        <v>172</v>
      </c>
      <c r="AW151" s="14" t="s">
        <v>32</v>
      </c>
      <c r="AX151" s="14" t="s">
        <v>83</v>
      </c>
      <c r="AY151" s="191" t="s">
        <v>166</v>
      </c>
    </row>
    <row r="152" spans="1:65" s="2" customFormat="1" ht="24.2" customHeight="1">
      <c r="A152" s="33"/>
      <c r="B152" s="156"/>
      <c r="C152" s="180" t="s">
        <v>211</v>
      </c>
      <c r="D152" s="180" t="s">
        <v>200</v>
      </c>
      <c r="E152" s="181" t="s">
        <v>1775</v>
      </c>
      <c r="F152" s="182" t="s">
        <v>1776</v>
      </c>
      <c r="G152" s="183" t="s">
        <v>215</v>
      </c>
      <c r="H152" s="184">
        <v>56.1</v>
      </c>
      <c r="I152" s="185"/>
      <c r="J152" s="184">
        <f>ROUND(I152*H152,3)</f>
        <v>0</v>
      </c>
      <c r="K152" s="186"/>
      <c r="L152" s="187"/>
      <c r="M152" s="188" t="s">
        <v>1</v>
      </c>
      <c r="N152" s="189" t="s">
        <v>42</v>
      </c>
      <c r="O152" s="62"/>
      <c r="P152" s="166">
        <f>O152*H152</f>
        <v>0</v>
      </c>
      <c r="Q152" s="166">
        <v>0</v>
      </c>
      <c r="R152" s="166">
        <f>Q152*H152</f>
        <v>0</v>
      </c>
      <c r="S152" s="166">
        <v>0</v>
      </c>
      <c r="T152" s="167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408</v>
      </c>
      <c r="AT152" s="168" t="s">
        <v>200</v>
      </c>
      <c r="AU152" s="168" t="s">
        <v>88</v>
      </c>
      <c r="AY152" s="18" t="s">
        <v>166</v>
      </c>
      <c r="BE152" s="169">
        <f>IF(N152="základná",J152,0)</f>
        <v>0</v>
      </c>
      <c r="BF152" s="169">
        <f>IF(N152="znížená",J152,0)</f>
        <v>0</v>
      </c>
      <c r="BG152" s="169">
        <f>IF(N152="zákl. prenesená",J152,0)</f>
        <v>0</v>
      </c>
      <c r="BH152" s="169">
        <f>IF(N152="zníž. prenesená",J152,0)</f>
        <v>0</v>
      </c>
      <c r="BI152" s="169">
        <f>IF(N152="nulová",J152,0)</f>
        <v>0</v>
      </c>
      <c r="BJ152" s="18" t="s">
        <v>88</v>
      </c>
      <c r="BK152" s="170">
        <f>ROUND(I152*H152,3)</f>
        <v>0</v>
      </c>
      <c r="BL152" s="18" t="s">
        <v>249</v>
      </c>
      <c r="BM152" s="168" t="s">
        <v>260</v>
      </c>
    </row>
    <row r="153" spans="1:65" s="13" customFormat="1">
      <c r="B153" s="171"/>
      <c r="D153" s="172" t="s">
        <v>174</v>
      </c>
      <c r="E153" s="173" t="s">
        <v>1</v>
      </c>
      <c r="F153" s="174" t="s">
        <v>1777</v>
      </c>
      <c r="H153" s="175">
        <v>56.1</v>
      </c>
      <c r="I153" s="176"/>
      <c r="L153" s="171"/>
      <c r="M153" s="177"/>
      <c r="N153" s="178"/>
      <c r="O153" s="178"/>
      <c r="P153" s="178"/>
      <c r="Q153" s="178"/>
      <c r="R153" s="178"/>
      <c r="S153" s="178"/>
      <c r="T153" s="179"/>
      <c r="AT153" s="173" t="s">
        <v>174</v>
      </c>
      <c r="AU153" s="173" t="s">
        <v>88</v>
      </c>
      <c r="AV153" s="13" t="s">
        <v>88</v>
      </c>
      <c r="AW153" s="13" t="s">
        <v>32</v>
      </c>
      <c r="AX153" s="13" t="s">
        <v>76</v>
      </c>
      <c r="AY153" s="173" t="s">
        <v>166</v>
      </c>
    </row>
    <row r="154" spans="1:65" s="14" customFormat="1">
      <c r="B154" s="190"/>
      <c r="D154" s="172" t="s">
        <v>174</v>
      </c>
      <c r="E154" s="191" t="s">
        <v>1</v>
      </c>
      <c r="F154" s="192" t="s">
        <v>239</v>
      </c>
      <c r="H154" s="193">
        <v>56.1</v>
      </c>
      <c r="I154" s="194"/>
      <c r="L154" s="190"/>
      <c r="M154" s="195"/>
      <c r="N154" s="196"/>
      <c r="O154" s="196"/>
      <c r="P154" s="196"/>
      <c r="Q154" s="196"/>
      <c r="R154" s="196"/>
      <c r="S154" s="196"/>
      <c r="T154" s="197"/>
      <c r="AT154" s="191" t="s">
        <v>174</v>
      </c>
      <c r="AU154" s="191" t="s">
        <v>88</v>
      </c>
      <c r="AV154" s="14" t="s">
        <v>172</v>
      </c>
      <c r="AW154" s="14" t="s">
        <v>32</v>
      </c>
      <c r="AX154" s="14" t="s">
        <v>83</v>
      </c>
      <c r="AY154" s="191" t="s">
        <v>166</v>
      </c>
    </row>
    <row r="155" spans="1:65" s="2" customFormat="1" ht="24.2" customHeight="1">
      <c r="A155" s="33"/>
      <c r="B155" s="156"/>
      <c r="C155" s="180" t="s">
        <v>218</v>
      </c>
      <c r="D155" s="180" t="s">
        <v>200</v>
      </c>
      <c r="E155" s="181" t="s">
        <v>1778</v>
      </c>
      <c r="F155" s="182" t="s">
        <v>1779</v>
      </c>
      <c r="G155" s="183" t="s">
        <v>215</v>
      </c>
      <c r="H155" s="184">
        <v>15.3</v>
      </c>
      <c r="I155" s="185"/>
      <c r="J155" s="184">
        <f>ROUND(I155*H155,3)</f>
        <v>0</v>
      </c>
      <c r="K155" s="186"/>
      <c r="L155" s="187"/>
      <c r="M155" s="188" t="s">
        <v>1</v>
      </c>
      <c r="N155" s="189" t="s">
        <v>42</v>
      </c>
      <c r="O155" s="62"/>
      <c r="P155" s="166">
        <f>O155*H155</f>
        <v>0</v>
      </c>
      <c r="Q155" s="166">
        <v>0</v>
      </c>
      <c r="R155" s="166">
        <f>Q155*H155</f>
        <v>0</v>
      </c>
      <c r="S155" s="166">
        <v>0</v>
      </c>
      <c r="T155" s="167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408</v>
      </c>
      <c r="AT155" s="168" t="s">
        <v>200</v>
      </c>
      <c r="AU155" s="168" t="s">
        <v>88</v>
      </c>
      <c r="AY155" s="18" t="s">
        <v>166</v>
      </c>
      <c r="BE155" s="169">
        <f>IF(N155="základná",J155,0)</f>
        <v>0</v>
      </c>
      <c r="BF155" s="169">
        <f>IF(N155="znížená",J155,0)</f>
        <v>0</v>
      </c>
      <c r="BG155" s="169">
        <f>IF(N155="zákl. prenesená",J155,0)</f>
        <v>0</v>
      </c>
      <c r="BH155" s="169">
        <f>IF(N155="zníž. prenesená",J155,0)</f>
        <v>0</v>
      </c>
      <c r="BI155" s="169">
        <f>IF(N155="nulová",J155,0)</f>
        <v>0</v>
      </c>
      <c r="BJ155" s="18" t="s">
        <v>88</v>
      </c>
      <c r="BK155" s="170">
        <f>ROUND(I155*H155,3)</f>
        <v>0</v>
      </c>
      <c r="BL155" s="18" t="s">
        <v>249</v>
      </c>
      <c r="BM155" s="168" t="s">
        <v>7</v>
      </c>
    </row>
    <row r="156" spans="1:65" s="13" customFormat="1">
      <c r="B156" s="171"/>
      <c r="D156" s="172" t="s">
        <v>174</v>
      </c>
      <c r="E156" s="173" t="s">
        <v>1</v>
      </c>
      <c r="F156" s="174" t="s">
        <v>1780</v>
      </c>
      <c r="H156" s="175">
        <v>15.3</v>
      </c>
      <c r="I156" s="176"/>
      <c r="L156" s="171"/>
      <c r="M156" s="177"/>
      <c r="N156" s="178"/>
      <c r="O156" s="178"/>
      <c r="P156" s="178"/>
      <c r="Q156" s="178"/>
      <c r="R156" s="178"/>
      <c r="S156" s="178"/>
      <c r="T156" s="179"/>
      <c r="AT156" s="173" t="s">
        <v>174</v>
      </c>
      <c r="AU156" s="173" t="s">
        <v>88</v>
      </c>
      <c r="AV156" s="13" t="s">
        <v>88</v>
      </c>
      <c r="AW156" s="13" t="s">
        <v>32</v>
      </c>
      <c r="AX156" s="13" t="s">
        <v>76</v>
      </c>
      <c r="AY156" s="173" t="s">
        <v>166</v>
      </c>
    </row>
    <row r="157" spans="1:65" s="14" customFormat="1">
      <c r="B157" s="190"/>
      <c r="D157" s="172" t="s">
        <v>174</v>
      </c>
      <c r="E157" s="191" t="s">
        <v>1</v>
      </c>
      <c r="F157" s="192" t="s">
        <v>239</v>
      </c>
      <c r="H157" s="193">
        <v>15.3</v>
      </c>
      <c r="I157" s="194"/>
      <c r="L157" s="190"/>
      <c r="M157" s="195"/>
      <c r="N157" s="196"/>
      <c r="O157" s="196"/>
      <c r="P157" s="196"/>
      <c r="Q157" s="196"/>
      <c r="R157" s="196"/>
      <c r="S157" s="196"/>
      <c r="T157" s="197"/>
      <c r="AT157" s="191" t="s">
        <v>174</v>
      </c>
      <c r="AU157" s="191" t="s">
        <v>88</v>
      </c>
      <c r="AV157" s="14" t="s">
        <v>172</v>
      </c>
      <c r="AW157" s="14" t="s">
        <v>32</v>
      </c>
      <c r="AX157" s="14" t="s">
        <v>83</v>
      </c>
      <c r="AY157" s="191" t="s">
        <v>166</v>
      </c>
    </row>
    <row r="158" spans="1:65" s="2" customFormat="1" ht="24.2" customHeight="1">
      <c r="A158" s="33"/>
      <c r="B158" s="156"/>
      <c r="C158" s="157" t="s">
        <v>224</v>
      </c>
      <c r="D158" s="157" t="s">
        <v>168</v>
      </c>
      <c r="E158" s="158" t="s">
        <v>1781</v>
      </c>
      <c r="F158" s="159" t="s">
        <v>1117</v>
      </c>
      <c r="G158" s="160" t="s">
        <v>477</v>
      </c>
      <c r="H158" s="162"/>
      <c r="I158" s="162"/>
      <c r="J158" s="161">
        <f>ROUND(I158*H158,3)</f>
        <v>0</v>
      </c>
      <c r="K158" s="163"/>
      <c r="L158" s="34"/>
      <c r="M158" s="164" t="s">
        <v>1</v>
      </c>
      <c r="N158" s="165" t="s">
        <v>42</v>
      </c>
      <c r="O158" s="62"/>
      <c r="P158" s="166">
        <f>O158*H158</f>
        <v>0</v>
      </c>
      <c r="Q158" s="166">
        <v>0</v>
      </c>
      <c r="R158" s="166">
        <f>Q158*H158</f>
        <v>0</v>
      </c>
      <c r="S158" s="166">
        <v>0</v>
      </c>
      <c r="T158" s="167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249</v>
      </c>
      <c r="AT158" s="168" t="s">
        <v>168</v>
      </c>
      <c r="AU158" s="168" t="s">
        <v>88</v>
      </c>
      <c r="AY158" s="18" t="s">
        <v>166</v>
      </c>
      <c r="BE158" s="169">
        <f>IF(N158="základná",J158,0)</f>
        <v>0</v>
      </c>
      <c r="BF158" s="169">
        <f>IF(N158="znížená",J158,0)</f>
        <v>0</v>
      </c>
      <c r="BG158" s="169">
        <f>IF(N158="zákl. prenesená",J158,0)</f>
        <v>0</v>
      </c>
      <c r="BH158" s="169">
        <f>IF(N158="zníž. prenesená",J158,0)</f>
        <v>0</v>
      </c>
      <c r="BI158" s="169">
        <f>IF(N158="nulová",J158,0)</f>
        <v>0</v>
      </c>
      <c r="BJ158" s="18" t="s">
        <v>88</v>
      </c>
      <c r="BK158" s="170">
        <f>ROUND(I158*H158,3)</f>
        <v>0</v>
      </c>
      <c r="BL158" s="18" t="s">
        <v>249</v>
      </c>
      <c r="BM158" s="168" t="s">
        <v>375</v>
      </c>
    </row>
    <row r="159" spans="1:65" s="12" customFormat="1" ht="22.9" customHeight="1">
      <c r="B159" s="143"/>
      <c r="D159" s="144" t="s">
        <v>75</v>
      </c>
      <c r="E159" s="154" t="s">
        <v>1782</v>
      </c>
      <c r="F159" s="154" t="s">
        <v>1783</v>
      </c>
      <c r="I159" s="146"/>
      <c r="J159" s="155">
        <f>BK159</f>
        <v>0</v>
      </c>
      <c r="L159" s="143"/>
      <c r="M159" s="148"/>
      <c r="N159" s="149"/>
      <c r="O159" s="149"/>
      <c r="P159" s="150">
        <f>SUM(P160:P162)</f>
        <v>0</v>
      </c>
      <c r="Q159" s="149"/>
      <c r="R159" s="150">
        <f>SUM(R160:R162)</f>
        <v>0</v>
      </c>
      <c r="S159" s="149"/>
      <c r="T159" s="151">
        <f>SUM(T160:T162)</f>
        <v>0</v>
      </c>
      <c r="AR159" s="144" t="s">
        <v>88</v>
      </c>
      <c r="AT159" s="152" t="s">
        <v>75</v>
      </c>
      <c r="AU159" s="152" t="s">
        <v>83</v>
      </c>
      <c r="AY159" s="144" t="s">
        <v>166</v>
      </c>
      <c r="BK159" s="153">
        <f>SUM(BK160:BK162)</f>
        <v>0</v>
      </c>
    </row>
    <row r="160" spans="1:65" s="2" customFormat="1" ht="16.5" customHeight="1">
      <c r="A160" s="33"/>
      <c r="B160" s="156"/>
      <c r="C160" s="157" t="s">
        <v>228</v>
      </c>
      <c r="D160" s="157" t="s">
        <v>168</v>
      </c>
      <c r="E160" s="158" t="s">
        <v>1784</v>
      </c>
      <c r="F160" s="159" t="s">
        <v>1785</v>
      </c>
      <c r="G160" s="160" t="s">
        <v>221</v>
      </c>
      <c r="H160" s="161">
        <v>1</v>
      </c>
      <c r="I160" s="162"/>
      <c r="J160" s="161">
        <f>ROUND(I160*H160,3)</f>
        <v>0</v>
      </c>
      <c r="K160" s="163"/>
      <c r="L160" s="34"/>
      <c r="M160" s="164" t="s">
        <v>1</v>
      </c>
      <c r="N160" s="165" t="s">
        <v>42</v>
      </c>
      <c r="O160" s="62"/>
      <c r="P160" s="166">
        <f>O160*H160</f>
        <v>0</v>
      </c>
      <c r="Q160" s="166">
        <v>0</v>
      </c>
      <c r="R160" s="166">
        <f>Q160*H160</f>
        <v>0</v>
      </c>
      <c r="S160" s="166">
        <v>0</v>
      </c>
      <c r="T160" s="167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249</v>
      </c>
      <c r="AT160" s="168" t="s">
        <v>168</v>
      </c>
      <c r="AU160" s="168" t="s">
        <v>88</v>
      </c>
      <c r="AY160" s="18" t="s">
        <v>166</v>
      </c>
      <c r="BE160" s="169">
        <f>IF(N160="základná",J160,0)</f>
        <v>0</v>
      </c>
      <c r="BF160" s="169">
        <f>IF(N160="znížená",J160,0)</f>
        <v>0</v>
      </c>
      <c r="BG160" s="169">
        <f>IF(N160="zákl. prenesená",J160,0)</f>
        <v>0</v>
      </c>
      <c r="BH160" s="169">
        <f>IF(N160="zníž. prenesená",J160,0)</f>
        <v>0</v>
      </c>
      <c r="BI160" s="169">
        <f>IF(N160="nulová",J160,0)</f>
        <v>0</v>
      </c>
      <c r="BJ160" s="18" t="s">
        <v>88</v>
      </c>
      <c r="BK160" s="170">
        <f>ROUND(I160*H160,3)</f>
        <v>0</v>
      </c>
      <c r="BL160" s="18" t="s">
        <v>249</v>
      </c>
      <c r="BM160" s="168" t="s">
        <v>384</v>
      </c>
    </row>
    <row r="161" spans="1:65" s="2" customFormat="1" ht="16.5" customHeight="1">
      <c r="A161" s="33"/>
      <c r="B161" s="156"/>
      <c r="C161" s="180" t="s">
        <v>233</v>
      </c>
      <c r="D161" s="180" t="s">
        <v>200</v>
      </c>
      <c r="E161" s="181" t="s">
        <v>1786</v>
      </c>
      <c r="F161" s="182" t="s">
        <v>1787</v>
      </c>
      <c r="G161" s="183" t="s">
        <v>221</v>
      </c>
      <c r="H161" s="184">
        <v>1</v>
      </c>
      <c r="I161" s="185"/>
      <c r="J161" s="184">
        <f>ROUND(I161*H161,3)</f>
        <v>0</v>
      </c>
      <c r="K161" s="186"/>
      <c r="L161" s="187"/>
      <c r="M161" s="188" t="s">
        <v>1</v>
      </c>
      <c r="N161" s="189" t="s">
        <v>42</v>
      </c>
      <c r="O161" s="62"/>
      <c r="P161" s="166">
        <f>O161*H161</f>
        <v>0</v>
      </c>
      <c r="Q161" s="166">
        <v>0</v>
      </c>
      <c r="R161" s="166">
        <f>Q161*H161</f>
        <v>0</v>
      </c>
      <c r="S161" s="166">
        <v>0</v>
      </c>
      <c r="T161" s="167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408</v>
      </c>
      <c r="AT161" s="168" t="s">
        <v>200</v>
      </c>
      <c r="AU161" s="168" t="s">
        <v>88</v>
      </c>
      <c r="AY161" s="18" t="s">
        <v>166</v>
      </c>
      <c r="BE161" s="169">
        <f>IF(N161="základná",J161,0)</f>
        <v>0</v>
      </c>
      <c r="BF161" s="169">
        <f>IF(N161="znížená",J161,0)</f>
        <v>0</v>
      </c>
      <c r="BG161" s="169">
        <f>IF(N161="zákl. prenesená",J161,0)</f>
        <v>0</v>
      </c>
      <c r="BH161" s="169">
        <f>IF(N161="zníž. prenesená",J161,0)</f>
        <v>0</v>
      </c>
      <c r="BI161" s="169">
        <f>IF(N161="nulová",J161,0)</f>
        <v>0</v>
      </c>
      <c r="BJ161" s="18" t="s">
        <v>88</v>
      </c>
      <c r="BK161" s="170">
        <f>ROUND(I161*H161,3)</f>
        <v>0</v>
      </c>
      <c r="BL161" s="18" t="s">
        <v>249</v>
      </c>
      <c r="BM161" s="168" t="s">
        <v>398</v>
      </c>
    </row>
    <row r="162" spans="1:65" s="2" customFormat="1" ht="24.2" customHeight="1">
      <c r="A162" s="33"/>
      <c r="B162" s="156"/>
      <c r="C162" s="157" t="s">
        <v>240</v>
      </c>
      <c r="D162" s="157" t="s">
        <v>168</v>
      </c>
      <c r="E162" s="158" t="s">
        <v>1788</v>
      </c>
      <c r="F162" s="159" t="s">
        <v>1789</v>
      </c>
      <c r="G162" s="160" t="s">
        <v>477</v>
      </c>
      <c r="H162" s="162"/>
      <c r="I162" s="162"/>
      <c r="J162" s="161">
        <f>ROUND(I162*H162,3)</f>
        <v>0</v>
      </c>
      <c r="K162" s="163"/>
      <c r="L162" s="34"/>
      <c r="M162" s="164" t="s">
        <v>1</v>
      </c>
      <c r="N162" s="165" t="s">
        <v>42</v>
      </c>
      <c r="O162" s="62"/>
      <c r="P162" s="166">
        <f>O162*H162</f>
        <v>0</v>
      </c>
      <c r="Q162" s="166">
        <v>0</v>
      </c>
      <c r="R162" s="166">
        <f>Q162*H162</f>
        <v>0</v>
      </c>
      <c r="S162" s="166">
        <v>0</v>
      </c>
      <c r="T162" s="167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249</v>
      </c>
      <c r="AT162" s="168" t="s">
        <v>168</v>
      </c>
      <c r="AU162" s="168" t="s">
        <v>88</v>
      </c>
      <c r="AY162" s="18" t="s">
        <v>166</v>
      </c>
      <c r="BE162" s="169">
        <f>IF(N162="základná",J162,0)</f>
        <v>0</v>
      </c>
      <c r="BF162" s="169">
        <f>IF(N162="znížená",J162,0)</f>
        <v>0</v>
      </c>
      <c r="BG162" s="169">
        <f>IF(N162="zákl. prenesená",J162,0)</f>
        <v>0</v>
      </c>
      <c r="BH162" s="169">
        <f>IF(N162="zníž. prenesená",J162,0)</f>
        <v>0</v>
      </c>
      <c r="BI162" s="169">
        <f>IF(N162="nulová",J162,0)</f>
        <v>0</v>
      </c>
      <c r="BJ162" s="18" t="s">
        <v>88</v>
      </c>
      <c r="BK162" s="170">
        <f>ROUND(I162*H162,3)</f>
        <v>0</v>
      </c>
      <c r="BL162" s="18" t="s">
        <v>249</v>
      </c>
      <c r="BM162" s="168" t="s">
        <v>411</v>
      </c>
    </row>
    <row r="163" spans="1:65" s="12" customFormat="1" ht="22.9" customHeight="1">
      <c r="B163" s="143"/>
      <c r="D163" s="144" t="s">
        <v>75</v>
      </c>
      <c r="E163" s="154" t="s">
        <v>1790</v>
      </c>
      <c r="F163" s="154" t="s">
        <v>1791</v>
      </c>
      <c r="I163" s="146"/>
      <c r="J163" s="155">
        <f>BK163</f>
        <v>0</v>
      </c>
      <c r="L163" s="143"/>
      <c r="M163" s="148"/>
      <c r="N163" s="149"/>
      <c r="O163" s="149"/>
      <c r="P163" s="150">
        <f>SUM(P164:P168)</f>
        <v>0</v>
      </c>
      <c r="Q163" s="149"/>
      <c r="R163" s="150">
        <f>SUM(R164:R168)</f>
        <v>0</v>
      </c>
      <c r="S163" s="149"/>
      <c r="T163" s="151">
        <f>SUM(T164:T168)</f>
        <v>0</v>
      </c>
      <c r="AR163" s="144" t="s">
        <v>88</v>
      </c>
      <c r="AT163" s="152" t="s">
        <v>75</v>
      </c>
      <c r="AU163" s="152" t="s">
        <v>83</v>
      </c>
      <c r="AY163" s="144" t="s">
        <v>166</v>
      </c>
      <c r="BK163" s="153">
        <f>SUM(BK164:BK168)</f>
        <v>0</v>
      </c>
    </row>
    <row r="164" spans="1:65" s="2" customFormat="1" ht="24.2" customHeight="1">
      <c r="A164" s="33"/>
      <c r="B164" s="156"/>
      <c r="C164" s="157" t="s">
        <v>245</v>
      </c>
      <c r="D164" s="157" t="s">
        <v>168</v>
      </c>
      <c r="E164" s="158" t="s">
        <v>1792</v>
      </c>
      <c r="F164" s="159" t="s">
        <v>1793</v>
      </c>
      <c r="G164" s="160" t="s">
        <v>221</v>
      </c>
      <c r="H164" s="161">
        <v>2</v>
      </c>
      <c r="I164" s="162"/>
      <c r="J164" s="161">
        <f>ROUND(I164*H164,3)</f>
        <v>0</v>
      </c>
      <c r="K164" s="163"/>
      <c r="L164" s="34"/>
      <c r="M164" s="164" t="s">
        <v>1</v>
      </c>
      <c r="N164" s="165" t="s">
        <v>42</v>
      </c>
      <c r="O164" s="62"/>
      <c r="P164" s="166">
        <f>O164*H164</f>
        <v>0</v>
      </c>
      <c r="Q164" s="166">
        <v>0</v>
      </c>
      <c r="R164" s="166">
        <f>Q164*H164</f>
        <v>0</v>
      </c>
      <c r="S164" s="166">
        <v>0</v>
      </c>
      <c r="T164" s="167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249</v>
      </c>
      <c r="AT164" s="168" t="s">
        <v>168</v>
      </c>
      <c r="AU164" s="168" t="s">
        <v>88</v>
      </c>
      <c r="AY164" s="18" t="s">
        <v>166</v>
      </c>
      <c r="BE164" s="169">
        <f>IF(N164="základná",J164,0)</f>
        <v>0</v>
      </c>
      <c r="BF164" s="169">
        <f>IF(N164="znížená",J164,0)</f>
        <v>0</v>
      </c>
      <c r="BG164" s="169">
        <f>IF(N164="zákl. prenesená",J164,0)</f>
        <v>0</v>
      </c>
      <c r="BH164" s="169">
        <f>IF(N164="zníž. prenesená",J164,0)</f>
        <v>0</v>
      </c>
      <c r="BI164" s="169">
        <f>IF(N164="nulová",J164,0)</f>
        <v>0</v>
      </c>
      <c r="BJ164" s="18" t="s">
        <v>88</v>
      </c>
      <c r="BK164" s="170">
        <f>ROUND(I164*H164,3)</f>
        <v>0</v>
      </c>
      <c r="BL164" s="18" t="s">
        <v>249</v>
      </c>
      <c r="BM164" s="168" t="s">
        <v>426</v>
      </c>
    </row>
    <row r="165" spans="1:65" s="2" customFormat="1" ht="16.5" customHeight="1">
      <c r="A165" s="33"/>
      <c r="B165" s="156"/>
      <c r="C165" s="180" t="s">
        <v>249</v>
      </c>
      <c r="D165" s="180" t="s">
        <v>200</v>
      </c>
      <c r="E165" s="181" t="s">
        <v>1794</v>
      </c>
      <c r="F165" s="182" t="s">
        <v>1795</v>
      </c>
      <c r="G165" s="183" t="s">
        <v>221</v>
      </c>
      <c r="H165" s="184">
        <v>2</v>
      </c>
      <c r="I165" s="185"/>
      <c r="J165" s="184">
        <f>ROUND(I165*H165,3)</f>
        <v>0</v>
      </c>
      <c r="K165" s="186"/>
      <c r="L165" s="187"/>
      <c r="M165" s="188" t="s">
        <v>1</v>
      </c>
      <c r="N165" s="189" t="s">
        <v>42</v>
      </c>
      <c r="O165" s="62"/>
      <c r="P165" s="166">
        <f>O165*H165</f>
        <v>0</v>
      </c>
      <c r="Q165" s="166">
        <v>0</v>
      </c>
      <c r="R165" s="166">
        <f>Q165*H165</f>
        <v>0</v>
      </c>
      <c r="S165" s="166">
        <v>0</v>
      </c>
      <c r="T165" s="167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408</v>
      </c>
      <c r="AT165" s="168" t="s">
        <v>200</v>
      </c>
      <c r="AU165" s="168" t="s">
        <v>88</v>
      </c>
      <c r="AY165" s="18" t="s">
        <v>166</v>
      </c>
      <c r="BE165" s="169">
        <f>IF(N165="základná",J165,0)</f>
        <v>0</v>
      </c>
      <c r="BF165" s="169">
        <f>IF(N165="znížená",J165,0)</f>
        <v>0</v>
      </c>
      <c r="BG165" s="169">
        <f>IF(N165="zákl. prenesená",J165,0)</f>
        <v>0</v>
      </c>
      <c r="BH165" s="169">
        <f>IF(N165="zníž. prenesená",J165,0)</f>
        <v>0</v>
      </c>
      <c r="BI165" s="169">
        <f>IF(N165="nulová",J165,0)</f>
        <v>0</v>
      </c>
      <c r="BJ165" s="18" t="s">
        <v>88</v>
      </c>
      <c r="BK165" s="170">
        <f>ROUND(I165*H165,3)</f>
        <v>0</v>
      </c>
      <c r="BL165" s="18" t="s">
        <v>249</v>
      </c>
      <c r="BM165" s="168" t="s">
        <v>408</v>
      </c>
    </row>
    <row r="166" spans="1:65" s="2" customFormat="1" ht="24.2" customHeight="1">
      <c r="A166" s="33"/>
      <c r="B166" s="156"/>
      <c r="C166" s="157" t="s">
        <v>254</v>
      </c>
      <c r="D166" s="157" t="s">
        <v>168</v>
      </c>
      <c r="E166" s="158" t="s">
        <v>1796</v>
      </c>
      <c r="F166" s="159" t="s">
        <v>1797</v>
      </c>
      <c r="G166" s="160" t="s">
        <v>221</v>
      </c>
      <c r="H166" s="161">
        <v>2</v>
      </c>
      <c r="I166" s="162"/>
      <c r="J166" s="161">
        <f>ROUND(I166*H166,3)</f>
        <v>0</v>
      </c>
      <c r="K166" s="163"/>
      <c r="L166" s="34"/>
      <c r="M166" s="164" t="s">
        <v>1</v>
      </c>
      <c r="N166" s="165" t="s">
        <v>42</v>
      </c>
      <c r="O166" s="62"/>
      <c r="P166" s="166">
        <f>O166*H166</f>
        <v>0</v>
      </c>
      <c r="Q166" s="166">
        <v>0</v>
      </c>
      <c r="R166" s="166">
        <f>Q166*H166</f>
        <v>0</v>
      </c>
      <c r="S166" s="166">
        <v>0</v>
      </c>
      <c r="T166" s="167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249</v>
      </c>
      <c r="AT166" s="168" t="s">
        <v>168</v>
      </c>
      <c r="AU166" s="168" t="s">
        <v>88</v>
      </c>
      <c r="AY166" s="18" t="s">
        <v>166</v>
      </c>
      <c r="BE166" s="169">
        <f>IF(N166="základná",J166,0)</f>
        <v>0</v>
      </c>
      <c r="BF166" s="169">
        <f>IF(N166="znížená",J166,0)</f>
        <v>0</v>
      </c>
      <c r="BG166" s="169">
        <f>IF(N166="zákl. prenesená",J166,0)</f>
        <v>0</v>
      </c>
      <c r="BH166" s="169">
        <f>IF(N166="zníž. prenesená",J166,0)</f>
        <v>0</v>
      </c>
      <c r="BI166" s="169">
        <f>IF(N166="nulová",J166,0)</f>
        <v>0</v>
      </c>
      <c r="BJ166" s="18" t="s">
        <v>88</v>
      </c>
      <c r="BK166" s="170">
        <f>ROUND(I166*H166,3)</f>
        <v>0</v>
      </c>
      <c r="BL166" s="18" t="s">
        <v>249</v>
      </c>
      <c r="BM166" s="168" t="s">
        <v>448</v>
      </c>
    </row>
    <row r="167" spans="1:65" s="2" customFormat="1" ht="16.5" customHeight="1">
      <c r="A167" s="33"/>
      <c r="B167" s="156"/>
      <c r="C167" s="180" t="s">
        <v>260</v>
      </c>
      <c r="D167" s="180" t="s">
        <v>200</v>
      </c>
      <c r="E167" s="181" t="s">
        <v>1798</v>
      </c>
      <c r="F167" s="182" t="s">
        <v>1799</v>
      </c>
      <c r="G167" s="183" t="s">
        <v>221</v>
      </c>
      <c r="H167" s="184">
        <v>2</v>
      </c>
      <c r="I167" s="185"/>
      <c r="J167" s="184">
        <f>ROUND(I167*H167,3)</f>
        <v>0</v>
      </c>
      <c r="K167" s="186"/>
      <c r="L167" s="187"/>
      <c r="M167" s="188" t="s">
        <v>1</v>
      </c>
      <c r="N167" s="189" t="s">
        <v>42</v>
      </c>
      <c r="O167" s="62"/>
      <c r="P167" s="166">
        <f>O167*H167</f>
        <v>0</v>
      </c>
      <c r="Q167" s="166">
        <v>0</v>
      </c>
      <c r="R167" s="166">
        <f>Q167*H167</f>
        <v>0</v>
      </c>
      <c r="S167" s="166">
        <v>0</v>
      </c>
      <c r="T167" s="167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8" t="s">
        <v>408</v>
      </c>
      <c r="AT167" s="168" t="s">
        <v>200</v>
      </c>
      <c r="AU167" s="168" t="s">
        <v>88</v>
      </c>
      <c r="AY167" s="18" t="s">
        <v>166</v>
      </c>
      <c r="BE167" s="169">
        <f>IF(N167="základná",J167,0)</f>
        <v>0</v>
      </c>
      <c r="BF167" s="169">
        <f>IF(N167="znížená",J167,0)</f>
        <v>0</v>
      </c>
      <c r="BG167" s="169">
        <f>IF(N167="zákl. prenesená",J167,0)</f>
        <v>0</v>
      </c>
      <c r="BH167" s="169">
        <f>IF(N167="zníž. prenesená",J167,0)</f>
        <v>0</v>
      </c>
      <c r="BI167" s="169">
        <f>IF(N167="nulová",J167,0)</f>
        <v>0</v>
      </c>
      <c r="BJ167" s="18" t="s">
        <v>88</v>
      </c>
      <c r="BK167" s="170">
        <f>ROUND(I167*H167,3)</f>
        <v>0</v>
      </c>
      <c r="BL167" s="18" t="s">
        <v>249</v>
      </c>
      <c r="BM167" s="168" t="s">
        <v>460</v>
      </c>
    </row>
    <row r="168" spans="1:65" s="2" customFormat="1" ht="21.75" customHeight="1">
      <c r="A168" s="33"/>
      <c r="B168" s="156"/>
      <c r="C168" s="157" t="s">
        <v>355</v>
      </c>
      <c r="D168" s="157" t="s">
        <v>168</v>
      </c>
      <c r="E168" s="158" t="s">
        <v>1800</v>
      </c>
      <c r="F168" s="159" t="s">
        <v>1801</v>
      </c>
      <c r="G168" s="160" t="s">
        <v>477</v>
      </c>
      <c r="H168" s="162"/>
      <c r="I168" s="162"/>
      <c r="J168" s="161">
        <f>ROUND(I168*H168,3)</f>
        <v>0</v>
      </c>
      <c r="K168" s="163"/>
      <c r="L168" s="34"/>
      <c r="M168" s="164" t="s">
        <v>1</v>
      </c>
      <c r="N168" s="165" t="s">
        <v>42</v>
      </c>
      <c r="O168" s="62"/>
      <c r="P168" s="166">
        <f>O168*H168</f>
        <v>0</v>
      </c>
      <c r="Q168" s="166">
        <v>0</v>
      </c>
      <c r="R168" s="166">
        <f>Q168*H168</f>
        <v>0</v>
      </c>
      <c r="S168" s="166">
        <v>0</v>
      </c>
      <c r="T168" s="167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8" t="s">
        <v>249</v>
      </c>
      <c r="AT168" s="168" t="s">
        <v>168</v>
      </c>
      <c r="AU168" s="168" t="s">
        <v>88</v>
      </c>
      <c r="AY168" s="18" t="s">
        <v>166</v>
      </c>
      <c r="BE168" s="169">
        <f>IF(N168="základná",J168,0)</f>
        <v>0</v>
      </c>
      <c r="BF168" s="169">
        <f>IF(N168="znížená",J168,0)</f>
        <v>0</v>
      </c>
      <c r="BG168" s="169">
        <f>IF(N168="zákl. prenesená",J168,0)</f>
        <v>0</v>
      </c>
      <c r="BH168" s="169">
        <f>IF(N168="zníž. prenesená",J168,0)</f>
        <v>0</v>
      </c>
      <c r="BI168" s="169">
        <f>IF(N168="nulová",J168,0)</f>
        <v>0</v>
      </c>
      <c r="BJ168" s="18" t="s">
        <v>88</v>
      </c>
      <c r="BK168" s="170">
        <f>ROUND(I168*H168,3)</f>
        <v>0</v>
      </c>
      <c r="BL168" s="18" t="s">
        <v>249</v>
      </c>
      <c r="BM168" s="168" t="s">
        <v>470</v>
      </c>
    </row>
    <row r="169" spans="1:65" s="12" customFormat="1" ht="22.9" customHeight="1">
      <c r="B169" s="143"/>
      <c r="D169" s="144" t="s">
        <v>75</v>
      </c>
      <c r="E169" s="154" t="s">
        <v>1802</v>
      </c>
      <c r="F169" s="154" t="s">
        <v>1803</v>
      </c>
      <c r="I169" s="146"/>
      <c r="J169" s="155">
        <f>BK169</f>
        <v>0</v>
      </c>
      <c r="L169" s="143"/>
      <c r="M169" s="148"/>
      <c r="N169" s="149"/>
      <c r="O169" s="149"/>
      <c r="P169" s="150">
        <f>SUM(P170:P186)</f>
        <v>0</v>
      </c>
      <c r="Q169" s="149"/>
      <c r="R169" s="150">
        <f>SUM(R170:R186)</f>
        <v>0</v>
      </c>
      <c r="S169" s="149"/>
      <c r="T169" s="151">
        <f>SUM(T170:T186)</f>
        <v>0</v>
      </c>
      <c r="AR169" s="144" t="s">
        <v>88</v>
      </c>
      <c r="AT169" s="152" t="s">
        <v>75</v>
      </c>
      <c r="AU169" s="152" t="s">
        <v>83</v>
      </c>
      <c r="AY169" s="144" t="s">
        <v>166</v>
      </c>
      <c r="BK169" s="153">
        <f>SUM(BK170:BK186)</f>
        <v>0</v>
      </c>
    </row>
    <row r="170" spans="1:65" s="2" customFormat="1" ht="24.2" customHeight="1">
      <c r="A170" s="33"/>
      <c r="B170" s="156"/>
      <c r="C170" s="157" t="s">
        <v>7</v>
      </c>
      <c r="D170" s="157" t="s">
        <v>168</v>
      </c>
      <c r="E170" s="158" t="s">
        <v>1804</v>
      </c>
      <c r="F170" s="159" t="s">
        <v>1805</v>
      </c>
      <c r="G170" s="160" t="s">
        <v>215</v>
      </c>
      <c r="H170" s="161">
        <v>1</v>
      </c>
      <c r="I170" s="162"/>
      <c r="J170" s="161">
        <f t="shared" ref="J170:J180" si="0">ROUND(I170*H170,3)</f>
        <v>0</v>
      </c>
      <c r="K170" s="163"/>
      <c r="L170" s="34"/>
      <c r="M170" s="164" t="s">
        <v>1</v>
      </c>
      <c r="N170" s="165" t="s">
        <v>42</v>
      </c>
      <c r="O170" s="62"/>
      <c r="P170" s="166">
        <f t="shared" ref="P170:P180" si="1">O170*H170</f>
        <v>0</v>
      </c>
      <c r="Q170" s="166">
        <v>0</v>
      </c>
      <c r="R170" s="166">
        <f t="shared" ref="R170:R180" si="2">Q170*H170</f>
        <v>0</v>
      </c>
      <c r="S170" s="166">
        <v>0</v>
      </c>
      <c r="T170" s="167">
        <f t="shared" ref="T170:T180" si="3"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249</v>
      </c>
      <c r="AT170" s="168" t="s">
        <v>168</v>
      </c>
      <c r="AU170" s="168" t="s">
        <v>88</v>
      </c>
      <c r="AY170" s="18" t="s">
        <v>166</v>
      </c>
      <c r="BE170" s="169">
        <f t="shared" ref="BE170:BE180" si="4">IF(N170="základná",J170,0)</f>
        <v>0</v>
      </c>
      <c r="BF170" s="169">
        <f t="shared" ref="BF170:BF180" si="5">IF(N170="znížená",J170,0)</f>
        <v>0</v>
      </c>
      <c r="BG170" s="169">
        <f t="shared" ref="BG170:BG180" si="6">IF(N170="zákl. prenesená",J170,0)</f>
        <v>0</v>
      </c>
      <c r="BH170" s="169">
        <f t="shared" ref="BH170:BH180" si="7">IF(N170="zníž. prenesená",J170,0)</f>
        <v>0</v>
      </c>
      <c r="BI170" s="169">
        <f t="shared" ref="BI170:BI180" si="8">IF(N170="nulová",J170,0)</f>
        <v>0</v>
      </c>
      <c r="BJ170" s="18" t="s">
        <v>88</v>
      </c>
      <c r="BK170" s="170">
        <f t="shared" ref="BK170:BK180" si="9">ROUND(I170*H170,3)</f>
        <v>0</v>
      </c>
      <c r="BL170" s="18" t="s">
        <v>249</v>
      </c>
      <c r="BM170" s="168" t="s">
        <v>481</v>
      </c>
    </row>
    <row r="171" spans="1:65" s="2" customFormat="1" ht="24.2" customHeight="1">
      <c r="A171" s="33"/>
      <c r="B171" s="156"/>
      <c r="C171" s="157" t="s">
        <v>364</v>
      </c>
      <c r="D171" s="157" t="s">
        <v>168</v>
      </c>
      <c r="E171" s="158" t="s">
        <v>1806</v>
      </c>
      <c r="F171" s="159" t="s">
        <v>1807</v>
      </c>
      <c r="G171" s="160" t="s">
        <v>215</v>
      </c>
      <c r="H171" s="161">
        <v>55</v>
      </c>
      <c r="I171" s="162"/>
      <c r="J171" s="161">
        <f t="shared" si="0"/>
        <v>0</v>
      </c>
      <c r="K171" s="163"/>
      <c r="L171" s="34"/>
      <c r="M171" s="164" t="s">
        <v>1</v>
      </c>
      <c r="N171" s="165" t="s">
        <v>42</v>
      </c>
      <c r="O171" s="62"/>
      <c r="P171" s="166">
        <f t="shared" si="1"/>
        <v>0</v>
      </c>
      <c r="Q171" s="166">
        <v>0</v>
      </c>
      <c r="R171" s="166">
        <f t="shared" si="2"/>
        <v>0</v>
      </c>
      <c r="S171" s="166">
        <v>0</v>
      </c>
      <c r="T171" s="167">
        <f t="shared" si="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249</v>
      </c>
      <c r="AT171" s="168" t="s">
        <v>168</v>
      </c>
      <c r="AU171" s="168" t="s">
        <v>88</v>
      </c>
      <c r="AY171" s="18" t="s">
        <v>166</v>
      </c>
      <c r="BE171" s="169">
        <f t="shared" si="4"/>
        <v>0</v>
      </c>
      <c r="BF171" s="169">
        <f t="shared" si="5"/>
        <v>0</v>
      </c>
      <c r="BG171" s="169">
        <f t="shared" si="6"/>
        <v>0</v>
      </c>
      <c r="BH171" s="169">
        <f t="shared" si="7"/>
        <v>0</v>
      </c>
      <c r="BI171" s="169">
        <f t="shared" si="8"/>
        <v>0</v>
      </c>
      <c r="BJ171" s="18" t="s">
        <v>88</v>
      </c>
      <c r="BK171" s="170">
        <f t="shared" si="9"/>
        <v>0</v>
      </c>
      <c r="BL171" s="18" t="s">
        <v>249</v>
      </c>
      <c r="BM171" s="168" t="s">
        <v>489</v>
      </c>
    </row>
    <row r="172" spans="1:65" s="2" customFormat="1" ht="24.2" customHeight="1">
      <c r="A172" s="33"/>
      <c r="B172" s="156"/>
      <c r="C172" s="157" t="s">
        <v>375</v>
      </c>
      <c r="D172" s="157" t="s">
        <v>168</v>
      </c>
      <c r="E172" s="158" t="s">
        <v>1808</v>
      </c>
      <c r="F172" s="159" t="s">
        <v>1809</v>
      </c>
      <c r="G172" s="160" t="s">
        <v>215</v>
      </c>
      <c r="H172" s="161">
        <v>89</v>
      </c>
      <c r="I172" s="162"/>
      <c r="J172" s="161">
        <f t="shared" si="0"/>
        <v>0</v>
      </c>
      <c r="K172" s="163"/>
      <c r="L172" s="34"/>
      <c r="M172" s="164" t="s">
        <v>1</v>
      </c>
      <c r="N172" s="165" t="s">
        <v>42</v>
      </c>
      <c r="O172" s="62"/>
      <c r="P172" s="166">
        <f t="shared" si="1"/>
        <v>0</v>
      </c>
      <c r="Q172" s="166">
        <v>0</v>
      </c>
      <c r="R172" s="166">
        <f t="shared" si="2"/>
        <v>0</v>
      </c>
      <c r="S172" s="166">
        <v>0</v>
      </c>
      <c r="T172" s="167">
        <f t="shared" si="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249</v>
      </c>
      <c r="AT172" s="168" t="s">
        <v>168</v>
      </c>
      <c r="AU172" s="168" t="s">
        <v>88</v>
      </c>
      <c r="AY172" s="18" t="s">
        <v>166</v>
      </c>
      <c r="BE172" s="169">
        <f t="shared" si="4"/>
        <v>0</v>
      </c>
      <c r="BF172" s="169">
        <f t="shared" si="5"/>
        <v>0</v>
      </c>
      <c r="BG172" s="169">
        <f t="shared" si="6"/>
        <v>0</v>
      </c>
      <c r="BH172" s="169">
        <f t="shared" si="7"/>
        <v>0</v>
      </c>
      <c r="BI172" s="169">
        <f t="shared" si="8"/>
        <v>0</v>
      </c>
      <c r="BJ172" s="18" t="s">
        <v>88</v>
      </c>
      <c r="BK172" s="170">
        <f t="shared" si="9"/>
        <v>0</v>
      </c>
      <c r="BL172" s="18" t="s">
        <v>249</v>
      </c>
      <c r="BM172" s="168" t="s">
        <v>498</v>
      </c>
    </row>
    <row r="173" spans="1:65" s="2" customFormat="1" ht="24.2" customHeight="1">
      <c r="A173" s="33"/>
      <c r="B173" s="156"/>
      <c r="C173" s="157" t="s">
        <v>380</v>
      </c>
      <c r="D173" s="157" t="s">
        <v>168</v>
      </c>
      <c r="E173" s="158" t="s">
        <v>1810</v>
      </c>
      <c r="F173" s="159" t="s">
        <v>1811</v>
      </c>
      <c r="G173" s="160" t="s">
        <v>215</v>
      </c>
      <c r="H173" s="161">
        <v>5</v>
      </c>
      <c r="I173" s="162"/>
      <c r="J173" s="161">
        <f t="shared" si="0"/>
        <v>0</v>
      </c>
      <c r="K173" s="163"/>
      <c r="L173" s="34"/>
      <c r="M173" s="164" t="s">
        <v>1</v>
      </c>
      <c r="N173" s="165" t="s">
        <v>42</v>
      </c>
      <c r="O173" s="62"/>
      <c r="P173" s="166">
        <f t="shared" si="1"/>
        <v>0</v>
      </c>
      <c r="Q173" s="166">
        <v>0</v>
      </c>
      <c r="R173" s="166">
        <f t="shared" si="2"/>
        <v>0</v>
      </c>
      <c r="S173" s="166">
        <v>0</v>
      </c>
      <c r="T173" s="167">
        <f t="shared" si="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8" t="s">
        <v>249</v>
      </c>
      <c r="AT173" s="168" t="s">
        <v>168</v>
      </c>
      <c r="AU173" s="168" t="s">
        <v>88</v>
      </c>
      <c r="AY173" s="18" t="s">
        <v>166</v>
      </c>
      <c r="BE173" s="169">
        <f t="shared" si="4"/>
        <v>0</v>
      </c>
      <c r="BF173" s="169">
        <f t="shared" si="5"/>
        <v>0</v>
      </c>
      <c r="BG173" s="169">
        <f t="shared" si="6"/>
        <v>0</v>
      </c>
      <c r="BH173" s="169">
        <f t="shared" si="7"/>
        <v>0</v>
      </c>
      <c r="BI173" s="169">
        <f t="shared" si="8"/>
        <v>0</v>
      </c>
      <c r="BJ173" s="18" t="s">
        <v>88</v>
      </c>
      <c r="BK173" s="170">
        <f t="shared" si="9"/>
        <v>0</v>
      </c>
      <c r="BL173" s="18" t="s">
        <v>249</v>
      </c>
      <c r="BM173" s="168" t="s">
        <v>515</v>
      </c>
    </row>
    <row r="174" spans="1:65" s="2" customFormat="1" ht="24.2" customHeight="1">
      <c r="A174" s="33"/>
      <c r="B174" s="156"/>
      <c r="C174" s="157" t="s">
        <v>384</v>
      </c>
      <c r="D174" s="157" t="s">
        <v>168</v>
      </c>
      <c r="E174" s="158" t="s">
        <v>1812</v>
      </c>
      <c r="F174" s="159" t="s">
        <v>1813</v>
      </c>
      <c r="G174" s="160" t="s">
        <v>215</v>
      </c>
      <c r="H174" s="161">
        <v>15</v>
      </c>
      <c r="I174" s="162"/>
      <c r="J174" s="161">
        <f t="shared" si="0"/>
        <v>0</v>
      </c>
      <c r="K174" s="163"/>
      <c r="L174" s="34"/>
      <c r="M174" s="164" t="s">
        <v>1</v>
      </c>
      <c r="N174" s="165" t="s">
        <v>42</v>
      </c>
      <c r="O174" s="62"/>
      <c r="P174" s="166">
        <f t="shared" si="1"/>
        <v>0</v>
      </c>
      <c r="Q174" s="166">
        <v>0</v>
      </c>
      <c r="R174" s="166">
        <f t="shared" si="2"/>
        <v>0</v>
      </c>
      <c r="S174" s="166">
        <v>0</v>
      </c>
      <c r="T174" s="167">
        <f t="shared" si="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8" t="s">
        <v>249</v>
      </c>
      <c r="AT174" s="168" t="s">
        <v>168</v>
      </c>
      <c r="AU174" s="168" t="s">
        <v>88</v>
      </c>
      <c r="AY174" s="18" t="s">
        <v>166</v>
      </c>
      <c r="BE174" s="169">
        <f t="shared" si="4"/>
        <v>0</v>
      </c>
      <c r="BF174" s="169">
        <f t="shared" si="5"/>
        <v>0</v>
      </c>
      <c r="BG174" s="169">
        <f t="shared" si="6"/>
        <v>0</v>
      </c>
      <c r="BH174" s="169">
        <f t="shared" si="7"/>
        <v>0</v>
      </c>
      <c r="BI174" s="169">
        <f t="shared" si="8"/>
        <v>0</v>
      </c>
      <c r="BJ174" s="18" t="s">
        <v>88</v>
      </c>
      <c r="BK174" s="170">
        <f t="shared" si="9"/>
        <v>0</v>
      </c>
      <c r="BL174" s="18" t="s">
        <v>249</v>
      </c>
      <c r="BM174" s="168" t="s">
        <v>544</v>
      </c>
    </row>
    <row r="175" spans="1:65" s="2" customFormat="1" ht="24.2" customHeight="1">
      <c r="A175" s="33"/>
      <c r="B175" s="156"/>
      <c r="C175" s="157" t="s">
        <v>390</v>
      </c>
      <c r="D175" s="157" t="s">
        <v>168</v>
      </c>
      <c r="E175" s="158" t="s">
        <v>1814</v>
      </c>
      <c r="F175" s="159" t="s">
        <v>1815</v>
      </c>
      <c r="G175" s="160" t="s">
        <v>215</v>
      </c>
      <c r="H175" s="161">
        <v>115</v>
      </c>
      <c r="I175" s="162"/>
      <c r="J175" s="161">
        <f t="shared" si="0"/>
        <v>0</v>
      </c>
      <c r="K175" s="163"/>
      <c r="L175" s="34"/>
      <c r="M175" s="164" t="s">
        <v>1</v>
      </c>
      <c r="N175" s="165" t="s">
        <v>42</v>
      </c>
      <c r="O175" s="62"/>
      <c r="P175" s="166">
        <f t="shared" si="1"/>
        <v>0</v>
      </c>
      <c r="Q175" s="166">
        <v>0</v>
      </c>
      <c r="R175" s="166">
        <f t="shared" si="2"/>
        <v>0</v>
      </c>
      <c r="S175" s="166">
        <v>0</v>
      </c>
      <c r="T175" s="167">
        <f t="shared" si="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8" t="s">
        <v>249</v>
      </c>
      <c r="AT175" s="168" t="s">
        <v>168</v>
      </c>
      <c r="AU175" s="168" t="s">
        <v>88</v>
      </c>
      <c r="AY175" s="18" t="s">
        <v>166</v>
      </c>
      <c r="BE175" s="169">
        <f t="shared" si="4"/>
        <v>0</v>
      </c>
      <c r="BF175" s="169">
        <f t="shared" si="5"/>
        <v>0</v>
      </c>
      <c r="BG175" s="169">
        <f t="shared" si="6"/>
        <v>0</v>
      </c>
      <c r="BH175" s="169">
        <f t="shared" si="7"/>
        <v>0</v>
      </c>
      <c r="BI175" s="169">
        <f t="shared" si="8"/>
        <v>0</v>
      </c>
      <c r="BJ175" s="18" t="s">
        <v>88</v>
      </c>
      <c r="BK175" s="170">
        <f t="shared" si="9"/>
        <v>0</v>
      </c>
      <c r="BL175" s="18" t="s">
        <v>249</v>
      </c>
      <c r="BM175" s="168" t="s">
        <v>554</v>
      </c>
    </row>
    <row r="176" spans="1:65" s="2" customFormat="1" ht="24.2" customHeight="1">
      <c r="A176" s="33"/>
      <c r="B176" s="156"/>
      <c r="C176" s="157" t="s">
        <v>398</v>
      </c>
      <c r="D176" s="157" t="s">
        <v>168</v>
      </c>
      <c r="E176" s="158" t="s">
        <v>1816</v>
      </c>
      <c r="F176" s="159" t="s">
        <v>1817</v>
      </c>
      <c r="G176" s="160" t="s">
        <v>215</v>
      </c>
      <c r="H176" s="161">
        <v>26</v>
      </c>
      <c r="I176" s="162"/>
      <c r="J176" s="161">
        <f t="shared" si="0"/>
        <v>0</v>
      </c>
      <c r="K176" s="163"/>
      <c r="L176" s="34"/>
      <c r="M176" s="164" t="s">
        <v>1</v>
      </c>
      <c r="N176" s="165" t="s">
        <v>42</v>
      </c>
      <c r="O176" s="62"/>
      <c r="P176" s="166">
        <f t="shared" si="1"/>
        <v>0</v>
      </c>
      <c r="Q176" s="166">
        <v>0</v>
      </c>
      <c r="R176" s="166">
        <f t="shared" si="2"/>
        <v>0</v>
      </c>
      <c r="S176" s="166">
        <v>0</v>
      </c>
      <c r="T176" s="167">
        <f t="shared" si="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8" t="s">
        <v>249</v>
      </c>
      <c r="AT176" s="168" t="s">
        <v>168</v>
      </c>
      <c r="AU176" s="168" t="s">
        <v>88</v>
      </c>
      <c r="AY176" s="18" t="s">
        <v>166</v>
      </c>
      <c r="BE176" s="169">
        <f t="shared" si="4"/>
        <v>0</v>
      </c>
      <c r="BF176" s="169">
        <f t="shared" si="5"/>
        <v>0</v>
      </c>
      <c r="BG176" s="169">
        <f t="shared" si="6"/>
        <v>0</v>
      </c>
      <c r="BH176" s="169">
        <f t="shared" si="7"/>
        <v>0</v>
      </c>
      <c r="BI176" s="169">
        <f t="shared" si="8"/>
        <v>0</v>
      </c>
      <c r="BJ176" s="18" t="s">
        <v>88</v>
      </c>
      <c r="BK176" s="170">
        <f t="shared" si="9"/>
        <v>0</v>
      </c>
      <c r="BL176" s="18" t="s">
        <v>249</v>
      </c>
      <c r="BM176" s="168" t="s">
        <v>564</v>
      </c>
    </row>
    <row r="177" spans="1:65" s="2" customFormat="1" ht="24.2" customHeight="1">
      <c r="A177" s="33"/>
      <c r="B177" s="156"/>
      <c r="C177" s="157" t="s">
        <v>405</v>
      </c>
      <c r="D177" s="157" t="s">
        <v>168</v>
      </c>
      <c r="E177" s="158" t="s">
        <v>1818</v>
      </c>
      <c r="F177" s="159" t="s">
        <v>1819</v>
      </c>
      <c r="G177" s="160" t="s">
        <v>215</v>
      </c>
      <c r="H177" s="161">
        <v>7</v>
      </c>
      <c r="I177" s="162"/>
      <c r="J177" s="161">
        <f t="shared" si="0"/>
        <v>0</v>
      </c>
      <c r="K177" s="163"/>
      <c r="L177" s="34"/>
      <c r="M177" s="164" t="s">
        <v>1</v>
      </c>
      <c r="N177" s="165" t="s">
        <v>42</v>
      </c>
      <c r="O177" s="62"/>
      <c r="P177" s="166">
        <f t="shared" si="1"/>
        <v>0</v>
      </c>
      <c r="Q177" s="166">
        <v>0</v>
      </c>
      <c r="R177" s="166">
        <f t="shared" si="2"/>
        <v>0</v>
      </c>
      <c r="S177" s="166">
        <v>0</v>
      </c>
      <c r="T177" s="167">
        <f t="shared" si="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8" t="s">
        <v>249</v>
      </c>
      <c r="AT177" s="168" t="s">
        <v>168</v>
      </c>
      <c r="AU177" s="168" t="s">
        <v>88</v>
      </c>
      <c r="AY177" s="18" t="s">
        <v>166</v>
      </c>
      <c r="BE177" s="169">
        <f t="shared" si="4"/>
        <v>0</v>
      </c>
      <c r="BF177" s="169">
        <f t="shared" si="5"/>
        <v>0</v>
      </c>
      <c r="BG177" s="169">
        <f t="shared" si="6"/>
        <v>0</v>
      </c>
      <c r="BH177" s="169">
        <f t="shared" si="7"/>
        <v>0</v>
      </c>
      <c r="BI177" s="169">
        <f t="shared" si="8"/>
        <v>0</v>
      </c>
      <c r="BJ177" s="18" t="s">
        <v>88</v>
      </c>
      <c r="BK177" s="170">
        <f t="shared" si="9"/>
        <v>0</v>
      </c>
      <c r="BL177" s="18" t="s">
        <v>249</v>
      </c>
      <c r="BM177" s="168" t="s">
        <v>572</v>
      </c>
    </row>
    <row r="178" spans="1:65" s="2" customFormat="1" ht="24.2" customHeight="1">
      <c r="A178" s="33"/>
      <c r="B178" s="156"/>
      <c r="C178" s="157" t="s">
        <v>411</v>
      </c>
      <c r="D178" s="157" t="s">
        <v>168</v>
      </c>
      <c r="E178" s="158" t="s">
        <v>1820</v>
      </c>
      <c r="F178" s="159" t="s">
        <v>1821</v>
      </c>
      <c r="G178" s="160" t="s">
        <v>215</v>
      </c>
      <c r="H178" s="161">
        <v>11</v>
      </c>
      <c r="I178" s="162"/>
      <c r="J178" s="161">
        <f t="shared" si="0"/>
        <v>0</v>
      </c>
      <c r="K178" s="163"/>
      <c r="L178" s="34"/>
      <c r="M178" s="164" t="s">
        <v>1</v>
      </c>
      <c r="N178" s="165" t="s">
        <v>42</v>
      </c>
      <c r="O178" s="62"/>
      <c r="P178" s="166">
        <f t="shared" si="1"/>
        <v>0</v>
      </c>
      <c r="Q178" s="166">
        <v>0</v>
      </c>
      <c r="R178" s="166">
        <f t="shared" si="2"/>
        <v>0</v>
      </c>
      <c r="S178" s="166">
        <v>0</v>
      </c>
      <c r="T178" s="167">
        <f t="shared" si="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8" t="s">
        <v>249</v>
      </c>
      <c r="AT178" s="168" t="s">
        <v>168</v>
      </c>
      <c r="AU178" s="168" t="s">
        <v>88</v>
      </c>
      <c r="AY178" s="18" t="s">
        <v>166</v>
      </c>
      <c r="BE178" s="169">
        <f t="shared" si="4"/>
        <v>0</v>
      </c>
      <c r="BF178" s="169">
        <f t="shared" si="5"/>
        <v>0</v>
      </c>
      <c r="BG178" s="169">
        <f t="shared" si="6"/>
        <v>0</v>
      </c>
      <c r="BH178" s="169">
        <f t="shared" si="7"/>
        <v>0</v>
      </c>
      <c r="BI178" s="169">
        <f t="shared" si="8"/>
        <v>0</v>
      </c>
      <c r="BJ178" s="18" t="s">
        <v>88</v>
      </c>
      <c r="BK178" s="170">
        <f t="shared" si="9"/>
        <v>0</v>
      </c>
      <c r="BL178" s="18" t="s">
        <v>249</v>
      </c>
      <c r="BM178" s="168" t="s">
        <v>581</v>
      </c>
    </row>
    <row r="179" spans="1:65" s="2" customFormat="1" ht="21.75" customHeight="1">
      <c r="A179" s="33"/>
      <c r="B179" s="156"/>
      <c r="C179" s="157" t="s">
        <v>420</v>
      </c>
      <c r="D179" s="157" t="s">
        <v>168</v>
      </c>
      <c r="E179" s="158" t="s">
        <v>1822</v>
      </c>
      <c r="F179" s="159" t="s">
        <v>1823</v>
      </c>
      <c r="G179" s="160" t="s">
        <v>215</v>
      </c>
      <c r="H179" s="161">
        <v>56</v>
      </c>
      <c r="I179" s="162"/>
      <c r="J179" s="161">
        <f t="shared" si="0"/>
        <v>0</v>
      </c>
      <c r="K179" s="163"/>
      <c r="L179" s="34"/>
      <c r="M179" s="164" t="s">
        <v>1</v>
      </c>
      <c r="N179" s="165" t="s">
        <v>42</v>
      </c>
      <c r="O179" s="62"/>
      <c r="P179" s="166">
        <f t="shared" si="1"/>
        <v>0</v>
      </c>
      <c r="Q179" s="166">
        <v>0</v>
      </c>
      <c r="R179" s="166">
        <f t="shared" si="2"/>
        <v>0</v>
      </c>
      <c r="S179" s="166">
        <v>0</v>
      </c>
      <c r="T179" s="167">
        <f t="shared" si="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8" t="s">
        <v>249</v>
      </c>
      <c r="AT179" s="168" t="s">
        <v>168</v>
      </c>
      <c r="AU179" s="168" t="s">
        <v>88</v>
      </c>
      <c r="AY179" s="18" t="s">
        <v>166</v>
      </c>
      <c r="BE179" s="169">
        <f t="shared" si="4"/>
        <v>0</v>
      </c>
      <c r="BF179" s="169">
        <f t="shared" si="5"/>
        <v>0</v>
      </c>
      <c r="BG179" s="169">
        <f t="shared" si="6"/>
        <v>0</v>
      </c>
      <c r="BH179" s="169">
        <f t="shared" si="7"/>
        <v>0</v>
      </c>
      <c r="BI179" s="169">
        <f t="shared" si="8"/>
        <v>0</v>
      </c>
      <c r="BJ179" s="18" t="s">
        <v>88</v>
      </c>
      <c r="BK179" s="170">
        <f t="shared" si="9"/>
        <v>0</v>
      </c>
      <c r="BL179" s="18" t="s">
        <v>249</v>
      </c>
      <c r="BM179" s="168" t="s">
        <v>593</v>
      </c>
    </row>
    <row r="180" spans="1:65" s="2" customFormat="1" ht="16.5" customHeight="1">
      <c r="A180" s="33"/>
      <c r="B180" s="156"/>
      <c r="C180" s="157" t="s">
        <v>426</v>
      </c>
      <c r="D180" s="157" t="s">
        <v>168</v>
      </c>
      <c r="E180" s="158" t="s">
        <v>1824</v>
      </c>
      <c r="F180" s="159" t="s">
        <v>1825</v>
      </c>
      <c r="G180" s="160" t="s">
        <v>215</v>
      </c>
      <c r="H180" s="161">
        <v>159</v>
      </c>
      <c r="I180" s="162"/>
      <c r="J180" s="161">
        <f t="shared" si="0"/>
        <v>0</v>
      </c>
      <c r="K180" s="163"/>
      <c r="L180" s="34"/>
      <c r="M180" s="164" t="s">
        <v>1</v>
      </c>
      <c r="N180" s="165" t="s">
        <v>42</v>
      </c>
      <c r="O180" s="62"/>
      <c r="P180" s="166">
        <f t="shared" si="1"/>
        <v>0</v>
      </c>
      <c r="Q180" s="166">
        <v>0</v>
      </c>
      <c r="R180" s="166">
        <f t="shared" si="2"/>
        <v>0</v>
      </c>
      <c r="S180" s="166">
        <v>0</v>
      </c>
      <c r="T180" s="167">
        <f t="shared" si="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8" t="s">
        <v>249</v>
      </c>
      <c r="AT180" s="168" t="s">
        <v>168</v>
      </c>
      <c r="AU180" s="168" t="s">
        <v>88</v>
      </c>
      <c r="AY180" s="18" t="s">
        <v>166</v>
      </c>
      <c r="BE180" s="169">
        <f t="shared" si="4"/>
        <v>0</v>
      </c>
      <c r="BF180" s="169">
        <f t="shared" si="5"/>
        <v>0</v>
      </c>
      <c r="BG180" s="169">
        <f t="shared" si="6"/>
        <v>0</v>
      </c>
      <c r="BH180" s="169">
        <f t="shared" si="7"/>
        <v>0</v>
      </c>
      <c r="BI180" s="169">
        <f t="shared" si="8"/>
        <v>0</v>
      </c>
      <c r="BJ180" s="18" t="s">
        <v>88</v>
      </c>
      <c r="BK180" s="170">
        <f t="shared" si="9"/>
        <v>0</v>
      </c>
      <c r="BL180" s="18" t="s">
        <v>249</v>
      </c>
      <c r="BM180" s="168" t="s">
        <v>611</v>
      </c>
    </row>
    <row r="181" spans="1:65" s="13" customFormat="1">
      <c r="B181" s="171"/>
      <c r="D181" s="172" t="s">
        <v>174</v>
      </c>
      <c r="E181" s="173" t="s">
        <v>1</v>
      </c>
      <c r="F181" s="174" t="s">
        <v>1826</v>
      </c>
      <c r="H181" s="175">
        <v>159</v>
      </c>
      <c r="I181" s="176"/>
      <c r="L181" s="171"/>
      <c r="M181" s="177"/>
      <c r="N181" s="178"/>
      <c r="O181" s="178"/>
      <c r="P181" s="178"/>
      <c r="Q181" s="178"/>
      <c r="R181" s="178"/>
      <c r="S181" s="178"/>
      <c r="T181" s="179"/>
      <c r="AT181" s="173" t="s">
        <v>174</v>
      </c>
      <c r="AU181" s="173" t="s">
        <v>88</v>
      </c>
      <c r="AV181" s="13" t="s">
        <v>88</v>
      </c>
      <c r="AW181" s="13" t="s">
        <v>32</v>
      </c>
      <c r="AX181" s="13" t="s">
        <v>76</v>
      </c>
      <c r="AY181" s="173" t="s">
        <v>166</v>
      </c>
    </row>
    <row r="182" spans="1:65" s="14" customFormat="1">
      <c r="B182" s="190"/>
      <c r="D182" s="172" t="s">
        <v>174</v>
      </c>
      <c r="E182" s="191" t="s">
        <v>1</v>
      </c>
      <c r="F182" s="192" t="s">
        <v>239</v>
      </c>
      <c r="H182" s="193">
        <v>159</v>
      </c>
      <c r="I182" s="194"/>
      <c r="L182" s="190"/>
      <c r="M182" s="195"/>
      <c r="N182" s="196"/>
      <c r="O182" s="196"/>
      <c r="P182" s="196"/>
      <c r="Q182" s="196"/>
      <c r="R182" s="196"/>
      <c r="S182" s="196"/>
      <c r="T182" s="197"/>
      <c r="AT182" s="191" t="s">
        <v>174</v>
      </c>
      <c r="AU182" s="191" t="s">
        <v>88</v>
      </c>
      <c r="AV182" s="14" t="s">
        <v>172</v>
      </c>
      <c r="AW182" s="14" t="s">
        <v>32</v>
      </c>
      <c r="AX182" s="14" t="s">
        <v>83</v>
      </c>
      <c r="AY182" s="191" t="s">
        <v>166</v>
      </c>
    </row>
    <row r="183" spans="1:65" s="2" customFormat="1" ht="21.75" customHeight="1">
      <c r="A183" s="33"/>
      <c r="B183" s="156"/>
      <c r="C183" s="157" t="s">
        <v>431</v>
      </c>
      <c r="D183" s="157" t="s">
        <v>168</v>
      </c>
      <c r="E183" s="158" t="s">
        <v>1827</v>
      </c>
      <c r="F183" s="159" t="s">
        <v>1828</v>
      </c>
      <c r="G183" s="160" t="s">
        <v>215</v>
      </c>
      <c r="H183" s="161">
        <v>109</v>
      </c>
      <c r="I183" s="162"/>
      <c r="J183" s="161">
        <f>ROUND(I183*H183,3)</f>
        <v>0</v>
      </c>
      <c r="K183" s="163"/>
      <c r="L183" s="34"/>
      <c r="M183" s="164" t="s">
        <v>1</v>
      </c>
      <c r="N183" s="165" t="s">
        <v>42</v>
      </c>
      <c r="O183" s="62"/>
      <c r="P183" s="166">
        <f>O183*H183</f>
        <v>0</v>
      </c>
      <c r="Q183" s="166">
        <v>0</v>
      </c>
      <c r="R183" s="166">
        <f>Q183*H183</f>
        <v>0</v>
      </c>
      <c r="S183" s="166">
        <v>0</v>
      </c>
      <c r="T183" s="167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8" t="s">
        <v>249</v>
      </c>
      <c r="AT183" s="168" t="s">
        <v>168</v>
      </c>
      <c r="AU183" s="168" t="s">
        <v>88</v>
      </c>
      <c r="AY183" s="18" t="s">
        <v>166</v>
      </c>
      <c r="BE183" s="169">
        <f>IF(N183="základná",J183,0)</f>
        <v>0</v>
      </c>
      <c r="BF183" s="169">
        <f>IF(N183="znížená",J183,0)</f>
        <v>0</v>
      </c>
      <c r="BG183" s="169">
        <f>IF(N183="zákl. prenesená",J183,0)</f>
        <v>0</v>
      </c>
      <c r="BH183" s="169">
        <f>IF(N183="zníž. prenesená",J183,0)</f>
        <v>0</v>
      </c>
      <c r="BI183" s="169">
        <f>IF(N183="nulová",J183,0)</f>
        <v>0</v>
      </c>
      <c r="BJ183" s="18" t="s">
        <v>88</v>
      </c>
      <c r="BK183" s="170">
        <f>ROUND(I183*H183,3)</f>
        <v>0</v>
      </c>
      <c r="BL183" s="18" t="s">
        <v>249</v>
      </c>
      <c r="BM183" s="168" t="s">
        <v>627</v>
      </c>
    </row>
    <row r="184" spans="1:65" s="13" customFormat="1">
      <c r="B184" s="171"/>
      <c r="D184" s="172" t="s">
        <v>174</v>
      </c>
      <c r="E184" s="173" t="s">
        <v>1</v>
      </c>
      <c r="F184" s="174" t="s">
        <v>1829</v>
      </c>
      <c r="H184" s="175">
        <v>109</v>
      </c>
      <c r="I184" s="176"/>
      <c r="L184" s="171"/>
      <c r="M184" s="177"/>
      <c r="N184" s="178"/>
      <c r="O184" s="178"/>
      <c r="P184" s="178"/>
      <c r="Q184" s="178"/>
      <c r="R184" s="178"/>
      <c r="S184" s="178"/>
      <c r="T184" s="179"/>
      <c r="AT184" s="173" t="s">
        <v>174</v>
      </c>
      <c r="AU184" s="173" t="s">
        <v>88</v>
      </c>
      <c r="AV184" s="13" t="s">
        <v>88</v>
      </c>
      <c r="AW184" s="13" t="s">
        <v>32</v>
      </c>
      <c r="AX184" s="13" t="s">
        <v>76</v>
      </c>
      <c r="AY184" s="173" t="s">
        <v>166</v>
      </c>
    </row>
    <row r="185" spans="1:65" s="14" customFormat="1">
      <c r="B185" s="190"/>
      <c r="D185" s="172" t="s">
        <v>174</v>
      </c>
      <c r="E185" s="191" t="s">
        <v>1</v>
      </c>
      <c r="F185" s="192" t="s">
        <v>239</v>
      </c>
      <c r="H185" s="193">
        <v>109</v>
      </c>
      <c r="I185" s="194"/>
      <c r="L185" s="190"/>
      <c r="M185" s="195"/>
      <c r="N185" s="196"/>
      <c r="O185" s="196"/>
      <c r="P185" s="196"/>
      <c r="Q185" s="196"/>
      <c r="R185" s="196"/>
      <c r="S185" s="196"/>
      <c r="T185" s="197"/>
      <c r="AT185" s="191" t="s">
        <v>174</v>
      </c>
      <c r="AU185" s="191" t="s">
        <v>88</v>
      </c>
      <c r="AV185" s="14" t="s">
        <v>172</v>
      </c>
      <c r="AW185" s="14" t="s">
        <v>32</v>
      </c>
      <c r="AX185" s="14" t="s">
        <v>83</v>
      </c>
      <c r="AY185" s="191" t="s">
        <v>166</v>
      </c>
    </row>
    <row r="186" spans="1:65" s="2" customFormat="1" ht="24.2" customHeight="1">
      <c r="A186" s="33"/>
      <c r="B186" s="156"/>
      <c r="C186" s="157" t="s">
        <v>408</v>
      </c>
      <c r="D186" s="157" t="s">
        <v>168</v>
      </c>
      <c r="E186" s="158" t="s">
        <v>1830</v>
      </c>
      <c r="F186" s="159" t="s">
        <v>1831</v>
      </c>
      <c r="G186" s="160" t="s">
        <v>477</v>
      </c>
      <c r="H186" s="162"/>
      <c r="I186" s="162"/>
      <c r="J186" s="161">
        <f>ROUND(I186*H186,3)</f>
        <v>0</v>
      </c>
      <c r="K186" s="163"/>
      <c r="L186" s="34"/>
      <c r="M186" s="164" t="s">
        <v>1</v>
      </c>
      <c r="N186" s="165" t="s">
        <v>42</v>
      </c>
      <c r="O186" s="62"/>
      <c r="P186" s="166">
        <f>O186*H186</f>
        <v>0</v>
      </c>
      <c r="Q186" s="166">
        <v>0</v>
      </c>
      <c r="R186" s="166">
        <f>Q186*H186</f>
        <v>0</v>
      </c>
      <c r="S186" s="166">
        <v>0</v>
      </c>
      <c r="T186" s="167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8" t="s">
        <v>249</v>
      </c>
      <c r="AT186" s="168" t="s">
        <v>168</v>
      </c>
      <c r="AU186" s="168" t="s">
        <v>88</v>
      </c>
      <c r="AY186" s="18" t="s">
        <v>166</v>
      </c>
      <c r="BE186" s="169">
        <f>IF(N186="základná",J186,0)</f>
        <v>0</v>
      </c>
      <c r="BF186" s="169">
        <f>IF(N186="znížená",J186,0)</f>
        <v>0</v>
      </c>
      <c r="BG186" s="169">
        <f>IF(N186="zákl. prenesená",J186,0)</f>
        <v>0</v>
      </c>
      <c r="BH186" s="169">
        <f>IF(N186="zníž. prenesená",J186,0)</f>
        <v>0</v>
      </c>
      <c r="BI186" s="169">
        <f>IF(N186="nulová",J186,0)</f>
        <v>0</v>
      </c>
      <c r="BJ186" s="18" t="s">
        <v>88</v>
      </c>
      <c r="BK186" s="170">
        <f>ROUND(I186*H186,3)</f>
        <v>0</v>
      </c>
      <c r="BL186" s="18" t="s">
        <v>249</v>
      </c>
      <c r="BM186" s="168" t="s">
        <v>630</v>
      </c>
    </row>
    <row r="187" spans="1:65" s="12" customFormat="1" ht="22.9" customHeight="1">
      <c r="B187" s="143"/>
      <c r="D187" s="144" t="s">
        <v>75</v>
      </c>
      <c r="E187" s="154" t="s">
        <v>1832</v>
      </c>
      <c r="F187" s="154" t="s">
        <v>1833</v>
      </c>
      <c r="I187" s="146"/>
      <c r="J187" s="155">
        <f>BK187</f>
        <v>0</v>
      </c>
      <c r="L187" s="143"/>
      <c r="M187" s="148"/>
      <c r="N187" s="149"/>
      <c r="O187" s="149"/>
      <c r="P187" s="150">
        <f>SUM(P188:P224)</f>
        <v>0</v>
      </c>
      <c r="Q187" s="149"/>
      <c r="R187" s="150">
        <f>SUM(R188:R224)</f>
        <v>0</v>
      </c>
      <c r="S187" s="149"/>
      <c r="T187" s="151">
        <f>SUM(T188:T224)</f>
        <v>0</v>
      </c>
      <c r="AR187" s="144" t="s">
        <v>88</v>
      </c>
      <c r="AT187" s="152" t="s">
        <v>75</v>
      </c>
      <c r="AU187" s="152" t="s">
        <v>83</v>
      </c>
      <c r="AY187" s="144" t="s">
        <v>166</v>
      </c>
      <c r="BK187" s="153">
        <f>SUM(BK188:BK224)</f>
        <v>0</v>
      </c>
    </row>
    <row r="188" spans="1:65" s="2" customFormat="1" ht="16.5" customHeight="1">
      <c r="A188" s="33"/>
      <c r="B188" s="156"/>
      <c r="C188" s="157" t="s">
        <v>443</v>
      </c>
      <c r="D188" s="157" t="s">
        <v>168</v>
      </c>
      <c r="E188" s="158" t="s">
        <v>1834</v>
      </c>
      <c r="F188" s="159" t="s">
        <v>1835</v>
      </c>
      <c r="G188" s="160" t="s">
        <v>221</v>
      </c>
      <c r="H188" s="161">
        <v>4</v>
      </c>
      <c r="I188" s="162"/>
      <c r="J188" s="161">
        <f t="shared" ref="J188:J205" si="10">ROUND(I188*H188,3)</f>
        <v>0</v>
      </c>
      <c r="K188" s="163"/>
      <c r="L188" s="34"/>
      <c r="M188" s="164" t="s">
        <v>1</v>
      </c>
      <c r="N188" s="165" t="s">
        <v>42</v>
      </c>
      <c r="O188" s="62"/>
      <c r="P188" s="166">
        <f t="shared" ref="P188:P205" si="11">O188*H188</f>
        <v>0</v>
      </c>
      <c r="Q188" s="166">
        <v>0</v>
      </c>
      <c r="R188" s="166">
        <f t="shared" ref="R188:R205" si="12">Q188*H188</f>
        <v>0</v>
      </c>
      <c r="S188" s="166">
        <v>0</v>
      </c>
      <c r="T188" s="167">
        <f t="shared" ref="T188:T205" si="13"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8" t="s">
        <v>249</v>
      </c>
      <c r="AT188" s="168" t="s">
        <v>168</v>
      </c>
      <c r="AU188" s="168" t="s">
        <v>88</v>
      </c>
      <c r="AY188" s="18" t="s">
        <v>166</v>
      </c>
      <c r="BE188" s="169">
        <f t="shared" ref="BE188:BE205" si="14">IF(N188="základná",J188,0)</f>
        <v>0</v>
      </c>
      <c r="BF188" s="169">
        <f t="shared" ref="BF188:BF205" si="15">IF(N188="znížená",J188,0)</f>
        <v>0</v>
      </c>
      <c r="BG188" s="169">
        <f t="shared" ref="BG188:BG205" si="16">IF(N188="zákl. prenesená",J188,0)</f>
        <v>0</v>
      </c>
      <c r="BH188" s="169">
        <f t="shared" ref="BH188:BH205" si="17">IF(N188="zníž. prenesená",J188,0)</f>
        <v>0</v>
      </c>
      <c r="BI188" s="169">
        <f t="shared" ref="BI188:BI205" si="18">IF(N188="nulová",J188,0)</f>
        <v>0</v>
      </c>
      <c r="BJ188" s="18" t="s">
        <v>88</v>
      </c>
      <c r="BK188" s="170">
        <f t="shared" ref="BK188:BK205" si="19">ROUND(I188*H188,3)</f>
        <v>0</v>
      </c>
      <c r="BL188" s="18" t="s">
        <v>249</v>
      </c>
      <c r="BM188" s="168" t="s">
        <v>288</v>
      </c>
    </row>
    <row r="189" spans="1:65" s="2" customFormat="1" ht="24.2" customHeight="1">
      <c r="A189" s="33"/>
      <c r="B189" s="156"/>
      <c r="C189" s="180" t="s">
        <v>448</v>
      </c>
      <c r="D189" s="180" t="s">
        <v>200</v>
      </c>
      <c r="E189" s="181" t="s">
        <v>1836</v>
      </c>
      <c r="F189" s="182" t="s">
        <v>1837</v>
      </c>
      <c r="G189" s="183" t="s">
        <v>221</v>
      </c>
      <c r="H189" s="184">
        <v>4</v>
      </c>
      <c r="I189" s="185"/>
      <c r="J189" s="184">
        <f t="shared" si="10"/>
        <v>0</v>
      </c>
      <c r="K189" s="186"/>
      <c r="L189" s="187"/>
      <c r="M189" s="188" t="s">
        <v>1</v>
      </c>
      <c r="N189" s="189" t="s">
        <v>42</v>
      </c>
      <c r="O189" s="62"/>
      <c r="P189" s="166">
        <f t="shared" si="11"/>
        <v>0</v>
      </c>
      <c r="Q189" s="166">
        <v>0</v>
      </c>
      <c r="R189" s="166">
        <f t="shared" si="12"/>
        <v>0</v>
      </c>
      <c r="S189" s="166">
        <v>0</v>
      </c>
      <c r="T189" s="167">
        <f t="shared" si="1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8" t="s">
        <v>408</v>
      </c>
      <c r="AT189" s="168" t="s">
        <v>200</v>
      </c>
      <c r="AU189" s="168" t="s">
        <v>88</v>
      </c>
      <c r="AY189" s="18" t="s">
        <v>166</v>
      </c>
      <c r="BE189" s="169">
        <f t="shared" si="14"/>
        <v>0</v>
      </c>
      <c r="BF189" s="169">
        <f t="shared" si="15"/>
        <v>0</v>
      </c>
      <c r="BG189" s="169">
        <f t="shared" si="16"/>
        <v>0</v>
      </c>
      <c r="BH189" s="169">
        <f t="shared" si="17"/>
        <v>0</v>
      </c>
      <c r="BI189" s="169">
        <f t="shared" si="18"/>
        <v>0</v>
      </c>
      <c r="BJ189" s="18" t="s">
        <v>88</v>
      </c>
      <c r="BK189" s="170">
        <f t="shared" si="19"/>
        <v>0</v>
      </c>
      <c r="BL189" s="18" t="s">
        <v>249</v>
      </c>
      <c r="BM189" s="168" t="s">
        <v>1278</v>
      </c>
    </row>
    <row r="190" spans="1:65" s="2" customFormat="1" ht="16.5" customHeight="1">
      <c r="A190" s="33"/>
      <c r="B190" s="156"/>
      <c r="C190" s="157" t="s">
        <v>453</v>
      </c>
      <c r="D190" s="157" t="s">
        <v>168</v>
      </c>
      <c r="E190" s="158" t="s">
        <v>1838</v>
      </c>
      <c r="F190" s="159" t="s">
        <v>1839</v>
      </c>
      <c r="G190" s="160" t="s">
        <v>221</v>
      </c>
      <c r="H190" s="161">
        <v>22</v>
      </c>
      <c r="I190" s="162"/>
      <c r="J190" s="161">
        <f t="shared" si="10"/>
        <v>0</v>
      </c>
      <c r="K190" s="163"/>
      <c r="L190" s="34"/>
      <c r="M190" s="164" t="s">
        <v>1</v>
      </c>
      <c r="N190" s="165" t="s">
        <v>42</v>
      </c>
      <c r="O190" s="62"/>
      <c r="P190" s="166">
        <f t="shared" si="11"/>
        <v>0</v>
      </c>
      <c r="Q190" s="166">
        <v>0</v>
      </c>
      <c r="R190" s="166">
        <f t="shared" si="12"/>
        <v>0</v>
      </c>
      <c r="S190" s="166">
        <v>0</v>
      </c>
      <c r="T190" s="167">
        <f t="shared" si="1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8" t="s">
        <v>249</v>
      </c>
      <c r="AT190" s="168" t="s">
        <v>168</v>
      </c>
      <c r="AU190" s="168" t="s">
        <v>88</v>
      </c>
      <c r="AY190" s="18" t="s">
        <v>166</v>
      </c>
      <c r="BE190" s="169">
        <f t="shared" si="14"/>
        <v>0</v>
      </c>
      <c r="BF190" s="169">
        <f t="shared" si="15"/>
        <v>0</v>
      </c>
      <c r="BG190" s="169">
        <f t="shared" si="16"/>
        <v>0</v>
      </c>
      <c r="BH190" s="169">
        <f t="shared" si="17"/>
        <v>0</v>
      </c>
      <c r="BI190" s="169">
        <f t="shared" si="18"/>
        <v>0</v>
      </c>
      <c r="BJ190" s="18" t="s">
        <v>88</v>
      </c>
      <c r="BK190" s="170">
        <f t="shared" si="19"/>
        <v>0</v>
      </c>
      <c r="BL190" s="18" t="s">
        <v>249</v>
      </c>
      <c r="BM190" s="168" t="s">
        <v>1286</v>
      </c>
    </row>
    <row r="191" spans="1:65" s="2" customFormat="1" ht="66.75" customHeight="1">
      <c r="A191" s="33"/>
      <c r="B191" s="156"/>
      <c r="C191" s="180" t="s">
        <v>460</v>
      </c>
      <c r="D191" s="180" t="s">
        <v>200</v>
      </c>
      <c r="E191" s="181" t="s">
        <v>1840</v>
      </c>
      <c r="F191" s="182" t="s">
        <v>1841</v>
      </c>
      <c r="G191" s="183" t="s">
        <v>221</v>
      </c>
      <c r="H191" s="184">
        <v>11</v>
      </c>
      <c r="I191" s="185"/>
      <c r="J191" s="184">
        <f t="shared" si="10"/>
        <v>0</v>
      </c>
      <c r="K191" s="186"/>
      <c r="L191" s="187"/>
      <c r="M191" s="188" t="s">
        <v>1</v>
      </c>
      <c r="N191" s="189" t="s">
        <v>42</v>
      </c>
      <c r="O191" s="62"/>
      <c r="P191" s="166">
        <f t="shared" si="11"/>
        <v>0</v>
      </c>
      <c r="Q191" s="166">
        <v>0</v>
      </c>
      <c r="R191" s="166">
        <f t="shared" si="12"/>
        <v>0</v>
      </c>
      <c r="S191" s="166">
        <v>0</v>
      </c>
      <c r="T191" s="167">
        <f t="shared" si="1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8" t="s">
        <v>408</v>
      </c>
      <c r="AT191" s="168" t="s">
        <v>200</v>
      </c>
      <c r="AU191" s="168" t="s">
        <v>88</v>
      </c>
      <c r="AY191" s="18" t="s">
        <v>166</v>
      </c>
      <c r="BE191" s="169">
        <f t="shared" si="14"/>
        <v>0</v>
      </c>
      <c r="BF191" s="169">
        <f t="shared" si="15"/>
        <v>0</v>
      </c>
      <c r="BG191" s="169">
        <f t="shared" si="16"/>
        <v>0</v>
      </c>
      <c r="BH191" s="169">
        <f t="shared" si="17"/>
        <v>0</v>
      </c>
      <c r="BI191" s="169">
        <f t="shared" si="18"/>
        <v>0</v>
      </c>
      <c r="BJ191" s="18" t="s">
        <v>88</v>
      </c>
      <c r="BK191" s="170">
        <f t="shared" si="19"/>
        <v>0</v>
      </c>
      <c r="BL191" s="18" t="s">
        <v>249</v>
      </c>
      <c r="BM191" s="168" t="s">
        <v>1295</v>
      </c>
    </row>
    <row r="192" spans="1:65" s="2" customFormat="1" ht="49.15" customHeight="1">
      <c r="A192" s="33"/>
      <c r="B192" s="156"/>
      <c r="C192" s="180" t="s">
        <v>466</v>
      </c>
      <c r="D192" s="180" t="s">
        <v>200</v>
      </c>
      <c r="E192" s="181" t="s">
        <v>1842</v>
      </c>
      <c r="F192" s="182" t="s">
        <v>1843</v>
      </c>
      <c r="G192" s="183" t="s">
        <v>221</v>
      </c>
      <c r="H192" s="184">
        <v>11</v>
      </c>
      <c r="I192" s="185"/>
      <c r="J192" s="184">
        <f t="shared" si="10"/>
        <v>0</v>
      </c>
      <c r="K192" s="186"/>
      <c r="L192" s="187"/>
      <c r="M192" s="188" t="s">
        <v>1</v>
      </c>
      <c r="N192" s="189" t="s">
        <v>42</v>
      </c>
      <c r="O192" s="62"/>
      <c r="P192" s="166">
        <f t="shared" si="11"/>
        <v>0</v>
      </c>
      <c r="Q192" s="166">
        <v>0</v>
      </c>
      <c r="R192" s="166">
        <f t="shared" si="12"/>
        <v>0</v>
      </c>
      <c r="S192" s="166">
        <v>0</v>
      </c>
      <c r="T192" s="167">
        <f t="shared" si="1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8" t="s">
        <v>408</v>
      </c>
      <c r="AT192" s="168" t="s">
        <v>200</v>
      </c>
      <c r="AU192" s="168" t="s">
        <v>88</v>
      </c>
      <c r="AY192" s="18" t="s">
        <v>166</v>
      </c>
      <c r="BE192" s="169">
        <f t="shared" si="14"/>
        <v>0</v>
      </c>
      <c r="BF192" s="169">
        <f t="shared" si="15"/>
        <v>0</v>
      </c>
      <c r="BG192" s="169">
        <f t="shared" si="16"/>
        <v>0</v>
      </c>
      <c r="BH192" s="169">
        <f t="shared" si="17"/>
        <v>0</v>
      </c>
      <c r="BI192" s="169">
        <f t="shared" si="18"/>
        <v>0</v>
      </c>
      <c r="BJ192" s="18" t="s">
        <v>88</v>
      </c>
      <c r="BK192" s="170">
        <f t="shared" si="19"/>
        <v>0</v>
      </c>
      <c r="BL192" s="18" t="s">
        <v>249</v>
      </c>
      <c r="BM192" s="168" t="s">
        <v>1302</v>
      </c>
    </row>
    <row r="193" spans="1:65" s="2" customFormat="1" ht="16.5" customHeight="1">
      <c r="A193" s="33"/>
      <c r="B193" s="156"/>
      <c r="C193" s="157" t="s">
        <v>470</v>
      </c>
      <c r="D193" s="157" t="s">
        <v>168</v>
      </c>
      <c r="E193" s="158" t="s">
        <v>1844</v>
      </c>
      <c r="F193" s="159" t="s">
        <v>1845</v>
      </c>
      <c r="G193" s="160" t="s">
        <v>221</v>
      </c>
      <c r="H193" s="161">
        <v>2</v>
      </c>
      <c r="I193" s="162"/>
      <c r="J193" s="161">
        <f t="shared" si="10"/>
        <v>0</v>
      </c>
      <c r="K193" s="163"/>
      <c r="L193" s="34"/>
      <c r="M193" s="164" t="s">
        <v>1</v>
      </c>
      <c r="N193" s="165" t="s">
        <v>42</v>
      </c>
      <c r="O193" s="62"/>
      <c r="P193" s="166">
        <f t="shared" si="11"/>
        <v>0</v>
      </c>
      <c r="Q193" s="166">
        <v>0</v>
      </c>
      <c r="R193" s="166">
        <f t="shared" si="12"/>
        <v>0</v>
      </c>
      <c r="S193" s="166">
        <v>0</v>
      </c>
      <c r="T193" s="167">
        <f t="shared" si="1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8" t="s">
        <v>249</v>
      </c>
      <c r="AT193" s="168" t="s">
        <v>168</v>
      </c>
      <c r="AU193" s="168" t="s">
        <v>88</v>
      </c>
      <c r="AY193" s="18" t="s">
        <v>166</v>
      </c>
      <c r="BE193" s="169">
        <f t="shared" si="14"/>
        <v>0</v>
      </c>
      <c r="BF193" s="169">
        <f t="shared" si="15"/>
        <v>0</v>
      </c>
      <c r="BG193" s="169">
        <f t="shared" si="16"/>
        <v>0</v>
      </c>
      <c r="BH193" s="169">
        <f t="shared" si="17"/>
        <v>0</v>
      </c>
      <c r="BI193" s="169">
        <f t="shared" si="18"/>
        <v>0</v>
      </c>
      <c r="BJ193" s="18" t="s">
        <v>88</v>
      </c>
      <c r="BK193" s="170">
        <f t="shared" si="19"/>
        <v>0</v>
      </c>
      <c r="BL193" s="18" t="s">
        <v>249</v>
      </c>
      <c r="BM193" s="168" t="s">
        <v>1311</v>
      </c>
    </row>
    <row r="194" spans="1:65" s="2" customFormat="1" ht="55.5" customHeight="1">
      <c r="A194" s="33"/>
      <c r="B194" s="156"/>
      <c r="C194" s="180" t="s">
        <v>474</v>
      </c>
      <c r="D194" s="180" t="s">
        <v>200</v>
      </c>
      <c r="E194" s="181" t="s">
        <v>1846</v>
      </c>
      <c r="F194" s="182" t="s">
        <v>1847</v>
      </c>
      <c r="G194" s="183" t="s">
        <v>221</v>
      </c>
      <c r="H194" s="184">
        <v>2</v>
      </c>
      <c r="I194" s="185"/>
      <c r="J194" s="184">
        <f t="shared" si="10"/>
        <v>0</v>
      </c>
      <c r="K194" s="186"/>
      <c r="L194" s="187"/>
      <c r="M194" s="188" t="s">
        <v>1</v>
      </c>
      <c r="N194" s="189" t="s">
        <v>42</v>
      </c>
      <c r="O194" s="62"/>
      <c r="P194" s="166">
        <f t="shared" si="11"/>
        <v>0</v>
      </c>
      <c r="Q194" s="166">
        <v>0</v>
      </c>
      <c r="R194" s="166">
        <f t="shared" si="12"/>
        <v>0</v>
      </c>
      <c r="S194" s="166">
        <v>0</v>
      </c>
      <c r="T194" s="167">
        <f t="shared" si="1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8" t="s">
        <v>408</v>
      </c>
      <c r="AT194" s="168" t="s">
        <v>200</v>
      </c>
      <c r="AU194" s="168" t="s">
        <v>88</v>
      </c>
      <c r="AY194" s="18" t="s">
        <v>166</v>
      </c>
      <c r="BE194" s="169">
        <f t="shared" si="14"/>
        <v>0</v>
      </c>
      <c r="BF194" s="169">
        <f t="shared" si="15"/>
        <v>0</v>
      </c>
      <c r="BG194" s="169">
        <f t="shared" si="16"/>
        <v>0</v>
      </c>
      <c r="BH194" s="169">
        <f t="shared" si="17"/>
        <v>0</v>
      </c>
      <c r="BI194" s="169">
        <f t="shared" si="18"/>
        <v>0</v>
      </c>
      <c r="BJ194" s="18" t="s">
        <v>88</v>
      </c>
      <c r="BK194" s="170">
        <f t="shared" si="19"/>
        <v>0</v>
      </c>
      <c r="BL194" s="18" t="s">
        <v>249</v>
      </c>
      <c r="BM194" s="168" t="s">
        <v>1319</v>
      </c>
    </row>
    <row r="195" spans="1:65" s="2" customFormat="1" ht="24.2" customHeight="1">
      <c r="A195" s="33"/>
      <c r="B195" s="156"/>
      <c r="C195" s="157" t="s">
        <v>481</v>
      </c>
      <c r="D195" s="157" t="s">
        <v>168</v>
      </c>
      <c r="E195" s="158" t="s">
        <v>1848</v>
      </c>
      <c r="F195" s="159" t="s">
        <v>1849</v>
      </c>
      <c r="G195" s="160" t="s">
        <v>221</v>
      </c>
      <c r="H195" s="161">
        <v>4</v>
      </c>
      <c r="I195" s="162"/>
      <c r="J195" s="161">
        <f t="shared" si="10"/>
        <v>0</v>
      </c>
      <c r="K195" s="163"/>
      <c r="L195" s="34"/>
      <c r="M195" s="164" t="s">
        <v>1</v>
      </c>
      <c r="N195" s="165" t="s">
        <v>42</v>
      </c>
      <c r="O195" s="62"/>
      <c r="P195" s="166">
        <f t="shared" si="11"/>
        <v>0</v>
      </c>
      <c r="Q195" s="166">
        <v>0</v>
      </c>
      <c r="R195" s="166">
        <f t="shared" si="12"/>
        <v>0</v>
      </c>
      <c r="S195" s="166">
        <v>0</v>
      </c>
      <c r="T195" s="167">
        <f t="shared" si="1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8" t="s">
        <v>249</v>
      </c>
      <c r="AT195" s="168" t="s">
        <v>168</v>
      </c>
      <c r="AU195" s="168" t="s">
        <v>88</v>
      </c>
      <c r="AY195" s="18" t="s">
        <v>166</v>
      </c>
      <c r="BE195" s="169">
        <f t="shared" si="14"/>
        <v>0</v>
      </c>
      <c r="BF195" s="169">
        <f t="shared" si="15"/>
        <v>0</v>
      </c>
      <c r="BG195" s="169">
        <f t="shared" si="16"/>
        <v>0</v>
      </c>
      <c r="BH195" s="169">
        <f t="shared" si="17"/>
        <v>0</v>
      </c>
      <c r="BI195" s="169">
        <f t="shared" si="18"/>
        <v>0</v>
      </c>
      <c r="BJ195" s="18" t="s">
        <v>88</v>
      </c>
      <c r="BK195" s="170">
        <f t="shared" si="19"/>
        <v>0</v>
      </c>
      <c r="BL195" s="18" t="s">
        <v>249</v>
      </c>
      <c r="BM195" s="168" t="s">
        <v>1327</v>
      </c>
    </row>
    <row r="196" spans="1:65" s="2" customFormat="1" ht="24.2" customHeight="1">
      <c r="A196" s="33"/>
      <c r="B196" s="156"/>
      <c r="C196" s="180" t="s">
        <v>485</v>
      </c>
      <c r="D196" s="180" t="s">
        <v>200</v>
      </c>
      <c r="E196" s="181" t="s">
        <v>1850</v>
      </c>
      <c r="F196" s="182" t="s">
        <v>1851</v>
      </c>
      <c r="G196" s="183" t="s">
        <v>221</v>
      </c>
      <c r="H196" s="184">
        <v>4</v>
      </c>
      <c r="I196" s="185"/>
      <c r="J196" s="184">
        <f t="shared" si="10"/>
        <v>0</v>
      </c>
      <c r="K196" s="186"/>
      <c r="L196" s="187"/>
      <c r="M196" s="188" t="s">
        <v>1</v>
      </c>
      <c r="N196" s="189" t="s">
        <v>42</v>
      </c>
      <c r="O196" s="62"/>
      <c r="P196" s="166">
        <f t="shared" si="11"/>
        <v>0</v>
      </c>
      <c r="Q196" s="166">
        <v>0</v>
      </c>
      <c r="R196" s="166">
        <f t="shared" si="12"/>
        <v>0</v>
      </c>
      <c r="S196" s="166">
        <v>0</v>
      </c>
      <c r="T196" s="167">
        <f t="shared" si="1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8" t="s">
        <v>408</v>
      </c>
      <c r="AT196" s="168" t="s">
        <v>200</v>
      </c>
      <c r="AU196" s="168" t="s">
        <v>88</v>
      </c>
      <c r="AY196" s="18" t="s">
        <v>166</v>
      </c>
      <c r="BE196" s="169">
        <f t="shared" si="14"/>
        <v>0</v>
      </c>
      <c r="BF196" s="169">
        <f t="shared" si="15"/>
        <v>0</v>
      </c>
      <c r="BG196" s="169">
        <f t="shared" si="16"/>
        <v>0</v>
      </c>
      <c r="BH196" s="169">
        <f t="shared" si="17"/>
        <v>0</v>
      </c>
      <c r="BI196" s="169">
        <f t="shared" si="18"/>
        <v>0</v>
      </c>
      <c r="BJ196" s="18" t="s">
        <v>88</v>
      </c>
      <c r="BK196" s="170">
        <f t="shared" si="19"/>
        <v>0</v>
      </c>
      <c r="BL196" s="18" t="s">
        <v>249</v>
      </c>
      <c r="BM196" s="168" t="s">
        <v>1334</v>
      </c>
    </row>
    <row r="197" spans="1:65" s="2" customFormat="1" ht="24.2" customHeight="1">
      <c r="A197" s="33"/>
      <c r="B197" s="156"/>
      <c r="C197" s="157" t="s">
        <v>489</v>
      </c>
      <c r="D197" s="157" t="s">
        <v>168</v>
      </c>
      <c r="E197" s="158" t="s">
        <v>1852</v>
      </c>
      <c r="F197" s="159" t="s">
        <v>1853</v>
      </c>
      <c r="G197" s="160" t="s">
        <v>221</v>
      </c>
      <c r="H197" s="161">
        <v>1</v>
      </c>
      <c r="I197" s="162"/>
      <c r="J197" s="161">
        <f t="shared" si="10"/>
        <v>0</v>
      </c>
      <c r="K197" s="163"/>
      <c r="L197" s="34"/>
      <c r="M197" s="164" t="s">
        <v>1</v>
      </c>
      <c r="N197" s="165" t="s">
        <v>42</v>
      </c>
      <c r="O197" s="62"/>
      <c r="P197" s="166">
        <f t="shared" si="11"/>
        <v>0</v>
      </c>
      <c r="Q197" s="166">
        <v>0</v>
      </c>
      <c r="R197" s="166">
        <f t="shared" si="12"/>
        <v>0</v>
      </c>
      <c r="S197" s="166">
        <v>0</v>
      </c>
      <c r="T197" s="167">
        <f t="shared" si="1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8" t="s">
        <v>249</v>
      </c>
      <c r="AT197" s="168" t="s">
        <v>168</v>
      </c>
      <c r="AU197" s="168" t="s">
        <v>88</v>
      </c>
      <c r="AY197" s="18" t="s">
        <v>166</v>
      </c>
      <c r="BE197" s="169">
        <f t="shared" si="14"/>
        <v>0</v>
      </c>
      <c r="BF197" s="169">
        <f t="shared" si="15"/>
        <v>0</v>
      </c>
      <c r="BG197" s="169">
        <f t="shared" si="16"/>
        <v>0</v>
      </c>
      <c r="BH197" s="169">
        <f t="shared" si="17"/>
        <v>0</v>
      </c>
      <c r="BI197" s="169">
        <f t="shared" si="18"/>
        <v>0</v>
      </c>
      <c r="BJ197" s="18" t="s">
        <v>88</v>
      </c>
      <c r="BK197" s="170">
        <f t="shared" si="19"/>
        <v>0</v>
      </c>
      <c r="BL197" s="18" t="s">
        <v>249</v>
      </c>
      <c r="BM197" s="168" t="s">
        <v>1342</v>
      </c>
    </row>
    <row r="198" spans="1:65" s="2" customFormat="1" ht="37.9" customHeight="1">
      <c r="A198" s="33"/>
      <c r="B198" s="156"/>
      <c r="C198" s="180" t="s">
        <v>494</v>
      </c>
      <c r="D198" s="180" t="s">
        <v>200</v>
      </c>
      <c r="E198" s="181" t="s">
        <v>1854</v>
      </c>
      <c r="F198" s="182" t="s">
        <v>1855</v>
      </c>
      <c r="G198" s="183" t="s">
        <v>221</v>
      </c>
      <c r="H198" s="184">
        <v>1</v>
      </c>
      <c r="I198" s="185"/>
      <c r="J198" s="184">
        <f t="shared" si="10"/>
        <v>0</v>
      </c>
      <c r="K198" s="186"/>
      <c r="L198" s="187"/>
      <c r="M198" s="188" t="s">
        <v>1</v>
      </c>
      <c r="N198" s="189" t="s">
        <v>42</v>
      </c>
      <c r="O198" s="62"/>
      <c r="P198" s="166">
        <f t="shared" si="11"/>
        <v>0</v>
      </c>
      <c r="Q198" s="166">
        <v>0</v>
      </c>
      <c r="R198" s="166">
        <f t="shared" si="12"/>
        <v>0</v>
      </c>
      <c r="S198" s="166">
        <v>0</v>
      </c>
      <c r="T198" s="167">
        <f t="shared" si="1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8" t="s">
        <v>408</v>
      </c>
      <c r="AT198" s="168" t="s">
        <v>200</v>
      </c>
      <c r="AU198" s="168" t="s">
        <v>88</v>
      </c>
      <c r="AY198" s="18" t="s">
        <v>166</v>
      </c>
      <c r="BE198" s="169">
        <f t="shared" si="14"/>
        <v>0</v>
      </c>
      <c r="BF198" s="169">
        <f t="shared" si="15"/>
        <v>0</v>
      </c>
      <c r="BG198" s="169">
        <f t="shared" si="16"/>
        <v>0</v>
      </c>
      <c r="BH198" s="169">
        <f t="shared" si="17"/>
        <v>0</v>
      </c>
      <c r="BI198" s="169">
        <f t="shared" si="18"/>
        <v>0</v>
      </c>
      <c r="BJ198" s="18" t="s">
        <v>88</v>
      </c>
      <c r="BK198" s="170">
        <f t="shared" si="19"/>
        <v>0</v>
      </c>
      <c r="BL198" s="18" t="s">
        <v>249</v>
      </c>
      <c r="BM198" s="168" t="s">
        <v>1361</v>
      </c>
    </row>
    <row r="199" spans="1:65" s="2" customFormat="1" ht="24.2" customHeight="1">
      <c r="A199" s="33"/>
      <c r="B199" s="156"/>
      <c r="C199" s="157" t="s">
        <v>498</v>
      </c>
      <c r="D199" s="157" t="s">
        <v>168</v>
      </c>
      <c r="E199" s="158" t="s">
        <v>1856</v>
      </c>
      <c r="F199" s="159" t="s">
        <v>1857</v>
      </c>
      <c r="G199" s="160" t="s">
        <v>221</v>
      </c>
      <c r="H199" s="161">
        <v>2</v>
      </c>
      <c r="I199" s="162"/>
      <c r="J199" s="161">
        <f t="shared" si="10"/>
        <v>0</v>
      </c>
      <c r="K199" s="163"/>
      <c r="L199" s="34"/>
      <c r="M199" s="164" t="s">
        <v>1</v>
      </c>
      <c r="N199" s="165" t="s">
        <v>42</v>
      </c>
      <c r="O199" s="62"/>
      <c r="P199" s="166">
        <f t="shared" si="11"/>
        <v>0</v>
      </c>
      <c r="Q199" s="166">
        <v>0</v>
      </c>
      <c r="R199" s="166">
        <f t="shared" si="12"/>
        <v>0</v>
      </c>
      <c r="S199" s="166">
        <v>0</v>
      </c>
      <c r="T199" s="167">
        <f t="shared" si="1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8" t="s">
        <v>249</v>
      </c>
      <c r="AT199" s="168" t="s">
        <v>168</v>
      </c>
      <c r="AU199" s="168" t="s">
        <v>88</v>
      </c>
      <c r="AY199" s="18" t="s">
        <v>166</v>
      </c>
      <c r="BE199" s="169">
        <f t="shared" si="14"/>
        <v>0</v>
      </c>
      <c r="BF199" s="169">
        <f t="shared" si="15"/>
        <v>0</v>
      </c>
      <c r="BG199" s="169">
        <f t="shared" si="16"/>
        <v>0</v>
      </c>
      <c r="BH199" s="169">
        <f t="shared" si="17"/>
        <v>0</v>
      </c>
      <c r="BI199" s="169">
        <f t="shared" si="18"/>
        <v>0</v>
      </c>
      <c r="BJ199" s="18" t="s">
        <v>88</v>
      </c>
      <c r="BK199" s="170">
        <f t="shared" si="19"/>
        <v>0</v>
      </c>
      <c r="BL199" s="18" t="s">
        <v>249</v>
      </c>
      <c r="BM199" s="168" t="s">
        <v>1374</v>
      </c>
    </row>
    <row r="200" spans="1:65" s="2" customFormat="1" ht="37.9" customHeight="1">
      <c r="A200" s="33"/>
      <c r="B200" s="156"/>
      <c r="C200" s="180" t="s">
        <v>511</v>
      </c>
      <c r="D200" s="180" t="s">
        <v>200</v>
      </c>
      <c r="E200" s="181" t="s">
        <v>1858</v>
      </c>
      <c r="F200" s="182" t="s">
        <v>1859</v>
      </c>
      <c r="G200" s="183" t="s">
        <v>221</v>
      </c>
      <c r="H200" s="184">
        <v>2</v>
      </c>
      <c r="I200" s="185"/>
      <c r="J200" s="184">
        <f t="shared" si="10"/>
        <v>0</v>
      </c>
      <c r="K200" s="186"/>
      <c r="L200" s="187"/>
      <c r="M200" s="188" t="s">
        <v>1</v>
      </c>
      <c r="N200" s="189" t="s">
        <v>42</v>
      </c>
      <c r="O200" s="62"/>
      <c r="P200" s="166">
        <f t="shared" si="11"/>
        <v>0</v>
      </c>
      <c r="Q200" s="166">
        <v>0</v>
      </c>
      <c r="R200" s="166">
        <f t="shared" si="12"/>
        <v>0</v>
      </c>
      <c r="S200" s="166">
        <v>0</v>
      </c>
      <c r="T200" s="167">
        <f t="shared" si="1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8" t="s">
        <v>408</v>
      </c>
      <c r="AT200" s="168" t="s">
        <v>200</v>
      </c>
      <c r="AU200" s="168" t="s">
        <v>88</v>
      </c>
      <c r="AY200" s="18" t="s">
        <v>166</v>
      </c>
      <c r="BE200" s="169">
        <f t="shared" si="14"/>
        <v>0</v>
      </c>
      <c r="BF200" s="169">
        <f t="shared" si="15"/>
        <v>0</v>
      </c>
      <c r="BG200" s="169">
        <f t="shared" si="16"/>
        <v>0</v>
      </c>
      <c r="BH200" s="169">
        <f t="shared" si="17"/>
        <v>0</v>
      </c>
      <c r="BI200" s="169">
        <f t="shared" si="18"/>
        <v>0</v>
      </c>
      <c r="BJ200" s="18" t="s">
        <v>88</v>
      </c>
      <c r="BK200" s="170">
        <f t="shared" si="19"/>
        <v>0</v>
      </c>
      <c r="BL200" s="18" t="s">
        <v>249</v>
      </c>
      <c r="BM200" s="168" t="s">
        <v>1385</v>
      </c>
    </row>
    <row r="201" spans="1:65" s="2" customFormat="1" ht="24.2" customHeight="1">
      <c r="A201" s="33"/>
      <c r="B201" s="156"/>
      <c r="C201" s="157" t="s">
        <v>515</v>
      </c>
      <c r="D201" s="157" t="s">
        <v>168</v>
      </c>
      <c r="E201" s="158" t="s">
        <v>1860</v>
      </c>
      <c r="F201" s="159" t="s">
        <v>1861</v>
      </c>
      <c r="G201" s="160" t="s">
        <v>221</v>
      </c>
      <c r="H201" s="161">
        <v>2</v>
      </c>
      <c r="I201" s="162"/>
      <c r="J201" s="161">
        <f t="shared" si="10"/>
        <v>0</v>
      </c>
      <c r="K201" s="163"/>
      <c r="L201" s="34"/>
      <c r="M201" s="164" t="s">
        <v>1</v>
      </c>
      <c r="N201" s="165" t="s">
        <v>42</v>
      </c>
      <c r="O201" s="62"/>
      <c r="P201" s="166">
        <f t="shared" si="11"/>
        <v>0</v>
      </c>
      <c r="Q201" s="166">
        <v>0</v>
      </c>
      <c r="R201" s="166">
        <f t="shared" si="12"/>
        <v>0</v>
      </c>
      <c r="S201" s="166">
        <v>0</v>
      </c>
      <c r="T201" s="167">
        <f t="shared" si="1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8" t="s">
        <v>249</v>
      </c>
      <c r="AT201" s="168" t="s">
        <v>168</v>
      </c>
      <c r="AU201" s="168" t="s">
        <v>88</v>
      </c>
      <c r="AY201" s="18" t="s">
        <v>166</v>
      </c>
      <c r="BE201" s="169">
        <f t="shared" si="14"/>
        <v>0</v>
      </c>
      <c r="BF201" s="169">
        <f t="shared" si="15"/>
        <v>0</v>
      </c>
      <c r="BG201" s="169">
        <f t="shared" si="16"/>
        <v>0</v>
      </c>
      <c r="BH201" s="169">
        <f t="shared" si="17"/>
        <v>0</v>
      </c>
      <c r="BI201" s="169">
        <f t="shared" si="18"/>
        <v>0</v>
      </c>
      <c r="BJ201" s="18" t="s">
        <v>88</v>
      </c>
      <c r="BK201" s="170">
        <f t="shared" si="19"/>
        <v>0</v>
      </c>
      <c r="BL201" s="18" t="s">
        <v>249</v>
      </c>
      <c r="BM201" s="168" t="s">
        <v>1394</v>
      </c>
    </row>
    <row r="202" spans="1:65" s="2" customFormat="1" ht="37.9" customHeight="1">
      <c r="A202" s="33"/>
      <c r="B202" s="156"/>
      <c r="C202" s="180" t="s">
        <v>540</v>
      </c>
      <c r="D202" s="180" t="s">
        <v>200</v>
      </c>
      <c r="E202" s="181" t="s">
        <v>1862</v>
      </c>
      <c r="F202" s="182" t="s">
        <v>1863</v>
      </c>
      <c r="G202" s="183" t="s">
        <v>221</v>
      </c>
      <c r="H202" s="184">
        <v>2</v>
      </c>
      <c r="I202" s="185"/>
      <c r="J202" s="184">
        <f t="shared" si="10"/>
        <v>0</v>
      </c>
      <c r="K202" s="186"/>
      <c r="L202" s="187"/>
      <c r="M202" s="188" t="s">
        <v>1</v>
      </c>
      <c r="N202" s="189" t="s">
        <v>42</v>
      </c>
      <c r="O202" s="62"/>
      <c r="P202" s="166">
        <f t="shared" si="11"/>
        <v>0</v>
      </c>
      <c r="Q202" s="166">
        <v>0</v>
      </c>
      <c r="R202" s="166">
        <f t="shared" si="12"/>
        <v>0</v>
      </c>
      <c r="S202" s="166">
        <v>0</v>
      </c>
      <c r="T202" s="167">
        <f t="shared" si="1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8" t="s">
        <v>408</v>
      </c>
      <c r="AT202" s="168" t="s">
        <v>200</v>
      </c>
      <c r="AU202" s="168" t="s">
        <v>88</v>
      </c>
      <c r="AY202" s="18" t="s">
        <v>166</v>
      </c>
      <c r="BE202" s="169">
        <f t="shared" si="14"/>
        <v>0</v>
      </c>
      <c r="BF202" s="169">
        <f t="shared" si="15"/>
        <v>0</v>
      </c>
      <c r="BG202" s="169">
        <f t="shared" si="16"/>
        <v>0</v>
      </c>
      <c r="BH202" s="169">
        <f t="shared" si="17"/>
        <v>0</v>
      </c>
      <c r="BI202" s="169">
        <f t="shared" si="18"/>
        <v>0</v>
      </c>
      <c r="BJ202" s="18" t="s">
        <v>88</v>
      </c>
      <c r="BK202" s="170">
        <f t="shared" si="19"/>
        <v>0</v>
      </c>
      <c r="BL202" s="18" t="s">
        <v>249</v>
      </c>
      <c r="BM202" s="168" t="s">
        <v>1403</v>
      </c>
    </row>
    <row r="203" spans="1:65" s="2" customFormat="1" ht="21.75" customHeight="1">
      <c r="A203" s="33"/>
      <c r="B203" s="156"/>
      <c r="C203" s="157" t="s">
        <v>544</v>
      </c>
      <c r="D203" s="157" t="s">
        <v>168</v>
      </c>
      <c r="E203" s="158" t="s">
        <v>1864</v>
      </c>
      <c r="F203" s="159" t="s">
        <v>1865</v>
      </c>
      <c r="G203" s="160" t="s">
        <v>1293</v>
      </c>
      <c r="H203" s="161">
        <v>11</v>
      </c>
      <c r="I203" s="162"/>
      <c r="J203" s="161">
        <f t="shared" si="10"/>
        <v>0</v>
      </c>
      <c r="K203" s="163"/>
      <c r="L203" s="34"/>
      <c r="M203" s="164" t="s">
        <v>1</v>
      </c>
      <c r="N203" s="165" t="s">
        <v>42</v>
      </c>
      <c r="O203" s="62"/>
      <c r="P203" s="166">
        <f t="shared" si="11"/>
        <v>0</v>
      </c>
      <c r="Q203" s="166">
        <v>0</v>
      </c>
      <c r="R203" s="166">
        <f t="shared" si="12"/>
        <v>0</v>
      </c>
      <c r="S203" s="166">
        <v>0</v>
      </c>
      <c r="T203" s="167">
        <f t="shared" si="1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8" t="s">
        <v>249</v>
      </c>
      <c r="AT203" s="168" t="s">
        <v>168</v>
      </c>
      <c r="AU203" s="168" t="s">
        <v>88</v>
      </c>
      <c r="AY203" s="18" t="s">
        <v>166</v>
      </c>
      <c r="BE203" s="169">
        <f t="shared" si="14"/>
        <v>0</v>
      </c>
      <c r="BF203" s="169">
        <f t="shared" si="15"/>
        <v>0</v>
      </c>
      <c r="BG203" s="169">
        <f t="shared" si="16"/>
        <v>0</v>
      </c>
      <c r="BH203" s="169">
        <f t="shared" si="17"/>
        <v>0</v>
      </c>
      <c r="BI203" s="169">
        <f t="shared" si="18"/>
        <v>0</v>
      </c>
      <c r="BJ203" s="18" t="s">
        <v>88</v>
      </c>
      <c r="BK203" s="170">
        <f t="shared" si="19"/>
        <v>0</v>
      </c>
      <c r="BL203" s="18" t="s">
        <v>249</v>
      </c>
      <c r="BM203" s="168" t="s">
        <v>1411</v>
      </c>
    </row>
    <row r="204" spans="1:65" s="2" customFormat="1" ht="44.25" customHeight="1">
      <c r="A204" s="33"/>
      <c r="B204" s="156"/>
      <c r="C204" s="180" t="s">
        <v>548</v>
      </c>
      <c r="D204" s="180" t="s">
        <v>200</v>
      </c>
      <c r="E204" s="181" t="s">
        <v>1866</v>
      </c>
      <c r="F204" s="182" t="s">
        <v>1867</v>
      </c>
      <c r="G204" s="183" t="s">
        <v>221</v>
      </c>
      <c r="H204" s="184">
        <v>11</v>
      </c>
      <c r="I204" s="185"/>
      <c r="J204" s="184">
        <f t="shared" si="10"/>
        <v>0</v>
      </c>
      <c r="K204" s="186"/>
      <c r="L204" s="187"/>
      <c r="M204" s="188" t="s">
        <v>1</v>
      </c>
      <c r="N204" s="189" t="s">
        <v>42</v>
      </c>
      <c r="O204" s="62"/>
      <c r="P204" s="166">
        <f t="shared" si="11"/>
        <v>0</v>
      </c>
      <c r="Q204" s="166">
        <v>0</v>
      </c>
      <c r="R204" s="166">
        <f t="shared" si="12"/>
        <v>0</v>
      </c>
      <c r="S204" s="166">
        <v>0</v>
      </c>
      <c r="T204" s="167">
        <f t="shared" si="1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8" t="s">
        <v>408</v>
      </c>
      <c r="AT204" s="168" t="s">
        <v>200</v>
      </c>
      <c r="AU204" s="168" t="s">
        <v>88</v>
      </c>
      <c r="AY204" s="18" t="s">
        <v>166</v>
      </c>
      <c r="BE204" s="169">
        <f t="shared" si="14"/>
        <v>0</v>
      </c>
      <c r="BF204" s="169">
        <f t="shared" si="15"/>
        <v>0</v>
      </c>
      <c r="BG204" s="169">
        <f t="shared" si="16"/>
        <v>0</v>
      </c>
      <c r="BH204" s="169">
        <f t="shared" si="17"/>
        <v>0</v>
      </c>
      <c r="BI204" s="169">
        <f t="shared" si="18"/>
        <v>0</v>
      </c>
      <c r="BJ204" s="18" t="s">
        <v>88</v>
      </c>
      <c r="BK204" s="170">
        <f t="shared" si="19"/>
        <v>0</v>
      </c>
      <c r="BL204" s="18" t="s">
        <v>249</v>
      </c>
      <c r="BM204" s="168" t="s">
        <v>1421</v>
      </c>
    </row>
    <row r="205" spans="1:65" s="2" customFormat="1" ht="16.5" customHeight="1">
      <c r="A205" s="33"/>
      <c r="B205" s="156"/>
      <c r="C205" s="157" t="s">
        <v>554</v>
      </c>
      <c r="D205" s="157" t="s">
        <v>168</v>
      </c>
      <c r="E205" s="158" t="s">
        <v>1868</v>
      </c>
      <c r="F205" s="159" t="s">
        <v>1869</v>
      </c>
      <c r="G205" s="160" t="s">
        <v>221</v>
      </c>
      <c r="H205" s="161">
        <v>76</v>
      </c>
      <c r="I205" s="162"/>
      <c r="J205" s="161">
        <f t="shared" si="10"/>
        <v>0</v>
      </c>
      <c r="K205" s="163"/>
      <c r="L205" s="34"/>
      <c r="M205" s="164" t="s">
        <v>1</v>
      </c>
      <c r="N205" s="165" t="s">
        <v>42</v>
      </c>
      <c r="O205" s="62"/>
      <c r="P205" s="166">
        <f t="shared" si="11"/>
        <v>0</v>
      </c>
      <c r="Q205" s="166">
        <v>0</v>
      </c>
      <c r="R205" s="166">
        <f t="shared" si="12"/>
        <v>0</v>
      </c>
      <c r="S205" s="166">
        <v>0</v>
      </c>
      <c r="T205" s="167">
        <f t="shared" si="1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8" t="s">
        <v>249</v>
      </c>
      <c r="AT205" s="168" t="s">
        <v>168</v>
      </c>
      <c r="AU205" s="168" t="s">
        <v>88</v>
      </c>
      <c r="AY205" s="18" t="s">
        <v>166</v>
      </c>
      <c r="BE205" s="169">
        <f t="shared" si="14"/>
        <v>0</v>
      </c>
      <c r="BF205" s="169">
        <f t="shared" si="15"/>
        <v>0</v>
      </c>
      <c r="BG205" s="169">
        <f t="shared" si="16"/>
        <v>0</v>
      </c>
      <c r="BH205" s="169">
        <f t="shared" si="17"/>
        <v>0</v>
      </c>
      <c r="BI205" s="169">
        <f t="shared" si="18"/>
        <v>0</v>
      </c>
      <c r="BJ205" s="18" t="s">
        <v>88</v>
      </c>
      <c r="BK205" s="170">
        <f t="shared" si="19"/>
        <v>0</v>
      </c>
      <c r="BL205" s="18" t="s">
        <v>249</v>
      </c>
      <c r="BM205" s="168" t="s">
        <v>1429</v>
      </c>
    </row>
    <row r="206" spans="1:65" s="13" customFormat="1">
      <c r="B206" s="171"/>
      <c r="D206" s="172" t="s">
        <v>174</v>
      </c>
      <c r="E206" s="173" t="s">
        <v>1</v>
      </c>
      <c r="F206" s="174" t="s">
        <v>1870</v>
      </c>
      <c r="H206" s="175">
        <v>22</v>
      </c>
      <c r="I206" s="176"/>
      <c r="L206" s="171"/>
      <c r="M206" s="177"/>
      <c r="N206" s="178"/>
      <c r="O206" s="178"/>
      <c r="P206" s="178"/>
      <c r="Q206" s="178"/>
      <c r="R206" s="178"/>
      <c r="S206" s="178"/>
      <c r="T206" s="179"/>
      <c r="AT206" s="173" t="s">
        <v>174</v>
      </c>
      <c r="AU206" s="173" t="s">
        <v>88</v>
      </c>
      <c r="AV206" s="13" t="s">
        <v>88</v>
      </c>
      <c r="AW206" s="13" t="s">
        <v>32</v>
      </c>
      <c r="AX206" s="13" t="s">
        <v>76</v>
      </c>
      <c r="AY206" s="173" t="s">
        <v>166</v>
      </c>
    </row>
    <row r="207" spans="1:65" s="13" customFormat="1">
      <c r="B207" s="171"/>
      <c r="D207" s="172" t="s">
        <v>174</v>
      </c>
      <c r="E207" s="173" t="s">
        <v>1</v>
      </c>
      <c r="F207" s="174" t="s">
        <v>1871</v>
      </c>
      <c r="H207" s="175">
        <v>54</v>
      </c>
      <c r="I207" s="176"/>
      <c r="L207" s="171"/>
      <c r="M207" s="177"/>
      <c r="N207" s="178"/>
      <c r="O207" s="178"/>
      <c r="P207" s="178"/>
      <c r="Q207" s="178"/>
      <c r="R207" s="178"/>
      <c r="S207" s="178"/>
      <c r="T207" s="179"/>
      <c r="AT207" s="173" t="s">
        <v>174</v>
      </c>
      <c r="AU207" s="173" t="s">
        <v>88</v>
      </c>
      <c r="AV207" s="13" t="s">
        <v>88</v>
      </c>
      <c r="AW207" s="13" t="s">
        <v>32</v>
      </c>
      <c r="AX207" s="13" t="s">
        <v>76</v>
      </c>
      <c r="AY207" s="173" t="s">
        <v>166</v>
      </c>
    </row>
    <row r="208" spans="1:65" s="14" customFormat="1">
      <c r="B208" s="190"/>
      <c r="D208" s="172" t="s">
        <v>174</v>
      </c>
      <c r="E208" s="191" t="s">
        <v>1</v>
      </c>
      <c r="F208" s="192" t="s">
        <v>239</v>
      </c>
      <c r="H208" s="193">
        <v>76</v>
      </c>
      <c r="I208" s="194"/>
      <c r="L208" s="190"/>
      <c r="M208" s="195"/>
      <c r="N208" s="196"/>
      <c r="O208" s="196"/>
      <c r="P208" s="196"/>
      <c r="Q208" s="196"/>
      <c r="R208" s="196"/>
      <c r="S208" s="196"/>
      <c r="T208" s="197"/>
      <c r="AT208" s="191" t="s">
        <v>174</v>
      </c>
      <c r="AU208" s="191" t="s">
        <v>88</v>
      </c>
      <c r="AV208" s="14" t="s">
        <v>172</v>
      </c>
      <c r="AW208" s="14" t="s">
        <v>32</v>
      </c>
      <c r="AX208" s="14" t="s">
        <v>83</v>
      </c>
      <c r="AY208" s="191" t="s">
        <v>166</v>
      </c>
    </row>
    <row r="209" spans="1:65" s="2" customFormat="1" ht="55.5" customHeight="1">
      <c r="A209" s="33"/>
      <c r="B209" s="156"/>
      <c r="C209" s="180" t="s">
        <v>559</v>
      </c>
      <c r="D209" s="180" t="s">
        <v>200</v>
      </c>
      <c r="E209" s="181" t="s">
        <v>1872</v>
      </c>
      <c r="F209" s="182" t="s">
        <v>1873</v>
      </c>
      <c r="G209" s="183" t="s">
        <v>221</v>
      </c>
      <c r="H209" s="184">
        <v>76</v>
      </c>
      <c r="I209" s="185"/>
      <c r="J209" s="184">
        <f t="shared" ref="J209:J224" si="20">ROUND(I209*H209,3)</f>
        <v>0</v>
      </c>
      <c r="K209" s="186"/>
      <c r="L209" s="187"/>
      <c r="M209" s="188" t="s">
        <v>1</v>
      </c>
      <c r="N209" s="189" t="s">
        <v>42</v>
      </c>
      <c r="O209" s="62"/>
      <c r="P209" s="166">
        <f t="shared" ref="P209:P224" si="21">O209*H209</f>
        <v>0</v>
      </c>
      <c r="Q209" s="166">
        <v>0</v>
      </c>
      <c r="R209" s="166">
        <f t="shared" ref="R209:R224" si="22">Q209*H209</f>
        <v>0</v>
      </c>
      <c r="S209" s="166">
        <v>0</v>
      </c>
      <c r="T209" s="167">
        <f t="shared" ref="T209:T224" si="23"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8" t="s">
        <v>408</v>
      </c>
      <c r="AT209" s="168" t="s">
        <v>200</v>
      </c>
      <c r="AU209" s="168" t="s">
        <v>88</v>
      </c>
      <c r="AY209" s="18" t="s">
        <v>166</v>
      </c>
      <c r="BE209" s="169">
        <f t="shared" ref="BE209:BE224" si="24">IF(N209="základná",J209,0)</f>
        <v>0</v>
      </c>
      <c r="BF209" s="169">
        <f t="shared" ref="BF209:BF224" si="25">IF(N209="znížená",J209,0)</f>
        <v>0</v>
      </c>
      <c r="BG209" s="169">
        <f t="shared" ref="BG209:BG224" si="26">IF(N209="zákl. prenesená",J209,0)</f>
        <v>0</v>
      </c>
      <c r="BH209" s="169">
        <f t="shared" ref="BH209:BH224" si="27">IF(N209="zníž. prenesená",J209,0)</f>
        <v>0</v>
      </c>
      <c r="BI209" s="169">
        <f t="shared" ref="BI209:BI224" si="28">IF(N209="nulová",J209,0)</f>
        <v>0</v>
      </c>
      <c r="BJ209" s="18" t="s">
        <v>88</v>
      </c>
      <c r="BK209" s="170">
        <f t="shared" ref="BK209:BK224" si="29">ROUND(I209*H209,3)</f>
        <v>0</v>
      </c>
      <c r="BL209" s="18" t="s">
        <v>249</v>
      </c>
      <c r="BM209" s="168" t="s">
        <v>1447</v>
      </c>
    </row>
    <row r="210" spans="1:65" s="2" customFormat="1" ht="16.5" customHeight="1">
      <c r="A210" s="33"/>
      <c r="B210" s="156"/>
      <c r="C210" s="157" t="s">
        <v>564</v>
      </c>
      <c r="D210" s="157" t="s">
        <v>168</v>
      </c>
      <c r="E210" s="158" t="s">
        <v>1874</v>
      </c>
      <c r="F210" s="159" t="s">
        <v>1875</v>
      </c>
      <c r="G210" s="160" t="s">
        <v>221</v>
      </c>
      <c r="H210" s="161">
        <v>6</v>
      </c>
      <c r="I210" s="162"/>
      <c r="J210" s="161">
        <f t="shared" si="20"/>
        <v>0</v>
      </c>
      <c r="K210" s="163"/>
      <c r="L210" s="34"/>
      <c r="M210" s="164" t="s">
        <v>1</v>
      </c>
      <c r="N210" s="165" t="s">
        <v>42</v>
      </c>
      <c r="O210" s="62"/>
      <c r="P210" s="166">
        <f t="shared" si="21"/>
        <v>0</v>
      </c>
      <c r="Q210" s="166">
        <v>0</v>
      </c>
      <c r="R210" s="166">
        <f t="shared" si="22"/>
        <v>0</v>
      </c>
      <c r="S210" s="166">
        <v>0</v>
      </c>
      <c r="T210" s="167">
        <f t="shared" si="2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8" t="s">
        <v>249</v>
      </c>
      <c r="AT210" s="168" t="s">
        <v>168</v>
      </c>
      <c r="AU210" s="168" t="s">
        <v>88</v>
      </c>
      <c r="AY210" s="18" t="s">
        <v>166</v>
      </c>
      <c r="BE210" s="169">
        <f t="shared" si="24"/>
        <v>0</v>
      </c>
      <c r="BF210" s="169">
        <f t="shared" si="25"/>
        <v>0</v>
      </c>
      <c r="BG210" s="169">
        <f t="shared" si="26"/>
        <v>0</v>
      </c>
      <c r="BH210" s="169">
        <f t="shared" si="27"/>
        <v>0</v>
      </c>
      <c r="BI210" s="169">
        <f t="shared" si="28"/>
        <v>0</v>
      </c>
      <c r="BJ210" s="18" t="s">
        <v>88</v>
      </c>
      <c r="BK210" s="170">
        <f t="shared" si="29"/>
        <v>0</v>
      </c>
      <c r="BL210" s="18" t="s">
        <v>249</v>
      </c>
      <c r="BM210" s="168" t="s">
        <v>1463</v>
      </c>
    </row>
    <row r="211" spans="1:65" s="2" customFormat="1" ht="16.5" customHeight="1">
      <c r="A211" s="33"/>
      <c r="B211" s="156"/>
      <c r="C211" s="180" t="s">
        <v>568</v>
      </c>
      <c r="D211" s="180" t="s">
        <v>200</v>
      </c>
      <c r="E211" s="181" t="s">
        <v>1876</v>
      </c>
      <c r="F211" s="182" t="s">
        <v>1877</v>
      </c>
      <c r="G211" s="183" t="s">
        <v>221</v>
      </c>
      <c r="H211" s="184">
        <v>6</v>
      </c>
      <c r="I211" s="185"/>
      <c r="J211" s="184">
        <f t="shared" si="20"/>
        <v>0</v>
      </c>
      <c r="K211" s="186"/>
      <c r="L211" s="187"/>
      <c r="M211" s="188" t="s">
        <v>1</v>
      </c>
      <c r="N211" s="189" t="s">
        <v>42</v>
      </c>
      <c r="O211" s="62"/>
      <c r="P211" s="166">
        <f t="shared" si="21"/>
        <v>0</v>
      </c>
      <c r="Q211" s="166">
        <v>0</v>
      </c>
      <c r="R211" s="166">
        <f t="shared" si="22"/>
        <v>0</v>
      </c>
      <c r="S211" s="166">
        <v>0</v>
      </c>
      <c r="T211" s="167">
        <f t="shared" si="2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8" t="s">
        <v>408</v>
      </c>
      <c r="AT211" s="168" t="s">
        <v>200</v>
      </c>
      <c r="AU211" s="168" t="s">
        <v>88</v>
      </c>
      <c r="AY211" s="18" t="s">
        <v>166</v>
      </c>
      <c r="BE211" s="169">
        <f t="shared" si="24"/>
        <v>0</v>
      </c>
      <c r="BF211" s="169">
        <f t="shared" si="25"/>
        <v>0</v>
      </c>
      <c r="BG211" s="169">
        <f t="shared" si="26"/>
        <v>0</v>
      </c>
      <c r="BH211" s="169">
        <f t="shared" si="27"/>
        <v>0</v>
      </c>
      <c r="BI211" s="169">
        <f t="shared" si="28"/>
        <v>0</v>
      </c>
      <c r="BJ211" s="18" t="s">
        <v>88</v>
      </c>
      <c r="BK211" s="170">
        <f t="shared" si="29"/>
        <v>0</v>
      </c>
      <c r="BL211" s="18" t="s">
        <v>249</v>
      </c>
      <c r="BM211" s="168" t="s">
        <v>1475</v>
      </c>
    </row>
    <row r="212" spans="1:65" s="2" customFormat="1" ht="16.5" customHeight="1">
      <c r="A212" s="33"/>
      <c r="B212" s="156"/>
      <c r="C212" s="157" t="s">
        <v>572</v>
      </c>
      <c r="D212" s="157" t="s">
        <v>168</v>
      </c>
      <c r="E212" s="158" t="s">
        <v>1878</v>
      </c>
      <c r="F212" s="159" t="s">
        <v>1879</v>
      </c>
      <c r="G212" s="160" t="s">
        <v>221</v>
      </c>
      <c r="H212" s="161">
        <v>1</v>
      </c>
      <c r="I212" s="162"/>
      <c r="J212" s="161">
        <f t="shared" si="20"/>
        <v>0</v>
      </c>
      <c r="K212" s="163"/>
      <c r="L212" s="34"/>
      <c r="M212" s="164" t="s">
        <v>1</v>
      </c>
      <c r="N212" s="165" t="s">
        <v>42</v>
      </c>
      <c r="O212" s="62"/>
      <c r="P212" s="166">
        <f t="shared" si="21"/>
        <v>0</v>
      </c>
      <c r="Q212" s="166">
        <v>0</v>
      </c>
      <c r="R212" s="166">
        <f t="shared" si="22"/>
        <v>0</v>
      </c>
      <c r="S212" s="166">
        <v>0</v>
      </c>
      <c r="T212" s="167">
        <f t="shared" si="2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8" t="s">
        <v>249</v>
      </c>
      <c r="AT212" s="168" t="s">
        <v>168</v>
      </c>
      <c r="AU212" s="168" t="s">
        <v>88</v>
      </c>
      <c r="AY212" s="18" t="s">
        <v>166</v>
      </c>
      <c r="BE212" s="169">
        <f t="shared" si="24"/>
        <v>0</v>
      </c>
      <c r="BF212" s="169">
        <f t="shared" si="25"/>
        <v>0</v>
      </c>
      <c r="BG212" s="169">
        <f t="shared" si="26"/>
        <v>0</v>
      </c>
      <c r="BH212" s="169">
        <f t="shared" si="27"/>
        <v>0</v>
      </c>
      <c r="BI212" s="169">
        <f t="shared" si="28"/>
        <v>0</v>
      </c>
      <c r="BJ212" s="18" t="s">
        <v>88</v>
      </c>
      <c r="BK212" s="170">
        <f t="shared" si="29"/>
        <v>0</v>
      </c>
      <c r="BL212" s="18" t="s">
        <v>249</v>
      </c>
      <c r="BM212" s="168" t="s">
        <v>1486</v>
      </c>
    </row>
    <row r="213" spans="1:65" s="2" customFormat="1" ht="16.5" customHeight="1">
      <c r="A213" s="33"/>
      <c r="B213" s="156"/>
      <c r="C213" s="180" t="s">
        <v>577</v>
      </c>
      <c r="D213" s="180" t="s">
        <v>200</v>
      </c>
      <c r="E213" s="181" t="s">
        <v>1880</v>
      </c>
      <c r="F213" s="182" t="s">
        <v>1881</v>
      </c>
      <c r="G213" s="183" t="s">
        <v>221</v>
      </c>
      <c r="H213" s="184">
        <v>1</v>
      </c>
      <c r="I213" s="185"/>
      <c r="J213" s="184">
        <f t="shared" si="20"/>
        <v>0</v>
      </c>
      <c r="K213" s="186"/>
      <c r="L213" s="187"/>
      <c r="M213" s="188" t="s">
        <v>1</v>
      </c>
      <c r="N213" s="189" t="s">
        <v>42</v>
      </c>
      <c r="O213" s="62"/>
      <c r="P213" s="166">
        <f t="shared" si="21"/>
        <v>0</v>
      </c>
      <c r="Q213" s="166">
        <v>0</v>
      </c>
      <c r="R213" s="166">
        <f t="shared" si="22"/>
        <v>0</v>
      </c>
      <c r="S213" s="166">
        <v>0</v>
      </c>
      <c r="T213" s="167">
        <f t="shared" si="2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8" t="s">
        <v>408</v>
      </c>
      <c r="AT213" s="168" t="s">
        <v>200</v>
      </c>
      <c r="AU213" s="168" t="s">
        <v>88</v>
      </c>
      <c r="AY213" s="18" t="s">
        <v>166</v>
      </c>
      <c r="BE213" s="169">
        <f t="shared" si="24"/>
        <v>0</v>
      </c>
      <c r="BF213" s="169">
        <f t="shared" si="25"/>
        <v>0</v>
      </c>
      <c r="BG213" s="169">
        <f t="shared" si="26"/>
        <v>0</v>
      </c>
      <c r="BH213" s="169">
        <f t="shared" si="27"/>
        <v>0</v>
      </c>
      <c r="BI213" s="169">
        <f t="shared" si="28"/>
        <v>0</v>
      </c>
      <c r="BJ213" s="18" t="s">
        <v>88</v>
      </c>
      <c r="BK213" s="170">
        <f t="shared" si="29"/>
        <v>0</v>
      </c>
      <c r="BL213" s="18" t="s">
        <v>249</v>
      </c>
      <c r="BM213" s="168" t="s">
        <v>1505</v>
      </c>
    </row>
    <row r="214" spans="1:65" s="2" customFormat="1" ht="16.5" customHeight="1">
      <c r="A214" s="33"/>
      <c r="B214" s="156"/>
      <c r="C214" s="157" t="s">
        <v>581</v>
      </c>
      <c r="D214" s="157" t="s">
        <v>168</v>
      </c>
      <c r="E214" s="158" t="s">
        <v>1882</v>
      </c>
      <c r="F214" s="159" t="s">
        <v>1883</v>
      </c>
      <c r="G214" s="160" t="s">
        <v>221</v>
      </c>
      <c r="H214" s="161">
        <v>1</v>
      </c>
      <c r="I214" s="162"/>
      <c r="J214" s="161">
        <f t="shared" si="20"/>
        <v>0</v>
      </c>
      <c r="K214" s="163"/>
      <c r="L214" s="34"/>
      <c r="M214" s="164" t="s">
        <v>1</v>
      </c>
      <c r="N214" s="165" t="s">
        <v>42</v>
      </c>
      <c r="O214" s="62"/>
      <c r="P214" s="166">
        <f t="shared" si="21"/>
        <v>0</v>
      </c>
      <c r="Q214" s="166">
        <v>0</v>
      </c>
      <c r="R214" s="166">
        <f t="shared" si="22"/>
        <v>0</v>
      </c>
      <c r="S214" s="166">
        <v>0</v>
      </c>
      <c r="T214" s="167">
        <f t="shared" si="2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8" t="s">
        <v>249</v>
      </c>
      <c r="AT214" s="168" t="s">
        <v>168</v>
      </c>
      <c r="AU214" s="168" t="s">
        <v>88</v>
      </c>
      <c r="AY214" s="18" t="s">
        <v>166</v>
      </c>
      <c r="BE214" s="169">
        <f t="shared" si="24"/>
        <v>0</v>
      </c>
      <c r="BF214" s="169">
        <f t="shared" si="25"/>
        <v>0</v>
      </c>
      <c r="BG214" s="169">
        <f t="shared" si="26"/>
        <v>0</v>
      </c>
      <c r="BH214" s="169">
        <f t="shared" si="27"/>
        <v>0</v>
      </c>
      <c r="BI214" s="169">
        <f t="shared" si="28"/>
        <v>0</v>
      </c>
      <c r="BJ214" s="18" t="s">
        <v>88</v>
      </c>
      <c r="BK214" s="170">
        <f t="shared" si="29"/>
        <v>0</v>
      </c>
      <c r="BL214" s="18" t="s">
        <v>249</v>
      </c>
      <c r="BM214" s="168" t="s">
        <v>1524</v>
      </c>
    </row>
    <row r="215" spans="1:65" s="2" customFormat="1" ht="16.5" customHeight="1">
      <c r="A215" s="33"/>
      <c r="B215" s="156"/>
      <c r="C215" s="180" t="s">
        <v>587</v>
      </c>
      <c r="D215" s="180" t="s">
        <v>200</v>
      </c>
      <c r="E215" s="181" t="s">
        <v>1884</v>
      </c>
      <c r="F215" s="182" t="s">
        <v>1885</v>
      </c>
      <c r="G215" s="183" t="s">
        <v>221</v>
      </c>
      <c r="H215" s="184">
        <v>1</v>
      </c>
      <c r="I215" s="185"/>
      <c r="J215" s="184">
        <f t="shared" si="20"/>
        <v>0</v>
      </c>
      <c r="K215" s="186"/>
      <c r="L215" s="187"/>
      <c r="M215" s="188" t="s">
        <v>1</v>
      </c>
      <c r="N215" s="189" t="s">
        <v>42</v>
      </c>
      <c r="O215" s="62"/>
      <c r="P215" s="166">
        <f t="shared" si="21"/>
        <v>0</v>
      </c>
      <c r="Q215" s="166">
        <v>0</v>
      </c>
      <c r="R215" s="166">
        <f t="shared" si="22"/>
        <v>0</v>
      </c>
      <c r="S215" s="166">
        <v>0</v>
      </c>
      <c r="T215" s="167">
        <f t="shared" si="2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8" t="s">
        <v>408</v>
      </c>
      <c r="AT215" s="168" t="s">
        <v>200</v>
      </c>
      <c r="AU215" s="168" t="s">
        <v>88</v>
      </c>
      <c r="AY215" s="18" t="s">
        <v>166</v>
      </c>
      <c r="BE215" s="169">
        <f t="shared" si="24"/>
        <v>0</v>
      </c>
      <c r="BF215" s="169">
        <f t="shared" si="25"/>
        <v>0</v>
      </c>
      <c r="BG215" s="169">
        <f t="shared" si="26"/>
        <v>0</v>
      </c>
      <c r="BH215" s="169">
        <f t="shared" si="27"/>
        <v>0</v>
      </c>
      <c r="BI215" s="169">
        <f t="shared" si="28"/>
        <v>0</v>
      </c>
      <c r="BJ215" s="18" t="s">
        <v>88</v>
      </c>
      <c r="BK215" s="170">
        <f t="shared" si="29"/>
        <v>0</v>
      </c>
      <c r="BL215" s="18" t="s">
        <v>249</v>
      </c>
      <c r="BM215" s="168" t="s">
        <v>1532</v>
      </c>
    </row>
    <row r="216" spans="1:65" s="2" customFormat="1" ht="16.5" customHeight="1">
      <c r="A216" s="33"/>
      <c r="B216" s="156"/>
      <c r="C216" s="157" t="s">
        <v>593</v>
      </c>
      <c r="D216" s="157" t="s">
        <v>168</v>
      </c>
      <c r="E216" s="158" t="s">
        <v>1886</v>
      </c>
      <c r="F216" s="159" t="s">
        <v>1887</v>
      </c>
      <c r="G216" s="160" t="s">
        <v>221</v>
      </c>
      <c r="H216" s="161">
        <v>1</v>
      </c>
      <c r="I216" s="162"/>
      <c r="J216" s="161">
        <f t="shared" si="20"/>
        <v>0</v>
      </c>
      <c r="K216" s="163"/>
      <c r="L216" s="34"/>
      <c r="M216" s="164" t="s">
        <v>1</v>
      </c>
      <c r="N216" s="165" t="s">
        <v>42</v>
      </c>
      <c r="O216" s="62"/>
      <c r="P216" s="166">
        <f t="shared" si="21"/>
        <v>0</v>
      </c>
      <c r="Q216" s="166">
        <v>0</v>
      </c>
      <c r="R216" s="166">
        <f t="shared" si="22"/>
        <v>0</v>
      </c>
      <c r="S216" s="166">
        <v>0</v>
      </c>
      <c r="T216" s="167">
        <f t="shared" si="2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8" t="s">
        <v>249</v>
      </c>
      <c r="AT216" s="168" t="s">
        <v>168</v>
      </c>
      <c r="AU216" s="168" t="s">
        <v>88</v>
      </c>
      <c r="AY216" s="18" t="s">
        <v>166</v>
      </c>
      <c r="BE216" s="169">
        <f t="shared" si="24"/>
        <v>0</v>
      </c>
      <c r="BF216" s="169">
        <f t="shared" si="25"/>
        <v>0</v>
      </c>
      <c r="BG216" s="169">
        <f t="shared" si="26"/>
        <v>0</v>
      </c>
      <c r="BH216" s="169">
        <f t="shared" si="27"/>
        <v>0</v>
      </c>
      <c r="BI216" s="169">
        <f t="shared" si="28"/>
        <v>0</v>
      </c>
      <c r="BJ216" s="18" t="s">
        <v>88</v>
      </c>
      <c r="BK216" s="170">
        <f t="shared" si="29"/>
        <v>0</v>
      </c>
      <c r="BL216" s="18" t="s">
        <v>249</v>
      </c>
      <c r="BM216" s="168" t="s">
        <v>1538</v>
      </c>
    </row>
    <row r="217" spans="1:65" s="2" customFormat="1" ht="16.5" customHeight="1">
      <c r="A217" s="33"/>
      <c r="B217" s="156"/>
      <c r="C217" s="180" t="s">
        <v>606</v>
      </c>
      <c r="D217" s="180" t="s">
        <v>200</v>
      </c>
      <c r="E217" s="181" t="s">
        <v>1888</v>
      </c>
      <c r="F217" s="182" t="s">
        <v>1889</v>
      </c>
      <c r="G217" s="183" t="s">
        <v>221</v>
      </c>
      <c r="H217" s="184">
        <v>1</v>
      </c>
      <c r="I217" s="185"/>
      <c r="J217" s="184">
        <f t="shared" si="20"/>
        <v>0</v>
      </c>
      <c r="K217" s="186"/>
      <c r="L217" s="187"/>
      <c r="M217" s="188" t="s">
        <v>1</v>
      </c>
      <c r="N217" s="189" t="s">
        <v>42</v>
      </c>
      <c r="O217" s="62"/>
      <c r="P217" s="166">
        <f t="shared" si="21"/>
        <v>0</v>
      </c>
      <c r="Q217" s="166">
        <v>0</v>
      </c>
      <c r="R217" s="166">
        <f t="shared" si="22"/>
        <v>0</v>
      </c>
      <c r="S217" s="166">
        <v>0</v>
      </c>
      <c r="T217" s="167">
        <f t="shared" si="2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8" t="s">
        <v>408</v>
      </c>
      <c r="AT217" s="168" t="s">
        <v>200</v>
      </c>
      <c r="AU217" s="168" t="s">
        <v>88</v>
      </c>
      <c r="AY217" s="18" t="s">
        <v>166</v>
      </c>
      <c r="BE217" s="169">
        <f t="shared" si="24"/>
        <v>0</v>
      </c>
      <c r="BF217" s="169">
        <f t="shared" si="25"/>
        <v>0</v>
      </c>
      <c r="BG217" s="169">
        <f t="shared" si="26"/>
        <v>0</v>
      </c>
      <c r="BH217" s="169">
        <f t="shared" si="27"/>
        <v>0</v>
      </c>
      <c r="BI217" s="169">
        <f t="shared" si="28"/>
        <v>0</v>
      </c>
      <c r="BJ217" s="18" t="s">
        <v>88</v>
      </c>
      <c r="BK217" s="170">
        <f t="shared" si="29"/>
        <v>0</v>
      </c>
      <c r="BL217" s="18" t="s">
        <v>249</v>
      </c>
      <c r="BM217" s="168" t="s">
        <v>1556</v>
      </c>
    </row>
    <row r="218" spans="1:65" s="2" customFormat="1" ht="24.2" customHeight="1">
      <c r="A218" s="33"/>
      <c r="B218" s="156"/>
      <c r="C218" s="157" t="s">
        <v>611</v>
      </c>
      <c r="D218" s="157" t="s">
        <v>168</v>
      </c>
      <c r="E218" s="158" t="s">
        <v>1890</v>
      </c>
      <c r="F218" s="159" t="s">
        <v>1891</v>
      </c>
      <c r="G218" s="160" t="s">
        <v>221</v>
      </c>
      <c r="H218" s="161">
        <v>1</v>
      </c>
      <c r="I218" s="162"/>
      <c r="J218" s="161">
        <f t="shared" si="20"/>
        <v>0</v>
      </c>
      <c r="K218" s="163"/>
      <c r="L218" s="34"/>
      <c r="M218" s="164" t="s">
        <v>1</v>
      </c>
      <c r="N218" s="165" t="s">
        <v>42</v>
      </c>
      <c r="O218" s="62"/>
      <c r="P218" s="166">
        <f t="shared" si="21"/>
        <v>0</v>
      </c>
      <c r="Q218" s="166">
        <v>0</v>
      </c>
      <c r="R218" s="166">
        <f t="shared" si="22"/>
        <v>0</v>
      </c>
      <c r="S218" s="166">
        <v>0</v>
      </c>
      <c r="T218" s="167">
        <f t="shared" si="2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8" t="s">
        <v>249</v>
      </c>
      <c r="AT218" s="168" t="s">
        <v>168</v>
      </c>
      <c r="AU218" s="168" t="s">
        <v>88</v>
      </c>
      <c r="AY218" s="18" t="s">
        <v>166</v>
      </c>
      <c r="BE218" s="169">
        <f t="shared" si="24"/>
        <v>0</v>
      </c>
      <c r="BF218" s="169">
        <f t="shared" si="25"/>
        <v>0</v>
      </c>
      <c r="BG218" s="169">
        <f t="shared" si="26"/>
        <v>0</v>
      </c>
      <c r="BH218" s="169">
        <f t="shared" si="27"/>
        <v>0</v>
      </c>
      <c r="BI218" s="169">
        <f t="shared" si="28"/>
        <v>0</v>
      </c>
      <c r="BJ218" s="18" t="s">
        <v>88</v>
      </c>
      <c r="BK218" s="170">
        <f t="shared" si="29"/>
        <v>0</v>
      </c>
      <c r="BL218" s="18" t="s">
        <v>249</v>
      </c>
      <c r="BM218" s="168" t="s">
        <v>1892</v>
      </c>
    </row>
    <row r="219" spans="1:65" s="2" customFormat="1" ht="24.2" customHeight="1">
      <c r="A219" s="33"/>
      <c r="B219" s="156"/>
      <c r="C219" s="180" t="s">
        <v>616</v>
      </c>
      <c r="D219" s="180" t="s">
        <v>200</v>
      </c>
      <c r="E219" s="181" t="s">
        <v>1893</v>
      </c>
      <c r="F219" s="182" t="s">
        <v>1894</v>
      </c>
      <c r="G219" s="183" t="s">
        <v>221</v>
      </c>
      <c r="H219" s="184">
        <v>1</v>
      </c>
      <c r="I219" s="185"/>
      <c r="J219" s="184">
        <f t="shared" si="20"/>
        <v>0</v>
      </c>
      <c r="K219" s="186"/>
      <c r="L219" s="187"/>
      <c r="M219" s="188" t="s">
        <v>1</v>
      </c>
      <c r="N219" s="189" t="s">
        <v>42</v>
      </c>
      <c r="O219" s="62"/>
      <c r="P219" s="166">
        <f t="shared" si="21"/>
        <v>0</v>
      </c>
      <c r="Q219" s="166">
        <v>0</v>
      </c>
      <c r="R219" s="166">
        <f t="shared" si="22"/>
        <v>0</v>
      </c>
      <c r="S219" s="166">
        <v>0</v>
      </c>
      <c r="T219" s="167">
        <f t="shared" si="2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8" t="s">
        <v>408</v>
      </c>
      <c r="AT219" s="168" t="s">
        <v>200</v>
      </c>
      <c r="AU219" s="168" t="s">
        <v>88</v>
      </c>
      <c r="AY219" s="18" t="s">
        <v>166</v>
      </c>
      <c r="BE219" s="169">
        <f t="shared" si="24"/>
        <v>0</v>
      </c>
      <c r="BF219" s="169">
        <f t="shared" si="25"/>
        <v>0</v>
      </c>
      <c r="BG219" s="169">
        <f t="shared" si="26"/>
        <v>0</v>
      </c>
      <c r="BH219" s="169">
        <f t="shared" si="27"/>
        <v>0</v>
      </c>
      <c r="BI219" s="169">
        <f t="shared" si="28"/>
        <v>0</v>
      </c>
      <c r="BJ219" s="18" t="s">
        <v>88</v>
      </c>
      <c r="BK219" s="170">
        <f t="shared" si="29"/>
        <v>0</v>
      </c>
      <c r="BL219" s="18" t="s">
        <v>249</v>
      </c>
      <c r="BM219" s="168" t="s">
        <v>1895</v>
      </c>
    </row>
    <row r="220" spans="1:65" s="2" customFormat="1" ht="24.2" customHeight="1">
      <c r="A220" s="33"/>
      <c r="B220" s="156"/>
      <c r="C220" s="157" t="s">
        <v>627</v>
      </c>
      <c r="D220" s="157" t="s">
        <v>168</v>
      </c>
      <c r="E220" s="158" t="s">
        <v>1896</v>
      </c>
      <c r="F220" s="159" t="s">
        <v>1897</v>
      </c>
      <c r="G220" s="160" t="s">
        <v>221</v>
      </c>
      <c r="H220" s="161">
        <v>2</v>
      </c>
      <c r="I220" s="162"/>
      <c r="J220" s="161">
        <f t="shared" si="20"/>
        <v>0</v>
      </c>
      <c r="K220" s="163"/>
      <c r="L220" s="34"/>
      <c r="M220" s="164" t="s">
        <v>1</v>
      </c>
      <c r="N220" s="165" t="s">
        <v>42</v>
      </c>
      <c r="O220" s="62"/>
      <c r="P220" s="166">
        <f t="shared" si="21"/>
        <v>0</v>
      </c>
      <c r="Q220" s="166">
        <v>0</v>
      </c>
      <c r="R220" s="166">
        <f t="shared" si="22"/>
        <v>0</v>
      </c>
      <c r="S220" s="166">
        <v>0</v>
      </c>
      <c r="T220" s="167">
        <f t="shared" si="2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8" t="s">
        <v>249</v>
      </c>
      <c r="AT220" s="168" t="s">
        <v>168</v>
      </c>
      <c r="AU220" s="168" t="s">
        <v>88</v>
      </c>
      <c r="AY220" s="18" t="s">
        <v>166</v>
      </c>
      <c r="BE220" s="169">
        <f t="shared" si="24"/>
        <v>0</v>
      </c>
      <c r="BF220" s="169">
        <f t="shared" si="25"/>
        <v>0</v>
      </c>
      <c r="BG220" s="169">
        <f t="shared" si="26"/>
        <v>0</v>
      </c>
      <c r="BH220" s="169">
        <f t="shared" si="27"/>
        <v>0</v>
      </c>
      <c r="BI220" s="169">
        <f t="shared" si="28"/>
        <v>0</v>
      </c>
      <c r="BJ220" s="18" t="s">
        <v>88</v>
      </c>
      <c r="BK220" s="170">
        <f t="shared" si="29"/>
        <v>0</v>
      </c>
      <c r="BL220" s="18" t="s">
        <v>249</v>
      </c>
      <c r="BM220" s="168" t="s">
        <v>1898</v>
      </c>
    </row>
    <row r="221" spans="1:65" s="2" customFormat="1" ht="24.2" customHeight="1">
      <c r="A221" s="33"/>
      <c r="B221" s="156"/>
      <c r="C221" s="180" t="s">
        <v>634</v>
      </c>
      <c r="D221" s="180" t="s">
        <v>200</v>
      </c>
      <c r="E221" s="181" t="s">
        <v>1899</v>
      </c>
      <c r="F221" s="182" t="s">
        <v>1900</v>
      </c>
      <c r="G221" s="183" t="s">
        <v>221</v>
      </c>
      <c r="H221" s="184">
        <v>2</v>
      </c>
      <c r="I221" s="185"/>
      <c r="J221" s="184">
        <f t="shared" si="20"/>
        <v>0</v>
      </c>
      <c r="K221" s="186"/>
      <c r="L221" s="187"/>
      <c r="M221" s="188" t="s">
        <v>1</v>
      </c>
      <c r="N221" s="189" t="s">
        <v>42</v>
      </c>
      <c r="O221" s="62"/>
      <c r="P221" s="166">
        <f t="shared" si="21"/>
        <v>0</v>
      </c>
      <c r="Q221" s="166">
        <v>0</v>
      </c>
      <c r="R221" s="166">
        <f t="shared" si="22"/>
        <v>0</v>
      </c>
      <c r="S221" s="166">
        <v>0</v>
      </c>
      <c r="T221" s="167">
        <f t="shared" si="2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8" t="s">
        <v>408</v>
      </c>
      <c r="AT221" s="168" t="s">
        <v>200</v>
      </c>
      <c r="AU221" s="168" t="s">
        <v>88</v>
      </c>
      <c r="AY221" s="18" t="s">
        <v>166</v>
      </c>
      <c r="BE221" s="169">
        <f t="shared" si="24"/>
        <v>0</v>
      </c>
      <c r="BF221" s="169">
        <f t="shared" si="25"/>
        <v>0</v>
      </c>
      <c r="BG221" s="169">
        <f t="shared" si="26"/>
        <v>0</v>
      </c>
      <c r="BH221" s="169">
        <f t="shared" si="27"/>
        <v>0</v>
      </c>
      <c r="BI221" s="169">
        <f t="shared" si="28"/>
        <v>0</v>
      </c>
      <c r="BJ221" s="18" t="s">
        <v>88</v>
      </c>
      <c r="BK221" s="170">
        <f t="shared" si="29"/>
        <v>0</v>
      </c>
      <c r="BL221" s="18" t="s">
        <v>249</v>
      </c>
      <c r="BM221" s="168" t="s">
        <v>1901</v>
      </c>
    </row>
    <row r="222" spans="1:65" s="2" customFormat="1" ht="24.2" customHeight="1">
      <c r="A222" s="33"/>
      <c r="B222" s="156"/>
      <c r="C222" s="157" t="s">
        <v>630</v>
      </c>
      <c r="D222" s="157" t="s">
        <v>168</v>
      </c>
      <c r="E222" s="158" t="s">
        <v>1902</v>
      </c>
      <c r="F222" s="159" t="s">
        <v>1903</v>
      </c>
      <c r="G222" s="160" t="s">
        <v>221</v>
      </c>
      <c r="H222" s="161">
        <v>1</v>
      </c>
      <c r="I222" s="162"/>
      <c r="J222" s="161">
        <f t="shared" si="20"/>
        <v>0</v>
      </c>
      <c r="K222" s="163"/>
      <c r="L222" s="34"/>
      <c r="M222" s="164" t="s">
        <v>1</v>
      </c>
      <c r="N222" s="165" t="s">
        <v>42</v>
      </c>
      <c r="O222" s="62"/>
      <c r="P222" s="166">
        <f t="shared" si="21"/>
        <v>0</v>
      </c>
      <c r="Q222" s="166">
        <v>0</v>
      </c>
      <c r="R222" s="166">
        <f t="shared" si="22"/>
        <v>0</v>
      </c>
      <c r="S222" s="166">
        <v>0</v>
      </c>
      <c r="T222" s="167">
        <f t="shared" si="2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8" t="s">
        <v>249</v>
      </c>
      <c r="AT222" s="168" t="s">
        <v>168</v>
      </c>
      <c r="AU222" s="168" t="s">
        <v>88</v>
      </c>
      <c r="AY222" s="18" t="s">
        <v>166</v>
      </c>
      <c r="BE222" s="169">
        <f t="shared" si="24"/>
        <v>0</v>
      </c>
      <c r="BF222" s="169">
        <f t="shared" si="25"/>
        <v>0</v>
      </c>
      <c r="BG222" s="169">
        <f t="shared" si="26"/>
        <v>0</v>
      </c>
      <c r="BH222" s="169">
        <f t="shared" si="27"/>
        <v>0</v>
      </c>
      <c r="BI222" s="169">
        <f t="shared" si="28"/>
        <v>0</v>
      </c>
      <c r="BJ222" s="18" t="s">
        <v>88</v>
      </c>
      <c r="BK222" s="170">
        <f t="shared" si="29"/>
        <v>0</v>
      </c>
      <c r="BL222" s="18" t="s">
        <v>249</v>
      </c>
      <c r="BM222" s="168" t="s">
        <v>637</v>
      </c>
    </row>
    <row r="223" spans="1:65" s="2" customFormat="1" ht="16.5" customHeight="1">
      <c r="A223" s="33"/>
      <c r="B223" s="156"/>
      <c r="C223" s="180" t="s">
        <v>620</v>
      </c>
      <c r="D223" s="180" t="s">
        <v>200</v>
      </c>
      <c r="E223" s="181" t="s">
        <v>1904</v>
      </c>
      <c r="F223" s="182" t="s">
        <v>1905</v>
      </c>
      <c r="G223" s="183" t="s">
        <v>221</v>
      </c>
      <c r="H223" s="184">
        <v>1</v>
      </c>
      <c r="I223" s="185"/>
      <c r="J223" s="184">
        <f t="shared" si="20"/>
        <v>0</v>
      </c>
      <c r="K223" s="186"/>
      <c r="L223" s="187"/>
      <c r="M223" s="188" t="s">
        <v>1</v>
      </c>
      <c r="N223" s="189" t="s">
        <v>42</v>
      </c>
      <c r="O223" s="62"/>
      <c r="P223" s="166">
        <f t="shared" si="21"/>
        <v>0</v>
      </c>
      <c r="Q223" s="166">
        <v>0</v>
      </c>
      <c r="R223" s="166">
        <f t="shared" si="22"/>
        <v>0</v>
      </c>
      <c r="S223" s="166">
        <v>0</v>
      </c>
      <c r="T223" s="167">
        <f t="shared" si="2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8" t="s">
        <v>408</v>
      </c>
      <c r="AT223" s="168" t="s">
        <v>200</v>
      </c>
      <c r="AU223" s="168" t="s">
        <v>88</v>
      </c>
      <c r="AY223" s="18" t="s">
        <v>166</v>
      </c>
      <c r="BE223" s="169">
        <f t="shared" si="24"/>
        <v>0</v>
      </c>
      <c r="BF223" s="169">
        <f t="shared" si="25"/>
        <v>0</v>
      </c>
      <c r="BG223" s="169">
        <f t="shared" si="26"/>
        <v>0</v>
      </c>
      <c r="BH223" s="169">
        <f t="shared" si="27"/>
        <v>0</v>
      </c>
      <c r="BI223" s="169">
        <f t="shared" si="28"/>
        <v>0</v>
      </c>
      <c r="BJ223" s="18" t="s">
        <v>88</v>
      </c>
      <c r="BK223" s="170">
        <f t="shared" si="29"/>
        <v>0</v>
      </c>
      <c r="BL223" s="18" t="s">
        <v>249</v>
      </c>
      <c r="BM223" s="168" t="s">
        <v>1906</v>
      </c>
    </row>
    <row r="224" spans="1:65" s="2" customFormat="1" ht="21.75" customHeight="1">
      <c r="A224" s="33"/>
      <c r="B224" s="156"/>
      <c r="C224" s="157" t="s">
        <v>288</v>
      </c>
      <c r="D224" s="157" t="s">
        <v>168</v>
      </c>
      <c r="E224" s="158" t="s">
        <v>1907</v>
      </c>
      <c r="F224" s="159" t="s">
        <v>1908</v>
      </c>
      <c r="G224" s="160" t="s">
        <v>477</v>
      </c>
      <c r="H224" s="162"/>
      <c r="I224" s="162"/>
      <c r="J224" s="161">
        <f t="shared" si="20"/>
        <v>0</v>
      </c>
      <c r="K224" s="163"/>
      <c r="L224" s="34"/>
      <c r="M224" s="164" t="s">
        <v>1</v>
      </c>
      <c r="N224" s="165" t="s">
        <v>42</v>
      </c>
      <c r="O224" s="62"/>
      <c r="P224" s="166">
        <f t="shared" si="21"/>
        <v>0</v>
      </c>
      <c r="Q224" s="166">
        <v>0</v>
      </c>
      <c r="R224" s="166">
        <f t="shared" si="22"/>
        <v>0</v>
      </c>
      <c r="S224" s="166">
        <v>0</v>
      </c>
      <c r="T224" s="167">
        <f t="shared" si="2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8" t="s">
        <v>249</v>
      </c>
      <c r="AT224" s="168" t="s">
        <v>168</v>
      </c>
      <c r="AU224" s="168" t="s">
        <v>88</v>
      </c>
      <c r="AY224" s="18" t="s">
        <v>166</v>
      </c>
      <c r="BE224" s="169">
        <f t="shared" si="24"/>
        <v>0</v>
      </c>
      <c r="BF224" s="169">
        <f t="shared" si="25"/>
        <v>0</v>
      </c>
      <c r="BG224" s="169">
        <f t="shared" si="26"/>
        <v>0</v>
      </c>
      <c r="BH224" s="169">
        <f t="shared" si="27"/>
        <v>0</v>
      </c>
      <c r="BI224" s="169">
        <f t="shared" si="28"/>
        <v>0</v>
      </c>
      <c r="BJ224" s="18" t="s">
        <v>88</v>
      </c>
      <c r="BK224" s="170">
        <f t="shared" si="29"/>
        <v>0</v>
      </c>
      <c r="BL224" s="18" t="s">
        <v>249</v>
      </c>
      <c r="BM224" s="168" t="s">
        <v>1909</v>
      </c>
    </row>
    <row r="225" spans="1:65" s="12" customFormat="1" ht="22.9" customHeight="1">
      <c r="B225" s="143"/>
      <c r="D225" s="144" t="s">
        <v>75</v>
      </c>
      <c r="E225" s="154" t="s">
        <v>1910</v>
      </c>
      <c r="F225" s="154" t="s">
        <v>1911</v>
      </c>
      <c r="I225" s="146"/>
      <c r="J225" s="155">
        <f>BK225</f>
        <v>0</v>
      </c>
      <c r="L225" s="143"/>
      <c r="M225" s="148"/>
      <c r="N225" s="149"/>
      <c r="O225" s="149"/>
      <c r="P225" s="150">
        <f>SUM(P226:P269)</f>
        <v>0</v>
      </c>
      <c r="Q225" s="149"/>
      <c r="R225" s="150">
        <f>SUM(R226:R269)</f>
        <v>0</v>
      </c>
      <c r="S225" s="149"/>
      <c r="T225" s="151">
        <f>SUM(T226:T269)</f>
        <v>0</v>
      </c>
      <c r="AR225" s="144" t="s">
        <v>88</v>
      </c>
      <c r="AT225" s="152" t="s">
        <v>75</v>
      </c>
      <c r="AU225" s="152" t="s">
        <v>83</v>
      </c>
      <c r="AY225" s="144" t="s">
        <v>166</v>
      </c>
      <c r="BK225" s="153">
        <f>SUM(BK226:BK269)</f>
        <v>0</v>
      </c>
    </row>
    <row r="226" spans="1:65" s="2" customFormat="1" ht="24.2" customHeight="1">
      <c r="A226" s="33"/>
      <c r="B226" s="156"/>
      <c r="C226" s="157" t="s">
        <v>1274</v>
      </c>
      <c r="D226" s="157" t="s">
        <v>168</v>
      </c>
      <c r="E226" s="158" t="s">
        <v>1912</v>
      </c>
      <c r="F226" s="159" t="s">
        <v>1913</v>
      </c>
      <c r="G226" s="160" t="s">
        <v>221</v>
      </c>
      <c r="H226" s="161">
        <v>11</v>
      </c>
      <c r="I226" s="162"/>
      <c r="J226" s="161">
        <f t="shared" ref="J226:J236" si="30">ROUND(I226*H226,3)</f>
        <v>0</v>
      </c>
      <c r="K226" s="163"/>
      <c r="L226" s="34"/>
      <c r="M226" s="164" t="s">
        <v>1</v>
      </c>
      <c r="N226" s="165" t="s">
        <v>42</v>
      </c>
      <c r="O226" s="62"/>
      <c r="P226" s="166">
        <f t="shared" ref="P226:P236" si="31">O226*H226</f>
        <v>0</v>
      </c>
      <c r="Q226" s="166">
        <v>0</v>
      </c>
      <c r="R226" s="166">
        <f t="shared" ref="R226:R236" si="32">Q226*H226</f>
        <v>0</v>
      </c>
      <c r="S226" s="166">
        <v>0</v>
      </c>
      <c r="T226" s="167">
        <f t="shared" ref="T226:T236" si="33"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8" t="s">
        <v>249</v>
      </c>
      <c r="AT226" s="168" t="s">
        <v>168</v>
      </c>
      <c r="AU226" s="168" t="s">
        <v>88</v>
      </c>
      <c r="AY226" s="18" t="s">
        <v>166</v>
      </c>
      <c r="BE226" s="169">
        <f t="shared" ref="BE226:BE236" si="34">IF(N226="základná",J226,0)</f>
        <v>0</v>
      </c>
      <c r="BF226" s="169">
        <f t="shared" ref="BF226:BF236" si="35">IF(N226="znížená",J226,0)</f>
        <v>0</v>
      </c>
      <c r="BG226" s="169">
        <f t="shared" ref="BG226:BG236" si="36">IF(N226="zákl. prenesená",J226,0)</f>
        <v>0</v>
      </c>
      <c r="BH226" s="169">
        <f t="shared" ref="BH226:BH236" si="37">IF(N226="zníž. prenesená",J226,0)</f>
        <v>0</v>
      </c>
      <c r="BI226" s="169">
        <f t="shared" ref="BI226:BI236" si="38">IF(N226="nulová",J226,0)</f>
        <v>0</v>
      </c>
      <c r="BJ226" s="18" t="s">
        <v>88</v>
      </c>
      <c r="BK226" s="170">
        <f t="shared" ref="BK226:BK236" si="39">ROUND(I226*H226,3)</f>
        <v>0</v>
      </c>
      <c r="BL226" s="18" t="s">
        <v>249</v>
      </c>
      <c r="BM226" s="168" t="s">
        <v>1914</v>
      </c>
    </row>
    <row r="227" spans="1:65" s="2" customFormat="1" ht="24.2" customHeight="1">
      <c r="A227" s="33"/>
      <c r="B227" s="156"/>
      <c r="C227" s="157" t="s">
        <v>1278</v>
      </c>
      <c r="D227" s="157" t="s">
        <v>168</v>
      </c>
      <c r="E227" s="158" t="s">
        <v>1915</v>
      </c>
      <c r="F227" s="159" t="s">
        <v>1916</v>
      </c>
      <c r="G227" s="160" t="s">
        <v>221</v>
      </c>
      <c r="H227" s="161">
        <v>11</v>
      </c>
      <c r="I227" s="162"/>
      <c r="J227" s="161">
        <f t="shared" si="30"/>
        <v>0</v>
      </c>
      <c r="K227" s="163"/>
      <c r="L227" s="34"/>
      <c r="M227" s="164" t="s">
        <v>1</v>
      </c>
      <c r="N227" s="165" t="s">
        <v>42</v>
      </c>
      <c r="O227" s="62"/>
      <c r="P227" s="166">
        <f t="shared" si="31"/>
        <v>0</v>
      </c>
      <c r="Q227" s="166">
        <v>0</v>
      </c>
      <c r="R227" s="166">
        <f t="shared" si="32"/>
        <v>0</v>
      </c>
      <c r="S227" s="166">
        <v>0</v>
      </c>
      <c r="T227" s="167">
        <f t="shared" si="3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8" t="s">
        <v>249</v>
      </c>
      <c r="AT227" s="168" t="s">
        <v>168</v>
      </c>
      <c r="AU227" s="168" t="s">
        <v>88</v>
      </c>
      <c r="AY227" s="18" t="s">
        <v>166</v>
      </c>
      <c r="BE227" s="169">
        <f t="shared" si="34"/>
        <v>0</v>
      </c>
      <c r="BF227" s="169">
        <f t="shared" si="35"/>
        <v>0</v>
      </c>
      <c r="BG227" s="169">
        <f t="shared" si="36"/>
        <v>0</v>
      </c>
      <c r="BH227" s="169">
        <f t="shared" si="37"/>
        <v>0</v>
      </c>
      <c r="BI227" s="169">
        <f t="shared" si="38"/>
        <v>0</v>
      </c>
      <c r="BJ227" s="18" t="s">
        <v>88</v>
      </c>
      <c r="BK227" s="170">
        <f t="shared" si="39"/>
        <v>0</v>
      </c>
      <c r="BL227" s="18" t="s">
        <v>249</v>
      </c>
      <c r="BM227" s="168" t="s">
        <v>1917</v>
      </c>
    </row>
    <row r="228" spans="1:65" s="2" customFormat="1" ht="24.2" customHeight="1">
      <c r="A228" s="33"/>
      <c r="B228" s="156"/>
      <c r="C228" s="157" t="s">
        <v>1282</v>
      </c>
      <c r="D228" s="157" t="s">
        <v>168</v>
      </c>
      <c r="E228" s="158" t="s">
        <v>1918</v>
      </c>
      <c r="F228" s="159" t="s">
        <v>1919</v>
      </c>
      <c r="G228" s="160" t="s">
        <v>221</v>
      </c>
      <c r="H228" s="161">
        <v>5</v>
      </c>
      <c r="I228" s="162"/>
      <c r="J228" s="161">
        <f t="shared" si="30"/>
        <v>0</v>
      </c>
      <c r="K228" s="163"/>
      <c r="L228" s="34"/>
      <c r="M228" s="164" t="s">
        <v>1</v>
      </c>
      <c r="N228" s="165" t="s">
        <v>42</v>
      </c>
      <c r="O228" s="62"/>
      <c r="P228" s="166">
        <f t="shared" si="31"/>
        <v>0</v>
      </c>
      <c r="Q228" s="166">
        <v>0</v>
      </c>
      <c r="R228" s="166">
        <f t="shared" si="32"/>
        <v>0</v>
      </c>
      <c r="S228" s="166">
        <v>0</v>
      </c>
      <c r="T228" s="167">
        <f t="shared" si="3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8" t="s">
        <v>249</v>
      </c>
      <c r="AT228" s="168" t="s">
        <v>168</v>
      </c>
      <c r="AU228" s="168" t="s">
        <v>88</v>
      </c>
      <c r="AY228" s="18" t="s">
        <v>166</v>
      </c>
      <c r="BE228" s="169">
        <f t="shared" si="34"/>
        <v>0</v>
      </c>
      <c r="BF228" s="169">
        <f t="shared" si="35"/>
        <v>0</v>
      </c>
      <c r="BG228" s="169">
        <f t="shared" si="36"/>
        <v>0</v>
      </c>
      <c r="BH228" s="169">
        <f t="shared" si="37"/>
        <v>0</v>
      </c>
      <c r="BI228" s="169">
        <f t="shared" si="38"/>
        <v>0</v>
      </c>
      <c r="BJ228" s="18" t="s">
        <v>88</v>
      </c>
      <c r="BK228" s="170">
        <f t="shared" si="39"/>
        <v>0</v>
      </c>
      <c r="BL228" s="18" t="s">
        <v>249</v>
      </c>
      <c r="BM228" s="168" t="s">
        <v>1920</v>
      </c>
    </row>
    <row r="229" spans="1:65" s="2" customFormat="1" ht="33" customHeight="1">
      <c r="A229" s="33"/>
      <c r="B229" s="156"/>
      <c r="C229" s="180" t="s">
        <v>1286</v>
      </c>
      <c r="D229" s="180" t="s">
        <v>200</v>
      </c>
      <c r="E229" s="181" t="s">
        <v>1921</v>
      </c>
      <c r="F229" s="182" t="s">
        <v>1922</v>
      </c>
      <c r="G229" s="183" t="s">
        <v>221</v>
      </c>
      <c r="H229" s="184">
        <v>4</v>
      </c>
      <c r="I229" s="185"/>
      <c r="J229" s="184">
        <f t="shared" si="30"/>
        <v>0</v>
      </c>
      <c r="K229" s="186"/>
      <c r="L229" s="187"/>
      <c r="M229" s="188" t="s">
        <v>1</v>
      </c>
      <c r="N229" s="189" t="s">
        <v>42</v>
      </c>
      <c r="O229" s="62"/>
      <c r="P229" s="166">
        <f t="shared" si="31"/>
        <v>0</v>
      </c>
      <c r="Q229" s="166">
        <v>0</v>
      </c>
      <c r="R229" s="166">
        <f t="shared" si="32"/>
        <v>0</v>
      </c>
      <c r="S229" s="166">
        <v>0</v>
      </c>
      <c r="T229" s="167">
        <f t="shared" si="3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8" t="s">
        <v>408</v>
      </c>
      <c r="AT229" s="168" t="s">
        <v>200</v>
      </c>
      <c r="AU229" s="168" t="s">
        <v>88</v>
      </c>
      <c r="AY229" s="18" t="s">
        <v>166</v>
      </c>
      <c r="BE229" s="169">
        <f t="shared" si="34"/>
        <v>0</v>
      </c>
      <c r="BF229" s="169">
        <f t="shared" si="35"/>
        <v>0</v>
      </c>
      <c r="BG229" s="169">
        <f t="shared" si="36"/>
        <v>0</v>
      </c>
      <c r="BH229" s="169">
        <f t="shared" si="37"/>
        <v>0</v>
      </c>
      <c r="BI229" s="169">
        <f t="shared" si="38"/>
        <v>0</v>
      </c>
      <c r="BJ229" s="18" t="s">
        <v>88</v>
      </c>
      <c r="BK229" s="170">
        <f t="shared" si="39"/>
        <v>0</v>
      </c>
      <c r="BL229" s="18" t="s">
        <v>249</v>
      </c>
      <c r="BM229" s="168" t="s">
        <v>1923</v>
      </c>
    </row>
    <row r="230" spans="1:65" s="2" customFormat="1" ht="33" customHeight="1">
      <c r="A230" s="33"/>
      <c r="B230" s="156"/>
      <c r="C230" s="180" t="s">
        <v>1290</v>
      </c>
      <c r="D230" s="180" t="s">
        <v>200</v>
      </c>
      <c r="E230" s="181" t="s">
        <v>1924</v>
      </c>
      <c r="F230" s="182" t="s">
        <v>1925</v>
      </c>
      <c r="G230" s="183" t="s">
        <v>221</v>
      </c>
      <c r="H230" s="184">
        <v>1</v>
      </c>
      <c r="I230" s="185"/>
      <c r="J230" s="184">
        <f t="shared" si="30"/>
        <v>0</v>
      </c>
      <c r="K230" s="186"/>
      <c r="L230" s="187"/>
      <c r="M230" s="188" t="s">
        <v>1</v>
      </c>
      <c r="N230" s="189" t="s">
        <v>42</v>
      </c>
      <c r="O230" s="62"/>
      <c r="P230" s="166">
        <f t="shared" si="31"/>
        <v>0</v>
      </c>
      <c r="Q230" s="166">
        <v>0</v>
      </c>
      <c r="R230" s="166">
        <f t="shared" si="32"/>
        <v>0</v>
      </c>
      <c r="S230" s="166">
        <v>0</v>
      </c>
      <c r="T230" s="167">
        <f t="shared" si="3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8" t="s">
        <v>408</v>
      </c>
      <c r="AT230" s="168" t="s">
        <v>200</v>
      </c>
      <c r="AU230" s="168" t="s">
        <v>88</v>
      </c>
      <c r="AY230" s="18" t="s">
        <v>166</v>
      </c>
      <c r="BE230" s="169">
        <f t="shared" si="34"/>
        <v>0</v>
      </c>
      <c r="BF230" s="169">
        <f t="shared" si="35"/>
        <v>0</v>
      </c>
      <c r="BG230" s="169">
        <f t="shared" si="36"/>
        <v>0</v>
      </c>
      <c r="BH230" s="169">
        <f t="shared" si="37"/>
        <v>0</v>
      </c>
      <c r="BI230" s="169">
        <f t="shared" si="38"/>
        <v>0</v>
      </c>
      <c r="BJ230" s="18" t="s">
        <v>88</v>
      </c>
      <c r="BK230" s="170">
        <f t="shared" si="39"/>
        <v>0</v>
      </c>
      <c r="BL230" s="18" t="s">
        <v>249</v>
      </c>
      <c r="BM230" s="168" t="s">
        <v>1926</v>
      </c>
    </row>
    <row r="231" spans="1:65" s="2" customFormat="1" ht="24.2" customHeight="1">
      <c r="A231" s="33"/>
      <c r="B231" s="156"/>
      <c r="C231" s="157" t="s">
        <v>1295</v>
      </c>
      <c r="D231" s="157" t="s">
        <v>168</v>
      </c>
      <c r="E231" s="158" t="s">
        <v>1927</v>
      </c>
      <c r="F231" s="159" t="s">
        <v>1928</v>
      </c>
      <c r="G231" s="160" t="s">
        <v>221</v>
      </c>
      <c r="H231" s="161">
        <v>1</v>
      </c>
      <c r="I231" s="162"/>
      <c r="J231" s="161">
        <f t="shared" si="30"/>
        <v>0</v>
      </c>
      <c r="K231" s="163"/>
      <c r="L231" s="34"/>
      <c r="M231" s="164" t="s">
        <v>1</v>
      </c>
      <c r="N231" s="165" t="s">
        <v>42</v>
      </c>
      <c r="O231" s="62"/>
      <c r="P231" s="166">
        <f t="shared" si="31"/>
        <v>0</v>
      </c>
      <c r="Q231" s="166">
        <v>0</v>
      </c>
      <c r="R231" s="166">
        <f t="shared" si="32"/>
        <v>0</v>
      </c>
      <c r="S231" s="166">
        <v>0</v>
      </c>
      <c r="T231" s="167">
        <f t="shared" si="3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8" t="s">
        <v>249</v>
      </c>
      <c r="AT231" s="168" t="s">
        <v>168</v>
      </c>
      <c r="AU231" s="168" t="s">
        <v>88</v>
      </c>
      <c r="AY231" s="18" t="s">
        <v>166</v>
      </c>
      <c r="BE231" s="169">
        <f t="shared" si="34"/>
        <v>0</v>
      </c>
      <c r="BF231" s="169">
        <f t="shared" si="35"/>
        <v>0</v>
      </c>
      <c r="BG231" s="169">
        <f t="shared" si="36"/>
        <v>0</v>
      </c>
      <c r="BH231" s="169">
        <f t="shared" si="37"/>
        <v>0</v>
      </c>
      <c r="BI231" s="169">
        <f t="shared" si="38"/>
        <v>0</v>
      </c>
      <c r="BJ231" s="18" t="s">
        <v>88</v>
      </c>
      <c r="BK231" s="170">
        <f t="shared" si="39"/>
        <v>0</v>
      </c>
      <c r="BL231" s="18" t="s">
        <v>249</v>
      </c>
      <c r="BM231" s="168" t="s">
        <v>1929</v>
      </c>
    </row>
    <row r="232" spans="1:65" s="2" customFormat="1" ht="33" customHeight="1">
      <c r="A232" s="33"/>
      <c r="B232" s="156"/>
      <c r="C232" s="180" t="s">
        <v>1298</v>
      </c>
      <c r="D232" s="180" t="s">
        <v>200</v>
      </c>
      <c r="E232" s="181" t="s">
        <v>1930</v>
      </c>
      <c r="F232" s="182" t="s">
        <v>1931</v>
      </c>
      <c r="G232" s="183" t="s">
        <v>221</v>
      </c>
      <c r="H232" s="184">
        <v>1</v>
      </c>
      <c r="I232" s="185"/>
      <c r="J232" s="184">
        <f t="shared" si="30"/>
        <v>0</v>
      </c>
      <c r="K232" s="186"/>
      <c r="L232" s="187"/>
      <c r="M232" s="188" t="s">
        <v>1</v>
      </c>
      <c r="N232" s="189" t="s">
        <v>42</v>
      </c>
      <c r="O232" s="62"/>
      <c r="P232" s="166">
        <f t="shared" si="31"/>
        <v>0</v>
      </c>
      <c r="Q232" s="166">
        <v>0</v>
      </c>
      <c r="R232" s="166">
        <f t="shared" si="32"/>
        <v>0</v>
      </c>
      <c r="S232" s="166">
        <v>0</v>
      </c>
      <c r="T232" s="167">
        <f t="shared" si="3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8" t="s">
        <v>408</v>
      </c>
      <c r="AT232" s="168" t="s">
        <v>200</v>
      </c>
      <c r="AU232" s="168" t="s">
        <v>88</v>
      </c>
      <c r="AY232" s="18" t="s">
        <v>166</v>
      </c>
      <c r="BE232" s="169">
        <f t="shared" si="34"/>
        <v>0</v>
      </c>
      <c r="BF232" s="169">
        <f t="shared" si="35"/>
        <v>0</v>
      </c>
      <c r="BG232" s="169">
        <f t="shared" si="36"/>
        <v>0</v>
      </c>
      <c r="BH232" s="169">
        <f t="shared" si="37"/>
        <v>0</v>
      </c>
      <c r="BI232" s="169">
        <f t="shared" si="38"/>
        <v>0</v>
      </c>
      <c r="BJ232" s="18" t="s">
        <v>88</v>
      </c>
      <c r="BK232" s="170">
        <f t="shared" si="39"/>
        <v>0</v>
      </c>
      <c r="BL232" s="18" t="s">
        <v>249</v>
      </c>
      <c r="BM232" s="168" t="s">
        <v>1932</v>
      </c>
    </row>
    <row r="233" spans="1:65" s="2" customFormat="1" ht="33" customHeight="1">
      <c r="A233" s="33"/>
      <c r="B233" s="156"/>
      <c r="C233" s="157" t="s">
        <v>1302</v>
      </c>
      <c r="D233" s="157" t="s">
        <v>168</v>
      </c>
      <c r="E233" s="158" t="s">
        <v>1933</v>
      </c>
      <c r="F233" s="159" t="s">
        <v>1934</v>
      </c>
      <c r="G233" s="160" t="s">
        <v>221</v>
      </c>
      <c r="H233" s="161">
        <v>5</v>
      </c>
      <c r="I233" s="162"/>
      <c r="J233" s="161">
        <f t="shared" si="30"/>
        <v>0</v>
      </c>
      <c r="K233" s="163"/>
      <c r="L233" s="34"/>
      <c r="M233" s="164" t="s">
        <v>1</v>
      </c>
      <c r="N233" s="165" t="s">
        <v>42</v>
      </c>
      <c r="O233" s="62"/>
      <c r="P233" s="166">
        <f t="shared" si="31"/>
        <v>0</v>
      </c>
      <c r="Q233" s="166">
        <v>0</v>
      </c>
      <c r="R233" s="166">
        <f t="shared" si="32"/>
        <v>0</v>
      </c>
      <c r="S233" s="166">
        <v>0</v>
      </c>
      <c r="T233" s="167">
        <f t="shared" si="3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8" t="s">
        <v>249</v>
      </c>
      <c r="AT233" s="168" t="s">
        <v>168</v>
      </c>
      <c r="AU233" s="168" t="s">
        <v>88</v>
      </c>
      <c r="AY233" s="18" t="s">
        <v>166</v>
      </c>
      <c r="BE233" s="169">
        <f t="shared" si="34"/>
        <v>0</v>
      </c>
      <c r="BF233" s="169">
        <f t="shared" si="35"/>
        <v>0</v>
      </c>
      <c r="BG233" s="169">
        <f t="shared" si="36"/>
        <v>0</v>
      </c>
      <c r="BH233" s="169">
        <f t="shared" si="37"/>
        <v>0</v>
      </c>
      <c r="BI233" s="169">
        <f t="shared" si="38"/>
        <v>0</v>
      </c>
      <c r="BJ233" s="18" t="s">
        <v>88</v>
      </c>
      <c r="BK233" s="170">
        <f t="shared" si="39"/>
        <v>0</v>
      </c>
      <c r="BL233" s="18" t="s">
        <v>249</v>
      </c>
      <c r="BM233" s="168" t="s">
        <v>1935</v>
      </c>
    </row>
    <row r="234" spans="1:65" s="2" customFormat="1" ht="33" customHeight="1">
      <c r="A234" s="33"/>
      <c r="B234" s="156"/>
      <c r="C234" s="180" t="s">
        <v>1307</v>
      </c>
      <c r="D234" s="180" t="s">
        <v>200</v>
      </c>
      <c r="E234" s="181" t="s">
        <v>1936</v>
      </c>
      <c r="F234" s="182" t="s">
        <v>1937</v>
      </c>
      <c r="G234" s="183" t="s">
        <v>221</v>
      </c>
      <c r="H234" s="184">
        <v>1</v>
      </c>
      <c r="I234" s="185"/>
      <c r="J234" s="184">
        <f t="shared" si="30"/>
        <v>0</v>
      </c>
      <c r="K234" s="186"/>
      <c r="L234" s="187"/>
      <c r="M234" s="188" t="s">
        <v>1</v>
      </c>
      <c r="N234" s="189" t="s">
        <v>42</v>
      </c>
      <c r="O234" s="62"/>
      <c r="P234" s="166">
        <f t="shared" si="31"/>
        <v>0</v>
      </c>
      <c r="Q234" s="166">
        <v>0</v>
      </c>
      <c r="R234" s="166">
        <f t="shared" si="32"/>
        <v>0</v>
      </c>
      <c r="S234" s="166">
        <v>0</v>
      </c>
      <c r="T234" s="167">
        <f t="shared" si="3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8" t="s">
        <v>408</v>
      </c>
      <c r="AT234" s="168" t="s">
        <v>200</v>
      </c>
      <c r="AU234" s="168" t="s">
        <v>88</v>
      </c>
      <c r="AY234" s="18" t="s">
        <v>166</v>
      </c>
      <c r="BE234" s="169">
        <f t="shared" si="34"/>
        <v>0</v>
      </c>
      <c r="BF234" s="169">
        <f t="shared" si="35"/>
        <v>0</v>
      </c>
      <c r="BG234" s="169">
        <f t="shared" si="36"/>
        <v>0</v>
      </c>
      <c r="BH234" s="169">
        <f t="shared" si="37"/>
        <v>0</v>
      </c>
      <c r="BI234" s="169">
        <f t="shared" si="38"/>
        <v>0</v>
      </c>
      <c r="BJ234" s="18" t="s">
        <v>88</v>
      </c>
      <c r="BK234" s="170">
        <f t="shared" si="39"/>
        <v>0</v>
      </c>
      <c r="BL234" s="18" t="s">
        <v>249</v>
      </c>
      <c r="BM234" s="168" t="s">
        <v>1938</v>
      </c>
    </row>
    <row r="235" spans="1:65" s="2" customFormat="1" ht="33" customHeight="1">
      <c r="A235" s="33"/>
      <c r="B235" s="156"/>
      <c r="C235" s="180" t="s">
        <v>1311</v>
      </c>
      <c r="D235" s="180" t="s">
        <v>200</v>
      </c>
      <c r="E235" s="181" t="s">
        <v>1939</v>
      </c>
      <c r="F235" s="182" t="s">
        <v>1940</v>
      </c>
      <c r="G235" s="183" t="s">
        <v>221</v>
      </c>
      <c r="H235" s="184">
        <v>4</v>
      </c>
      <c r="I235" s="185"/>
      <c r="J235" s="184">
        <f t="shared" si="30"/>
        <v>0</v>
      </c>
      <c r="K235" s="186"/>
      <c r="L235" s="187"/>
      <c r="M235" s="188" t="s">
        <v>1</v>
      </c>
      <c r="N235" s="189" t="s">
        <v>42</v>
      </c>
      <c r="O235" s="62"/>
      <c r="P235" s="166">
        <f t="shared" si="31"/>
        <v>0</v>
      </c>
      <c r="Q235" s="166">
        <v>0</v>
      </c>
      <c r="R235" s="166">
        <f t="shared" si="32"/>
        <v>0</v>
      </c>
      <c r="S235" s="166">
        <v>0</v>
      </c>
      <c r="T235" s="167">
        <f t="shared" si="3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8" t="s">
        <v>408</v>
      </c>
      <c r="AT235" s="168" t="s">
        <v>200</v>
      </c>
      <c r="AU235" s="168" t="s">
        <v>88</v>
      </c>
      <c r="AY235" s="18" t="s">
        <v>166</v>
      </c>
      <c r="BE235" s="169">
        <f t="shared" si="34"/>
        <v>0</v>
      </c>
      <c r="BF235" s="169">
        <f t="shared" si="35"/>
        <v>0</v>
      </c>
      <c r="BG235" s="169">
        <f t="shared" si="36"/>
        <v>0</v>
      </c>
      <c r="BH235" s="169">
        <f t="shared" si="37"/>
        <v>0</v>
      </c>
      <c r="BI235" s="169">
        <f t="shared" si="38"/>
        <v>0</v>
      </c>
      <c r="BJ235" s="18" t="s">
        <v>88</v>
      </c>
      <c r="BK235" s="170">
        <f t="shared" si="39"/>
        <v>0</v>
      </c>
      <c r="BL235" s="18" t="s">
        <v>249</v>
      </c>
      <c r="BM235" s="168" t="s">
        <v>1941</v>
      </c>
    </row>
    <row r="236" spans="1:65" s="2" customFormat="1" ht="37.9" customHeight="1">
      <c r="A236" s="33"/>
      <c r="B236" s="156"/>
      <c r="C236" s="157" t="s">
        <v>1315</v>
      </c>
      <c r="D236" s="157" t="s">
        <v>168</v>
      </c>
      <c r="E236" s="158" t="s">
        <v>1942</v>
      </c>
      <c r="F236" s="159" t="s">
        <v>1943</v>
      </c>
      <c r="G236" s="160" t="s">
        <v>171</v>
      </c>
      <c r="H236" s="161">
        <v>13</v>
      </c>
      <c r="I236" s="162"/>
      <c r="J236" s="161">
        <f t="shared" si="30"/>
        <v>0</v>
      </c>
      <c r="K236" s="163"/>
      <c r="L236" s="34"/>
      <c r="M236" s="164" t="s">
        <v>1</v>
      </c>
      <c r="N236" s="165" t="s">
        <v>42</v>
      </c>
      <c r="O236" s="62"/>
      <c r="P236" s="166">
        <f t="shared" si="31"/>
        <v>0</v>
      </c>
      <c r="Q236" s="166">
        <v>0</v>
      </c>
      <c r="R236" s="166">
        <f t="shared" si="32"/>
        <v>0</v>
      </c>
      <c r="S236" s="166">
        <v>0</v>
      </c>
      <c r="T236" s="167">
        <f t="shared" si="3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8" t="s">
        <v>249</v>
      </c>
      <c r="AT236" s="168" t="s">
        <v>168</v>
      </c>
      <c r="AU236" s="168" t="s">
        <v>88</v>
      </c>
      <c r="AY236" s="18" t="s">
        <v>166</v>
      </c>
      <c r="BE236" s="169">
        <f t="shared" si="34"/>
        <v>0</v>
      </c>
      <c r="BF236" s="169">
        <f t="shared" si="35"/>
        <v>0</v>
      </c>
      <c r="BG236" s="169">
        <f t="shared" si="36"/>
        <v>0</v>
      </c>
      <c r="BH236" s="169">
        <f t="shared" si="37"/>
        <v>0</v>
      </c>
      <c r="BI236" s="169">
        <f t="shared" si="38"/>
        <v>0</v>
      </c>
      <c r="BJ236" s="18" t="s">
        <v>88</v>
      </c>
      <c r="BK236" s="170">
        <f t="shared" si="39"/>
        <v>0</v>
      </c>
      <c r="BL236" s="18" t="s">
        <v>249</v>
      </c>
      <c r="BM236" s="168" t="s">
        <v>1944</v>
      </c>
    </row>
    <row r="237" spans="1:65" s="13" customFormat="1">
      <c r="B237" s="171"/>
      <c r="D237" s="172" t="s">
        <v>174</v>
      </c>
      <c r="E237" s="173" t="s">
        <v>1</v>
      </c>
      <c r="F237" s="174" t="s">
        <v>76</v>
      </c>
      <c r="H237" s="175">
        <v>0</v>
      </c>
      <c r="I237" s="176"/>
      <c r="L237" s="171"/>
      <c r="M237" s="177"/>
      <c r="N237" s="178"/>
      <c r="O237" s="178"/>
      <c r="P237" s="178"/>
      <c r="Q237" s="178"/>
      <c r="R237" s="178"/>
      <c r="S237" s="178"/>
      <c r="T237" s="179"/>
      <c r="AT237" s="173" t="s">
        <v>174</v>
      </c>
      <c r="AU237" s="173" t="s">
        <v>88</v>
      </c>
      <c r="AV237" s="13" t="s">
        <v>88</v>
      </c>
      <c r="AW237" s="13" t="s">
        <v>32</v>
      </c>
      <c r="AX237" s="13" t="s">
        <v>76</v>
      </c>
      <c r="AY237" s="173" t="s">
        <v>166</v>
      </c>
    </row>
    <row r="238" spans="1:65" s="13" customFormat="1">
      <c r="B238" s="171"/>
      <c r="D238" s="172" t="s">
        <v>174</v>
      </c>
      <c r="E238" s="173" t="s">
        <v>1</v>
      </c>
      <c r="F238" s="174" t="s">
        <v>76</v>
      </c>
      <c r="H238" s="175">
        <v>0</v>
      </c>
      <c r="I238" s="176"/>
      <c r="L238" s="171"/>
      <c r="M238" s="177"/>
      <c r="N238" s="178"/>
      <c r="O238" s="178"/>
      <c r="P238" s="178"/>
      <c r="Q238" s="178"/>
      <c r="R238" s="178"/>
      <c r="S238" s="178"/>
      <c r="T238" s="179"/>
      <c r="AT238" s="173" t="s">
        <v>174</v>
      </c>
      <c r="AU238" s="173" t="s">
        <v>88</v>
      </c>
      <c r="AV238" s="13" t="s">
        <v>88</v>
      </c>
      <c r="AW238" s="13" t="s">
        <v>32</v>
      </c>
      <c r="AX238" s="13" t="s">
        <v>76</v>
      </c>
      <c r="AY238" s="173" t="s">
        <v>166</v>
      </c>
    </row>
    <row r="239" spans="1:65" s="13" customFormat="1">
      <c r="B239" s="171"/>
      <c r="D239" s="172" t="s">
        <v>174</v>
      </c>
      <c r="E239" s="173" t="s">
        <v>1</v>
      </c>
      <c r="F239" s="174" t="s">
        <v>76</v>
      </c>
      <c r="H239" s="175">
        <v>0</v>
      </c>
      <c r="I239" s="176"/>
      <c r="L239" s="171"/>
      <c r="M239" s="177"/>
      <c r="N239" s="178"/>
      <c r="O239" s="178"/>
      <c r="P239" s="178"/>
      <c r="Q239" s="178"/>
      <c r="R239" s="178"/>
      <c r="S239" s="178"/>
      <c r="T239" s="179"/>
      <c r="AT239" s="173" t="s">
        <v>174</v>
      </c>
      <c r="AU239" s="173" t="s">
        <v>88</v>
      </c>
      <c r="AV239" s="13" t="s">
        <v>88</v>
      </c>
      <c r="AW239" s="13" t="s">
        <v>32</v>
      </c>
      <c r="AX239" s="13" t="s">
        <v>76</v>
      </c>
      <c r="AY239" s="173" t="s">
        <v>166</v>
      </c>
    </row>
    <row r="240" spans="1:65" s="13" customFormat="1">
      <c r="B240" s="171"/>
      <c r="D240" s="172" t="s">
        <v>174</v>
      </c>
      <c r="E240" s="173" t="s">
        <v>1</v>
      </c>
      <c r="F240" s="174" t="s">
        <v>1945</v>
      </c>
      <c r="H240" s="175">
        <v>13</v>
      </c>
      <c r="I240" s="176"/>
      <c r="L240" s="171"/>
      <c r="M240" s="177"/>
      <c r="N240" s="178"/>
      <c r="O240" s="178"/>
      <c r="P240" s="178"/>
      <c r="Q240" s="178"/>
      <c r="R240" s="178"/>
      <c r="S240" s="178"/>
      <c r="T240" s="179"/>
      <c r="AT240" s="173" t="s">
        <v>174</v>
      </c>
      <c r="AU240" s="173" t="s">
        <v>88</v>
      </c>
      <c r="AV240" s="13" t="s">
        <v>88</v>
      </c>
      <c r="AW240" s="13" t="s">
        <v>32</v>
      </c>
      <c r="AX240" s="13" t="s">
        <v>76</v>
      </c>
      <c r="AY240" s="173" t="s">
        <v>166</v>
      </c>
    </row>
    <row r="241" spans="1:65" s="14" customFormat="1">
      <c r="B241" s="190"/>
      <c r="D241" s="172" t="s">
        <v>174</v>
      </c>
      <c r="E241" s="191" t="s">
        <v>1</v>
      </c>
      <c r="F241" s="192" t="s">
        <v>239</v>
      </c>
      <c r="H241" s="193">
        <v>13</v>
      </c>
      <c r="I241" s="194"/>
      <c r="L241" s="190"/>
      <c r="M241" s="195"/>
      <c r="N241" s="196"/>
      <c r="O241" s="196"/>
      <c r="P241" s="196"/>
      <c r="Q241" s="196"/>
      <c r="R241" s="196"/>
      <c r="S241" s="196"/>
      <c r="T241" s="197"/>
      <c r="AT241" s="191" t="s">
        <v>174</v>
      </c>
      <c r="AU241" s="191" t="s">
        <v>88</v>
      </c>
      <c r="AV241" s="14" t="s">
        <v>172</v>
      </c>
      <c r="AW241" s="14" t="s">
        <v>32</v>
      </c>
      <c r="AX241" s="14" t="s">
        <v>83</v>
      </c>
      <c r="AY241" s="191" t="s">
        <v>166</v>
      </c>
    </row>
    <row r="242" spans="1:65" s="2" customFormat="1" ht="37.9" customHeight="1">
      <c r="A242" s="33"/>
      <c r="B242" s="156"/>
      <c r="C242" s="157" t="s">
        <v>1319</v>
      </c>
      <c r="D242" s="157" t="s">
        <v>168</v>
      </c>
      <c r="E242" s="158" t="s">
        <v>1946</v>
      </c>
      <c r="F242" s="159" t="s">
        <v>1947</v>
      </c>
      <c r="G242" s="160" t="s">
        <v>171</v>
      </c>
      <c r="H242" s="161">
        <v>203</v>
      </c>
      <c r="I242" s="162"/>
      <c r="J242" s="161">
        <f>ROUND(I242*H242,3)</f>
        <v>0</v>
      </c>
      <c r="K242" s="163"/>
      <c r="L242" s="34"/>
      <c r="M242" s="164" t="s">
        <v>1</v>
      </c>
      <c r="N242" s="165" t="s">
        <v>42</v>
      </c>
      <c r="O242" s="62"/>
      <c r="P242" s="166">
        <f>O242*H242</f>
        <v>0</v>
      </c>
      <c r="Q242" s="166">
        <v>0</v>
      </c>
      <c r="R242" s="166">
        <f>Q242*H242</f>
        <v>0</v>
      </c>
      <c r="S242" s="166">
        <v>0</v>
      </c>
      <c r="T242" s="167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8" t="s">
        <v>249</v>
      </c>
      <c r="AT242" s="168" t="s">
        <v>168</v>
      </c>
      <c r="AU242" s="168" t="s">
        <v>88</v>
      </c>
      <c r="AY242" s="18" t="s">
        <v>166</v>
      </c>
      <c r="BE242" s="169">
        <f>IF(N242="základná",J242,0)</f>
        <v>0</v>
      </c>
      <c r="BF242" s="169">
        <f>IF(N242="znížená",J242,0)</f>
        <v>0</v>
      </c>
      <c r="BG242" s="169">
        <f>IF(N242="zákl. prenesená",J242,0)</f>
        <v>0</v>
      </c>
      <c r="BH242" s="169">
        <f>IF(N242="zníž. prenesená",J242,0)</f>
        <v>0</v>
      </c>
      <c r="BI242" s="169">
        <f>IF(N242="nulová",J242,0)</f>
        <v>0</v>
      </c>
      <c r="BJ242" s="18" t="s">
        <v>88</v>
      </c>
      <c r="BK242" s="170">
        <f>ROUND(I242*H242,3)</f>
        <v>0</v>
      </c>
      <c r="BL242" s="18" t="s">
        <v>249</v>
      </c>
      <c r="BM242" s="168" t="s">
        <v>1948</v>
      </c>
    </row>
    <row r="243" spans="1:65" s="13" customFormat="1">
      <c r="B243" s="171"/>
      <c r="D243" s="172" t="s">
        <v>174</v>
      </c>
      <c r="E243" s="173" t="s">
        <v>1</v>
      </c>
      <c r="F243" s="174" t="s">
        <v>1949</v>
      </c>
      <c r="H243" s="175">
        <v>23</v>
      </c>
      <c r="I243" s="176"/>
      <c r="L243" s="171"/>
      <c r="M243" s="177"/>
      <c r="N243" s="178"/>
      <c r="O243" s="178"/>
      <c r="P243" s="178"/>
      <c r="Q243" s="178"/>
      <c r="R243" s="178"/>
      <c r="S243" s="178"/>
      <c r="T243" s="179"/>
      <c r="AT243" s="173" t="s">
        <v>174</v>
      </c>
      <c r="AU243" s="173" t="s">
        <v>88</v>
      </c>
      <c r="AV243" s="13" t="s">
        <v>88</v>
      </c>
      <c r="AW243" s="13" t="s">
        <v>32</v>
      </c>
      <c r="AX243" s="13" t="s">
        <v>76</v>
      </c>
      <c r="AY243" s="173" t="s">
        <v>166</v>
      </c>
    </row>
    <row r="244" spans="1:65" s="13" customFormat="1">
      <c r="B244" s="171"/>
      <c r="D244" s="172" t="s">
        <v>174</v>
      </c>
      <c r="E244" s="173" t="s">
        <v>1</v>
      </c>
      <c r="F244" s="174" t="s">
        <v>1950</v>
      </c>
      <c r="H244" s="175">
        <v>45</v>
      </c>
      <c r="I244" s="176"/>
      <c r="L244" s="171"/>
      <c r="M244" s="177"/>
      <c r="N244" s="178"/>
      <c r="O244" s="178"/>
      <c r="P244" s="178"/>
      <c r="Q244" s="178"/>
      <c r="R244" s="178"/>
      <c r="S244" s="178"/>
      <c r="T244" s="179"/>
      <c r="AT244" s="173" t="s">
        <v>174</v>
      </c>
      <c r="AU244" s="173" t="s">
        <v>88</v>
      </c>
      <c r="AV244" s="13" t="s">
        <v>88</v>
      </c>
      <c r="AW244" s="13" t="s">
        <v>32</v>
      </c>
      <c r="AX244" s="13" t="s">
        <v>76</v>
      </c>
      <c r="AY244" s="173" t="s">
        <v>166</v>
      </c>
    </row>
    <row r="245" spans="1:65" s="13" customFormat="1">
      <c r="B245" s="171"/>
      <c r="D245" s="172" t="s">
        <v>174</v>
      </c>
      <c r="E245" s="173" t="s">
        <v>1</v>
      </c>
      <c r="F245" s="174" t="s">
        <v>1951</v>
      </c>
      <c r="H245" s="175">
        <v>63</v>
      </c>
      <c r="I245" s="176"/>
      <c r="L245" s="171"/>
      <c r="M245" s="177"/>
      <c r="N245" s="178"/>
      <c r="O245" s="178"/>
      <c r="P245" s="178"/>
      <c r="Q245" s="178"/>
      <c r="R245" s="178"/>
      <c r="S245" s="178"/>
      <c r="T245" s="179"/>
      <c r="AT245" s="173" t="s">
        <v>174</v>
      </c>
      <c r="AU245" s="173" t="s">
        <v>88</v>
      </c>
      <c r="AV245" s="13" t="s">
        <v>88</v>
      </c>
      <c r="AW245" s="13" t="s">
        <v>32</v>
      </c>
      <c r="AX245" s="13" t="s">
        <v>76</v>
      </c>
      <c r="AY245" s="173" t="s">
        <v>166</v>
      </c>
    </row>
    <row r="246" spans="1:65" s="13" customFormat="1">
      <c r="B246" s="171"/>
      <c r="D246" s="172" t="s">
        <v>174</v>
      </c>
      <c r="E246" s="173" t="s">
        <v>1</v>
      </c>
      <c r="F246" s="174" t="s">
        <v>1952</v>
      </c>
      <c r="H246" s="175">
        <v>72</v>
      </c>
      <c r="I246" s="176"/>
      <c r="L246" s="171"/>
      <c r="M246" s="177"/>
      <c r="N246" s="178"/>
      <c r="O246" s="178"/>
      <c r="P246" s="178"/>
      <c r="Q246" s="178"/>
      <c r="R246" s="178"/>
      <c r="S246" s="178"/>
      <c r="T246" s="179"/>
      <c r="AT246" s="173" t="s">
        <v>174</v>
      </c>
      <c r="AU246" s="173" t="s">
        <v>88</v>
      </c>
      <c r="AV246" s="13" t="s">
        <v>88</v>
      </c>
      <c r="AW246" s="13" t="s">
        <v>32</v>
      </c>
      <c r="AX246" s="13" t="s">
        <v>76</v>
      </c>
      <c r="AY246" s="173" t="s">
        <v>166</v>
      </c>
    </row>
    <row r="247" spans="1:65" s="14" customFormat="1">
      <c r="B247" s="190"/>
      <c r="D247" s="172" t="s">
        <v>174</v>
      </c>
      <c r="E247" s="191" t="s">
        <v>1</v>
      </c>
      <c r="F247" s="192" t="s">
        <v>239</v>
      </c>
      <c r="H247" s="193">
        <v>203</v>
      </c>
      <c r="I247" s="194"/>
      <c r="L247" s="190"/>
      <c r="M247" s="195"/>
      <c r="N247" s="196"/>
      <c r="O247" s="196"/>
      <c r="P247" s="196"/>
      <c r="Q247" s="196"/>
      <c r="R247" s="196"/>
      <c r="S247" s="196"/>
      <c r="T247" s="197"/>
      <c r="AT247" s="191" t="s">
        <v>174</v>
      </c>
      <c r="AU247" s="191" t="s">
        <v>88</v>
      </c>
      <c r="AV247" s="14" t="s">
        <v>172</v>
      </c>
      <c r="AW247" s="14" t="s">
        <v>32</v>
      </c>
      <c r="AX247" s="14" t="s">
        <v>83</v>
      </c>
      <c r="AY247" s="191" t="s">
        <v>166</v>
      </c>
    </row>
    <row r="248" spans="1:65" s="2" customFormat="1" ht="37.9" customHeight="1">
      <c r="A248" s="33"/>
      <c r="B248" s="156"/>
      <c r="C248" s="157" t="s">
        <v>1323</v>
      </c>
      <c r="D248" s="157" t="s">
        <v>168</v>
      </c>
      <c r="E248" s="158" t="s">
        <v>1953</v>
      </c>
      <c r="F248" s="159" t="s">
        <v>1954</v>
      </c>
      <c r="G248" s="160" t="s">
        <v>171</v>
      </c>
      <c r="H248" s="161">
        <v>66</v>
      </c>
      <c r="I248" s="162"/>
      <c r="J248" s="161">
        <f>ROUND(I248*H248,3)</f>
        <v>0</v>
      </c>
      <c r="K248" s="163"/>
      <c r="L248" s="34"/>
      <c r="M248" s="164" t="s">
        <v>1</v>
      </c>
      <c r="N248" s="165" t="s">
        <v>42</v>
      </c>
      <c r="O248" s="62"/>
      <c r="P248" s="166">
        <f>O248*H248</f>
        <v>0</v>
      </c>
      <c r="Q248" s="166">
        <v>0</v>
      </c>
      <c r="R248" s="166">
        <f>Q248*H248</f>
        <v>0</v>
      </c>
      <c r="S248" s="166">
        <v>0</v>
      </c>
      <c r="T248" s="167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8" t="s">
        <v>249</v>
      </c>
      <c r="AT248" s="168" t="s">
        <v>168</v>
      </c>
      <c r="AU248" s="168" t="s">
        <v>88</v>
      </c>
      <c r="AY248" s="18" t="s">
        <v>166</v>
      </c>
      <c r="BE248" s="169">
        <f>IF(N248="základná",J248,0)</f>
        <v>0</v>
      </c>
      <c r="BF248" s="169">
        <f>IF(N248="znížená",J248,0)</f>
        <v>0</v>
      </c>
      <c r="BG248" s="169">
        <f>IF(N248="zákl. prenesená",J248,0)</f>
        <v>0</v>
      </c>
      <c r="BH248" s="169">
        <f>IF(N248="zníž. prenesená",J248,0)</f>
        <v>0</v>
      </c>
      <c r="BI248" s="169">
        <f>IF(N248="nulová",J248,0)</f>
        <v>0</v>
      </c>
      <c r="BJ248" s="18" t="s">
        <v>88</v>
      </c>
      <c r="BK248" s="170">
        <f>ROUND(I248*H248,3)</f>
        <v>0</v>
      </c>
      <c r="BL248" s="18" t="s">
        <v>249</v>
      </c>
      <c r="BM248" s="168" t="s">
        <v>1955</v>
      </c>
    </row>
    <row r="249" spans="1:65" s="13" customFormat="1">
      <c r="B249" s="171"/>
      <c r="D249" s="172" t="s">
        <v>174</v>
      </c>
      <c r="E249" s="173" t="s">
        <v>1</v>
      </c>
      <c r="F249" s="174" t="s">
        <v>1956</v>
      </c>
      <c r="H249" s="175">
        <v>21</v>
      </c>
      <c r="I249" s="176"/>
      <c r="L249" s="171"/>
      <c r="M249" s="177"/>
      <c r="N249" s="178"/>
      <c r="O249" s="178"/>
      <c r="P249" s="178"/>
      <c r="Q249" s="178"/>
      <c r="R249" s="178"/>
      <c r="S249" s="178"/>
      <c r="T249" s="179"/>
      <c r="AT249" s="173" t="s">
        <v>174</v>
      </c>
      <c r="AU249" s="173" t="s">
        <v>88</v>
      </c>
      <c r="AV249" s="13" t="s">
        <v>88</v>
      </c>
      <c r="AW249" s="13" t="s">
        <v>32</v>
      </c>
      <c r="AX249" s="13" t="s">
        <v>76</v>
      </c>
      <c r="AY249" s="173" t="s">
        <v>166</v>
      </c>
    </row>
    <row r="250" spans="1:65" s="13" customFormat="1">
      <c r="B250" s="171"/>
      <c r="D250" s="172" t="s">
        <v>174</v>
      </c>
      <c r="E250" s="173" t="s">
        <v>1</v>
      </c>
      <c r="F250" s="174" t="s">
        <v>1950</v>
      </c>
      <c r="H250" s="175">
        <v>45</v>
      </c>
      <c r="I250" s="176"/>
      <c r="L250" s="171"/>
      <c r="M250" s="177"/>
      <c r="N250" s="178"/>
      <c r="O250" s="178"/>
      <c r="P250" s="178"/>
      <c r="Q250" s="178"/>
      <c r="R250" s="178"/>
      <c r="S250" s="178"/>
      <c r="T250" s="179"/>
      <c r="AT250" s="173" t="s">
        <v>174</v>
      </c>
      <c r="AU250" s="173" t="s">
        <v>88</v>
      </c>
      <c r="AV250" s="13" t="s">
        <v>88</v>
      </c>
      <c r="AW250" s="13" t="s">
        <v>32</v>
      </c>
      <c r="AX250" s="13" t="s">
        <v>76</v>
      </c>
      <c r="AY250" s="173" t="s">
        <v>166</v>
      </c>
    </row>
    <row r="251" spans="1:65" s="13" customFormat="1">
      <c r="B251" s="171"/>
      <c r="D251" s="172" t="s">
        <v>174</v>
      </c>
      <c r="E251" s="173" t="s">
        <v>1</v>
      </c>
      <c r="F251" s="174" t="s">
        <v>76</v>
      </c>
      <c r="H251" s="175">
        <v>0</v>
      </c>
      <c r="I251" s="176"/>
      <c r="L251" s="171"/>
      <c r="M251" s="177"/>
      <c r="N251" s="178"/>
      <c r="O251" s="178"/>
      <c r="P251" s="178"/>
      <c r="Q251" s="178"/>
      <c r="R251" s="178"/>
      <c r="S251" s="178"/>
      <c r="T251" s="179"/>
      <c r="AT251" s="173" t="s">
        <v>174</v>
      </c>
      <c r="AU251" s="173" t="s">
        <v>88</v>
      </c>
      <c r="AV251" s="13" t="s">
        <v>88</v>
      </c>
      <c r="AW251" s="13" t="s">
        <v>32</v>
      </c>
      <c r="AX251" s="13" t="s">
        <v>76</v>
      </c>
      <c r="AY251" s="173" t="s">
        <v>166</v>
      </c>
    </row>
    <row r="252" spans="1:65" s="13" customFormat="1">
      <c r="B252" s="171"/>
      <c r="D252" s="172" t="s">
        <v>174</v>
      </c>
      <c r="E252" s="173" t="s">
        <v>1</v>
      </c>
      <c r="F252" s="174" t="s">
        <v>76</v>
      </c>
      <c r="H252" s="175">
        <v>0</v>
      </c>
      <c r="I252" s="176"/>
      <c r="L252" s="171"/>
      <c r="M252" s="177"/>
      <c r="N252" s="178"/>
      <c r="O252" s="178"/>
      <c r="P252" s="178"/>
      <c r="Q252" s="178"/>
      <c r="R252" s="178"/>
      <c r="S252" s="178"/>
      <c r="T252" s="179"/>
      <c r="AT252" s="173" t="s">
        <v>174</v>
      </c>
      <c r="AU252" s="173" t="s">
        <v>88</v>
      </c>
      <c r="AV252" s="13" t="s">
        <v>88</v>
      </c>
      <c r="AW252" s="13" t="s">
        <v>32</v>
      </c>
      <c r="AX252" s="13" t="s">
        <v>76</v>
      </c>
      <c r="AY252" s="173" t="s">
        <v>166</v>
      </c>
    </row>
    <row r="253" spans="1:65" s="14" customFormat="1">
      <c r="B253" s="190"/>
      <c r="D253" s="172" t="s">
        <v>174</v>
      </c>
      <c r="E253" s="191" t="s">
        <v>1</v>
      </c>
      <c r="F253" s="192" t="s">
        <v>239</v>
      </c>
      <c r="H253" s="193">
        <v>66</v>
      </c>
      <c r="I253" s="194"/>
      <c r="L253" s="190"/>
      <c r="M253" s="195"/>
      <c r="N253" s="196"/>
      <c r="O253" s="196"/>
      <c r="P253" s="196"/>
      <c r="Q253" s="196"/>
      <c r="R253" s="196"/>
      <c r="S253" s="196"/>
      <c r="T253" s="197"/>
      <c r="AT253" s="191" t="s">
        <v>174</v>
      </c>
      <c r="AU253" s="191" t="s">
        <v>88</v>
      </c>
      <c r="AV253" s="14" t="s">
        <v>172</v>
      </c>
      <c r="AW253" s="14" t="s">
        <v>32</v>
      </c>
      <c r="AX253" s="14" t="s">
        <v>83</v>
      </c>
      <c r="AY253" s="191" t="s">
        <v>166</v>
      </c>
    </row>
    <row r="254" spans="1:65" s="2" customFormat="1" ht="37.9" customHeight="1">
      <c r="A254" s="33"/>
      <c r="B254" s="156"/>
      <c r="C254" s="157" t="s">
        <v>1327</v>
      </c>
      <c r="D254" s="157" t="s">
        <v>168</v>
      </c>
      <c r="E254" s="158" t="s">
        <v>1957</v>
      </c>
      <c r="F254" s="159" t="s">
        <v>1958</v>
      </c>
      <c r="G254" s="160" t="s">
        <v>171</v>
      </c>
      <c r="H254" s="161">
        <v>16</v>
      </c>
      <c r="I254" s="162"/>
      <c r="J254" s="161">
        <f>ROUND(I254*H254,3)</f>
        <v>0</v>
      </c>
      <c r="K254" s="163"/>
      <c r="L254" s="34"/>
      <c r="M254" s="164" t="s">
        <v>1</v>
      </c>
      <c r="N254" s="165" t="s">
        <v>42</v>
      </c>
      <c r="O254" s="62"/>
      <c r="P254" s="166">
        <f>O254*H254</f>
        <v>0</v>
      </c>
      <c r="Q254" s="166">
        <v>0</v>
      </c>
      <c r="R254" s="166">
        <f>Q254*H254</f>
        <v>0</v>
      </c>
      <c r="S254" s="166">
        <v>0</v>
      </c>
      <c r="T254" s="167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8" t="s">
        <v>249</v>
      </c>
      <c r="AT254" s="168" t="s">
        <v>168</v>
      </c>
      <c r="AU254" s="168" t="s">
        <v>88</v>
      </c>
      <c r="AY254" s="18" t="s">
        <v>166</v>
      </c>
      <c r="BE254" s="169">
        <f>IF(N254="základná",J254,0)</f>
        <v>0</v>
      </c>
      <c r="BF254" s="169">
        <f>IF(N254="znížená",J254,0)</f>
        <v>0</v>
      </c>
      <c r="BG254" s="169">
        <f>IF(N254="zákl. prenesená",J254,0)</f>
        <v>0</v>
      </c>
      <c r="BH254" s="169">
        <f>IF(N254="zníž. prenesená",J254,0)</f>
        <v>0</v>
      </c>
      <c r="BI254" s="169">
        <f>IF(N254="nulová",J254,0)</f>
        <v>0</v>
      </c>
      <c r="BJ254" s="18" t="s">
        <v>88</v>
      </c>
      <c r="BK254" s="170">
        <f>ROUND(I254*H254,3)</f>
        <v>0</v>
      </c>
      <c r="BL254" s="18" t="s">
        <v>249</v>
      </c>
      <c r="BM254" s="168" t="s">
        <v>1959</v>
      </c>
    </row>
    <row r="255" spans="1:65" s="13" customFormat="1">
      <c r="B255" s="171"/>
      <c r="D255" s="172" t="s">
        <v>174</v>
      </c>
      <c r="E255" s="173" t="s">
        <v>1</v>
      </c>
      <c r="F255" s="174" t="s">
        <v>76</v>
      </c>
      <c r="H255" s="175">
        <v>0</v>
      </c>
      <c r="I255" s="176"/>
      <c r="L255" s="171"/>
      <c r="M255" s="177"/>
      <c r="N255" s="178"/>
      <c r="O255" s="178"/>
      <c r="P255" s="178"/>
      <c r="Q255" s="178"/>
      <c r="R255" s="178"/>
      <c r="S255" s="178"/>
      <c r="T255" s="179"/>
      <c r="AT255" s="173" t="s">
        <v>174</v>
      </c>
      <c r="AU255" s="173" t="s">
        <v>88</v>
      </c>
      <c r="AV255" s="13" t="s">
        <v>88</v>
      </c>
      <c r="AW255" s="13" t="s">
        <v>32</v>
      </c>
      <c r="AX255" s="13" t="s">
        <v>76</v>
      </c>
      <c r="AY255" s="173" t="s">
        <v>166</v>
      </c>
    </row>
    <row r="256" spans="1:65" s="13" customFormat="1">
      <c r="B256" s="171"/>
      <c r="D256" s="172" t="s">
        <v>174</v>
      </c>
      <c r="E256" s="173" t="s">
        <v>1</v>
      </c>
      <c r="F256" s="174" t="s">
        <v>76</v>
      </c>
      <c r="H256" s="175">
        <v>0</v>
      </c>
      <c r="I256" s="176"/>
      <c r="L256" s="171"/>
      <c r="M256" s="177"/>
      <c r="N256" s="178"/>
      <c r="O256" s="178"/>
      <c r="P256" s="178"/>
      <c r="Q256" s="178"/>
      <c r="R256" s="178"/>
      <c r="S256" s="178"/>
      <c r="T256" s="179"/>
      <c r="AT256" s="173" t="s">
        <v>174</v>
      </c>
      <c r="AU256" s="173" t="s">
        <v>88</v>
      </c>
      <c r="AV256" s="13" t="s">
        <v>88</v>
      </c>
      <c r="AW256" s="13" t="s">
        <v>32</v>
      </c>
      <c r="AX256" s="13" t="s">
        <v>76</v>
      </c>
      <c r="AY256" s="173" t="s">
        <v>166</v>
      </c>
    </row>
    <row r="257" spans="1:65" s="13" customFormat="1">
      <c r="B257" s="171"/>
      <c r="D257" s="172" t="s">
        <v>174</v>
      </c>
      <c r="E257" s="173" t="s">
        <v>1</v>
      </c>
      <c r="F257" s="174" t="s">
        <v>1960</v>
      </c>
      <c r="H257" s="175">
        <v>16</v>
      </c>
      <c r="I257" s="176"/>
      <c r="L257" s="171"/>
      <c r="M257" s="177"/>
      <c r="N257" s="178"/>
      <c r="O257" s="178"/>
      <c r="P257" s="178"/>
      <c r="Q257" s="178"/>
      <c r="R257" s="178"/>
      <c r="S257" s="178"/>
      <c r="T257" s="179"/>
      <c r="AT257" s="173" t="s">
        <v>174</v>
      </c>
      <c r="AU257" s="173" t="s">
        <v>88</v>
      </c>
      <c r="AV257" s="13" t="s">
        <v>88</v>
      </c>
      <c r="AW257" s="13" t="s">
        <v>32</v>
      </c>
      <c r="AX257" s="13" t="s">
        <v>76</v>
      </c>
      <c r="AY257" s="173" t="s">
        <v>166</v>
      </c>
    </row>
    <row r="258" spans="1:65" s="13" customFormat="1">
      <c r="B258" s="171"/>
      <c r="D258" s="172" t="s">
        <v>174</v>
      </c>
      <c r="E258" s="173" t="s">
        <v>1</v>
      </c>
      <c r="F258" s="174" t="s">
        <v>76</v>
      </c>
      <c r="H258" s="175">
        <v>0</v>
      </c>
      <c r="I258" s="176"/>
      <c r="L258" s="171"/>
      <c r="M258" s="177"/>
      <c r="N258" s="178"/>
      <c r="O258" s="178"/>
      <c r="P258" s="178"/>
      <c r="Q258" s="178"/>
      <c r="R258" s="178"/>
      <c r="S258" s="178"/>
      <c r="T258" s="179"/>
      <c r="AT258" s="173" t="s">
        <v>174</v>
      </c>
      <c r="AU258" s="173" t="s">
        <v>88</v>
      </c>
      <c r="AV258" s="13" t="s">
        <v>88</v>
      </c>
      <c r="AW258" s="13" t="s">
        <v>32</v>
      </c>
      <c r="AX258" s="13" t="s">
        <v>76</v>
      </c>
      <c r="AY258" s="173" t="s">
        <v>166</v>
      </c>
    </row>
    <row r="259" spans="1:65" s="14" customFormat="1">
      <c r="B259" s="190"/>
      <c r="D259" s="172" t="s">
        <v>174</v>
      </c>
      <c r="E259" s="191" t="s">
        <v>1</v>
      </c>
      <c r="F259" s="192" t="s">
        <v>239</v>
      </c>
      <c r="H259" s="193">
        <v>16</v>
      </c>
      <c r="I259" s="194"/>
      <c r="L259" s="190"/>
      <c r="M259" s="195"/>
      <c r="N259" s="196"/>
      <c r="O259" s="196"/>
      <c r="P259" s="196"/>
      <c r="Q259" s="196"/>
      <c r="R259" s="196"/>
      <c r="S259" s="196"/>
      <c r="T259" s="197"/>
      <c r="AT259" s="191" t="s">
        <v>174</v>
      </c>
      <c r="AU259" s="191" t="s">
        <v>88</v>
      </c>
      <c r="AV259" s="14" t="s">
        <v>172</v>
      </c>
      <c r="AW259" s="14" t="s">
        <v>32</v>
      </c>
      <c r="AX259" s="14" t="s">
        <v>83</v>
      </c>
      <c r="AY259" s="191" t="s">
        <v>166</v>
      </c>
    </row>
    <row r="260" spans="1:65" s="2" customFormat="1" ht="24.2" customHeight="1">
      <c r="A260" s="33"/>
      <c r="B260" s="156"/>
      <c r="C260" s="157" t="s">
        <v>1330</v>
      </c>
      <c r="D260" s="157" t="s">
        <v>168</v>
      </c>
      <c r="E260" s="158" t="s">
        <v>1961</v>
      </c>
      <c r="F260" s="159" t="s">
        <v>1962</v>
      </c>
      <c r="G260" s="160" t="s">
        <v>221</v>
      </c>
      <c r="H260" s="161">
        <v>1</v>
      </c>
      <c r="I260" s="162"/>
      <c r="J260" s="161">
        <f t="shared" ref="J260:J269" si="40">ROUND(I260*H260,3)</f>
        <v>0</v>
      </c>
      <c r="K260" s="163"/>
      <c r="L260" s="34"/>
      <c r="M260" s="164" t="s">
        <v>1</v>
      </c>
      <c r="N260" s="165" t="s">
        <v>42</v>
      </c>
      <c r="O260" s="62"/>
      <c r="P260" s="166">
        <f t="shared" ref="P260:P269" si="41">O260*H260</f>
        <v>0</v>
      </c>
      <c r="Q260" s="166">
        <v>0</v>
      </c>
      <c r="R260" s="166">
        <f t="shared" ref="R260:R269" si="42">Q260*H260</f>
        <v>0</v>
      </c>
      <c r="S260" s="166">
        <v>0</v>
      </c>
      <c r="T260" s="167">
        <f t="shared" ref="T260:T269" si="43"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8" t="s">
        <v>249</v>
      </c>
      <c r="AT260" s="168" t="s">
        <v>168</v>
      </c>
      <c r="AU260" s="168" t="s">
        <v>88</v>
      </c>
      <c r="AY260" s="18" t="s">
        <v>166</v>
      </c>
      <c r="BE260" s="169">
        <f t="shared" ref="BE260:BE269" si="44">IF(N260="základná",J260,0)</f>
        <v>0</v>
      </c>
      <c r="BF260" s="169">
        <f t="shared" ref="BF260:BF269" si="45">IF(N260="znížená",J260,0)</f>
        <v>0</v>
      </c>
      <c r="BG260" s="169">
        <f t="shared" ref="BG260:BG269" si="46">IF(N260="zákl. prenesená",J260,0)</f>
        <v>0</v>
      </c>
      <c r="BH260" s="169">
        <f t="shared" ref="BH260:BH269" si="47">IF(N260="zníž. prenesená",J260,0)</f>
        <v>0</v>
      </c>
      <c r="BI260" s="169">
        <f t="shared" ref="BI260:BI269" si="48">IF(N260="nulová",J260,0)</f>
        <v>0</v>
      </c>
      <c r="BJ260" s="18" t="s">
        <v>88</v>
      </c>
      <c r="BK260" s="170">
        <f t="shared" ref="BK260:BK269" si="49">ROUND(I260*H260,3)</f>
        <v>0</v>
      </c>
      <c r="BL260" s="18" t="s">
        <v>249</v>
      </c>
      <c r="BM260" s="168" t="s">
        <v>1963</v>
      </c>
    </row>
    <row r="261" spans="1:65" s="2" customFormat="1" ht="55.5" customHeight="1">
      <c r="A261" s="33"/>
      <c r="B261" s="156"/>
      <c r="C261" s="180" t="s">
        <v>1334</v>
      </c>
      <c r="D261" s="180" t="s">
        <v>200</v>
      </c>
      <c r="E261" s="181" t="s">
        <v>1964</v>
      </c>
      <c r="F261" s="182" t="s">
        <v>1965</v>
      </c>
      <c r="G261" s="183" t="s">
        <v>221</v>
      </c>
      <c r="H261" s="184">
        <v>1</v>
      </c>
      <c r="I261" s="185"/>
      <c r="J261" s="184">
        <f t="shared" si="40"/>
        <v>0</v>
      </c>
      <c r="K261" s="186"/>
      <c r="L261" s="187"/>
      <c r="M261" s="188" t="s">
        <v>1</v>
      </c>
      <c r="N261" s="189" t="s">
        <v>42</v>
      </c>
      <c r="O261" s="62"/>
      <c r="P261" s="166">
        <f t="shared" si="41"/>
        <v>0</v>
      </c>
      <c r="Q261" s="166">
        <v>0</v>
      </c>
      <c r="R261" s="166">
        <f t="shared" si="42"/>
        <v>0</v>
      </c>
      <c r="S261" s="166">
        <v>0</v>
      </c>
      <c r="T261" s="167">
        <f t="shared" si="43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8" t="s">
        <v>408</v>
      </c>
      <c r="AT261" s="168" t="s">
        <v>200</v>
      </c>
      <c r="AU261" s="168" t="s">
        <v>88</v>
      </c>
      <c r="AY261" s="18" t="s">
        <v>166</v>
      </c>
      <c r="BE261" s="169">
        <f t="shared" si="44"/>
        <v>0</v>
      </c>
      <c r="BF261" s="169">
        <f t="shared" si="45"/>
        <v>0</v>
      </c>
      <c r="BG261" s="169">
        <f t="shared" si="46"/>
        <v>0</v>
      </c>
      <c r="BH261" s="169">
        <f t="shared" si="47"/>
        <v>0</v>
      </c>
      <c r="BI261" s="169">
        <f t="shared" si="48"/>
        <v>0</v>
      </c>
      <c r="BJ261" s="18" t="s">
        <v>88</v>
      </c>
      <c r="BK261" s="170">
        <f t="shared" si="49"/>
        <v>0</v>
      </c>
      <c r="BL261" s="18" t="s">
        <v>249</v>
      </c>
      <c r="BM261" s="168" t="s">
        <v>1966</v>
      </c>
    </row>
    <row r="262" spans="1:65" s="2" customFormat="1" ht="24.2" customHeight="1">
      <c r="A262" s="33"/>
      <c r="B262" s="156"/>
      <c r="C262" s="157" t="s">
        <v>1338</v>
      </c>
      <c r="D262" s="157" t="s">
        <v>168</v>
      </c>
      <c r="E262" s="158" t="s">
        <v>1967</v>
      </c>
      <c r="F262" s="159" t="s">
        <v>1968</v>
      </c>
      <c r="G262" s="160" t="s">
        <v>221</v>
      </c>
      <c r="H262" s="161">
        <v>2</v>
      </c>
      <c r="I262" s="162"/>
      <c r="J262" s="161">
        <f t="shared" si="40"/>
        <v>0</v>
      </c>
      <c r="K262" s="163"/>
      <c r="L262" s="34"/>
      <c r="M262" s="164" t="s">
        <v>1</v>
      </c>
      <c r="N262" s="165" t="s">
        <v>42</v>
      </c>
      <c r="O262" s="62"/>
      <c r="P262" s="166">
        <f t="shared" si="41"/>
        <v>0</v>
      </c>
      <c r="Q262" s="166">
        <v>0</v>
      </c>
      <c r="R262" s="166">
        <f t="shared" si="42"/>
        <v>0</v>
      </c>
      <c r="S262" s="166">
        <v>0</v>
      </c>
      <c r="T262" s="167">
        <f t="shared" si="43"/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8" t="s">
        <v>249</v>
      </c>
      <c r="AT262" s="168" t="s">
        <v>168</v>
      </c>
      <c r="AU262" s="168" t="s">
        <v>88</v>
      </c>
      <c r="AY262" s="18" t="s">
        <v>166</v>
      </c>
      <c r="BE262" s="169">
        <f t="shared" si="44"/>
        <v>0</v>
      </c>
      <c r="BF262" s="169">
        <f t="shared" si="45"/>
        <v>0</v>
      </c>
      <c r="BG262" s="169">
        <f t="shared" si="46"/>
        <v>0</v>
      </c>
      <c r="BH262" s="169">
        <f t="shared" si="47"/>
        <v>0</v>
      </c>
      <c r="BI262" s="169">
        <f t="shared" si="48"/>
        <v>0</v>
      </c>
      <c r="BJ262" s="18" t="s">
        <v>88</v>
      </c>
      <c r="BK262" s="170">
        <f t="shared" si="49"/>
        <v>0</v>
      </c>
      <c r="BL262" s="18" t="s">
        <v>249</v>
      </c>
      <c r="BM262" s="168" t="s">
        <v>1969</v>
      </c>
    </row>
    <row r="263" spans="1:65" s="2" customFormat="1" ht="55.5" customHeight="1">
      <c r="A263" s="33"/>
      <c r="B263" s="156"/>
      <c r="C263" s="180" t="s">
        <v>1342</v>
      </c>
      <c r="D263" s="180" t="s">
        <v>200</v>
      </c>
      <c r="E263" s="181" t="s">
        <v>1970</v>
      </c>
      <c r="F263" s="182" t="s">
        <v>1971</v>
      </c>
      <c r="G263" s="183" t="s">
        <v>221</v>
      </c>
      <c r="H263" s="184">
        <v>2</v>
      </c>
      <c r="I263" s="185"/>
      <c r="J263" s="184">
        <f t="shared" si="40"/>
        <v>0</v>
      </c>
      <c r="K263" s="186"/>
      <c r="L263" s="187"/>
      <c r="M263" s="188" t="s">
        <v>1</v>
      </c>
      <c r="N263" s="189" t="s">
        <v>42</v>
      </c>
      <c r="O263" s="62"/>
      <c r="P263" s="166">
        <f t="shared" si="41"/>
        <v>0</v>
      </c>
      <c r="Q263" s="166">
        <v>0</v>
      </c>
      <c r="R263" s="166">
        <f t="shared" si="42"/>
        <v>0</v>
      </c>
      <c r="S263" s="166">
        <v>0</v>
      </c>
      <c r="T263" s="167">
        <f t="shared" si="43"/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8" t="s">
        <v>408</v>
      </c>
      <c r="AT263" s="168" t="s">
        <v>200</v>
      </c>
      <c r="AU263" s="168" t="s">
        <v>88</v>
      </c>
      <c r="AY263" s="18" t="s">
        <v>166</v>
      </c>
      <c r="BE263" s="169">
        <f t="shared" si="44"/>
        <v>0</v>
      </c>
      <c r="BF263" s="169">
        <f t="shared" si="45"/>
        <v>0</v>
      </c>
      <c r="BG263" s="169">
        <f t="shared" si="46"/>
        <v>0</v>
      </c>
      <c r="BH263" s="169">
        <f t="shared" si="47"/>
        <v>0</v>
      </c>
      <c r="BI263" s="169">
        <f t="shared" si="48"/>
        <v>0</v>
      </c>
      <c r="BJ263" s="18" t="s">
        <v>88</v>
      </c>
      <c r="BK263" s="170">
        <f t="shared" si="49"/>
        <v>0</v>
      </c>
      <c r="BL263" s="18" t="s">
        <v>249</v>
      </c>
      <c r="BM263" s="168" t="s">
        <v>1972</v>
      </c>
    </row>
    <row r="264" spans="1:65" s="2" customFormat="1" ht="24.2" customHeight="1">
      <c r="A264" s="33"/>
      <c r="B264" s="156"/>
      <c r="C264" s="157" t="s">
        <v>1349</v>
      </c>
      <c r="D264" s="157" t="s">
        <v>168</v>
      </c>
      <c r="E264" s="158" t="s">
        <v>1973</v>
      </c>
      <c r="F264" s="159" t="s">
        <v>1974</v>
      </c>
      <c r="G264" s="160" t="s">
        <v>221</v>
      </c>
      <c r="H264" s="161">
        <v>1</v>
      </c>
      <c r="I264" s="162"/>
      <c r="J264" s="161">
        <f t="shared" si="40"/>
        <v>0</v>
      </c>
      <c r="K264" s="163"/>
      <c r="L264" s="34"/>
      <c r="M264" s="164" t="s">
        <v>1</v>
      </c>
      <c r="N264" s="165" t="s">
        <v>42</v>
      </c>
      <c r="O264" s="62"/>
      <c r="P264" s="166">
        <f t="shared" si="41"/>
        <v>0</v>
      </c>
      <c r="Q264" s="166">
        <v>0</v>
      </c>
      <c r="R264" s="166">
        <f t="shared" si="42"/>
        <v>0</v>
      </c>
      <c r="S264" s="166">
        <v>0</v>
      </c>
      <c r="T264" s="167">
        <f t="shared" si="43"/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8" t="s">
        <v>249</v>
      </c>
      <c r="AT264" s="168" t="s">
        <v>168</v>
      </c>
      <c r="AU264" s="168" t="s">
        <v>88</v>
      </c>
      <c r="AY264" s="18" t="s">
        <v>166</v>
      </c>
      <c r="BE264" s="169">
        <f t="shared" si="44"/>
        <v>0</v>
      </c>
      <c r="BF264" s="169">
        <f t="shared" si="45"/>
        <v>0</v>
      </c>
      <c r="BG264" s="169">
        <f t="shared" si="46"/>
        <v>0</v>
      </c>
      <c r="BH264" s="169">
        <f t="shared" si="47"/>
        <v>0</v>
      </c>
      <c r="BI264" s="169">
        <f t="shared" si="48"/>
        <v>0</v>
      </c>
      <c r="BJ264" s="18" t="s">
        <v>88</v>
      </c>
      <c r="BK264" s="170">
        <f t="shared" si="49"/>
        <v>0</v>
      </c>
      <c r="BL264" s="18" t="s">
        <v>249</v>
      </c>
      <c r="BM264" s="168" t="s">
        <v>1975</v>
      </c>
    </row>
    <row r="265" spans="1:65" s="2" customFormat="1" ht="55.5" customHeight="1">
      <c r="A265" s="33"/>
      <c r="B265" s="156"/>
      <c r="C265" s="180" t="s">
        <v>1361</v>
      </c>
      <c r="D265" s="180" t="s">
        <v>200</v>
      </c>
      <c r="E265" s="181" t="s">
        <v>1976</v>
      </c>
      <c r="F265" s="182" t="s">
        <v>1977</v>
      </c>
      <c r="G265" s="183" t="s">
        <v>221</v>
      </c>
      <c r="H265" s="184">
        <v>1</v>
      </c>
      <c r="I265" s="185"/>
      <c r="J265" s="184">
        <f t="shared" si="40"/>
        <v>0</v>
      </c>
      <c r="K265" s="186"/>
      <c r="L265" s="187"/>
      <c r="M265" s="188" t="s">
        <v>1</v>
      </c>
      <c r="N265" s="189" t="s">
        <v>42</v>
      </c>
      <c r="O265" s="62"/>
      <c r="P265" s="166">
        <f t="shared" si="41"/>
        <v>0</v>
      </c>
      <c r="Q265" s="166">
        <v>0</v>
      </c>
      <c r="R265" s="166">
        <f t="shared" si="42"/>
        <v>0</v>
      </c>
      <c r="S265" s="166">
        <v>0</v>
      </c>
      <c r="T265" s="167">
        <f t="shared" si="43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8" t="s">
        <v>408</v>
      </c>
      <c r="AT265" s="168" t="s">
        <v>200</v>
      </c>
      <c r="AU265" s="168" t="s">
        <v>88</v>
      </c>
      <c r="AY265" s="18" t="s">
        <v>166</v>
      </c>
      <c r="BE265" s="169">
        <f t="shared" si="44"/>
        <v>0</v>
      </c>
      <c r="BF265" s="169">
        <f t="shared" si="45"/>
        <v>0</v>
      </c>
      <c r="BG265" s="169">
        <f t="shared" si="46"/>
        <v>0</v>
      </c>
      <c r="BH265" s="169">
        <f t="shared" si="47"/>
        <v>0</v>
      </c>
      <c r="BI265" s="169">
        <f t="shared" si="48"/>
        <v>0</v>
      </c>
      <c r="BJ265" s="18" t="s">
        <v>88</v>
      </c>
      <c r="BK265" s="170">
        <f t="shared" si="49"/>
        <v>0</v>
      </c>
      <c r="BL265" s="18" t="s">
        <v>249</v>
      </c>
      <c r="BM265" s="168" t="s">
        <v>1978</v>
      </c>
    </row>
    <row r="266" spans="1:65" s="2" customFormat="1" ht="21.75" customHeight="1">
      <c r="A266" s="33"/>
      <c r="B266" s="156"/>
      <c r="C266" s="157" t="s">
        <v>1368</v>
      </c>
      <c r="D266" s="157" t="s">
        <v>168</v>
      </c>
      <c r="E266" s="158" t="s">
        <v>1979</v>
      </c>
      <c r="F266" s="159" t="s">
        <v>1980</v>
      </c>
      <c r="G266" s="160" t="s">
        <v>221</v>
      </c>
      <c r="H266" s="161">
        <v>4</v>
      </c>
      <c r="I266" s="162"/>
      <c r="J266" s="161">
        <f t="shared" si="40"/>
        <v>0</v>
      </c>
      <c r="K266" s="163"/>
      <c r="L266" s="34"/>
      <c r="M266" s="164" t="s">
        <v>1</v>
      </c>
      <c r="N266" s="165" t="s">
        <v>42</v>
      </c>
      <c r="O266" s="62"/>
      <c r="P266" s="166">
        <f t="shared" si="41"/>
        <v>0</v>
      </c>
      <c r="Q266" s="166">
        <v>0</v>
      </c>
      <c r="R266" s="166">
        <f t="shared" si="42"/>
        <v>0</v>
      </c>
      <c r="S266" s="166">
        <v>0</v>
      </c>
      <c r="T266" s="167">
        <f t="shared" si="43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8" t="s">
        <v>249</v>
      </c>
      <c r="AT266" s="168" t="s">
        <v>168</v>
      </c>
      <c r="AU266" s="168" t="s">
        <v>88</v>
      </c>
      <c r="AY266" s="18" t="s">
        <v>166</v>
      </c>
      <c r="BE266" s="169">
        <f t="shared" si="44"/>
        <v>0</v>
      </c>
      <c r="BF266" s="169">
        <f t="shared" si="45"/>
        <v>0</v>
      </c>
      <c r="BG266" s="169">
        <f t="shared" si="46"/>
        <v>0</v>
      </c>
      <c r="BH266" s="169">
        <f t="shared" si="47"/>
        <v>0</v>
      </c>
      <c r="BI266" s="169">
        <f t="shared" si="48"/>
        <v>0</v>
      </c>
      <c r="BJ266" s="18" t="s">
        <v>88</v>
      </c>
      <c r="BK266" s="170">
        <f t="shared" si="49"/>
        <v>0</v>
      </c>
      <c r="BL266" s="18" t="s">
        <v>249</v>
      </c>
      <c r="BM266" s="168" t="s">
        <v>1981</v>
      </c>
    </row>
    <row r="267" spans="1:65" s="2" customFormat="1" ht="55.5" customHeight="1">
      <c r="A267" s="33"/>
      <c r="B267" s="156"/>
      <c r="C267" s="180" t="s">
        <v>1374</v>
      </c>
      <c r="D267" s="180" t="s">
        <v>200</v>
      </c>
      <c r="E267" s="181" t="s">
        <v>1982</v>
      </c>
      <c r="F267" s="182" t="s">
        <v>1983</v>
      </c>
      <c r="G267" s="183" t="s">
        <v>221</v>
      </c>
      <c r="H267" s="184">
        <v>1</v>
      </c>
      <c r="I267" s="185"/>
      <c r="J267" s="184">
        <f t="shared" si="40"/>
        <v>0</v>
      </c>
      <c r="K267" s="186"/>
      <c r="L267" s="187"/>
      <c r="M267" s="188" t="s">
        <v>1</v>
      </c>
      <c r="N267" s="189" t="s">
        <v>42</v>
      </c>
      <c r="O267" s="62"/>
      <c r="P267" s="166">
        <f t="shared" si="41"/>
        <v>0</v>
      </c>
      <c r="Q267" s="166">
        <v>0</v>
      </c>
      <c r="R267" s="166">
        <f t="shared" si="42"/>
        <v>0</v>
      </c>
      <c r="S267" s="166">
        <v>0</v>
      </c>
      <c r="T267" s="167">
        <f t="shared" si="43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8" t="s">
        <v>408</v>
      </c>
      <c r="AT267" s="168" t="s">
        <v>200</v>
      </c>
      <c r="AU267" s="168" t="s">
        <v>88</v>
      </c>
      <c r="AY267" s="18" t="s">
        <v>166</v>
      </c>
      <c r="BE267" s="169">
        <f t="shared" si="44"/>
        <v>0</v>
      </c>
      <c r="BF267" s="169">
        <f t="shared" si="45"/>
        <v>0</v>
      </c>
      <c r="BG267" s="169">
        <f t="shared" si="46"/>
        <v>0</v>
      </c>
      <c r="BH267" s="169">
        <f t="shared" si="47"/>
        <v>0</v>
      </c>
      <c r="BI267" s="169">
        <f t="shared" si="48"/>
        <v>0</v>
      </c>
      <c r="BJ267" s="18" t="s">
        <v>88</v>
      </c>
      <c r="BK267" s="170">
        <f t="shared" si="49"/>
        <v>0</v>
      </c>
      <c r="BL267" s="18" t="s">
        <v>249</v>
      </c>
      <c r="BM267" s="168" t="s">
        <v>1984</v>
      </c>
    </row>
    <row r="268" spans="1:65" s="2" customFormat="1" ht="55.5" customHeight="1">
      <c r="A268" s="33"/>
      <c r="B268" s="156"/>
      <c r="C268" s="180" t="s">
        <v>1379</v>
      </c>
      <c r="D268" s="180" t="s">
        <v>200</v>
      </c>
      <c r="E268" s="181" t="s">
        <v>1985</v>
      </c>
      <c r="F268" s="182" t="s">
        <v>1986</v>
      </c>
      <c r="G268" s="183" t="s">
        <v>221</v>
      </c>
      <c r="H268" s="184">
        <v>3</v>
      </c>
      <c r="I268" s="185"/>
      <c r="J268" s="184">
        <f t="shared" si="40"/>
        <v>0</v>
      </c>
      <c r="K268" s="186"/>
      <c r="L268" s="187"/>
      <c r="M268" s="188" t="s">
        <v>1</v>
      </c>
      <c r="N268" s="189" t="s">
        <v>42</v>
      </c>
      <c r="O268" s="62"/>
      <c r="P268" s="166">
        <f t="shared" si="41"/>
        <v>0</v>
      </c>
      <c r="Q268" s="166">
        <v>0</v>
      </c>
      <c r="R268" s="166">
        <f t="shared" si="42"/>
        <v>0</v>
      </c>
      <c r="S268" s="166">
        <v>0</v>
      </c>
      <c r="T268" s="167">
        <f t="shared" si="43"/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8" t="s">
        <v>408</v>
      </c>
      <c r="AT268" s="168" t="s">
        <v>200</v>
      </c>
      <c r="AU268" s="168" t="s">
        <v>88</v>
      </c>
      <c r="AY268" s="18" t="s">
        <v>166</v>
      </c>
      <c r="BE268" s="169">
        <f t="shared" si="44"/>
        <v>0</v>
      </c>
      <c r="BF268" s="169">
        <f t="shared" si="45"/>
        <v>0</v>
      </c>
      <c r="BG268" s="169">
        <f t="shared" si="46"/>
        <v>0</v>
      </c>
      <c r="BH268" s="169">
        <f t="shared" si="47"/>
        <v>0</v>
      </c>
      <c r="BI268" s="169">
        <f t="shared" si="48"/>
        <v>0</v>
      </c>
      <c r="BJ268" s="18" t="s">
        <v>88</v>
      </c>
      <c r="BK268" s="170">
        <f t="shared" si="49"/>
        <v>0</v>
      </c>
      <c r="BL268" s="18" t="s">
        <v>249</v>
      </c>
      <c r="BM268" s="168" t="s">
        <v>1987</v>
      </c>
    </row>
    <row r="269" spans="1:65" s="2" customFormat="1" ht="24.2" customHeight="1">
      <c r="A269" s="33"/>
      <c r="B269" s="156"/>
      <c r="C269" s="157" t="s">
        <v>1385</v>
      </c>
      <c r="D269" s="157" t="s">
        <v>168</v>
      </c>
      <c r="E269" s="158" t="s">
        <v>1988</v>
      </c>
      <c r="F269" s="159" t="s">
        <v>1989</v>
      </c>
      <c r="G269" s="160" t="s">
        <v>477</v>
      </c>
      <c r="H269" s="162"/>
      <c r="I269" s="162"/>
      <c r="J269" s="161">
        <f t="shared" si="40"/>
        <v>0</v>
      </c>
      <c r="K269" s="163"/>
      <c r="L269" s="34"/>
      <c r="M269" s="164" t="s">
        <v>1</v>
      </c>
      <c r="N269" s="165" t="s">
        <v>42</v>
      </c>
      <c r="O269" s="62"/>
      <c r="P269" s="166">
        <f t="shared" si="41"/>
        <v>0</v>
      </c>
      <c r="Q269" s="166">
        <v>0</v>
      </c>
      <c r="R269" s="166">
        <f t="shared" si="42"/>
        <v>0</v>
      </c>
      <c r="S269" s="166">
        <v>0</v>
      </c>
      <c r="T269" s="167">
        <f t="shared" si="43"/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8" t="s">
        <v>249</v>
      </c>
      <c r="AT269" s="168" t="s">
        <v>168</v>
      </c>
      <c r="AU269" s="168" t="s">
        <v>88</v>
      </c>
      <c r="AY269" s="18" t="s">
        <v>166</v>
      </c>
      <c r="BE269" s="169">
        <f t="shared" si="44"/>
        <v>0</v>
      </c>
      <c r="BF269" s="169">
        <f t="shared" si="45"/>
        <v>0</v>
      </c>
      <c r="BG269" s="169">
        <f t="shared" si="46"/>
        <v>0</v>
      </c>
      <c r="BH269" s="169">
        <f t="shared" si="47"/>
        <v>0</v>
      </c>
      <c r="BI269" s="169">
        <f t="shared" si="48"/>
        <v>0</v>
      </c>
      <c r="BJ269" s="18" t="s">
        <v>88</v>
      </c>
      <c r="BK269" s="170">
        <f t="shared" si="49"/>
        <v>0</v>
      </c>
      <c r="BL269" s="18" t="s">
        <v>249</v>
      </c>
      <c r="BM269" s="168" t="s">
        <v>1990</v>
      </c>
    </row>
    <row r="270" spans="1:65" s="12" customFormat="1" ht="22.9" customHeight="1">
      <c r="B270" s="143"/>
      <c r="D270" s="144" t="s">
        <v>75</v>
      </c>
      <c r="E270" s="154" t="s">
        <v>1484</v>
      </c>
      <c r="F270" s="154" t="s">
        <v>1485</v>
      </c>
      <c r="I270" s="146"/>
      <c r="J270" s="155">
        <f>BK270</f>
        <v>0</v>
      </c>
      <c r="L270" s="143"/>
      <c r="M270" s="148"/>
      <c r="N270" s="149"/>
      <c r="O270" s="149"/>
      <c r="P270" s="150">
        <f>P271</f>
        <v>0</v>
      </c>
      <c r="Q270" s="149"/>
      <c r="R270" s="150">
        <f>R271</f>
        <v>0</v>
      </c>
      <c r="S270" s="149"/>
      <c r="T270" s="151">
        <f>T271</f>
        <v>0</v>
      </c>
      <c r="AR270" s="144" t="s">
        <v>88</v>
      </c>
      <c r="AT270" s="152" t="s">
        <v>75</v>
      </c>
      <c r="AU270" s="152" t="s">
        <v>83</v>
      </c>
      <c r="AY270" s="144" t="s">
        <v>166</v>
      </c>
      <c r="BK270" s="153">
        <f>BK271</f>
        <v>0</v>
      </c>
    </row>
    <row r="271" spans="1:65" s="2" customFormat="1" ht="33" customHeight="1">
      <c r="A271" s="33"/>
      <c r="B271" s="156"/>
      <c r="C271" s="157" t="s">
        <v>1390</v>
      </c>
      <c r="D271" s="157" t="s">
        <v>168</v>
      </c>
      <c r="E271" s="158" t="s">
        <v>1991</v>
      </c>
      <c r="F271" s="159" t="s">
        <v>1992</v>
      </c>
      <c r="G271" s="160" t="s">
        <v>215</v>
      </c>
      <c r="H271" s="161">
        <v>26</v>
      </c>
      <c r="I271" s="162"/>
      <c r="J271" s="161">
        <f>ROUND(I271*H271,3)</f>
        <v>0</v>
      </c>
      <c r="K271" s="163"/>
      <c r="L271" s="34"/>
      <c r="M271" s="164" t="s">
        <v>1</v>
      </c>
      <c r="N271" s="165" t="s">
        <v>42</v>
      </c>
      <c r="O271" s="62"/>
      <c r="P271" s="166">
        <f>O271*H271</f>
        <v>0</v>
      </c>
      <c r="Q271" s="166">
        <v>0</v>
      </c>
      <c r="R271" s="166">
        <f>Q271*H271</f>
        <v>0</v>
      </c>
      <c r="S271" s="166">
        <v>0</v>
      </c>
      <c r="T271" s="167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8" t="s">
        <v>249</v>
      </c>
      <c r="AT271" s="168" t="s">
        <v>168</v>
      </c>
      <c r="AU271" s="168" t="s">
        <v>88</v>
      </c>
      <c r="AY271" s="18" t="s">
        <v>166</v>
      </c>
      <c r="BE271" s="169">
        <f>IF(N271="základná",J271,0)</f>
        <v>0</v>
      </c>
      <c r="BF271" s="169">
        <f>IF(N271="znížená",J271,0)</f>
        <v>0</v>
      </c>
      <c r="BG271" s="169">
        <f>IF(N271="zákl. prenesená",J271,0)</f>
        <v>0</v>
      </c>
      <c r="BH271" s="169">
        <f>IF(N271="zníž. prenesená",J271,0)</f>
        <v>0</v>
      </c>
      <c r="BI271" s="169">
        <f>IF(N271="nulová",J271,0)</f>
        <v>0</v>
      </c>
      <c r="BJ271" s="18" t="s">
        <v>88</v>
      </c>
      <c r="BK271" s="170">
        <f>ROUND(I271*H271,3)</f>
        <v>0</v>
      </c>
      <c r="BL271" s="18" t="s">
        <v>249</v>
      </c>
      <c r="BM271" s="168" t="s">
        <v>1993</v>
      </c>
    </row>
    <row r="272" spans="1:65" s="12" customFormat="1" ht="25.9" customHeight="1">
      <c r="B272" s="143"/>
      <c r="D272" s="144" t="s">
        <v>75</v>
      </c>
      <c r="E272" s="145" t="s">
        <v>1994</v>
      </c>
      <c r="F272" s="145" t="s">
        <v>1995</v>
      </c>
      <c r="I272" s="146"/>
      <c r="J272" s="147">
        <f>BK272</f>
        <v>0</v>
      </c>
      <c r="L272" s="143"/>
      <c r="M272" s="148"/>
      <c r="N272" s="149"/>
      <c r="O272" s="149"/>
      <c r="P272" s="150">
        <f>SUM(P273:P275)</f>
        <v>0</v>
      </c>
      <c r="Q272" s="149"/>
      <c r="R272" s="150">
        <f>SUM(R273:R275)</f>
        <v>0</v>
      </c>
      <c r="S272" s="149"/>
      <c r="T272" s="151">
        <f>SUM(T273:T275)</f>
        <v>0</v>
      </c>
      <c r="AR272" s="144" t="s">
        <v>172</v>
      </c>
      <c r="AT272" s="152" t="s">
        <v>75</v>
      </c>
      <c r="AU272" s="152" t="s">
        <v>76</v>
      </c>
      <c r="AY272" s="144" t="s">
        <v>166</v>
      </c>
      <c r="BK272" s="153">
        <f>SUM(BK273:BK275)</f>
        <v>0</v>
      </c>
    </row>
    <row r="273" spans="1:65" s="2" customFormat="1" ht="16.5" customHeight="1">
      <c r="A273" s="33"/>
      <c r="B273" s="156"/>
      <c r="C273" s="157" t="s">
        <v>1394</v>
      </c>
      <c r="D273" s="157" t="s">
        <v>168</v>
      </c>
      <c r="E273" s="158" t="s">
        <v>1996</v>
      </c>
      <c r="F273" s="159" t="s">
        <v>1997</v>
      </c>
      <c r="G273" s="160" t="s">
        <v>1998</v>
      </c>
      <c r="H273" s="161">
        <v>1</v>
      </c>
      <c r="I273" s="162"/>
      <c r="J273" s="161">
        <f>ROUND(I273*H273,3)</f>
        <v>0</v>
      </c>
      <c r="K273" s="163"/>
      <c r="L273" s="34"/>
      <c r="M273" s="164" t="s">
        <v>1</v>
      </c>
      <c r="N273" s="165" t="s">
        <v>42</v>
      </c>
      <c r="O273" s="62"/>
      <c r="P273" s="166">
        <f>O273*H273</f>
        <v>0</v>
      </c>
      <c r="Q273" s="166">
        <v>0</v>
      </c>
      <c r="R273" s="166">
        <f>Q273*H273</f>
        <v>0</v>
      </c>
      <c r="S273" s="166">
        <v>0</v>
      </c>
      <c r="T273" s="167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8" t="s">
        <v>758</v>
      </c>
      <c r="AT273" s="168" t="s">
        <v>168</v>
      </c>
      <c r="AU273" s="168" t="s">
        <v>83</v>
      </c>
      <c r="AY273" s="18" t="s">
        <v>166</v>
      </c>
      <c r="BE273" s="169">
        <f>IF(N273="základná",J273,0)</f>
        <v>0</v>
      </c>
      <c r="BF273" s="169">
        <f>IF(N273="znížená",J273,0)</f>
        <v>0</v>
      </c>
      <c r="BG273" s="169">
        <f>IF(N273="zákl. prenesená",J273,0)</f>
        <v>0</v>
      </c>
      <c r="BH273" s="169">
        <f>IF(N273="zníž. prenesená",J273,0)</f>
        <v>0</v>
      </c>
      <c r="BI273" s="169">
        <f>IF(N273="nulová",J273,0)</f>
        <v>0</v>
      </c>
      <c r="BJ273" s="18" t="s">
        <v>88</v>
      </c>
      <c r="BK273" s="170">
        <f>ROUND(I273*H273,3)</f>
        <v>0</v>
      </c>
      <c r="BL273" s="18" t="s">
        <v>758</v>
      </c>
      <c r="BM273" s="168" t="s">
        <v>1999</v>
      </c>
    </row>
    <row r="274" spans="1:65" s="2" customFormat="1" ht="16.5" customHeight="1">
      <c r="A274" s="33"/>
      <c r="B274" s="156"/>
      <c r="C274" s="157" t="s">
        <v>1399</v>
      </c>
      <c r="D274" s="157" t="s">
        <v>168</v>
      </c>
      <c r="E274" s="158" t="s">
        <v>2000</v>
      </c>
      <c r="F274" s="159" t="s">
        <v>2001</v>
      </c>
      <c r="G274" s="160" t="s">
        <v>1998</v>
      </c>
      <c r="H274" s="161">
        <v>1</v>
      </c>
      <c r="I274" s="162"/>
      <c r="J274" s="161">
        <f>ROUND(I274*H274,3)</f>
        <v>0</v>
      </c>
      <c r="K274" s="163"/>
      <c r="L274" s="34"/>
      <c r="M274" s="164" t="s">
        <v>1</v>
      </c>
      <c r="N274" s="165" t="s">
        <v>42</v>
      </c>
      <c r="O274" s="62"/>
      <c r="P274" s="166">
        <f>O274*H274</f>
        <v>0</v>
      </c>
      <c r="Q274" s="166">
        <v>0</v>
      </c>
      <c r="R274" s="166">
        <f>Q274*H274</f>
        <v>0</v>
      </c>
      <c r="S274" s="166">
        <v>0</v>
      </c>
      <c r="T274" s="167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8" t="s">
        <v>758</v>
      </c>
      <c r="AT274" s="168" t="s">
        <v>168</v>
      </c>
      <c r="AU274" s="168" t="s">
        <v>83</v>
      </c>
      <c r="AY274" s="18" t="s">
        <v>166</v>
      </c>
      <c r="BE274" s="169">
        <f>IF(N274="základná",J274,0)</f>
        <v>0</v>
      </c>
      <c r="BF274" s="169">
        <f>IF(N274="znížená",J274,0)</f>
        <v>0</v>
      </c>
      <c r="BG274" s="169">
        <f>IF(N274="zákl. prenesená",J274,0)</f>
        <v>0</v>
      </c>
      <c r="BH274" s="169">
        <f>IF(N274="zníž. prenesená",J274,0)</f>
        <v>0</v>
      </c>
      <c r="BI274" s="169">
        <f>IF(N274="nulová",J274,0)</f>
        <v>0</v>
      </c>
      <c r="BJ274" s="18" t="s">
        <v>88</v>
      </c>
      <c r="BK274" s="170">
        <f>ROUND(I274*H274,3)</f>
        <v>0</v>
      </c>
      <c r="BL274" s="18" t="s">
        <v>758</v>
      </c>
      <c r="BM274" s="168" t="s">
        <v>2002</v>
      </c>
    </row>
    <row r="275" spans="1:65" s="2" customFormat="1" ht="24.2" customHeight="1">
      <c r="A275" s="33"/>
      <c r="B275" s="156"/>
      <c r="C275" s="157" t="s">
        <v>1403</v>
      </c>
      <c r="D275" s="157" t="s">
        <v>168</v>
      </c>
      <c r="E275" s="158" t="s">
        <v>2003</v>
      </c>
      <c r="F275" s="159" t="s">
        <v>2004</v>
      </c>
      <c r="G275" s="160" t="s">
        <v>1998</v>
      </c>
      <c r="H275" s="161">
        <v>1</v>
      </c>
      <c r="I275" s="162"/>
      <c r="J275" s="161">
        <f>ROUND(I275*H275,3)</f>
        <v>0</v>
      </c>
      <c r="K275" s="163"/>
      <c r="L275" s="34"/>
      <c r="M275" s="198" t="s">
        <v>1</v>
      </c>
      <c r="N275" s="199" t="s">
        <v>42</v>
      </c>
      <c r="O275" s="200"/>
      <c r="P275" s="201">
        <f>O275*H275</f>
        <v>0</v>
      </c>
      <c r="Q275" s="201">
        <v>0</v>
      </c>
      <c r="R275" s="201">
        <f>Q275*H275</f>
        <v>0</v>
      </c>
      <c r="S275" s="201">
        <v>0</v>
      </c>
      <c r="T275" s="202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8" t="s">
        <v>758</v>
      </c>
      <c r="AT275" s="168" t="s">
        <v>168</v>
      </c>
      <c r="AU275" s="168" t="s">
        <v>83</v>
      </c>
      <c r="AY275" s="18" t="s">
        <v>166</v>
      </c>
      <c r="BE275" s="169">
        <f>IF(N275="základná",J275,0)</f>
        <v>0</v>
      </c>
      <c r="BF275" s="169">
        <f>IF(N275="znížená",J275,0)</f>
        <v>0</v>
      </c>
      <c r="BG275" s="169">
        <f>IF(N275="zákl. prenesená",J275,0)</f>
        <v>0</v>
      </c>
      <c r="BH275" s="169">
        <f>IF(N275="zníž. prenesená",J275,0)</f>
        <v>0</v>
      </c>
      <c r="BI275" s="169">
        <f>IF(N275="nulová",J275,0)</f>
        <v>0</v>
      </c>
      <c r="BJ275" s="18" t="s">
        <v>88</v>
      </c>
      <c r="BK275" s="170">
        <f>ROUND(I275*H275,3)</f>
        <v>0</v>
      </c>
      <c r="BL275" s="18" t="s">
        <v>758</v>
      </c>
      <c r="BM275" s="168" t="s">
        <v>2005</v>
      </c>
    </row>
    <row r="276" spans="1:65" s="2" customFormat="1" ht="6.95" customHeight="1">
      <c r="A276" s="33"/>
      <c r="B276" s="51"/>
      <c r="C276" s="52"/>
      <c r="D276" s="52"/>
      <c r="E276" s="52"/>
      <c r="F276" s="52"/>
      <c r="G276" s="52"/>
      <c r="H276" s="52"/>
      <c r="I276" s="52"/>
      <c r="J276" s="52"/>
      <c r="K276" s="52"/>
      <c r="L276" s="34"/>
      <c r="M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</row>
  </sheetData>
  <autoFilter ref="C128:K275" xr:uid="{00000000-0009-0000-0000-000008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24</vt:i4>
      </vt:variant>
    </vt:vector>
  </HeadingPairs>
  <TitlesOfParts>
    <vt:vector size="36" baseType="lpstr">
      <vt:lpstr>Rekapitulácia</vt:lpstr>
      <vt:lpstr>1.1.1 Betóno...</vt:lpstr>
      <vt:lpstr>1.1.2 Staveb...</vt:lpstr>
      <vt:lpstr>1.3 Odvodneni...</vt:lpstr>
      <vt:lpstr>2.1.1 Montáž...</vt:lpstr>
      <vt:lpstr>2.1.2 Búraci...</vt:lpstr>
      <vt:lpstr>2.1.3 Staveb...</vt:lpstr>
      <vt:lpstr>2.2 Zdravotec...</vt:lpstr>
      <vt:lpstr>2.3 Vykurovanie</vt:lpstr>
      <vt:lpstr>2.4 VZT</vt:lpstr>
      <vt:lpstr>3.1 Elektroin...</vt:lpstr>
      <vt:lpstr>3.2 Elektroin...</vt:lpstr>
      <vt:lpstr>'1.1.1 Betóno...'!Názvy_tlače</vt:lpstr>
      <vt:lpstr>'1.1.2 Staveb...'!Názvy_tlače</vt:lpstr>
      <vt:lpstr>'1.3 Odvodneni...'!Názvy_tlače</vt:lpstr>
      <vt:lpstr>'2.1.1 Montáž...'!Názvy_tlače</vt:lpstr>
      <vt:lpstr>'2.1.2 Búraci...'!Názvy_tlače</vt:lpstr>
      <vt:lpstr>'2.1.3 Staveb...'!Názvy_tlače</vt:lpstr>
      <vt:lpstr>'2.2 Zdravotec...'!Názvy_tlače</vt:lpstr>
      <vt:lpstr>'2.3 Vykurovanie'!Názvy_tlače</vt:lpstr>
      <vt:lpstr>'2.4 VZT'!Názvy_tlače</vt:lpstr>
      <vt:lpstr>'3.1 Elektroin...'!Názvy_tlače</vt:lpstr>
      <vt:lpstr>'3.2 Elektroin...'!Názvy_tlače</vt:lpstr>
      <vt:lpstr>Rekapitulácia!Názvy_tlače</vt:lpstr>
      <vt:lpstr>'1.1.1 Betóno...'!Oblasť_tlače</vt:lpstr>
      <vt:lpstr>'1.1.2 Staveb...'!Oblasť_tlače</vt:lpstr>
      <vt:lpstr>'1.3 Odvodneni...'!Oblasť_tlače</vt:lpstr>
      <vt:lpstr>'2.1.1 Montáž...'!Oblasť_tlače</vt:lpstr>
      <vt:lpstr>'2.1.2 Búraci...'!Oblasť_tlače</vt:lpstr>
      <vt:lpstr>'2.1.3 Staveb...'!Oblasť_tlače</vt:lpstr>
      <vt:lpstr>'2.2 Zdravotec...'!Oblasť_tlače</vt:lpstr>
      <vt:lpstr>'2.3 Vykurovanie'!Oblasť_tlače</vt:lpstr>
      <vt:lpstr>'2.4 VZT'!Oblasť_tlače</vt:lpstr>
      <vt:lpstr>'3.1 Elektroin...'!Oblasť_tlače</vt:lpstr>
      <vt:lpstr>'3.2 Elektroin...'!Oblasť_tlače</vt:lpstr>
      <vt:lpstr>Rekapitulácia!Oblasť_tlače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2022-08-04T10:00:51Z</dcterms:created>
  <dcterms:modified xsi:type="dcterms:W3CDTF">2022-08-04T10:00:59Z</dcterms:modified>
</cp:coreProperties>
</file>