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0" windowHeight="0"/>
  </bookViews>
  <sheets>
    <sheet name="Rekapitulácia stavby" sheetId="1" r:id="rId1"/>
    <sheet name="550-2 - Strechy z pôrobet..." sheetId="2" r:id="rId2"/>
    <sheet name="550-3 - Strechy zo železo..." sheetId="3" r:id="rId3"/>
    <sheet name="550-4 - Strechy  žb monol..." sheetId="4" r:id="rId4"/>
    <sheet name="550-5 - Rekapitulácia pro..." sheetId="5" r:id="rId5"/>
    <sheet name="550-6 - Nové práce" sheetId="6" r:id="rId6"/>
  </sheets>
  <definedNames>
    <definedName name="_xlnm.Print_Area" localSheetId="0">'Rekapitulácia stavby'!$D$4:$AO$76,'Rekapitulácia stavby'!$C$82:$AQ$100</definedName>
    <definedName name="_xlnm.Print_Titles" localSheetId="0">'Rekapitulácia stavby'!$92:$92</definedName>
    <definedName name="_xlnm._FilterDatabase" localSheetId="1" hidden="1">'550-2 - Strechy z pôrobet...'!$C$141:$K$351</definedName>
    <definedName name="_xlnm.Print_Area" localSheetId="1">'550-2 - Strechy z pôrobet...'!$C$4:$J$76,'550-2 - Strechy z pôrobet...'!$C$82:$J$123,'550-2 - Strechy z pôrobet...'!$C$129:$J$351</definedName>
    <definedName name="_xlnm.Print_Titles" localSheetId="1">'550-2 - Strechy z pôrobet...'!$141:$141</definedName>
    <definedName name="_xlnm._FilterDatabase" localSheetId="2" hidden="1">'550-3 - Strechy zo železo...'!$C$130:$K$169</definedName>
    <definedName name="_xlnm.Print_Area" localSheetId="2">'550-3 - Strechy zo železo...'!$C$4:$J$76,'550-3 - Strechy zo železo...'!$C$82:$J$112,'550-3 - Strechy zo železo...'!$C$118:$J$169</definedName>
    <definedName name="_xlnm.Print_Titles" localSheetId="2">'550-3 - Strechy zo železo...'!$130:$130</definedName>
    <definedName name="_xlnm._FilterDatabase" localSheetId="3" hidden="1">'550-4 - Strechy  žb monol...'!$C$130:$K$161</definedName>
    <definedName name="_xlnm.Print_Area" localSheetId="3">'550-4 - Strechy  žb monol...'!$C$4:$J$76,'550-4 - Strechy  žb monol...'!$C$82:$J$112,'550-4 - Strechy  žb monol...'!$C$118:$J$161</definedName>
    <definedName name="_xlnm.Print_Titles" localSheetId="3">'550-4 - Strechy  žb monol...'!$130:$130</definedName>
    <definedName name="_xlnm._FilterDatabase" localSheetId="4" hidden="1">'550-5 - Rekapitulácia pro...'!$C$130:$K$141</definedName>
    <definedName name="_xlnm.Print_Area" localSheetId="4">'550-5 - Rekapitulácia pro...'!$C$4:$J$76,'550-5 - Rekapitulácia pro...'!$C$82:$J$112,'550-5 - Rekapitulácia pro...'!$C$118:$J$141</definedName>
    <definedName name="_xlnm.Print_Titles" localSheetId="4">'550-5 - Rekapitulácia pro...'!$130:$130</definedName>
    <definedName name="_xlnm._FilterDatabase" localSheetId="5" hidden="1">'550-6 - Nové práce'!$C$143:$K$501</definedName>
    <definedName name="_xlnm.Print_Area" localSheetId="5">'550-6 - Nové práce'!$C$4:$J$76,'550-6 - Nové práce'!$C$82:$J$125,'550-6 - Nové práce'!$C$131:$J$501</definedName>
    <definedName name="_xlnm.Print_Titles" localSheetId="5">'550-6 - Nové práce'!$143:$143</definedName>
  </definedNames>
  <calcPr/>
</workbook>
</file>

<file path=xl/calcChain.xml><?xml version="1.0" encoding="utf-8"?>
<calcChain xmlns="http://schemas.openxmlformats.org/spreadsheetml/2006/main">
  <c i="6" l="1" r="J39"/>
  <c r="J38"/>
  <c i="1" r="AY99"/>
  <c i="6" r="J37"/>
  <c i="1" r="AX99"/>
  <c i="6" r="BI501"/>
  <c r="BH501"/>
  <c r="BG501"/>
  <c r="BE501"/>
  <c r="T501"/>
  <c r="T500"/>
  <c r="R501"/>
  <c r="R500"/>
  <c r="P501"/>
  <c r="P500"/>
  <c r="BI497"/>
  <c r="BH497"/>
  <c r="BG497"/>
  <c r="BE497"/>
  <c r="T497"/>
  <c r="R497"/>
  <c r="P497"/>
  <c r="BI494"/>
  <c r="BH494"/>
  <c r="BG494"/>
  <c r="BE494"/>
  <c r="T494"/>
  <c r="R494"/>
  <c r="P494"/>
  <c r="BI490"/>
  <c r="BH490"/>
  <c r="BG490"/>
  <c r="BE490"/>
  <c r="T490"/>
  <c r="R490"/>
  <c r="P490"/>
  <c r="BI488"/>
  <c r="BH488"/>
  <c r="BG488"/>
  <c r="BE488"/>
  <c r="T488"/>
  <c r="R488"/>
  <c r="P488"/>
  <c r="BI486"/>
  <c r="BH486"/>
  <c r="BG486"/>
  <c r="BE486"/>
  <c r="T486"/>
  <c r="R486"/>
  <c r="P486"/>
  <c r="BI483"/>
  <c r="BH483"/>
  <c r="BG483"/>
  <c r="BE483"/>
  <c r="T483"/>
  <c r="R483"/>
  <c r="P483"/>
  <c r="BI481"/>
  <c r="BH481"/>
  <c r="BG481"/>
  <c r="BE481"/>
  <c r="T481"/>
  <c r="R481"/>
  <c r="P481"/>
  <c r="BI479"/>
  <c r="BH479"/>
  <c r="BG479"/>
  <c r="BE479"/>
  <c r="T479"/>
  <c r="R479"/>
  <c r="P479"/>
  <c r="BI476"/>
  <c r="BH476"/>
  <c r="BG476"/>
  <c r="BE476"/>
  <c r="T476"/>
  <c r="R476"/>
  <c r="P476"/>
  <c r="BI474"/>
  <c r="BH474"/>
  <c r="BG474"/>
  <c r="BE474"/>
  <c r="T474"/>
  <c r="R474"/>
  <c r="P474"/>
  <c r="BI473"/>
  <c r="BH473"/>
  <c r="BG473"/>
  <c r="BE473"/>
  <c r="T473"/>
  <c r="R473"/>
  <c r="P473"/>
  <c r="BI468"/>
  <c r="BH468"/>
  <c r="BG468"/>
  <c r="BE468"/>
  <c r="T468"/>
  <c r="R468"/>
  <c r="P468"/>
  <c r="BI467"/>
  <c r="BH467"/>
  <c r="BG467"/>
  <c r="BE467"/>
  <c r="T467"/>
  <c r="R467"/>
  <c r="P467"/>
  <c r="BI466"/>
  <c r="BH466"/>
  <c r="BG466"/>
  <c r="BE466"/>
  <c r="T466"/>
  <c r="R466"/>
  <c r="P466"/>
  <c r="BI463"/>
  <c r="BH463"/>
  <c r="BG463"/>
  <c r="BE463"/>
  <c r="T463"/>
  <c r="R463"/>
  <c r="P463"/>
  <c r="BI462"/>
  <c r="BH462"/>
  <c r="BG462"/>
  <c r="BE462"/>
  <c r="T462"/>
  <c r="R462"/>
  <c r="P462"/>
  <c r="BI461"/>
  <c r="BH461"/>
  <c r="BG461"/>
  <c r="BE461"/>
  <c r="T461"/>
  <c r="R461"/>
  <c r="P461"/>
  <c r="BI457"/>
  <c r="BH457"/>
  <c r="BG457"/>
  <c r="BE457"/>
  <c r="T457"/>
  <c r="R457"/>
  <c r="P457"/>
  <c r="BI456"/>
  <c r="BH456"/>
  <c r="BG456"/>
  <c r="BE456"/>
  <c r="T456"/>
  <c r="R456"/>
  <c r="P456"/>
  <c r="BI455"/>
  <c r="BH455"/>
  <c r="BG455"/>
  <c r="BE455"/>
  <c r="T455"/>
  <c r="R455"/>
  <c r="P455"/>
  <c r="BI451"/>
  <c r="BH451"/>
  <c r="BG451"/>
  <c r="BE451"/>
  <c r="T451"/>
  <c r="R451"/>
  <c r="P451"/>
  <c r="BI450"/>
  <c r="BH450"/>
  <c r="BG450"/>
  <c r="BE450"/>
  <c r="T450"/>
  <c r="R450"/>
  <c r="P450"/>
  <c r="BI449"/>
  <c r="BH449"/>
  <c r="BG449"/>
  <c r="BE449"/>
  <c r="T449"/>
  <c r="R449"/>
  <c r="P449"/>
  <c r="BI448"/>
  <c r="BH448"/>
  <c r="BG448"/>
  <c r="BE448"/>
  <c r="T448"/>
  <c r="R448"/>
  <c r="P448"/>
  <c r="BI437"/>
  <c r="BH437"/>
  <c r="BG437"/>
  <c r="BE437"/>
  <c r="T437"/>
  <c r="R437"/>
  <c r="P437"/>
  <c r="BI436"/>
  <c r="BH436"/>
  <c r="BG436"/>
  <c r="BE436"/>
  <c r="T436"/>
  <c r="R436"/>
  <c r="P436"/>
  <c r="BI435"/>
  <c r="BH435"/>
  <c r="BG435"/>
  <c r="BE435"/>
  <c r="T435"/>
  <c r="R435"/>
  <c r="P435"/>
  <c r="BI434"/>
  <c r="BH434"/>
  <c r="BG434"/>
  <c r="BE434"/>
  <c r="T434"/>
  <c r="R434"/>
  <c r="P434"/>
  <c r="BI430"/>
  <c r="BH430"/>
  <c r="BG430"/>
  <c r="BE430"/>
  <c r="T430"/>
  <c r="R430"/>
  <c r="P430"/>
  <c r="BI429"/>
  <c r="BH429"/>
  <c r="BG429"/>
  <c r="BE429"/>
  <c r="T429"/>
  <c r="R429"/>
  <c r="P429"/>
  <c r="BI426"/>
  <c r="BH426"/>
  <c r="BG426"/>
  <c r="BE426"/>
  <c r="T426"/>
  <c r="R426"/>
  <c r="P426"/>
  <c r="BI424"/>
  <c r="BH424"/>
  <c r="BG424"/>
  <c r="BE424"/>
  <c r="T424"/>
  <c r="R424"/>
  <c r="P424"/>
  <c r="BI422"/>
  <c r="BH422"/>
  <c r="BG422"/>
  <c r="BE422"/>
  <c r="T422"/>
  <c r="R422"/>
  <c r="P422"/>
  <c r="BI420"/>
  <c r="BH420"/>
  <c r="BG420"/>
  <c r="BE420"/>
  <c r="T420"/>
  <c r="R420"/>
  <c r="P420"/>
  <c r="BI416"/>
  <c r="BH416"/>
  <c r="BG416"/>
  <c r="BE416"/>
  <c r="T416"/>
  <c r="R416"/>
  <c r="P416"/>
  <c r="BI415"/>
  <c r="BH415"/>
  <c r="BG415"/>
  <c r="BE415"/>
  <c r="T415"/>
  <c r="R415"/>
  <c r="P415"/>
  <c r="BI412"/>
  <c r="BH412"/>
  <c r="BG412"/>
  <c r="BE412"/>
  <c r="T412"/>
  <c r="R412"/>
  <c r="P412"/>
  <c r="BI409"/>
  <c r="BH409"/>
  <c r="BG409"/>
  <c r="BE409"/>
  <c r="T409"/>
  <c r="R409"/>
  <c r="P409"/>
  <c r="BI407"/>
  <c r="BH407"/>
  <c r="BG407"/>
  <c r="BE407"/>
  <c r="T407"/>
  <c r="R407"/>
  <c r="P407"/>
  <c r="BI406"/>
  <c r="BH406"/>
  <c r="BG406"/>
  <c r="BE406"/>
  <c r="T406"/>
  <c r="R406"/>
  <c r="P406"/>
  <c r="BI404"/>
  <c r="BH404"/>
  <c r="BG404"/>
  <c r="BE404"/>
  <c r="T404"/>
  <c r="R404"/>
  <c r="P404"/>
  <c r="BI402"/>
  <c r="BH402"/>
  <c r="BG402"/>
  <c r="BE402"/>
  <c r="T402"/>
  <c r="R402"/>
  <c r="P402"/>
  <c r="BI398"/>
  <c r="BH398"/>
  <c r="BG398"/>
  <c r="BE398"/>
  <c r="T398"/>
  <c r="R398"/>
  <c r="P398"/>
  <c r="BI396"/>
  <c r="BH396"/>
  <c r="BG396"/>
  <c r="BE396"/>
  <c r="T396"/>
  <c r="R396"/>
  <c r="P396"/>
  <c r="BI394"/>
  <c r="BH394"/>
  <c r="BG394"/>
  <c r="BE394"/>
  <c r="T394"/>
  <c r="R394"/>
  <c r="P394"/>
  <c r="BI391"/>
  <c r="BH391"/>
  <c r="BG391"/>
  <c r="BE391"/>
  <c r="T391"/>
  <c r="R391"/>
  <c r="P391"/>
  <c r="BI389"/>
  <c r="BH389"/>
  <c r="BG389"/>
  <c r="BE389"/>
  <c r="T389"/>
  <c r="R389"/>
  <c r="P389"/>
  <c r="BI386"/>
  <c r="BH386"/>
  <c r="BG386"/>
  <c r="BE386"/>
  <c r="T386"/>
  <c r="R386"/>
  <c r="P386"/>
  <c r="BI384"/>
  <c r="BH384"/>
  <c r="BG384"/>
  <c r="BE384"/>
  <c r="T384"/>
  <c r="R384"/>
  <c r="P384"/>
  <c r="BI383"/>
  <c r="BH383"/>
  <c r="BG383"/>
  <c r="BE383"/>
  <c r="T383"/>
  <c r="R383"/>
  <c r="P383"/>
  <c r="BI381"/>
  <c r="BH381"/>
  <c r="BG381"/>
  <c r="BE381"/>
  <c r="T381"/>
  <c r="R381"/>
  <c r="P381"/>
  <c r="BI379"/>
  <c r="BH379"/>
  <c r="BG379"/>
  <c r="BE379"/>
  <c r="T379"/>
  <c r="R379"/>
  <c r="P379"/>
  <c r="BI377"/>
  <c r="BH377"/>
  <c r="BG377"/>
  <c r="BE377"/>
  <c r="T377"/>
  <c r="R377"/>
  <c r="P377"/>
  <c r="BI373"/>
  <c r="BH373"/>
  <c r="BG373"/>
  <c r="BE373"/>
  <c r="T373"/>
  <c r="R373"/>
  <c r="P373"/>
  <c r="BI372"/>
  <c r="BH372"/>
  <c r="BG372"/>
  <c r="BE372"/>
  <c r="T372"/>
  <c r="R372"/>
  <c r="P372"/>
  <c r="BI370"/>
  <c r="BH370"/>
  <c r="BG370"/>
  <c r="BE370"/>
  <c r="T370"/>
  <c r="R370"/>
  <c r="P370"/>
  <c r="BI366"/>
  <c r="BH366"/>
  <c r="BG366"/>
  <c r="BE366"/>
  <c r="T366"/>
  <c r="R366"/>
  <c r="P366"/>
  <c r="BI360"/>
  <c r="BH360"/>
  <c r="BG360"/>
  <c r="BE360"/>
  <c r="T360"/>
  <c r="R360"/>
  <c r="P360"/>
  <c r="BI358"/>
  <c r="BH358"/>
  <c r="BG358"/>
  <c r="BE358"/>
  <c r="T358"/>
  <c r="R358"/>
  <c r="P358"/>
  <c r="BI356"/>
  <c r="BH356"/>
  <c r="BG356"/>
  <c r="BE356"/>
  <c r="T356"/>
  <c r="R356"/>
  <c r="P356"/>
  <c r="BI352"/>
  <c r="BH352"/>
  <c r="BG352"/>
  <c r="BE352"/>
  <c r="T352"/>
  <c r="R352"/>
  <c r="P352"/>
  <c r="BI350"/>
  <c r="BH350"/>
  <c r="BG350"/>
  <c r="BE350"/>
  <c r="T350"/>
  <c r="R350"/>
  <c r="P350"/>
  <c r="BI347"/>
  <c r="BH347"/>
  <c r="BG347"/>
  <c r="BE347"/>
  <c r="T347"/>
  <c r="R347"/>
  <c r="P347"/>
  <c r="BI345"/>
  <c r="BH345"/>
  <c r="BG345"/>
  <c r="BE345"/>
  <c r="T345"/>
  <c r="R345"/>
  <c r="P345"/>
  <c r="BI344"/>
  <c r="BH344"/>
  <c r="BG344"/>
  <c r="BE344"/>
  <c r="T344"/>
  <c r="R344"/>
  <c r="P344"/>
  <c r="BI343"/>
  <c r="BH343"/>
  <c r="BG343"/>
  <c r="BE343"/>
  <c r="T343"/>
  <c r="R343"/>
  <c r="P343"/>
  <c r="BI339"/>
  <c r="BH339"/>
  <c r="BG339"/>
  <c r="BE339"/>
  <c r="T339"/>
  <c r="R339"/>
  <c r="P339"/>
  <c r="BI338"/>
  <c r="BH338"/>
  <c r="BG338"/>
  <c r="BE338"/>
  <c r="T338"/>
  <c r="R338"/>
  <c r="P338"/>
  <c r="BI336"/>
  <c r="BH336"/>
  <c r="BG336"/>
  <c r="BE336"/>
  <c r="T336"/>
  <c r="R336"/>
  <c r="P336"/>
  <c r="BI334"/>
  <c r="BH334"/>
  <c r="BG334"/>
  <c r="BE334"/>
  <c r="T334"/>
  <c r="R334"/>
  <c r="P334"/>
  <c r="BI331"/>
  <c r="BH331"/>
  <c r="BG331"/>
  <c r="BE331"/>
  <c r="T331"/>
  <c r="R331"/>
  <c r="P331"/>
  <c r="BI330"/>
  <c r="BH330"/>
  <c r="BG330"/>
  <c r="BE330"/>
  <c r="T330"/>
  <c r="R330"/>
  <c r="P330"/>
  <c r="BI329"/>
  <c r="BH329"/>
  <c r="BG329"/>
  <c r="BE329"/>
  <c r="T329"/>
  <c r="R329"/>
  <c r="P329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0"/>
  <c r="BH320"/>
  <c r="BG320"/>
  <c r="BE320"/>
  <c r="T320"/>
  <c r="R320"/>
  <c r="P320"/>
  <c r="BI318"/>
  <c r="BH318"/>
  <c r="BG318"/>
  <c r="BE318"/>
  <c r="T318"/>
  <c r="R318"/>
  <c r="P318"/>
  <c r="BI316"/>
  <c r="BH316"/>
  <c r="BG316"/>
  <c r="BE316"/>
  <c r="T316"/>
  <c r="R316"/>
  <c r="P316"/>
  <c r="BI313"/>
  <c r="BH313"/>
  <c r="BG313"/>
  <c r="BE313"/>
  <c r="T313"/>
  <c r="R313"/>
  <c r="P313"/>
  <c r="BI308"/>
  <c r="BH308"/>
  <c r="BG308"/>
  <c r="BE308"/>
  <c r="T308"/>
  <c r="R308"/>
  <c r="P308"/>
  <c r="BI306"/>
  <c r="BH306"/>
  <c r="BG306"/>
  <c r="BE306"/>
  <c r="T306"/>
  <c r="R306"/>
  <c r="P306"/>
  <c r="BI305"/>
  <c r="BH305"/>
  <c r="BG305"/>
  <c r="BE305"/>
  <c r="T305"/>
  <c r="R305"/>
  <c r="P305"/>
  <c r="BI302"/>
  <c r="BH302"/>
  <c r="BG302"/>
  <c r="BE302"/>
  <c r="T302"/>
  <c r="R302"/>
  <c r="P302"/>
  <c r="BI299"/>
  <c r="BH299"/>
  <c r="BG299"/>
  <c r="BE299"/>
  <c r="T299"/>
  <c r="T298"/>
  <c r="R299"/>
  <c r="R298"/>
  <c r="P299"/>
  <c r="P298"/>
  <c r="BI297"/>
  <c r="BH297"/>
  <c r="BG297"/>
  <c r="BE297"/>
  <c r="T297"/>
  <c r="R297"/>
  <c r="P297"/>
  <c r="BI294"/>
  <c r="BH294"/>
  <c r="BG294"/>
  <c r="BE294"/>
  <c r="T294"/>
  <c r="R294"/>
  <c r="P294"/>
  <c r="BI293"/>
  <c r="BH293"/>
  <c r="BG293"/>
  <c r="BE293"/>
  <c r="T293"/>
  <c r="R293"/>
  <c r="P293"/>
  <c r="BI290"/>
  <c r="BH290"/>
  <c r="BG290"/>
  <c r="BE290"/>
  <c r="T290"/>
  <c r="R290"/>
  <c r="P290"/>
  <c r="BI286"/>
  <c r="BH286"/>
  <c r="BG286"/>
  <c r="BE286"/>
  <c r="T286"/>
  <c r="R286"/>
  <c r="P286"/>
  <c r="BI283"/>
  <c r="BH283"/>
  <c r="BG283"/>
  <c r="BE283"/>
  <c r="T283"/>
  <c r="R283"/>
  <c r="P283"/>
  <c r="BI282"/>
  <c r="BH282"/>
  <c r="BG282"/>
  <c r="BE282"/>
  <c r="T282"/>
  <c r="R282"/>
  <c r="P282"/>
  <c r="BI279"/>
  <c r="BH279"/>
  <c r="BG279"/>
  <c r="BE279"/>
  <c r="T279"/>
  <c r="R279"/>
  <c r="P279"/>
  <c r="BI276"/>
  <c r="BH276"/>
  <c r="BG276"/>
  <c r="BE276"/>
  <c r="T276"/>
  <c r="R276"/>
  <c r="P276"/>
  <c r="BI273"/>
  <c r="BH273"/>
  <c r="BG273"/>
  <c r="BE273"/>
  <c r="T273"/>
  <c r="R273"/>
  <c r="P273"/>
  <c r="BI270"/>
  <c r="BH270"/>
  <c r="BG270"/>
  <c r="BE270"/>
  <c r="T270"/>
  <c r="R270"/>
  <c r="P270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2"/>
  <c r="BH262"/>
  <c r="BG262"/>
  <c r="BE262"/>
  <c r="T262"/>
  <c r="R262"/>
  <c r="P262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3"/>
  <c r="BH253"/>
  <c r="BG253"/>
  <c r="BE253"/>
  <c r="T253"/>
  <c r="R253"/>
  <c r="P253"/>
  <c r="BI247"/>
  <c r="BH247"/>
  <c r="BG247"/>
  <c r="BE247"/>
  <c r="T247"/>
  <c r="R247"/>
  <c r="P247"/>
  <c r="BI244"/>
  <c r="BH244"/>
  <c r="BG244"/>
  <c r="BE244"/>
  <c r="T244"/>
  <c r="R244"/>
  <c r="P244"/>
  <c r="BI243"/>
  <c r="BH243"/>
  <c r="BG243"/>
  <c r="BE243"/>
  <c r="T243"/>
  <c r="R243"/>
  <c r="P243"/>
  <c r="BI239"/>
  <c r="BH239"/>
  <c r="BG239"/>
  <c r="BE239"/>
  <c r="T239"/>
  <c r="R239"/>
  <c r="P239"/>
  <c r="BI236"/>
  <c r="BH236"/>
  <c r="BG236"/>
  <c r="BE236"/>
  <c r="T236"/>
  <c r="R236"/>
  <c r="P236"/>
  <c r="BI235"/>
  <c r="BH235"/>
  <c r="BG235"/>
  <c r="BE235"/>
  <c r="T235"/>
  <c r="R235"/>
  <c r="P235"/>
  <c r="BI230"/>
  <c r="BH230"/>
  <c r="BG230"/>
  <c r="BE230"/>
  <c r="T230"/>
  <c r="R230"/>
  <c r="P230"/>
  <c r="BI227"/>
  <c r="BH227"/>
  <c r="BG227"/>
  <c r="BE227"/>
  <c r="T227"/>
  <c r="R227"/>
  <c r="P227"/>
  <c r="BI224"/>
  <c r="BH224"/>
  <c r="BG224"/>
  <c r="BE224"/>
  <c r="T224"/>
  <c r="R224"/>
  <c r="P224"/>
  <c r="BI223"/>
  <c r="BH223"/>
  <c r="BG223"/>
  <c r="BE223"/>
  <c r="T223"/>
  <c r="R223"/>
  <c r="P223"/>
  <c r="BI219"/>
  <c r="BH219"/>
  <c r="BG219"/>
  <c r="BE219"/>
  <c r="T219"/>
  <c r="R219"/>
  <c r="P219"/>
  <c r="BI216"/>
  <c r="BH216"/>
  <c r="BG216"/>
  <c r="BE216"/>
  <c r="T216"/>
  <c r="R216"/>
  <c r="P216"/>
  <c r="BI215"/>
  <c r="BH215"/>
  <c r="BG215"/>
  <c r="BE215"/>
  <c r="T215"/>
  <c r="R215"/>
  <c r="P215"/>
  <c r="BI212"/>
  <c r="BH212"/>
  <c r="BG212"/>
  <c r="BE212"/>
  <c r="T212"/>
  <c r="R212"/>
  <c r="P212"/>
  <c r="BI209"/>
  <c r="BH209"/>
  <c r="BG209"/>
  <c r="BE209"/>
  <c r="T209"/>
  <c r="R209"/>
  <c r="P209"/>
  <c r="BI205"/>
  <c r="BH205"/>
  <c r="BG205"/>
  <c r="BE205"/>
  <c r="T205"/>
  <c r="R205"/>
  <c r="P205"/>
  <c r="BI202"/>
  <c r="BH202"/>
  <c r="BG202"/>
  <c r="BE202"/>
  <c r="T202"/>
  <c r="R202"/>
  <c r="P202"/>
  <c r="BI198"/>
  <c r="BH198"/>
  <c r="BG198"/>
  <c r="BE198"/>
  <c r="T198"/>
  <c r="R198"/>
  <c r="P198"/>
  <c r="BI197"/>
  <c r="BH197"/>
  <c r="BG197"/>
  <c r="BE197"/>
  <c r="T197"/>
  <c r="R197"/>
  <c r="P197"/>
  <c r="BI190"/>
  <c r="BH190"/>
  <c r="BG190"/>
  <c r="BE190"/>
  <c r="T190"/>
  <c r="R190"/>
  <c r="P190"/>
  <c r="BI176"/>
  <c r="BH176"/>
  <c r="BG176"/>
  <c r="BE176"/>
  <c r="T176"/>
  <c r="R176"/>
  <c r="P176"/>
  <c r="BI175"/>
  <c r="BH175"/>
  <c r="BG175"/>
  <c r="BE175"/>
  <c r="T175"/>
  <c r="R175"/>
  <c r="P175"/>
  <c r="BI170"/>
  <c r="BH170"/>
  <c r="BG170"/>
  <c r="BE170"/>
  <c r="T170"/>
  <c r="R170"/>
  <c r="P170"/>
  <c r="BI167"/>
  <c r="BH167"/>
  <c r="BG167"/>
  <c r="BE167"/>
  <c r="T167"/>
  <c r="R167"/>
  <c r="P167"/>
  <c r="BI162"/>
  <c r="BH162"/>
  <c r="BG162"/>
  <c r="BE162"/>
  <c r="T162"/>
  <c r="R162"/>
  <c r="P162"/>
  <c r="BI159"/>
  <c r="BH159"/>
  <c r="BG159"/>
  <c r="BE159"/>
  <c r="T159"/>
  <c r="R159"/>
  <c r="P159"/>
  <c r="BI157"/>
  <c r="BH157"/>
  <c r="BG157"/>
  <c r="BE157"/>
  <c r="T157"/>
  <c r="R157"/>
  <c r="P157"/>
  <c r="BI154"/>
  <c r="BH154"/>
  <c r="BG154"/>
  <c r="BE154"/>
  <c r="T154"/>
  <c r="R154"/>
  <c r="P154"/>
  <c r="BI151"/>
  <c r="BH151"/>
  <c r="BG151"/>
  <c r="BE151"/>
  <c r="T151"/>
  <c r="R151"/>
  <c r="P151"/>
  <c r="BI147"/>
  <c r="BH147"/>
  <c r="BG147"/>
  <c r="BE147"/>
  <c r="T147"/>
  <c r="R147"/>
  <c r="P147"/>
  <c r="J141"/>
  <c r="J140"/>
  <c r="F140"/>
  <c r="F138"/>
  <c r="E136"/>
  <c r="BI123"/>
  <c r="BH123"/>
  <c r="BG123"/>
  <c r="BE123"/>
  <c r="BI122"/>
  <c r="BH122"/>
  <c r="BG122"/>
  <c r="BF122"/>
  <c r="BE122"/>
  <c r="BI121"/>
  <c r="BH121"/>
  <c r="BG121"/>
  <c r="BF121"/>
  <c r="BE121"/>
  <c r="BI120"/>
  <c r="BH120"/>
  <c r="BG120"/>
  <c r="BF120"/>
  <c r="BE120"/>
  <c r="BI119"/>
  <c r="BH119"/>
  <c r="BG119"/>
  <c r="BF119"/>
  <c r="BE119"/>
  <c r="BI118"/>
  <c r="BH118"/>
  <c r="BG118"/>
  <c r="BF118"/>
  <c r="BE118"/>
  <c r="J92"/>
  <c r="J91"/>
  <c r="F91"/>
  <c r="F89"/>
  <c r="E87"/>
  <c r="J18"/>
  <c r="E18"/>
  <c r="F92"/>
  <c r="J17"/>
  <c r="J12"/>
  <c r="J138"/>
  <c r="E7"/>
  <c r="E134"/>
  <c i="5" r="J39"/>
  <c r="J38"/>
  <c i="1" r="AY98"/>
  <c i="5" r="J37"/>
  <c i="1" r="AX98"/>
  <c i="5"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6"/>
  <c r="BH136"/>
  <c r="BG136"/>
  <c r="BE136"/>
  <c r="T136"/>
  <c r="T135"/>
  <c r="R136"/>
  <c r="R135"/>
  <c r="P136"/>
  <c r="P135"/>
  <c r="BI134"/>
  <c r="BH134"/>
  <c r="BG134"/>
  <c r="BE134"/>
  <c r="T134"/>
  <c r="T133"/>
  <c r="T132"/>
  <c r="R134"/>
  <c r="R133"/>
  <c r="R132"/>
  <c r="P134"/>
  <c r="P133"/>
  <c r="P132"/>
  <c r="J128"/>
  <c r="J127"/>
  <c r="F127"/>
  <c r="F125"/>
  <c r="E123"/>
  <c r="BI110"/>
  <c r="BH110"/>
  <c r="BG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J92"/>
  <c r="J91"/>
  <c r="F91"/>
  <c r="F89"/>
  <c r="E87"/>
  <c r="J18"/>
  <c r="E18"/>
  <c r="F128"/>
  <c r="J17"/>
  <c r="J12"/>
  <c r="J125"/>
  <c r="E7"/>
  <c r="E121"/>
  <c i="4" r="J39"/>
  <c r="J38"/>
  <c i="1" r="AY97"/>
  <c i="4" r="J37"/>
  <c i="1" r="AX97"/>
  <c i="4" r="BI159"/>
  <c r="BH159"/>
  <c r="BG159"/>
  <c r="BE159"/>
  <c r="T159"/>
  <c r="R159"/>
  <c r="P159"/>
  <c r="BI156"/>
  <c r="BH156"/>
  <c r="BG156"/>
  <c r="BE156"/>
  <c r="T156"/>
  <c r="R156"/>
  <c r="P156"/>
  <c r="BI152"/>
  <c r="BH152"/>
  <c r="BG152"/>
  <c r="BE152"/>
  <c r="T152"/>
  <c r="R152"/>
  <c r="P152"/>
  <c r="BI148"/>
  <c r="BH148"/>
  <c r="BG148"/>
  <c r="BE148"/>
  <c r="T148"/>
  <c r="R148"/>
  <c r="P148"/>
  <c r="BI145"/>
  <c r="BH145"/>
  <c r="BG145"/>
  <c r="BE145"/>
  <c r="T145"/>
  <c r="R145"/>
  <c r="P145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7"/>
  <c r="BH137"/>
  <c r="BG137"/>
  <c r="BE137"/>
  <c r="T137"/>
  <c r="R137"/>
  <c r="P137"/>
  <c r="BI134"/>
  <c r="BH134"/>
  <c r="BG134"/>
  <c r="BE134"/>
  <c r="T134"/>
  <c r="R134"/>
  <c r="P134"/>
  <c r="J128"/>
  <c r="J127"/>
  <c r="F127"/>
  <c r="F125"/>
  <c r="E123"/>
  <c r="BI110"/>
  <c r="BH110"/>
  <c r="BG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J92"/>
  <c r="J91"/>
  <c r="F91"/>
  <c r="F89"/>
  <c r="E87"/>
  <c r="J18"/>
  <c r="E18"/>
  <c r="F128"/>
  <c r="J17"/>
  <c r="J12"/>
  <c r="J125"/>
  <c r="E7"/>
  <c r="E85"/>
  <c i="3" r="J39"/>
  <c r="J38"/>
  <c i="1" r="AY96"/>
  <c i="3" r="J37"/>
  <c i="1" r="AX96"/>
  <c i="3" r="BI167"/>
  <c r="BH167"/>
  <c r="BG167"/>
  <c r="BE167"/>
  <c r="T167"/>
  <c r="R167"/>
  <c r="P167"/>
  <c r="BI166"/>
  <c r="BH166"/>
  <c r="BG166"/>
  <c r="BE166"/>
  <c r="T166"/>
  <c r="R166"/>
  <c r="P166"/>
  <c r="BI162"/>
  <c r="BH162"/>
  <c r="BG162"/>
  <c r="BE162"/>
  <c r="T162"/>
  <c r="R162"/>
  <c r="P162"/>
  <c r="BI159"/>
  <c r="BH159"/>
  <c r="BG159"/>
  <c r="BE159"/>
  <c r="T159"/>
  <c r="R159"/>
  <c r="P159"/>
  <c r="BI156"/>
  <c r="BH156"/>
  <c r="BG156"/>
  <c r="BE156"/>
  <c r="T156"/>
  <c r="R156"/>
  <c r="P156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8"/>
  <c r="BH148"/>
  <c r="BG148"/>
  <c r="BE148"/>
  <c r="T148"/>
  <c r="R148"/>
  <c r="P148"/>
  <c r="BI145"/>
  <c r="BH145"/>
  <c r="BG145"/>
  <c r="BE145"/>
  <c r="T145"/>
  <c r="R145"/>
  <c r="P145"/>
  <c r="BI142"/>
  <c r="BH142"/>
  <c r="BG142"/>
  <c r="BE142"/>
  <c r="T142"/>
  <c r="R142"/>
  <c r="P142"/>
  <c r="BI138"/>
  <c r="BH138"/>
  <c r="BG138"/>
  <c r="BE138"/>
  <c r="T138"/>
  <c r="R138"/>
  <c r="P138"/>
  <c r="BI134"/>
  <c r="BH134"/>
  <c r="BG134"/>
  <c r="BE134"/>
  <c r="T134"/>
  <c r="R134"/>
  <c r="P134"/>
  <c r="J128"/>
  <c r="J127"/>
  <c r="F127"/>
  <c r="F125"/>
  <c r="E123"/>
  <c r="BI110"/>
  <c r="BH110"/>
  <c r="BG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J92"/>
  <c r="J91"/>
  <c r="F91"/>
  <c r="F89"/>
  <c r="E87"/>
  <c r="J18"/>
  <c r="E18"/>
  <c r="F128"/>
  <c r="J17"/>
  <c r="J12"/>
  <c r="J125"/>
  <c r="E7"/>
  <c r="E121"/>
  <c i="2" r="J39"/>
  <c r="J38"/>
  <c i="1" r="AY95"/>
  <c i="2" r="J37"/>
  <c i="1" r="AX95"/>
  <c i="2" r="BI351"/>
  <c r="BH351"/>
  <c r="BG351"/>
  <c r="BE351"/>
  <c r="T351"/>
  <c r="R351"/>
  <c r="P351"/>
  <c r="BI350"/>
  <c r="BH350"/>
  <c r="BG350"/>
  <c r="BE350"/>
  <c r="T350"/>
  <c r="R350"/>
  <c r="P350"/>
  <c r="BI349"/>
  <c r="BH349"/>
  <c r="BG349"/>
  <c r="BE349"/>
  <c r="T349"/>
  <c r="R349"/>
  <c r="P349"/>
  <c r="BI348"/>
  <c r="BH348"/>
  <c r="BG348"/>
  <c r="BE348"/>
  <c r="T348"/>
  <c r="R348"/>
  <c r="P348"/>
  <c r="BI347"/>
  <c r="BH347"/>
  <c r="BG347"/>
  <c r="BE347"/>
  <c r="T347"/>
  <c r="R347"/>
  <c r="P347"/>
  <c r="BI344"/>
  <c r="BH344"/>
  <c r="BG344"/>
  <c r="BE344"/>
  <c r="T344"/>
  <c r="R344"/>
  <c r="P344"/>
  <c r="BI341"/>
  <c r="BH341"/>
  <c r="BG341"/>
  <c r="BE341"/>
  <c r="T341"/>
  <c r="R341"/>
  <c r="P341"/>
  <c r="BI340"/>
  <c r="BH340"/>
  <c r="BG340"/>
  <c r="BE340"/>
  <c r="T340"/>
  <c r="R340"/>
  <c r="P340"/>
  <c r="BI336"/>
  <c r="BH336"/>
  <c r="BG336"/>
  <c r="BE336"/>
  <c r="T336"/>
  <c r="R336"/>
  <c r="P336"/>
  <c r="BI334"/>
  <c r="BH334"/>
  <c r="BG334"/>
  <c r="BE334"/>
  <c r="T334"/>
  <c r="R334"/>
  <c r="P334"/>
  <c r="BI333"/>
  <c r="BH333"/>
  <c r="BG333"/>
  <c r="BE333"/>
  <c r="T333"/>
  <c r="R333"/>
  <c r="P333"/>
  <c r="BI330"/>
  <c r="BH330"/>
  <c r="BG330"/>
  <c r="BE330"/>
  <c r="T330"/>
  <c r="R330"/>
  <c r="P330"/>
  <c r="BI329"/>
  <c r="BH329"/>
  <c r="BG329"/>
  <c r="BE329"/>
  <c r="T329"/>
  <c r="R329"/>
  <c r="P329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11"/>
  <c r="BH311"/>
  <c r="BG311"/>
  <c r="BE311"/>
  <c r="T311"/>
  <c r="R311"/>
  <c r="P311"/>
  <c r="BI308"/>
  <c r="BH308"/>
  <c r="BG308"/>
  <c r="BE308"/>
  <c r="T308"/>
  <c r="R308"/>
  <c r="P308"/>
  <c r="BI307"/>
  <c r="BH307"/>
  <c r="BG307"/>
  <c r="BE307"/>
  <c r="T307"/>
  <c r="R307"/>
  <c r="P307"/>
  <c r="BI297"/>
  <c r="BH297"/>
  <c r="BG297"/>
  <c r="BE297"/>
  <c r="T297"/>
  <c r="R297"/>
  <c r="P297"/>
  <c r="BI295"/>
  <c r="BH295"/>
  <c r="BG295"/>
  <c r="BE295"/>
  <c r="T295"/>
  <c r="T294"/>
  <c r="R295"/>
  <c r="R294"/>
  <c r="P295"/>
  <c r="P294"/>
  <c r="BI292"/>
  <c r="BH292"/>
  <c r="BG292"/>
  <c r="BE292"/>
  <c r="T292"/>
  <c r="R292"/>
  <c r="P292"/>
  <c r="BI289"/>
  <c r="BH289"/>
  <c r="BG289"/>
  <c r="BE289"/>
  <c r="T289"/>
  <c r="R289"/>
  <c r="P289"/>
  <c r="BI285"/>
  <c r="BH285"/>
  <c r="BG285"/>
  <c r="BE285"/>
  <c r="T285"/>
  <c r="R285"/>
  <c r="P285"/>
  <c r="BI282"/>
  <c r="BH282"/>
  <c r="BG282"/>
  <c r="BE282"/>
  <c r="T282"/>
  <c r="R282"/>
  <c r="P282"/>
  <c r="BI279"/>
  <c r="BH279"/>
  <c r="BG279"/>
  <c r="BE279"/>
  <c r="T279"/>
  <c r="R279"/>
  <c r="P279"/>
  <c r="BI275"/>
  <c r="BH275"/>
  <c r="BG275"/>
  <c r="BE275"/>
  <c r="T275"/>
  <c r="R275"/>
  <c r="P275"/>
  <c r="BI271"/>
  <c r="BH271"/>
  <c r="BG271"/>
  <c r="BE271"/>
  <c r="T271"/>
  <c r="R271"/>
  <c r="P271"/>
  <c r="BI268"/>
  <c r="BH268"/>
  <c r="BG268"/>
  <c r="BE268"/>
  <c r="T268"/>
  <c r="T267"/>
  <c r="R268"/>
  <c r="R267"/>
  <c r="P268"/>
  <c r="P267"/>
  <c r="BI266"/>
  <c r="BH266"/>
  <c r="BG266"/>
  <c r="BE266"/>
  <c r="T266"/>
  <c r="R266"/>
  <c r="P266"/>
  <c r="BI263"/>
  <c r="BH263"/>
  <c r="BG263"/>
  <c r="BE263"/>
  <c r="T263"/>
  <c r="R263"/>
  <c r="P263"/>
  <c r="BI260"/>
  <c r="BH260"/>
  <c r="BG260"/>
  <c r="BE260"/>
  <c r="T260"/>
  <c r="R260"/>
  <c r="P260"/>
  <c r="BI257"/>
  <c r="BH257"/>
  <c r="BG257"/>
  <c r="BE257"/>
  <c r="T257"/>
  <c r="R257"/>
  <c r="P257"/>
  <c r="BI256"/>
  <c r="BH256"/>
  <c r="BG256"/>
  <c r="BE256"/>
  <c r="T256"/>
  <c r="R256"/>
  <c r="P256"/>
  <c r="BI253"/>
  <c r="BH253"/>
  <c r="BG253"/>
  <c r="BE253"/>
  <c r="T253"/>
  <c r="R253"/>
  <c r="P253"/>
  <c r="BI249"/>
  <c r="BH249"/>
  <c r="BG249"/>
  <c r="BE249"/>
  <c r="T249"/>
  <c r="R249"/>
  <c r="P249"/>
  <c r="BI246"/>
  <c r="BH246"/>
  <c r="BG246"/>
  <c r="BE246"/>
  <c r="T246"/>
  <c r="R246"/>
  <c r="P246"/>
  <c r="BI245"/>
  <c r="BH245"/>
  <c r="BG245"/>
  <c r="BE245"/>
  <c r="T245"/>
  <c r="R245"/>
  <c r="P245"/>
  <c r="BI242"/>
  <c r="BH242"/>
  <c r="BG242"/>
  <c r="BE242"/>
  <c r="T242"/>
  <c r="R242"/>
  <c r="P242"/>
  <c r="BI239"/>
  <c r="BH239"/>
  <c r="BG239"/>
  <c r="BE239"/>
  <c r="T239"/>
  <c r="R239"/>
  <c r="P239"/>
  <c r="BI236"/>
  <c r="BH236"/>
  <c r="BG236"/>
  <c r="BE236"/>
  <c r="T236"/>
  <c r="R236"/>
  <c r="P236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28"/>
  <c r="BH228"/>
  <c r="BG228"/>
  <c r="BE228"/>
  <c r="T228"/>
  <c r="R228"/>
  <c r="P228"/>
  <c r="BI227"/>
  <c r="BH227"/>
  <c r="BG227"/>
  <c r="BE227"/>
  <c r="T227"/>
  <c r="R227"/>
  <c r="P227"/>
  <c r="BI225"/>
  <c r="BH225"/>
  <c r="BG225"/>
  <c r="BE225"/>
  <c r="T225"/>
  <c r="R225"/>
  <c r="P225"/>
  <c r="BI222"/>
  <c r="BH222"/>
  <c r="BG222"/>
  <c r="BE222"/>
  <c r="T222"/>
  <c r="R222"/>
  <c r="P222"/>
  <c r="BI219"/>
  <c r="BH219"/>
  <c r="BG219"/>
  <c r="BE219"/>
  <c r="T219"/>
  <c r="R219"/>
  <c r="P219"/>
  <c r="BI218"/>
  <c r="BH218"/>
  <c r="BG218"/>
  <c r="BE218"/>
  <c r="T218"/>
  <c r="R218"/>
  <c r="P218"/>
  <c r="BI215"/>
  <c r="BH215"/>
  <c r="BG215"/>
  <c r="BE215"/>
  <c r="T215"/>
  <c r="R215"/>
  <c r="P215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0"/>
  <c r="BH200"/>
  <c r="BG200"/>
  <c r="BE200"/>
  <c r="T200"/>
  <c r="R200"/>
  <c r="P200"/>
  <c r="BI199"/>
  <c r="BH199"/>
  <c r="BG199"/>
  <c r="BE199"/>
  <c r="T199"/>
  <c r="R199"/>
  <c r="P199"/>
  <c r="BI196"/>
  <c r="BH196"/>
  <c r="BG196"/>
  <c r="BE196"/>
  <c r="T196"/>
  <c r="R196"/>
  <c r="P196"/>
  <c r="BI192"/>
  <c r="BH192"/>
  <c r="BG192"/>
  <c r="BE192"/>
  <c r="T192"/>
  <c r="T191"/>
  <c r="R192"/>
  <c r="R191"/>
  <c r="P192"/>
  <c r="P191"/>
  <c r="BI188"/>
  <c r="BH188"/>
  <c r="BG188"/>
  <c r="BE188"/>
  <c r="T188"/>
  <c r="R188"/>
  <c r="P188"/>
  <c r="BI185"/>
  <c r="BH185"/>
  <c r="BG185"/>
  <c r="BE185"/>
  <c r="T185"/>
  <c r="R185"/>
  <c r="P185"/>
  <c r="BI184"/>
  <c r="BH184"/>
  <c r="BG184"/>
  <c r="BE184"/>
  <c r="T184"/>
  <c r="R184"/>
  <c r="P184"/>
  <c r="BI181"/>
  <c r="BH181"/>
  <c r="BG181"/>
  <c r="BE181"/>
  <c r="T181"/>
  <c r="R181"/>
  <c r="P181"/>
  <c r="BI178"/>
  <c r="BH178"/>
  <c r="BG178"/>
  <c r="BE178"/>
  <c r="T178"/>
  <c r="R178"/>
  <c r="P178"/>
  <c r="BI175"/>
  <c r="BH175"/>
  <c r="BG175"/>
  <c r="BE175"/>
  <c r="T175"/>
  <c r="R175"/>
  <c r="P175"/>
  <c r="BI172"/>
  <c r="BH172"/>
  <c r="BG172"/>
  <c r="BE172"/>
  <c r="T172"/>
  <c r="R172"/>
  <c r="P172"/>
  <c r="BI169"/>
  <c r="BH169"/>
  <c r="BG169"/>
  <c r="BE169"/>
  <c r="T169"/>
  <c r="R169"/>
  <c r="P169"/>
  <c r="BI165"/>
  <c r="BH165"/>
  <c r="BG165"/>
  <c r="BE165"/>
  <c r="T165"/>
  <c r="R165"/>
  <c r="P165"/>
  <c r="BI164"/>
  <c r="BH164"/>
  <c r="BG164"/>
  <c r="BE164"/>
  <c r="T164"/>
  <c r="R164"/>
  <c r="P164"/>
  <c r="BI161"/>
  <c r="BH161"/>
  <c r="BG161"/>
  <c r="BE161"/>
  <c r="T161"/>
  <c r="R161"/>
  <c r="P161"/>
  <c r="BI158"/>
  <c r="BH158"/>
  <c r="BG158"/>
  <c r="BE158"/>
  <c r="T158"/>
  <c r="R158"/>
  <c r="P158"/>
  <c r="BI155"/>
  <c r="BH155"/>
  <c r="BG155"/>
  <c r="BE155"/>
  <c r="T155"/>
  <c r="R155"/>
  <c r="P155"/>
  <c r="BI154"/>
  <c r="BH154"/>
  <c r="BG154"/>
  <c r="BE154"/>
  <c r="T154"/>
  <c r="R154"/>
  <c r="P154"/>
  <c r="BI151"/>
  <c r="BH151"/>
  <c r="BG151"/>
  <c r="BE151"/>
  <c r="T151"/>
  <c r="R151"/>
  <c r="P151"/>
  <c r="BI148"/>
  <c r="BH148"/>
  <c r="BG148"/>
  <c r="BE148"/>
  <c r="T148"/>
  <c r="R148"/>
  <c r="P148"/>
  <c r="BI145"/>
  <c r="BH145"/>
  <c r="BG145"/>
  <c r="BE145"/>
  <c r="T145"/>
  <c r="R145"/>
  <c r="P145"/>
  <c r="J139"/>
  <c r="J138"/>
  <c r="F138"/>
  <c r="F136"/>
  <c r="E134"/>
  <c r="BI121"/>
  <c r="BH121"/>
  <c r="BG121"/>
  <c r="BE121"/>
  <c r="BI120"/>
  <c r="BH120"/>
  <c r="BG120"/>
  <c r="BF120"/>
  <c r="BE120"/>
  <c r="BI119"/>
  <c r="BH119"/>
  <c r="BG119"/>
  <c r="BF119"/>
  <c r="BE119"/>
  <c r="BI118"/>
  <c r="BH118"/>
  <c r="BG118"/>
  <c r="BF118"/>
  <c r="BE118"/>
  <c r="BI117"/>
  <c r="BH117"/>
  <c r="BG117"/>
  <c r="BF117"/>
  <c r="BE117"/>
  <c r="BI116"/>
  <c r="BH116"/>
  <c r="BG116"/>
  <c r="BF116"/>
  <c r="BE116"/>
  <c r="J92"/>
  <c r="J91"/>
  <c r="F91"/>
  <c r="F89"/>
  <c r="E87"/>
  <c r="J18"/>
  <c r="E18"/>
  <c r="F139"/>
  <c r="J17"/>
  <c r="J12"/>
  <c r="J136"/>
  <c r="E7"/>
  <c r="E132"/>
  <c i="1" r="L90"/>
  <c r="AM90"/>
  <c r="AM89"/>
  <c r="L89"/>
  <c r="AM87"/>
  <c r="L87"/>
  <c r="L85"/>
  <c r="L84"/>
  <c i="6" r="J239"/>
  <c r="J224"/>
  <c r="BK219"/>
  <c r="BK215"/>
  <c r="J209"/>
  <c r="J202"/>
  <c r="BK190"/>
  <c r="J175"/>
  <c r="BK167"/>
  <c r="J159"/>
  <c r="J154"/>
  <c r="J147"/>
  <c i="2" r="J351"/>
  <c r="J350"/>
  <c r="BK349"/>
  <c r="BK348"/>
  <c r="BK347"/>
  <c r="J344"/>
  <c r="BK341"/>
  <c r="BK340"/>
  <c r="BK336"/>
  <c r="BK334"/>
  <c r="BK333"/>
  <c r="BK330"/>
  <c r="BK329"/>
  <c r="J326"/>
  <c r="J325"/>
  <c r="J324"/>
  <c r="BK311"/>
  <c r="BK308"/>
  <c r="J307"/>
  <c r="J297"/>
  <c r="BK295"/>
  <c r="J292"/>
  <c r="J289"/>
  <c r="BK285"/>
  <c r="J282"/>
  <c r="BK279"/>
  <c r="J275"/>
  <c r="BK271"/>
  <c r="BK268"/>
  <c r="J266"/>
  <c r="J263"/>
  <c r="BK260"/>
  <c r="BK257"/>
  <c r="BK256"/>
  <c r="BK253"/>
  <c r="BK249"/>
  <c r="BK246"/>
  <c r="BK245"/>
  <c r="BK242"/>
  <c r="BK239"/>
  <c r="BK236"/>
  <c r="J233"/>
  <c r="BK232"/>
  <c r="J231"/>
  <c r="BK228"/>
  <c r="BK227"/>
  <c r="BK225"/>
  <c r="BK222"/>
  <c r="J219"/>
  <c r="BK218"/>
  <c r="BK215"/>
  <c r="J206"/>
  <c r="J205"/>
  <c r="J204"/>
  <c r="J200"/>
  <c r="BK199"/>
  <c r="BK196"/>
  <c r="BK192"/>
  <c r="J188"/>
  <c r="J185"/>
  <c r="BK184"/>
  <c r="BK181"/>
  <c r="BK178"/>
  <c r="BK175"/>
  <c r="J172"/>
  <c r="J169"/>
  <c r="BK165"/>
  <c r="J164"/>
  <c r="J161"/>
  <c r="BK158"/>
  <c r="BK155"/>
  <c r="J154"/>
  <c r="BK151"/>
  <c r="BK148"/>
  <c r="J148"/>
  <c r="BK145"/>
  <c r="BK351"/>
  <c r="BK350"/>
  <c r="J349"/>
  <c r="J348"/>
  <c r="J347"/>
  <c r="BK344"/>
  <c r="J341"/>
  <c r="J340"/>
  <c r="J336"/>
  <c r="J334"/>
  <c r="J333"/>
  <c r="J330"/>
  <c r="J329"/>
  <c r="BK326"/>
  <c r="BK325"/>
  <c r="BK324"/>
  <c r="J311"/>
  <c r="J308"/>
  <c r="BK307"/>
  <c r="BK297"/>
  <c r="J295"/>
  <c r="BK292"/>
  <c r="BK289"/>
  <c r="J285"/>
  <c r="BK282"/>
  <c r="J279"/>
  <c r="BK275"/>
  <c r="J271"/>
  <c r="J268"/>
  <c r="BK266"/>
  <c r="BK263"/>
  <c r="J260"/>
  <c r="J257"/>
  <c r="J256"/>
  <c r="J253"/>
  <c r="J249"/>
  <c r="J246"/>
  <c r="J245"/>
  <c r="J242"/>
  <c r="J239"/>
  <c r="J236"/>
  <c r="BK233"/>
  <c r="J232"/>
  <c r="BK231"/>
  <c r="J228"/>
  <c r="J227"/>
  <c r="J225"/>
  <c r="J222"/>
  <c r="BK219"/>
  <c r="J218"/>
  <c r="J215"/>
  <c r="BK206"/>
  <c r="BK205"/>
  <c r="BK204"/>
  <c r="BK200"/>
  <c r="J199"/>
  <c r="J196"/>
  <c r="J192"/>
  <c r="BK188"/>
  <c r="BK185"/>
  <c r="J184"/>
  <c r="J181"/>
  <c r="J178"/>
  <c r="J175"/>
  <c r="BK172"/>
  <c r="BK169"/>
  <c r="J165"/>
  <c r="BK164"/>
  <c r="BK161"/>
  <c r="J158"/>
  <c r="J155"/>
  <c r="BK154"/>
  <c r="J151"/>
  <c r="J145"/>
  <c i="1" r="AS94"/>
  <c i="3" r="BK167"/>
  <c r="J166"/>
  <c r="J162"/>
  <c r="J159"/>
  <c r="BK156"/>
  <c r="BK153"/>
  <c r="BK152"/>
  <c r="J151"/>
  <c r="J148"/>
  <c r="BK145"/>
  <c r="J142"/>
  <c r="J138"/>
  <c r="J134"/>
  <c r="J167"/>
  <c r="BK166"/>
  <c r="BK162"/>
  <c r="BK159"/>
  <c r="J156"/>
  <c r="J153"/>
  <c r="J152"/>
  <c r="BK151"/>
  <c r="BK148"/>
  <c r="J145"/>
  <c r="BK142"/>
  <c r="BK138"/>
  <c r="BK134"/>
  <c i="4" r="J159"/>
  <c r="BK156"/>
  <c r="BK152"/>
  <c r="BK148"/>
  <c r="BK145"/>
  <c r="BK142"/>
  <c r="BK141"/>
  <c r="BK140"/>
  <c r="J137"/>
  <c r="BK134"/>
  <c r="BK159"/>
  <c r="J156"/>
  <c r="J152"/>
  <c r="J148"/>
  <c r="J145"/>
  <c r="J142"/>
  <c r="J141"/>
  <c r="J140"/>
  <c r="BK137"/>
  <c r="J134"/>
  <c i="5" r="BK141"/>
  <c r="J141"/>
  <c r="BK140"/>
  <c r="J140"/>
  <c r="BK139"/>
  <c r="J139"/>
  <c r="BK136"/>
  <c r="J136"/>
  <c r="BK134"/>
  <c r="J134"/>
  <c i="6" r="BK501"/>
  <c r="BK497"/>
  <c r="BK494"/>
  <c r="BK490"/>
  <c r="J488"/>
  <c r="BK486"/>
  <c r="J483"/>
  <c r="BK481"/>
  <c r="J479"/>
  <c r="J476"/>
  <c r="J474"/>
  <c r="J473"/>
  <c r="BK468"/>
  <c r="BK467"/>
  <c r="BK466"/>
  <c r="J463"/>
  <c r="J462"/>
  <c r="BK461"/>
  <c r="J457"/>
  <c r="BK456"/>
  <c r="BK455"/>
  <c r="J451"/>
  <c r="J450"/>
  <c r="BK449"/>
  <c r="BK448"/>
  <c r="BK437"/>
  <c r="J436"/>
  <c r="BK435"/>
  <c r="BK434"/>
  <c r="J430"/>
  <c r="J429"/>
  <c r="BK426"/>
  <c r="BK424"/>
  <c r="J422"/>
  <c r="BK420"/>
  <c r="BK416"/>
  <c r="J415"/>
  <c r="J412"/>
  <c r="J409"/>
  <c r="J407"/>
  <c r="J406"/>
  <c r="J404"/>
  <c r="J402"/>
  <c r="J398"/>
  <c r="J396"/>
  <c r="BK394"/>
  <c r="BK391"/>
  <c r="J389"/>
  <c r="BK386"/>
  <c r="BK384"/>
  <c r="BK383"/>
  <c r="J383"/>
  <c r="J381"/>
  <c r="J379"/>
  <c r="J377"/>
  <c r="J373"/>
  <c r="BK372"/>
  <c r="BK370"/>
  <c r="J366"/>
  <c r="BK360"/>
  <c r="BK358"/>
  <c r="BK356"/>
  <c r="BK352"/>
  <c r="BK350"/>
  <c r="BK347"/>
  <c r="J345"/>
  <c r="J344"/>
  <c r="J343"/>
  <c r="J339"/>
  <c r="J338"/>
  <c r="J336"/>
  <c r="BK334"/>
  <c r="BK331"/>
  <c r="J330"/>
  <c r="J329"/>
  <c r="BK326"/>
  <c r="BK325"/>
  <c r="BK324"/>
  <c r="BK323"/>
  <c r="BK320"/>
  <c r="J318"/>
  <c r="J316"/>
  <c r="J313"/>
  <c r="J308"/>
  <c r="BK306"/>
  <c r="BK305"/>
  <c r="J302"/>
  <c r="BK299"/>
  <c r="BK297"/>
  <c r="J294"/>
  <c r="BK293"/>
  <c r="BK290"/>
  <c r="BK286"/>
  <c r="J283"/>
  <c r="BK282"/>
  <c r="BK279"/>
  <c r="J276"/>
  <c r="BK273"/>
  <c r="J270"/>
  <c r="BK267"/>
  <c r="J266"/>
  <c r="J265"/>
  <c r="BK262"/>
  <c r="J259"/>
  <c r="J258"/>
  <c r="J257"/>
  <c r="BK256"/>
  <c r="J253"/>
  <c r="BK247"/>
  <c r="J244"/>
  <c r="J243"/>
  <c r="BK239"/>
  <c r="BK236"/>
  <c r="J235"/>
  <c r="BK230"/>
  <c r="BK227"/>
  <c r="BK223"/>
  <c r="J219"/>
  <c r="J216"/>
  <c r="J215"/>
  <c r="BK212"/>
  <c r="BK209"/>
  <c r="BK205"/>
  <c r="BK202"/>
  <c r="J198"/>
  <c r="J197"/>
  <c r="J190"/>
  <c r="BK176"/>
  <c r="BK175"/>
  <c r="J170"/>
  <c r="J167"/>
  <c r="BK162"/>
  <c r="BK159"/>
  <c r="J157"/>
  <c r="BK154"/>
  <c r="BK151"/>
  <c r="BK147"/>
  <c r="J501"/>
  <c r="J497"/>
  <c r="J494"/>
  <c r="J490"/>
  <c r="BK488"/>
  <c r="J486"/>
  <c r="BK483"/>
  <c r="J481"/>
  <c r="BK479"/>
  <c r="BK476"/>
  <c r="BK474"/>
  <c r="BK473"/>
  <c r="J468"/>
  <c r="J467"/>
  <c r="J466"/>
  <c r="BK463"/>
  <c r="BK462"/>
  <c r="J461"/>
  <c r="BK457"/>
  <c r="J456"/>
  <c r="J455"/>
  <c r="BK451"/>
  <c r="BK450"/>
  <c r="J449"/>
  <c r="J448"/>
  <c r="J437"/>
  <c r="BK436"/>
  <c r="J435"/>
  <c r="J434"/>
  <c r="BK430"/>
  <c r="BK429"/>
  <c r="J426"/>
  <c r="J424"/>
  <c r="BK422"/>
  <c r="J420"/>
  <c r="J416"/>
  <c r="BK415"/>
  <c r="BK412"/>
  <c r="BK409"/>
  <c r="BK407"/>
  <c r="BK406"/>
  <c r="BK404"/>
  <c r="BK402"/>
  <c r="BK398"/>
  <c r="BK396"/>
  <c r="J394"/>
  <c r="J391"/>
  <c r="BK389"/>
  <c r="J386"/>
  <c r="J384"/>
  <c r="BK381"/>
  <c r="BK379"/>
  <c r="BK377"/>
  <c r="BK373"/>
  <c r="J372"/>
  <c r="J370"/>
  <c r="BK366"/>
  <c r="J360"/>
  <c r="J358"/>
  <c r="J356"/>
  <c r="J352"/>
  <c r="J350"/>
  <c r="J347"/>
  <c r="BK345"/>
  <c r="BK344"/>
  <c r="BK343"/>
  <c r="BK339"/>
  <c r="BK338"/>
  <c r="BK336"/>
  <c r="J334"/>
  <c r="J331"/>
  <c r="BK330"/>
  <c r="BK329"/>
  <c r="J326"/>
  <c r="J325"/>
  <c r="J324"/>
  <c r="J323"/>
  <c r="J320"/>
  <c r="BK318"/>
  <c r="BK316"/>
  <c r="BK313"/>
  <c r="BK308"/>
  <c r="J306"/>
  <c r="J305"/>
  <c r="BK302"/>
  <c r="J299"/>
  <c r="J297"/>
  <c r="BK294"/>
  <c r="J293"/>
  <c r="J290"/>
  <c r="J286"/>
  <c r="BK283"/>
  <c r="J282"/>
  <c r="J279"/>
  <c r="BK276"/>
  <c r="J273"/>
  <c r="BK270"/>
  <c r="J267"/>
  <c r="BK266"/>
  <c r="BK265"/>
  <c r="J262"/>
  <c r="BK259"/>
  <c r="BK258"/>
  <c r="BK257"/>
  <c r="J256"/>
  <c r="BK253"/>
  <c r="J247"/>
  <c r="BK244"/>
  <c r="BK243"/>
  <c r="J236"/>
  <c r="BK235"/>
  <c r="J230"/>
  <c r="J227"/>
  <c r="BK224"/>
  <c r="J223"/>
  <c r="BK216"/>
  <c r="J212"/>
  <c r="J205"/>
  <c r="BK198"/>
  <c r="BK197"/>
  <c r="J176"/>
  <c r="BK170"/>
  <c r="J162"/>
  <c r="BK157"/>
  <c r="J151"/>
  <c i="2" l="1" r="BK144"/>
  <c r="J144"/>
  <c r="J98"/>
  <c r="R144"/>
  <c r="BK174"/>
  <c r="J174"/>
  <c r="J99"/>
  <c r="R174"/>
  <c r="BK195"/>
  <c r="J195"/>
  <c r="J101"/>
  <c r="R195"/>
  <c r="BK203"/>
  <c r="J203"/>
  <c r="J102"/>
  <c r="R203"/>
  <c r="P270"/>
  <c r="T270"/>
  <c r="P278"/>
  <c r="T278"/>
  <c r="P288"/>
  <c r="T288"/>
  <c r="BK296"/>
  <c r="J296"/>
  <c r="J109"/>
  <c r="R296"/>
  <c r="BK335"/>
  <c r="J335"/>
  <c r="J110"/>
  <c r="R335"/>
  <c r="P343"/>
  <c r="P342"/>
  <c r="T343"/>
  <c r="T342"/>
  <c i="3" r="P133"/>
  <c r="P132"/>
  <c r="T133"/>
  <c r="T132"/>
  <c r="P158"/>
  <c r="T158"/>
  <c r="P165"/>
  <c r="T165"/>
  <c i="4" r="BK133"/>
  <c r="J133"/>
  <c r="J98"/>
  <c r="T133"/>
  <c r="T132"/>
  <c r="BK147"/>
  <c r="J147"/>
  <c r="J100"/>
  <c r="R147"/>
  <c r="BK155"/>
  <c r="J155"/>
  <c r="J101"/>
  <c r="R155"/>
  <c i="5" r="P138"/>
  <c r="P137"/>
  <c r="P131"/>
  <c i="1" r="AU98"/>
  <c i="5" r="T138"/>
  <c r="T137"/>
  <c r="T131"/>
  <c i="6" r="BK146"/>
  <c r="J146"/>
  <c r="J98"/>
  <c r="P146"/>
  <c r="R146"/>
  <c r="T146"/>
  <c r="P158"/>
  <c r="T158"/>
  <c r="P211"/>
  <c r="T211"/>
  <c r="P252"/>
  <c r="T252"/>
  <c r="P301"/>
  <c r="BK307"/>
  <c r="J307"/>
  <c r="J105"/>
  <c r="R307"/>
  <c r="BK346"/>
  <c r="J346"/>
  <c r="J106"/>
  <c r="R346"/>
  <c r="BK405"/>
  <c r="J405"/>
  <c r="J107"/>
  <c r="P405"/>
  <c r="BK408"/>
  <c r="J408"/>
  <c r="J108"/>
  <c r="R408"/>
  <c r="BK421"/>
  <c r="J421"/>
  <c r="J109"/>
  <c r="P421"/>
  <c r="BK425"/>
  <c r="J425"/>
  <c r="J110"/>
  <c r="R425"/>
  <c r="BK475"/>
  <c r="J475"/>
  <c r="J111"/>
  <c r="R475"/>
  <c r="BK482"/>
  <c r="J482"/>
  <c r="J112"/>
  <c r="R482"/>
  <c r="BK489"/>
  <c r="J489"/>
  <c r="J113"/>
  <c r="T489"/>
  <c i="2" r="P144"/>
  <c r="T144"/>
  <c r="P174"/>
  <c r="T174"/>
  <c r="P195"/>
  <c r="T195"/>
  <c r="P203"/>
  <c r="T203"/>
  <c r="BK270"/>
  <c r="J270"/>
  <c r="J105"/>
  <c r="R270"/>
  <c r="BK278"/>
  <c r="J278"/>
  <c r="J106"/>
  <c r="R278"/>
  <c r="BK288"/>
  <c r="J288"/>
  <c r="J107"/>
  <c r="R288"/>
  <c r="P296"/>
  <c r="T296"/>
  <c r="P335"/>
  <c r="T335"/>
  <c r="BK343"/>
  <c r="J343"/>
  <c r="J112"/>
  <c r="R343"/>
  <c r="R342"/>
  <c i="3" r="BK133"/>
  <c r="J133"/>
  <c r="J98"/>
  <c r="R133"/>
  <c r="R132"/>
  <c r="BK158"/>
  <c r="J158"/>
  <c r="J100"/>
  <c r="R158"/>
  <c r="BK165"/>
  <c r="J165"/>
  <c r="J101"/>
  <c r="R165"/>
  <c i="4" r="P133"/>
  <c r="P132"/>
  <c r="R133"/>
  <c r="R132"/>
  <c r="P147"/>
  <c r="T147"/>
  <c r="P155"/>
  <c r="T155"/>
  <c i="5" r="BK138"/>
  <c r="J138"/>
  <c r="J101"/>
  <c r="R138"/>
  <c r="R137"/>
  <c r="R131"/>
  <c i="6" r="BK158"/>
  <c r="J158"/>
  <c r="J99"/>
  <c r="R158"/>
  <c r="BK211"/>
  <c r="J211"/>
  <c r="J100"/>
  <c r="R211"/>
  <c r="BK252"/>
  <c r="J252"/>
  <c r="J101"/>
  <c r="R252"/>
  <c r="BK301"/>
  <c r="J301"/>
  <c r="J104"/>
  <c r="R301"/>
  <c r="T301"/>
  <c r="P307"/>
  <c r="T307"/>
  <c r="P346"/>
  <c r="T346"/>
  <c r="R405"/>
  <c r="T405"/>
  <c r="P408"/>
  <c r="T408"/>
  <c r="R421"/>
  <c r="T421"/>
  <c r="P425"/>
  <c r="T425"/>
  <c r="P475"/>
  <c r="T475"/>
  <c r="P482"/>
  <c r="T482"/>
  <c r="P489"/>
  <c r="R489"/>
  <c i="2" r="BK191"/>
  <c r="J191"/>
  <c r="J100"/>
  <c r="BK267"/>
  <c r="J267"/>
  <c r="J103"/>
  <c i="5" r="BK135"/>
  <c r="J135"/>
  <c r="J99"/>
  <c i="6" r="BK298"/>
  <c r="J298"/>
  <c r="J102"/>
  <c i="2" r="BK294"/>
  <c r="J294"/>
  <c r="J108"/>
  <c i="5" r="BK133"/>
  <c r="J133"/>
  <c r="J98"/>
  <c i="6" r="BK500"/>
  <c r="J500"/>
  <c r="J114"/>
  <c r="J89"/>
  <c r="F141"/>
  <c r="BF147"/>
  <c r="BF151"/>
  <c r="BF159"/>
  <c r="BF170"/>
  <c r="BF175"/>
  <c r="BF197"/>
  <c r="BF198"/>
  <c r="BF202"/>
  <c r="BF205"/>
  <c r="BF212"/>
  <c r="BF224"/>
  <c r="BF235"/>
  <c r="BF236"/>
  <c r="BF239"/>
  <c r="BF243"/>
  <c r="BF244"/>
  <c r="BF253"/>
  <c r="BF259"/>
  <c r="BF265"/>
  <c r="BF266"/>
  <c r="BF270"/>
  <c r="BF273"/>
  <c r="BF276"/>
  <c r="BF282"/>
  <c r="BF283"/>
  <c r="BF286"/>
  <c r="BF294"/>
  <c r="BF297"/>
  <c r="BF299"/>
  <c r="BF302"/>
  <c r="BF305"/>
  <c r="BF306"/>
  <c r="BF318"/>
  <c r="BF320"/>
  <c r="BF323"/>
  <c r="BF324"/>
  <c r="BF330"/>
  <c r="BF331"/>
  <c r="BF347"/>
  <c r="BF350"/>
  <c r="BF352"/>
  <c r="BF356"/>
  <c r="BF366"/>
  <c r="BF370"/>
  <c r="BF384"/>
  <c r="BF389"/>
  <c r="BF391"/>
  <c r="BF404"/>
  <c r="BF415"/>
  <c r="BF416"/>
  <c r="BF420"/>
  <c r="BF422"/>
  <c r="BF424"/>
  <c r="BF430"/>
  <c r="BF434"/>
  <c r="BF436"/>
  <c r="BF437"/>
  <c r="BF448"/>
  <c r="BF451"/>
  <c r="BF456"/>
  <c r="BF457"/>
  <c r="BF463"/>
  <c r="BF466"/>
  <c r="BF467"/>
  <c r="BF474"/>
  <c r="BF479"/>
  <c r="BF481"/>
  <c r="BF483"/>
  <c r="BF486"/>
  <c r="BF490"/>
  <c r="BF494"/>
  <c r="BF501"/>
  <c r="E85"/>
  <c r="BF154"/>
  <c r="BF157"/>
  <c r="BF162"/>
  <c r="BF167"/>
  <c r="BF176"/>
  <c r="BF190"/>
  <c r="BF209"/>
  <c r="BF215"/>
  <c r="BF216"/>
  <c r="BF219"/>
  <c r="BF223"/>
  <c r="BF227"/>
  <c r="BF230"/>
  <c r="BF247"/>
  <c r="BF256"/>
  <c r="BF257"/>
  <c r="BF258"/>
  <c r="BF262"/>
  <c r="BF267"/>
  <c r="BF279"/>
  <c r="BF290"/>
  <c r="BF293"/>
  <c r="BF308"/>
  <c r="BF313"/>
  <c r="BF316"/>
  <c r="BF325"/>
  <c r="BF326"/>
  <c r="BF329"/>
  <c r="BF334"/>
  <c r="BF336"/>
  <c r="BF338"/>
  <c r="BF339"/>
  <c r="BF343"/>
  <c r="BF344"/>
  <c r="BF345"/>
  <c r="BF358"/>
  <c r="BF360"/>
  <c r="BF372"/>
  <c r="BF373"/>
  <c r="BF377"/>
  <c r="BF379"/>
  <c r="BF381"/>
  <c r="BF383"/>
  <c r="BF386"/>
  <c r="BF394"/>
  <c r="BF396"/>
  <c r="BF398"/>
  <c r="BF402"/>
  <c r="BF406"/>
  <c r="BF407"/>
  <c r="BF409"/>
  <c r="BF412"/>
  <c r="BF426"/>
  <c r="BF429"/>
  <c r="BF435"/>
  <c r="BF449"/>
  <c r="BF450"/>
  <c r="BF455"/>
  <c r="BF461"/>
  <c r="BF462"/>
  <c r="BF468"/>
  <c r="BF473"/>
  <c r="BF476"/>
  <c r="BF488"/>
  <c r="BF497"/>
  <c i="5" r="E85"/>
  <c r="J89"/>
  <c r="F92"/>
  <c r="BF134"/>
  <c r="BF136"/>
  <c r="BF139"/>
  <c r="BF140"/>
  <c r="BF141"/>
  <c i="4" r="F92"/>
  <c r="E121"/>
  <c r="BF137"/>
  <c r="BF140"/>
  <c r="BF141"/>
  <c r="BF142"/>
  <c r="BF145"/>
  <c r="BF148"/>
  <c r="J89"/>
  <c r="BF134"/>
  <c r="BF152"/>
  <c r="BF156"/>
  <c r="BF159"/>
  <c i="3" r="E85"/>
  <c r="F92"/>
  <c r="BF142"/>
  <c r="BF151"/>
  <c r="BF152"/>
  <c r="BF156"/>
  <c r="BF162"/>
  <c r="BF166"/>
  <c r="J89"/>
  <c r="BF134"/>
  <c r="BF138"/>
  <c r="BF145"/>
  <c r="BF148"/>
  <c r="BF153"/>
  <c r="BF159"/>
  <c r="BF167"/>
  <c i="2" r="E85"/>
  <c r="J89"/>
  <c r="BF145"/>
  <c r="BF148"/>
  <c r="BF151"/>
  <c r="BF155"/>
  <c r="BF164"/>
  <c r="BF169"/>
  <c r="BF175"/>
  <c r="BF178"/>
  <c r="BF181"/>
  <c r="BF188"/>
  <c r="BF192"/>
  <c r="BF196"/>
  <c r="BF200"/>
  <c r="BF206"/>
  <c r="BF215"/>
  <c r="BF219"/>
  <c r="BF222"/>
  <c r="BF225"/>
  <c r="BF228"/>
  <c r="BF231"/>
  <c r="BF233"/>
  <c r="BF236"/>
  <c r="BF239"/>
  <c r="BF242"/>
  <c r="BF246"/>
  <c r="BF249"/>
  <c r="BF253"/>
  <c r="BF256"/>
  <c r="BF257"/>
  <c r="BF282"/>
  <c r="BF285"/>
  <c r="BF297"/>
  <c r="BF307"/>
  <c r="BF308"/>
  <c r="BF329"/>
  <c r="BF330"/>
  <c r="BF333"/>
  <c r="BF336"/>
  <c r="BF340"/>
  <c r="BF344"/>
  <c r="BF348"/>
  <c r="F92"/>
  <c r="BF154"/>
  <c r="BF158"/>
  <c r="BF161"/>
  <c r="BF165"/>
  <c r="BF172"/>
  <c r="BF184"/>
  <c r="BF185"/>
  <c r="BF199"/>
  <c r="BF204"/>
  <c r="BF205"/>
  <c r="BF218"/>
  <c r="BF227"/>
  <c r="BF232"/>
  <c r="BF245"/>
  <c r="BF260"/>
  <c r="BF263"/>
  <c r="BF266"/>
  <c r="BF268"/>
  <c r="BF271"/>
  <c r="BF275"/>
  <c r="BF279"/>
  <c r="BF289"/>
  <c r="BF292"/>
  <c r="BF295"/>
  <c r="BF311"/>
  <c r="BF324"/>
  <c r="BF325"/>
  <c r="BF326"/>
  <c r="BF334"/>
  <c r="BF341"/>
  <c r="BF347"/>
  <c r="BF349"/>
  <c r="BF350"/>
  <c r="BF351"/>
  <c r="J35"/>
  <c i="1" r="AV95"/>
  <c i="2" r="F35"/>
  <c i="1" r="AZ95"/>
  <c i="2" r="F39"/>
  <c i="1" r="BD95"/>
  <c i="3" r="F37"/>
  <c i="1" r="BB96"/>
  <c i="3" r="F39"/>
  <c i="1" r="BD96"/>
  <c i="4" r="F37"/>
  <c i="1" r="BB97"/>
  <c i="4" r="J35"/>
  <c i="1" r="AV97"/>
  <c i="4" r="F38"/>
  <c i="1" r="BC97"/>
  <c i="6" r="F37"/>
  <c i="1" r="BB99"/>
  <c i="5" r="F35"/>
  <c i="1" r="AZ98"/>
  <c i="6" r="F38"/>
  <c i="1" r="BC99"/>
  <c i="5" r="F37"/>
  <c i="1" r="BB98"/>
  <c i="5" r="J35"/>
  <c i="1" r="AV98"/>
  <c i="2" r="F37"/>
  <c i="1" r="BB95"/>
  <c i="2" r="F38"/>
  <c i="1" r="BC95"/>
  <c i="3" r="F35"/>
  <c i="1" r="AZ96"/>
  <c i="3" r="J35"/>
  <c i="1" r="AV96"/>
  <c i="3" r="F38"/>
  <c i="1" r="BC96"/>
  <c i="4" r="F35"/>
  <c i="1" r="AZ97"/>
  <c i="4" r="F39"/>
  <c i="1" r="BD97"/>
  <c i="6" r="J35"/>
  <c i="1" r="AV99"/>
  <c i="5" r="F39"/>
  <c i="1" r="BD98"/>
  <c i="5" r="F38"/>
  <c i="1" r="BC98"/>
  <c i="6" r="F35"/>
  <c i="1" r="AZ99"/>
  <c i="6" r="F39"/>
  <c i="1" r="BD99"/>
  <c i="6" l="1" r="T300"/>
  <c i="4" r="P146"/>
  <c r="P131"/>
  <c i="1" r="AU97"/>
  <c i="2" r="P143"/>
  <c i="6" r="P300"/>
  <c r="R145"/>
  <c i="3" r="P157"/>
  <c r="P131"/>
  <c i="1" r="AU96"/>
  <c i="2" r="P269"/>
  <c r="R143"/>
  <c i="6" r="R300"/>
  <c i="4" r="T146"/>
  <c i="3" r="R157"/>
  <c r="R131"/>
  <c i="2" r="R269"/>
  <c r="T143"/>
  <c i="6" r="T145"/>
  <c r="T144"/>
  <c r="P145"/>
  <c r="P144"/>
  <c i="1" r="AU99"/>
  <c i="4" r="R146"/>
  <c r="R131"/>
  <c r="T131"/>
  <c i="3" r="T157"/>
  <c r="T131"/>
  <c i="2" r="T269"/>
  <c r="BK342"/>
  <c r="J342"/>
  <c r="J111"/>
  <c i="3" r="BK132"/>
  <c r="J132"/>
  <c r="J97"/>
  <c i="4" r="BK132"/>
  <c r="J132"/>
  <c r="J97"/>
  <c i="5" r="BK132"/>
  <c r="J132"/>
  <c r="J97"/>
  <c r="BK137"/>
  <c r="J137"/>
  <c r="J100"/>
  <c i="6" r="BK145"/>
  <c r="J145"/>
  <c r="J97"/>
  <c i="2" r="BK143"/>
  <c r="J143"/>
  <c r="J97"/>
  <c r="BK269"/>
  <c r="J269"/>
  <c r="J104"/>
  <c i="3" r="BK157"/>
  <c r="J157"/>
  <c r="J99"/>
  <c i="4" r="BK146"/>
  <c r="J146"/>
  <c r="J99"/>
  <c i="6" r="BK300"/>
  <c r="J300"/>
  <c r="J103"/>
  <c i="1" r="BD94"/>
  <c r="W33"/>
  <c r="AZ94"/>
  <c r="W29"/>
  <c r="BC94"/>
  <c r="W32"/>
  <c r="BB94"/>
  <c r="AX94"/>
  <c i="2" l="1" r="T142"/>
  <c r="R142"/>
  <c i="6" r="R144"/>
  <c i="2" r="P142"/>
  <c i="1" r="AU95"/>
  <c i="3" r="BK131"/>
  <c r="J131"/>
  <c r="J96"/>
  <c r="J30"/>
  <c i="4" r="BK131"/>
  <c r="J131"/>
  <c r="J96"/>
  <c r="J30"/>
  <c i="5" r="BK131"/>
  <c r="J131"/>
  <c r="J96"/>
  <c r="J30"/>
  <c i="2" r="BK142"/>
  <c r="J142"/>
  <c r="J96"/>
  <c r="J30"/>
  <c i="6" r="BK144"/>
  <c r="J144"/>
  <c r="J96"/>
  <c r="J30"/>
  <c i="1" r="AU94"/>
  <c i="2" r="J121"/>
  <c r="BF121"/>
  <c r="F36"/>
  <c i="1" r="BA95"/>
  <c r="W31"/>
  <c i="3" r="J110"/>
  <c r="J104"/>
  <c r="J31"/>
  <c i="4" r="J110"/>
  <c r="BF110"/>
  <c r="J36"/>
  <c i="1" r="AW97"/>
  <c r="AT97"/>
  <c i="5" r="J110"/>
  <c r="J104"/>
  <c r="J112"/>
  <c i="6" r="J123"/>
  <c r="J117"/>
  <c r="J125"/>
  <c i="1" r="AV94"/>
  <c r="AK29"/>
  <c r="AY94"/>
  <c i="6" l="1" r="BF123"/>
  <c r="J31"/>
  <c i="5" r="BF110"/>
  <c i="3" r="BF110"/>
  <c i="5" r="J31"/>
  <c i="6" r="F36"/>
  <c i="1" r="BA99"/>
  <c i="3" r="J32"/>
  <c i="1" r="AG96"/>
  <c i="3" r="J112"/>
  <c i="4" r="J104"/>
  <c r="J112"/>
  <c i="2" r="J115"/>
  <c r="J123"/>
  <c r="J36"/>
  <c i="1" r="AW95"/>
  <c r="AT95"/>
  <c i="5" r="J36"/>
  <c i="1" r="AW98"/>
  <c r="AT98"/>
  <c i="6" r="J32"/>
  <c i="1" r="AG99"/>
  <c i="4" r="F36"/>
  <c i="1" r="BA97"/>
  <c i="3" r="F36"/>
  <c i="1" r="BA96"/>
  <c i="5" r="J32"/>
  <c i="1" r="AG98"/>
  <c r="AN98"/>
  <c i="4" l="1" r="J31"/>
  <c i="2" r="J31"/>
  <c i="5" r="J41"/>
  <c i="4" r="J32"/>
  <c i="1" r="AG97"/>
  <c r="AN97"/>
  <c i="5" r="F36"/>
  <c i="1" r="BA98"/>
  <c r="BA94"/>
  <c r="W30"/>
  <c i="2" r="J32"/>
  <c i="1" r="AG95"/>
  <c r="AN95"/>
  <c i="6" r="J36"/>
  <c i="1" r="AW99"/>
  <c r="AT99"/>
  <c i="3" r="J36"/>
  <c i="1" r="AW96"/>
  <c r="AT96"/>
  <c i="4" l="1" r="J41"/>
  <c i="2" r="J41"/>
  <c i="3" r="J41"/>
  <c i="6" r="J41"/>
  <c i="1" r="AN96"/>
  <c r="AN99"/>
  <c r="AW94"/>
  <c r="AK30"/>
  <c r="AG94"/>
  <c r="AK26"/>
  <c l="1" r="AK3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<sst xmlns="http://schemas.openxmlformats.org/spreadsheetml/2006/main">
  <si>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</si>
  <si>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</si>
  <si>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</si>
  <si>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</si>
  <si>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{2e1bf518-92d9-4447-bed0-c62a5eb11213}</t>
  </si>
  <si>
    <t xml:space="preserve">&gt;&gt;  skryté stĺpce  &lt;&lt;</t>
  </si>
  <si>
    <t>0,001</t>
  </si>
  <si>
    <t>20</t>
  </si>
  <si>
    <t>REKAPITULÁCIA STAVBY</t>
  </si>
  <si>
    <t xml:space="preserve">v ---  nižšie sa nachádzajú doplnkové a pomocné údaje k zostavám  --- v</t>
  </si>
  <si>
    <t>Návod na vyplnenie</t>
  </si>
  <si>
    <t>Kód:</t>
  </si>
  <si>
    <t>550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</si>
  <si>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</si>
  <si>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</si>
  <si>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 xml:space="preserve">REKONŠTRUKCIA  EXIST  STRECHY  OBJEKTU  KREMATÓRIA</t>
  </si>
  <si>
    <t>JKSO:</t>
  </si>
  <si>
    <t>KS:</t>
  </si>
  <si>
    <t>Miesto:</t>
  </si>
  <si>
    <t>Zelený Dvor 1 , KE</t>
  </si>
  <si>
    <t>Dátum:</t>
  </si>
  <si>
    <t>8.7.2022</t>
  </si>
  <si>
    <t>Objednávateľ:</t>
  </si>
  <si>
    <t>IČO:</t>
  </si>
  <si>
    <t xml:space="preserve">SMsZ  v Košiciach, Rastislavova 79 , KE</t>
  </si>
  <si>
    <t>IČ DPH:</t>
  </si>
  <si>
    <t>Zhotoviteľ:</t>
  </si>
  <si>
    <t>Vyplň údaj</t>
  </si>
  <si>
    <t>Projektant:</t>
  </si>
  <si>
    <t xml:space="preserve">ARCHEM  s.r.o. Košice,  Kpt. Nálepku15, KE</t>
  </si>
  <si>
    <t>True</t>
  </si>
  <si>
    <t>0,01</t>
  </si>
  <si>
    <t>Spracovateľ:</t>
  </si>
  <si>
    <t>Semancová M.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</si>
  <si>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</si>
  <si>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</si>
  <si>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</si>
  <si>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</si>
  <si>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</si>
  <si>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</si>
  <si>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</si>
  <si>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</si>
  <si>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</si>
  <si>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</si>
  <si>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</si>
  <si>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</si>
  <si>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</si>
  <si>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</si>
  <si>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</si>
  <si>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</si>
  <si>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</si>
  <si>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</si>
  <si>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</si>
  <si>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</si>
  <si>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</si>
  <si>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</si>
  <si>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</si>
  <si>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</si>
  <si>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</si>
  <si>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</si>
  <si>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</si>
  <si>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</si>
  <si>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</si>
  <si>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</si>
  <si>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</si>
  <si>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</si>
  <si>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</si>
  <si>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</si>
  <si>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</si>
  <si>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</si>
  <si>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</si>
  <si>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</si>
  <si>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</si>
  <si>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</si>
  <si>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</si>
  <si>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</si>
  <si>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</si>
  <si>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</si>
  <si>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</si>
  <si>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</si>
  <si>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550/2</t>
  </si>
  <si>
    <t xml:space="preserve">Strechy z pôrobetonových strop. panelov ozn. A ,  na +4,30  a  +10,05</t>
  </si>
  <si>
    <t>STA</t>
  </si>
  <si>
    <t>1</t>
  </si>
  <si>
    <t>{7180265b-c9d8-496b-8c52-fb5c9396b273}</t>
  </si>
  <si>
    <t>550/3</t>
  </si>
  <si>
    <t xml:space="preserve">Strechy zo železobetonových  stropných panelov dutinových, ozn, B</t>
  </si>
  <si>
    <t>{bfb02a31-2f37-4386-bce6-24c10f0dcf6a}</t>
  </si>
  <si>
    <t>550/4</t>
  </si>
  <si>
    <t xml:space="preserve">Strechy  žb monolit.strop + monolit. svetlíky ozn.C , strecha vyložená ( oc nos. plech. bet ) ozn  D</t>
  </si>
  <si>
    <t>{9bdaec21-dd08-41d6-bff9-5768bbc64c5b}</t>
  </si>
  <si>
    <t>550/5</t>
  </si>
  <si>
    <t>Rekapitulácia profesie</t>
  </si>
  <si>
    <t>{f00cfd8a-3106-4cf3-85ba-46c0e97451d1}</t>
  </si>
  <si>
    <t>550/6</t>
  </si>
  <si>
    <t>Nové práce</t>
  </si>
  <si>
    <t>{794c654d-b941-4528-82d3-ff0477ed83be}</t>
  </si>
  <si>
    <t>KRYCÍ LIST ROZPOČTU</t>
  </si>
  <si>
    <t>Objekt:</t>
  </si>
  <si>
    <t xml:space="preserve">550/2 - Strechy z pôrobetonových strop. panelov ozn. A ,  na +4,30  a  +10,05</t>
  </si>
  <si>
    <t xml:space="preserve">SMsZ v Košiciach , Rastislavova 79 </t>
  </si>
  <si>
    <t xml:space="preserve">ARCHEM  s.r.o. Košice, Kpt. Nálepku 15 , KE</t>
  </si>
  <si>
    <t xml:space="preserve">Semancová  M.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</si>
  <si>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</si>
  <si>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</si>
  <si>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</si>
  <si>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</si>
  <si>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</si>
  <si>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</si>
  <si>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</si>
  <si>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</si>
  <si>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</si>
  <si>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</si>
  <si>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</si>
  <si>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</si>
  <si>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</si>
  <si>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</si>
  <si>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</si>
  <si>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712 - Izolácie striech, povlakové krytiny</t>
  </si>
  <si>
    <t xml:space="preserve">    713 - Izolácie tepelné</t>
  </si>
  <si>
    <t xml:space="preserve">    762 - Konštrukcie tesárske</t>
  </si>
  <si>
    <t xml:space="preserve">    764 - Konštrukcie klampiarske</t>
  </si>
  <si>
    <t xml:space="preserve">    767 - Konštrukcie doplnkové kovové</t>
  </si>
  <si>
    <t xml:space="preserve">    783 - Nátery</t>
  </si>
  <si>
    <t>M - Práce a dodávky M</t>
  </si>
  <si>
    <t xml:space="preserve">    43-M - Montáž oceľových konštrukcií</t>
  </si>
  <si>
    <t>2) Ostatné náklady</t>
  </si>
  <si>
    <t>Zariad. staveniska</t>
  </si>
  <si>
    <t>VRN</t>
  </si>
  <si>
    <t>2</t>
  </si>
  <si>
    <t>Mimostav. doprava</t>
  </si>
  <si>
    <t>Územné vplyvy</t>
  </si>
  <si>
    <t>Prevádzkové vplyvy</t>
  </si>
  <si>
    <t>Ostatné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</si>
  <si>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</si>
  <si>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</si>
  <si>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</si>
  <si>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</si>
  <si>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</si>
  <si>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</si>
  <si>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</si>
  <si>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</si>
  <si>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</si>
  <si>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</si>
  <si>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</si>
  <si>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</si>
  <si>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</si>
  <si>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</si>
  <si>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</si>
  <si>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</si>
  <si>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</si>
  <si>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</si>
  <si>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</si>
  <si>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</si>
  <si>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131201101.S</t>
  </si>
  <si>
    <t>Výkop nezapaženej jamy v hornine 3, do 100 m3</t>
  </si>
  <si>
    <t>m3</t>
  </si>
  <si>
    <t>4</t>
  </si>
  <si>
    <t>1481857147</t>
  </si>
  <si>
    <t>VV</t>
  </si>
  <si>
    <t xml:space="preserve">(7,20*7,20*1,80)*2    " výkopy  pre základ. pätky vež. žer. "</t>
  </si>
  <si>
    <t>Súčet</t>
  </si>
  <si>
    <t>131201109.S</t>
  </si>
  <si>
    <t>Hĺbenie nezapažených jám a zárezov. Príplatok za lepivosť horniny 3</t>
  </si>
  <si>
    <t>726526752</t>
  </si>
  <si>
    <t>186,624*0,30</t>
  </si>
  <si>
    <t>3</t>
  </si>
  <si>
    <t>151101201.S</t>
  </si>
  <si>
    <t>Paženie stien bez rozopretia alebo vzopretia, príložné hĺbky do 4m</t>
  </si>
  <si>
    <t>m2</t>
  </si>
  <si>
    <t>1113457653</t>
  </si>
  <si>
    <t>2*(7,20+7,20)*1,80*2</t>
  </si>
  <si>
    <t>151101211.S</t>
  </si>
  <si>
    <t>Odstránenie paženia stien príložné hĺbky do 4 m</t>
  </si>
  <si>
    <t>-1452921954</t>
  </si>
  <si>
    <t>5</t>
  </si>
  <si>
    <t>162301101.S</t>
  </si>
  <si>
    <t>Vodorovné premiestnenie výkopku po spevnenej ceste z horniny tr.1-4, do 100 m3 na vzdialenosť do 500 m</t>
  </si>
  <si>
    <t>-306587223</t>
  </si>
  <si>
    <t xml:space="preserve">72,576     " zemina pre zásyp, úpr. terénu nad žb pätkami  "</t>
  </si>
  <si>
    <t>6</t>
  </si>
  <si>
    <t>162501122.S</t>
  </si>
  <si>
    <t>Vodorovné premiestnenie výkopku po spevnenej ceste z horniny tr.1-4, nad 100 do 1000 m3 na vzdialenosť do 3000 m</t>
  </si>
  <si>
    <t>50329655</t>
  </si>
  <si>
    <t>186,624-72,576</t>
  </si>
  <si>
    <t>7</t>
  </si>
  <si>
    <t>162501123.S</t>
  </si>
  <si>
    <t>Vodorovné premiestnenie výkopku po spevnenej ceste z horniny tr.1-4, nad 100 do 1000 m3, príplatok k cene za každých ďalšich a začatých 1000 m</t>
  </si>
  <si>
    <t>-1438190912</t>
  </si>
  <si>
    <t>114,048*5</t>
  </si>
  <si>
    <t>8</t>
  </si>
  <si>
    <t>171209002.S</t>
  </si>
  <si>
    <t>Poplatok za skladovanie - zemina a kamenivo (17 05) ostatné</t>
  </si>
  <si>
    <t>t</t>
  </si>
  <si>
    <t>1953507784</t>
  </si>
  <si>
    <t>9</t>
  </si>
  <si>
    <t>174101001.S</t>
  </si>
  <si>
    <t>Zásyp sypaninou so zhutnením jám, šachiet, rýh, zárezov alebo okolo objektov do 100 m3</t>
  </si>
  <si>
    <t>555312688</t>
  </si>
  <si>
    <t xml:space="preserve">(4*7,20)*0,60*1,20*2  " výkop. zemina "</t>
  </si>
  <si>
    <t>(7,20*7,20*0,30)*2</t>
  </si>
  <si>
    <t>10</t>
  </si>
  <si>
    <t>180401211.S</t>
  </si>
  <si>
    <t>Založenie trávnika lúčneho výsevom v rovine alebo na svahu do 1:5</t>
  </si>
  <si>
    <t>930385416</t>
  </si>
  <si>
    <t xml:space="preserve">(8,0*8,0)*2      " nad žb pätkou žer.  "</t>
  </si>
  <si>
    <t>11</t>
  </si>
  <si>
    <t>M</t>
  </si>
  <si>
    <t>005720001400.S</t>
  </si>
  <si>
    <t>Osivá tráv - semená parkovej zmesi</t>
  </si>
  <si>
    <t>kg</t>
  </si>
  <si>
    <t>545442315</t>
  </si>
  <si>
    <t>128*0,0309 'Prepočítané koeficientom množstva</t>
  </si>
  <si>
    <t>Zakladanie</t>
  </si>
  <si>
    <t>12</t>
  </si>
  <si>
    <t>271533001.S</t>
  </si>
  <si>
    <t xml:space="preserve">Násyp pod základové konštrukcie so zhutnením z  kameniva hrubého drveného fr.0-63 mm</t>
  </si>
  <si>
    <t>1376390101</t>
  </si>
  <si>
    <t>2*(6,0*6,0*0,30)</t>
  </si>
  <si>
    <t>13</t>
  </si>
  <si>
    <t>275321411.S</t>
  </si>
  <si>
    <t>Betón základových pätiek, železový (bez výstuže), tr. C 25/30</t>
  </si>
  <si>
    <t>-625204127</t>
  </si>
  <si>
    <t xml:space="preserve">(6,0*6,0*1,20)*2      " základ pod vež. žeriav  "</t>
  </si>
  <si>
    <t>14</t>
  </si>
  <si>
    <t>275351217.S</t>
  </si>
  <si>
    <t>Debnenie stien základových pätiek, zhotovenie-tradičné</t>
  </si>
  <si>
    <t>-915966092</t>
  </si>
  <si>
    <t>2*(6,0+6,0)*1,20*2</t>
  </si>
  <si>
    <t>15</t>
  </si>
  <si>
    <t>275351218.S</t>
  </si>
  <si>
    <t>Debnenie stien základových pätiek, odstránenie-tradičné</t>
  </si>
  <si>
    <t>-577689184</t>
  </si>
  <si>
    <t>16</t>
  </si>
  <si>
    <t>275361821.S</t>
  </si>
  <si>
    <t>Výstuž základových pätiek z ocele B500 (10505)</t>
  </si>
  <si>
    <t>-893863508</t>
  </si>
  <si>
    <t xml:space="preserve">0,0798*2   " pätky pod vež. žeriav  "</t>
  </si>
  <si>
    <t>17</t>
  </si>
  <si>
    <t>275362021.S</t>
  </si>
  <si>
    <t>Výstuž základových pätiek zo zvár. sietí KARI</t>
  </si>
  <si>
    <t>111779433</t>
  </si>
  <si>
    <t>1,578*2</t>
  </si>
  <si>
    <t>Komunikácie</t>
  </si>
  <si>
    <t>18</t>
  </si>
  <si>
    <t>564210111.S</t>
  </si>
  <si>
    <t>Podklad alebo kryt pre mlátový chodník z vápencovej drviny fr. 0-4 mm s rozprestretím, vlhčením a zhutnením do hr. 50 mm, plochy do 200 m2</t>
  </si>
  <si>
    <t>1955626862</t>
  </si>
  <si>
    <t xml:space="preserve">100,0     " provizorný chodník  "</t>
  </si>
  <si>
    <t>Úpravy povrchov, podlahy, osadenie</t>
  </si>
  <si>
    <t>19</t>
  </si>
  <si>
    <t>631351101.S</t>
  </si>
  <si>
    <t xml:space="preserve">Debnenie stien mazaniny  zhotovenie</t>
  </si>
  <si>
    <t>1083852858</t>
  </si>
  <si>
    <t>2*(6,0+6,0)*0,05</t>
  </si>
  <si>
    <t>631351102.S</t>
  </si>
  <si>
    <t>Debnenie stien, rýh a otvorov v podlahách odstránenie</t>
  </si>
  <si>
    <t>1889194729</t>
  </si>
  <si>
    <t>21</t>
  </si>
  <si>
    <t>632455604</t>
  </si>
  <si>
    <t>Cementový poter BAUMIT Estrich, triedy CT-C20-F5, hr. 50 mm</t>
  </si>
  <si>
    <t>1302819364</t>
  </si>
  <si>
    <t xml:space="preserve">6,0*6,0*0,05    " pod pätky žer.  "</t>
  </si>
  <si>
    <t>Ostatné konštrukcie a práce-búranie</t>
  </si>
  <si>
    <t>22</t>
  </si>
  <si>
    <t>941940000</t>
  </si>
  <si>
    <t xml:space="preserve">Vežový žeriav 26 t montáž , demontáž ,  prekládka - prenájom na 2 mesiace</t>
  </si>
  <si>
    <t>kpl</t>
  </si>
  <si>
    <t>-1781613288</t>
  </si>
  <si>
    <t>23</t>
  </si>
  <si>
    <t>941940001</t>
  </si>
  <si>
    <t xml:space="preserve">Zariadenie  staveniska</t>
  </si>
  <si>
    <t>80479795</t>
  </si>
  <si>
    <t>24</t>
  </si>
  <si>
    <t>941941031.S</t>
  </si>
  <si>
    <t>Montáž lešenia ľahkého pracovného radového s podlahami šírky od 0,80 do 1,00 m, výšky do 10 m</t>
  </si>
  <si>
    <t>-334057332</t>
  </si>
  <si>
    <t>2*(25,525*5,75) " dem. exter. obkl. stien, SZ + JV , od +4,30"</t>
  </si>
  <si>
    <t xml:space="preserve">(15,70+2*4,025)*10,05     " západ + východ  "</t>
  </si>
  <si>
    <t>(15,70+5,45+7,10)*6,56</t>
  </si>
  <si>
    <t xml:space="preserve">82,65*3,10          " podhlady a obkl. ext.  juhozápad  "</t>
  </si>
  <si>
    <t xml:space="preserve">(13,70*10,05)*2   " juhozáp. + severových.  "</t>
  </si>
  <si>
    <t xml:space="preserve">7,0*3,10                 " severozáp.  "</t>
  </si>
  <si>
    <t xml:space="preserve">7,0*4,0                  " juhových.  "</t>
  </si>
  <si>
    <t>25</t>
  </si>
  <si>
    <t>941941191.S</t>
  </si>
  <si>
    <t>Príplatok za prvý a každý ďalší i začatý mesiac použitia lešenia ľahkého pracovného radového s podlahami šírky od 0,80 do 1,00 m, výšky do 10 m</t>
  </si>
  <si>
    <t>-1878959801</t>
  </si>
  <si>
    <t>1298,831*6</t>
  </si>
  <si>
    <t>26</t>
  </si>
  <si>
    <t>941941831.S</t>
  </si>
  <si>
    <t>Demontáž lešenia ľahkého pracovného radového s podlahami šírky nad 0,80 do 1,00 m, výšky do 10 m</t>
  </si>
  <si>
    <t>-1417944707</t>
  </si>
  <si>
    <t>27</t>
  </si>
  <si>
    <t>941955002.S</t>
  </si>
  <si>
    <t>Lešenie ľahké pracovné pomocné s výškou lešeňovej podlahy nad 1,20 do 1,90 m</t>
  </si>
  <si>
    <t>-667638208</t>
  </si>
  <si>
    <t xml:space="preserve">120,70+32,81+151,81    " m.č. 103 , 118, 137  "</t>
  </si>
  <si>
    <t>28</t>
  </si>
  <si>
    <t>943943221.S</t>
  </si>
  <si>
    <t>Montáž lešenia priestorového ľahkého bez podláh pri zaťaženie do 2 kPa, výšky do 10 m</t>
  </si>
  <si>
    <t>-1917308797</t>
  </si>
  <si>
    <t xml:space="preserve">211,45*7,95      " m.č. 102  , pre demont. obkl.stien a podhladov"</t>
  </si>
  <si>
    <t>29</t>
  </si>
  <si>
    <t>943943292.S</t>
  </si>
  <si>
    <t>Príplatok za prvý a každý ďalší i začatý mesiac používania lešenia priestorového ľahkého bez podláh výšky do 10 m a nad 10 do 22 m</t>
  </si>
  <si>
    <t>799827219</t>
  </si>
  <si>
    <t>1681,028*1</t>
  </si>
  <si>
    <t>30</t>
  </si>
  <si>
    <t>943943821.S</t>
  </si>
  <si>
    <t>Demontáž lešenia priestorového ľahkého bez podláh pri zaťažení do 2 kPa, výšky do 10 m</t>
  </si>
  <si>
    <t>1969422045</t>
  </si>
  <si>
    <t>31</t>
  </si>
  <si>
    <t>943955021.S</t>
  </si>
  <si>
    <t>Montáž lešeňovej podlahy s priečnikmi alebo pozdĺžnikmi výšky do do 10 m</t>
  </si>
  <si>
    <t>30694998</t>
  </si>
  <si>
    <t xml:space="preserve">211,45    " m.č. 102  "</t>
  </si>
  <si>
    <t>32</t>
  </si>
  <si>
    <t>943955821.S</t>
  </si>
  <si>
    <t>Demontáž lešeňovej podlahy s priečnikmi alebo pozdľžnikmi výšky do 10 m</t>
  </si>
  <si>
    <t>110816135</t>
  </si>
  <si>
    <t>33</t>
  </si>
  <si>
    <t>944941103.S</t>
  </si>
  <si>
    <t>Ochranné dvojtyčové zábradlie na lešeňových rúrkových konštrukciách</t>
  </si>
  <si>
    <t>m</t>
  </si>
  <si>
    <t>1696557871</t>
  </si>
  <si>
    <t>34</t>
  </si>
  <si>
    <t>962032231.S</t>
  </si>
  <si>
    <t xml:space="preserve">Búranie muriva alebo vybúranie otvorov plochy nad 4 m2 nadzákladového z tehál pálených, vápenopieskových, cementových na maltu,  -1,90500t</t>
  </si>
  <si>
    <t>-744340676</t>
  </si>
  <si>
    <t xml:space="preserve">13,10*0,25*0,50      " atika +10,05  "</t>
  </si>
  <si>
    <t>35</t>
  </si>
  <si>
    <t>962052211.S</t>
  </si>
  <si>
    <t xml:space="preserve">Búranie muriva alebo vybúranie otvorov plochy nad 4 m2 železobetonového nadzákladného,  -2,40000t</t>
  </si>
  <si>
    <t>27179763</t>
  </si>
  <si>
    <t xml:space="preserve">13,10*0,25*0,10     " veniec  atiky  "</t>
  </si>
  <si>
    <t>36</t>
  </si>
  <si>
    <t>963012520.S</t>
  </si>
  <si>
    <t xml:space="preserve">Búranie stropov ,   z pôrobetonových prefabrikovaných panelov  s dutinami hr. nad 140 mm,  -1,60000t</t>
  </si>
  <si>
    <t>-38742170</t>
  </si>
  <si>
    <t xml:space="preserve">672,3*0,25     "ozn. A  ,  na  +10,05 a +4,30 "</t>
  </si>
  <si>
    <t>37</t>
  </si>
  <si>
    <t>965041341.S</t>
  </si>
  <si>
    <t xml:space="preserve">Búranie  perlitbebetónu v strešných konštrukciách   hr. do 100 mm,  -1,60000t</t>
  </si>
  <si>
    <t>17520774</t>
  </si>
  <si>
    <t xml:space="preserve">672,30*0,10      " ozn. A ,   na +10,05 a +4,30 "</t>
  </si>
  <si>
    <t>38</t>
  </si>
  <si>
    <t>965049110.S</t>
  </si>
  <si>
    <t>Príplatok za búranie perlitbetónu so zváranou sieťou alebo rabicovým pletivom hr. do 100 mm</t>
  </si>
  <si>
    <t>-487869450</t>
  </si>
  <si>
    <t>39</t>
  </si>
  <si>
    <t>965082920.S</t>
  </si>
  <si>
    <t xml:space="preserve">Odstránenie násypu pod podlahami alebo na strechách, hr.do 100 mm,  -1,40000t</t>
  </si>
  <si>
    <t>-780206962</t>
  </si>
  <si>
    <t xml:space="preserve">(160,54-14,40)*0,06    " nad malou rozlúčk sálou  +4,30  "</t>
  </si>
  <si>
    <t>40</t>
  </si>
  <si>
    <t>968072641.S</t>
  </si>
  <si>
    <t xml:space="preserve">Vybúranie kovových stien  zasklených vrátane oc. výstužných nosníkov vodorov. a zvislých,  -0,02500t</t>
  </si>
  <si>
    <t>-804542076</t>
  </si>
  <si>
    <t xml:space="preserve">(11,25*2,75)*3      " ozn. I  "</t>
  </si>
  <si>
    <t>5,315*2,75</t>
  </si>
  <si>
    <t>41</t>
  </si>
  <si>
    <t>968072649.S</t>
  </si>
  <si>
    <t xml:space="preserve">Odstránenie zrkadiel zo stien,  -0,02500t</t>
  </si>
  <si>
    <t>-97853966</t>
  </si>
  <si>
    <t xml:space="preserve">2*(18,49)*1,20     " ozn. H ,  m.č.102, d +2,80 po +4,0  "</t>
  </si>
  <si>
    <t>42</t>
  </si>
  <si>
    <t>979011111.S</t>
  </si>
  <si>
    <t>Zvislá doprava sutiny a vybúraných hmôt za prvé podlažie nad alebo pod základným podlažím</t>
  </si>
  <si>
    <t>1800380353</t>
  </si>
  <si>
    <t>43</t>
  </si>
  <si>
    <t>979081111.S</t>
  </si>
  <si>
    <t>Odvoz sutiny a vybúraných hmôt na skládku do 1 km</t>
  </si>
  <si>
    <t>-1864265976</t>
  </si>
  <si>
    <t>441,398</t>
  </si>
  <si>
    <t>44</t>
  </si>
  <si>
    <t>979081121.S</t>
  </si>
  <si>
    <t>Odvoz sutiny a vybúraných hmôt na skládku za každý ďalší 1 km</t>
  </si>
  <si>
    <t>-363694096</t>
  </si>
  <si>
    <t>441,398*14</t>
  </si>
  <si>
    <t>45</t>
  </si>
  <si>
    <t>979089012.S</t>
  </si>
  <si>
    <t>Poplatok za skladovanie - betón, tehly, dlaždice (17 01) ostatné</t>
  </si>
  <si>
    <t>892835337</t>
  </si>
  <si>
    <t xml:space="preserve">441,398-14,294          " odpočet kovov. obkl. "</t>
  </si>
  <si>
    <t>46</t>
  </si>
  <si>
    <t>979089999</t>
  </si>
  <si>
    <t xml:space="preserve">Výzisk  - kovový šrot</t>
  </si>
  <si>
    <t>-1061469456</t>
  </si>
  <si>
    <t>99</t>
  </si>
  <si>
    <t>Presun hmôt HSV</t>
  </si>
  <si>
    <t>47</t>
  </si>
  <si>
    <t>999281111.S</t>
  </si>
  <si>
    <t>Presun hmôt pre opravy a údržbu objektov vrátane vonkajších plášťov výšky do 25 m</t>
  </si>
  <si>
    <t>-2018621680</t>
  </si>
  <si>
    <t>PSV</t>
  </si>
  <si>
    <t>Práce a dodávky PSV</t>
  </si>
  <si>
    <t>712</t>
  </si>
  <si>
    <t>Izolácie striech, povlakové krytiny</t>
  </si>
  <si>
    <t>48</t>
  </si>
  <si>
    <t>712300833.S</t>
  </si>
  <si>
    <t xml:space="preserve">Odstránenie povlakovej krytiny na strechách plochých 10° trojvrstvovej,  -0,01400t</t>
  </si>
  <si>
    <t>1018687440</t>
  </si>
  <si>
    <t xml:space="preserve">672,3     "  ozn. A   , v.č. ASR 03, na + 10,05 ,  +4,30"</t>
  </si>
  <si>
    <t xml:space="preserve">21,33 +23,35               "plocha na atike +10,05 a  +4,30  "</t>
  </si>
  <si>
    <t>49</t>
  </si>
  <si>
    <t>712300834.S</t>
  </si>
  <si>
    <t xml:space="preserve">Odstránenie povlakovej krytiny na strechách plochých do 10° každé ďalšie vrstvy,  -0,00600t</t>
  </si>
  <si>
    <t>-1221827480</t>
  </si>
  <si>
    <t>716,98*2</t>
  </si>
  <si>
    <t>713</t>
  </si>
  <si>
    <t>Izolácie tepelné</t>
  </si>
  <si>
    <t>50</t>
  </si>
  <si>
    <t>713000034.S</t>
  </si>
  <si>
    <t>Odstránenie tepelnej izolácie stien uchytené pribitím, kotvením z vláknitých materiálov hr. do 10 cm -0,0054t</t>
  </si>
  <si>
    <t>-130952358</t>
  </si>
  <si>
    <t xml:space="preserve">(10,60*2,14)*3      " ozn. J  "</t>
  </si>
  <si>
    <t>51</t>
  </si>
  <si>
    <t>713000040.S</t>
  </si>
  <si>
    <t>Odstránenie nadstrešnej tepelnej izolácie striech plochých kladenej voľne z vláknitých materiálov hr. do 10 cm -0,009t</t>
  </si>
  <si>
    <t>151289567</t>
  </si>
  <si>
    <t xml:space="preserve">672,3     "ozn. A  ,  na  +10,05 , +4,30"</t>
  </si>
  <si>
    <t>52</t>
  </si>
  <si>
    <t>713000042.S</t>
  </si>
  <si>
    <t>Odstránenie nadstrešnej tepelnej izolácie striech plochých kladenej voľne z polystyrénu hr. do 10 cm -0,0028t</t>
  </si>
  <si>
    <t>608869676</t>
  </si>
  <si>
    <t xml:space="preserve">672,3     "ozn. A  ,  na  +10,05 "</t>
  </si>
  <si>
    <t>762</t>
  </si>
  <si>
    <t>Konštrukcie tesárske</t>
  </si>
  <si>
    <t>53</t>
  </si>
  <si>
    <t>762521104.S</t>
  </si>
  <si>
    <t>Položenie podláh nehobľovaných hrubých na zraz z dosiek a fošien</t>
  </si>
  <si>
    <t>620441510</t>
  </si>
  <si>
    <t xml:space="preserve">211,45+120,70   " m.č. 102, 103 , ochrana exist. kam. dlažby "</t>
  </si>
  <si>
    <t>54</t>
  </si>
  <si>
    <t>607260000240.S</t>
  </si>
  <si>
    <t>Doska OSB nebrúsená hr. 15 mm</t>
  </si>
  <si>
    <t>514284715</t>
  </si>
  <si>
    <t>332,15*1,08 'Prepočítané koeficientom množstva</t>
  </si>
  <si>
    <t>764</t>
  </si>
  <si>
    <t>Konštrukcie klampiarske</t>
  </si>
  <si>
    <t>55</t>
  </si>
  <si>
    <t>764430840.S</t>
  </si>
  <si>
    <t xml:space="preserve">Demontáž oplechovania múrov a nadmuroviek rš od 330 do 500 mm,  -0,00230t</t>
  </si>
  <si>
    <t>1012925150</t>
  </si>
  <si>
    <t>767</t>
  </si>
  <si>
    <t>Konštrukcie doplnkové kovové</t>
  </si>
  <si>
    <t>56</t>
  </si>
  <si>
    <t>767134831.S</t>
  </si>
  <si>
    <t xml:space="preserve">Demontáž oplechovania stien plechmi lamelami,  -0,00300t</t>
  </si>
  <si>
    <t>-1574785610</t>
  </si>
  <si>
    <t xml:space="preserve">(17,10*3,95)*2      " obkl. inter. m.č. 101 , od +4,0 po +7,95  "</t>
  </si>
  <si>
    <t xml:space="preserve">10,60*1,25              " +2,75 po + 4,0 "</t>
  </si>
  <si>
    <t xml:space="preserve">96,34*0,52            " obkl. exter. juhozápad  "</t>
  </si>
  <si>
    <t>13,70*5,75-6,80-2,40</t>
  </si>
  <si>
    <t xml:space="preserve">13,70*5,75-7,20*2,40     " severových.  "</t>
  </si>
  <si>
    <t>(2,0*0,52)*2</t>
  </si>
  <si>
    <t xml:space="preserve">34,0*5,75+7,0*1,10            " severozápad  "</t>
  </si>
  <si>
    <t xml:space="preserve">34,0*5,75+7,0*1,10           " juhovýchod  "</t>
  </si>
  <si>
    <t>57</t>
  </si>
  <si>
    <t>767135831.S</t>
  </si>
  <si>
    <t xml:space="preserve">Demontáž roštu pre oplechovanie z lamiel,  -0,01000t</t>
  </si>
  <si>
    <t>43196882</t>
  </si>
  <si>
    <t>58</t>
  </si>
  <si>
    <t>767311835.S</t>
  </si>
  <si>
    <t xml:space="preserve">Demontáž svetlíka polykarbonátového bodového, kruhového pri priechode svetla nad  2 do 2,5 m2  -0,0372t</t>
  </si>
  <si>
    <t>-1232779233</t>
  </si>
  <si>
    <t>4,40*6</t>
  </si>
  <si>
    <t>59</t>
  </si>
  <si>
    <t>767581802.S</t>
  </si>
  <si>
    <t xml:space="preserve">Demontáž podhľadov lamiel,  -0,00400t</t>
  </si>
  <si>
    <t>1072384388</t>
  </si>
  <si>
    <t xml:space="preserve">10,60*18,41      " ozn. G ,inter.  m.č. 101 na +2,75 "</t>
  </si>
  <si>
    <t xml:space="preserve">7,40*11,25                        " m.č. 102 , na +7,95   "</t>
  </si>
  <si>
    <t xml:space="preserve">120,70                                " m.č. 103 , na +2,82  "</t>
  </si>
  <si>
    <t xml:space="preserve">32,81                                  " m.č. 118 ,  ---------     "</t>
  </si>
  <si>
    <t xml:space="preserve">151,81                               " m.č. 137 ,  -----------    "</t>
  </si>
  <si>
    <t>Medzisúčet</t>
  </si>
  <si>
    <t xml:space="preserve">25,95                       " podhl. exter. m.č. 137 , na + 2,75  "</t>
  </si>
  <si>
    <t xml:space="preserve">96,34*1,60           "  podh. exter.juhozápad    "</t>
  </si>
  <si>
    <t>(4,45*1,50)*2</t>
  </si>
  <si>
    <t xml:space="preserve">(2,0*1,53)*2       " severových.  "</t>
  </si>
  <si>
    <t>60</t>
  </si>
  <si>
    <t>767582800.S</t>
  </si>
  <si>
    <t xml:space="preserve">Demontáž podhľadov roštov,  -0,00200t</t>
  </si>
  <si>
    <t>145687760</t>
  </si>
  <si>
    <t>61</t>
  </si>
  <si>
    <t>767920820.S</t>
  </si>
  <si>
    <t xml:space="preserve">Demontáž brány do kolumbária + spätná montáž s plochou jednotlivo nad 2 do 6 m2,  -0,21000t</t>
  </si>
  <si>
    <t>ks</t>
  </si>
  <si>
    <t>-917174436</t>
  </si>
  <si>
    <t>62</t>
  </si>
  <si>
    <t>767995103.S</t>
  </si>
  <si>
    <t>Montáž ostatných atypických kovových stavebných doplnkových konštrukcií nad 10 do 20 kg</t>
  </si>
  <si>
    <t>637360415</t>
  </si>
  <si>
    <t xml:space="preserve">10*14,6   " demont. zabezpečenie atiky, v.č. 01.1 stat.  "</t>
  </si>
  <si>
    <t>63</t>
  </si>
  <si>
    <t>553000001</t>
  </si>
  <si>
    <t xml:space="preserve">Dodávka - zabezpečenie atiky stenových panelov medzilahlé väzníky, ocel. konštr. 14,6kg/kus + závitová tyč M12  2ks/kus</t>
  </si>
  <si>
    <t>1384848406</t>
  </si>
  <si>
    <t>64</t>
  </si>
  <si>
    <t>767995104.S</t>
  </si>
  <si>
    <t>Montáž ostatných atypických kovových stavebných doplnkových konštrukcií nad 20 do 50 kg</t>
  </si>
  <si>
    <t>2059274220</t>
  </si>
  <si>
    <t xml:space="preserve">4*21,0    " zabezpečenie okraj. atiky , v.č. 1.02 stat.  "</t>
  </si>
  <si>
    <t>65</t>
  </si>
  <si>
    <t>553000002</t>
  </si>
  <si>
    <t xml:space="preserve">Dodávka - zabezpečenie okrajovej  atiky , ocel. konštr. 21,0kg/kus + závitová tyč M12 -400 , 2ks/kus</t>
  </si>
  <si>
    <t>-1804758786</t>
  </si>
  <si>
    <t>66</t>
  </si>
  <si>
    <t>998767202.S</t>
  </si>
  <si>
    <t>Presun hmôt pre kovové stavebné doplnkové konštrukcie v objektoch výšky nad 6 do 12 m</t>
  </si>
  <si>
    <t>%</t>
  </si>
  <si>
    <t>-2058129317</t>
  </si>
  <si>
    <t>783</t>
  </si>
  <si>
    <t>Nátery</t>
  </si>
  <si>
    <t>67</t>
  </si>
  <si>
    <t>783101812.S</t>
  </si>
  <si>
    <t>Odstránenie starých náterov z oceľových konštrukcií ťažkých A oceľovou kefou</t>
  </si>
  <si>
    <t>2041561549</t>
  </si>
  <si>
    <t xml:space="preserve">563,13     "   OK väzníkov  "</t>
  </si>
  <si>
    <t xml:space="preserve">416,7      "  OK  vyloženia strechy  "</t>
  </si>
  <si>
    <t>68</t>
  </si>
  <si>
    <t>783122110.S</t>
  </si>
  <si>
    <t>Nátery oceľ.konštr. syntetické na vzduchu schnúce ťažkých A dvojnásobné - 70μm</t>
  </si>
  <si>
    <t>-1761234706</t>
  </si>
  <si>
    <t>69</t>
  </si>
  <si>
    <t>783122710.S</t>
  </si>
  <si>
    <t>Nátery oceľ.konštr. syntetické na vzduchu schnúce ťažkých A základné - 35μm</t>
  </si>
  <si>
    <t>-1434703021</t>
  </si>
  <si>
    <t>Práce a dodávky M</t>
  </si>
  <si>
    <t>43-M</t>
  </si>
  <si>
    <t>Montáž oceľových konštrukcií</t>
  </si>
  <si>
    <t>70</t>
  </si>
  <si>
    <t>430861091</t>
  </si>
  <si>
    <t xml:space="preserve">Montáž OK  </t>
  </si>
  <si>
    <t>-1585269999</t>
  </si>
  <si>
    <t xml:space="preserve">477,12+227,2+255,6   " doplnenie, zosilnenie OK profilov vplyvom korózného úbytku"</t>
  </si>
  <si>
    <t>71</t>
  </si>
  <si>
    <t>430861092</t>
  </si>
  <si>
    <t xml:space="preserve">Dodávka   OK</t>
  </si>
  <si>
    <t>256</t>
  </si>
  <si>
    <t>483242156</t>
  </si>
  <si>
    <t>72</t>
  </si>
  <si>
    <t>MD</t>
  </si>
  <si>
    <t>Mimostavenisková doprava</t>
  </si>
  <si>
    <t>1894729407</t>
  </si>
  <si>
    <t>73</t>
  </si>
  <si>
    <t>MV</t>
  </si>
  <si>
    <t>Murárske výpomoci</t>
  </si>
  <si>
    <t>1076904020</t>
  </si>
  <si>
    <t>74</t>
  </si>
  <si>
    <t>PD</t>
  </si>
  <si>
    <t>Presun dodávok</t>
  </si>
  <si>
    <t>1120848529</t>
  </si>
  <si>
    <t>75</t>
  </si>
  <si>
    <t>PPV</t>
  </si>
  <si>
    <t>Podiel pridružených výkonov</t>
  </si>
  <si>
    <t>-1868107400</t>
  </si>
  <si>
    <t xml:space="preserve">550/3 - Strechy zo železobetonových  stropných panelov dutinových, ozn, B</t>
  </si>
  <si>
    <t>SMsZ v Košiciach</t>
  </si>
  <si>
    <t xml:space="preserve">ARCHEM  s.r.o. Košice</t>
  </si>
  <si>
    <t>633915095</t>
  </si>
  <si>
    <t xml:space="preserve">88,24*0,25*0,35      " atika + 4,30  "</t>
  </si>
  <si>
    <t>(1,80+6,10)*0,25*0,35</t>
  </si>
  <si>
    <t>-1137377482</t>
  </si>
  <si>
    <t xml:space="preserve">88,24*0,25*0,10     " veniec  atiky  "</t>
  </si>
  <si>
    <t>(6,10+1,80)*0,375*0,10</t>
  </si>
  <si>
    <t xml:space="preserve">Búranie stropov , zo žb. stropných panelov  s dutinami hr. nad 140 mm,  -1,60000t</t>
  </si>
  <si>
    <t>950276524</t>
  </si>
  <si>
    <t xml:space="preserve">476,8*0,20    " ozn. B  , v.č. ASR 03  "</t>
  </si>
  <si>
    <t>-1569653539</t>
  </si>
  <si>
    <t xml:space="preserve">476,8*0,065   " ozn. B  , v.č. ASR 03,  na +4,30   "</t>
  </si>
  <si>
    <t>-1979334580</t>
  </si>
  <si>
    <t>30,992</t>
  </si>
  <si>
    <t>794085590</t>
  </si>
  <si>
    <t>-1095214656</t>
  </si>
  <si>
    <t>1463862341</t>
  </si>
  <si>
    <t>242,216*14</t>
  </si>
  <si>
    <t>746736445</t>
  </si>
  <si>
    <t>1706722741</t>
  </si>
  <si>
    <t xml:space="preserve">476,8   " ozn. B  na +4,30 , v.č. ASR 03 "</t>
  </si>
  <si>
    <t>323551414</t>
  </si>
  <si>
    <t>476,8*2</t>
  </si>
  <si>
    <t>Odstránenie nadstresnej tepelnej izolácie striech plochých kladenej voľne z vláknitých materiálov hr. do 10 cm -0,009t</t>
  </si>
  <si>
    <t>1191916705</t>
  </si>
  <si>
    <t>Odstránenie nadstresnej tepelnej izolácie striech plochých kladenej voľne z polystyrénu hr. do 10 cm -0,0028t</t>
  </si>
  <si>
    <t>274515577</t>
  </si>
  <si>
    <t>476,8</t>
  </si>
  <si>
    <t xml:space="preserve">550/4 - Strechy  žb monolit.strop + monolit. svetlíky ozn.C , strecha vyložená ( oc nos. plech. bet ) ozn  D</t>
  </si>
  <si>
    <t>2134631509</t>
  </si>
  <si>
    <t xml:space="preserve">69,78*0,25*0,30      " atika +4,30  "</t>
  </si>
  <si>
    <t>887372880</t>
  </si>
  <si>
    <t xml:space="preserve">69,78*0,25*0,10     " veniec  atiky  "</t>
  </si>
  <si>
    <t>-306075144</t>
  </si>
  <si>
    <t>-837830</t>
  </si>
  <si>
    <t>-734901860</t>
  </si>
  <si>
    <t>37,535*14</t>
  </si>
  <si>
    <t>1740521211</t>
  </si>
  <si>
    <t>1018388194</t>
  </si>
  <si>
    <t xml:space="preserve">240,0+306,20   " ozn. c , D  na +4,30 , v.č. ASR 03 "</t>
  </si>
  <si>
    <t xml:space="preserve">105                   " atika  "</t>
  </si>
  <si>
    <t>-700941344</t>
  </si>
  <si>
    <t>651,2*2</t>
  </si>
  <si>
    <t>-1767884316</t>
  </si>
  <si>
    <t xml:space="preserve">240,0+306,2      " ozn. C , D  "</t>
  </si>
  <si>
    <t>-1940396481</t>
  </si>
  <si>
    <t>546,20</t>
  </si>
  <si>
    <t>550/5 - Rekapitulácia profesie</t>
  </si>
  <si>
    <t xml:space="preserve">    725 - Zdravotechnika </t>
  </si>
  <si>
    <t xml:space="preserve">    769 - Montáž vzduchotechnických zariadení</t>
  </si>
  <si>
    <t xml:space="preserve">    21-M - Elektromontáže</t>
  </si>
  <si>
    <t>725</t>
  </si>
  <si>
    <t xml:space="preserve">Zdravotechnika </t>
  </si>
  <si>
    <t>725000000</t>
  </si>
  <si>
    <t>Zdravotechnika</t>
  </si>
  <si>
    <t>1325231596</t>
  </si>
  <si>
    <t>769</t>
  </si>
  <si>
    <t>Montáž vzduchotechnických zariadení</t>
  </si>
  <si>
    <t>769010000</t>
  </si>
  <si>
    <t xml:space="preserve">Vzduchotechnika </t>
  </si>
  <si>
    <t>1890296963</t>
  </si>
  <si>
    <t>21-M</t>
  </si>
  <si>
    <t>Elektromontáže</t>
  </si>
  <si>
    <t>210000001</t>
  </si>
  <si>
    <t xml:space="preserve">Elektroinštalácia   bleskozvod      D + M</t>
  </si>
  <si>
    <t>-1730926638</t>
  </si>
  <si>
    <t>210000002</t>
  </si>
  <si>
    <t xml:space="preserve">Elektroinštalácia  slaboprúd ,       D + M</t>
  </si>
  <si>
    <t>-69069025</t>
  </si>
  <si>
    <t>210000003</t>
  </si>
  <si>
    <t xml:space="preserve">Elektroinštalácia  D + M</t>
  </si>
  <si>
    <t>-2099990148</t>
  </si>
  <si>
    <t>550/6 - Nové práce</t>
  </si>
  <si>
    <t xml:space="preserve">    3 - Zvislé a kompletné konštrukcie</t>
  </si>
  <si>
    <t xml:space="preserve">    4 - Vodorovné konštrukcie</t>
  </si>
  <si>
    <t xml:space="preserve">    711 - Izolácie proti vode a vlhkosti</t>
  </si>
  <si>
    <t xml:space="preserve">    766 - Konštrukcie stolárske</t>
  </si>
  <si>
    <t xml:space="preserve">    771 - Podlahy z dlaždíc</t>
  </si>
  <si>
    <t xml:space="preserve">    772 - Podlahy z prírodného a konglomerovaného kameňa</t>
  </si>
  <si>
    <t xml:space="preserve">    784 - Maľby</t>
  </si>
  <si>
    <t>VRN - Investičné náklady neobsiahnuté v cenách</t>
  </si>
  <si>
    <t>Zvislé a kompletné konštrukcie</t>
  </si>
  <si>
    <t>311234512</t>
  </si>
  <si>
    <t>Murivo nosné (m3) z tehál pálených POROTHERM 25 P 12 na pero a drážku, na maltu POROTHERM MM 50 (250x375x238)</t>
  </si>
  <si>
    <t>-1988541871</t>
  </si>
  <si>
    <t xml:space="preserve">(165,54+143,64)*0,25*0,60    "murivo atikové priem. výška "</t>
  </si>
  <si>
    <t xml:space="preserve">24,02*0,25*0,80+24,025*0,735*0,25   </t>
  </si>
  <si>
    <t>342272104</t>
  </si>
  <si>
    <t>Priečky z tvárnic YTONG hr. 150 mm P2-500 hladkých, na MVC a maltu YTONG (150x249x599)</t>
  </si>
  <si>
    <t>-361649957</t>
  </si>
  <si>
    <t xml:space="preserve">3,08    "  vymurovanie kominov pre vetranie  , v.č. 03.3 stat."</t>
  </si>
  <si>
    <t>389361001.S</t>
  </si>
  <si>
    <t>Doplňujúca výstuž prefabrikovaných konštrukcií z betonárskej ocele pre každý druh a stavebný diel</t>
  </si>
  <si>
    <t>-1823788231</t>
  </si>
  <si>
    <t xml:space="preserve">0,470         " v.č. 03.2  "</t>
  </si>
  <si>
    <t>389381001.S</t>
  </si>
  <si>
    <t>Dobetónovanie prefabrikovaných konštrukcií</t>
  </si>
  <si>
    <t>495877296</t>
  </si>
  <si>
    <t>Vodorovné konštrukcie</t>
  </si>
  <si>
    <t>411121121.S</t>
  </si>
  <si>
    <t>Montáž panela stropného prefabrikovaného zo železobetónu šírky do 1200 mm, dĺ. do 3800 mm</t>
  </si>
  <si>
    <t>-1135283787</t>
  </si>
  <si>
    <t xml:space="preserve">3+5       " SP4.1, SP5.1  "</t>
  </si>
  <si>
    <t>593430007000.S</t>
  </si>
  <si>
    <t>Stropný panel predpätý SPIROLL hrúbky 265-4/12,5, PPD.../264, lxšxv 1000x1190x265 mm, max. dĺžka 10000 mm</t>
  </si>
  <si>
    <t>1499243109</t>
  </si>
  <si>
    <t>2,80*3</t>
  </si>
  <si>
    <t>2,975*5</t>
  </si>
  <si>
    <t>23,275*1,01 'Prepočítané koeficientom množstva</t>
  </si>
  <si>
    <t>411121125.S</t>
  </si>
  <si>
    <t>Montáž panela stropného prefabrikovaného zo železobetónu šírky do 1200 mm, dĺ. 3800-7000 mm</t>
  </si>
  <si>
    <t>-1181230508</t>
  </si>
  <si>
    <t xml:space="preserve">61,0       " ozn. SP1.1 - SP1.4, SP2.1 , SP3.1 - SP3.4 , v.č. 03.1 stat. "</t>
  </si>
  <si>
    <t>-1593114045</t>
  </si>
  <si>
    <t>6,05*31</t>
  </si>
  <si>
    <t>5,625*5</t>
  </si>
  <si>
    <t>6,0*25</t>
  </si>
  <si>
    <t>593990009</t>
  </si>
  <si>
    <t xml:space="preserve">Ložisko neoprénové  hr. 10 mm š. 100 mm</t>
  </si>
  <si>
    <t>1864122343</t>
  </si>
  <si>
    <t>417321414.S</t>
  </si>
  <si>
    <t>Betón stužujúcich pásov a vencov železový tr. C 20/25</t>
  </si>
  <si>
    <t>-532240979</t>
  </si>
  <si>
    <t xml:space="preserve">(13,6*2)*0,20*0,20       "  V 201 ,  v.č. 03.3 stat. "</t>
  </si>
  <si>
    <t xml:space="preserve">309,8*0,22*0,20     " V 202  ,  na +4,65 "</t>
  </si>
  <si>
    <t xml:space="preserve">2*(13,60*0,20*0,20)       " V203  "</t>
  </si>
  <si>
    <t xml:space="preserve">33,20*0,275*0,20             " V 202.1  "</t>
  </si>
  <si>
    <t xml:space="preserve">2*(1,50+0,65)*0,20*0,10   " V204.1  "</t>
  </si>
  <si>
    <t xml:space="preserve">2*(0,70+0,65)*0,20*0,10    " V204.2  "</t>
  </si>
  <si>
    <t xml:space="preserve">129,0*0,20*0,265                       " V101 , v.č. 03.2 stat.  "</t>
  </si>
  <si>
    <t xml:space="preserve">30,0*0,275*0,265                       " V102  "</t>
  </si>
  <si>
    <t xml:space="preserve">57,0*0,175*0,265                       " V 103  "</t>
  </si>
  <si>
    <t xml:space="preserve">90,0*0,125*0,265                       " V 104  "</t>
  </si>
  <si>
    <t xml:space="preserve">2*(13,60*0,20*0,125)                " V 105  "</t>
  </si>
  <si>
    <t xml:space="preserve">10,0*0,15*0,265                           " V 106  "</t>
  </si>
  <si>
    <t>417351115.S</t>
  </si>
  <si>
    <t>Debnenie bočníc stužujúcich pásov a vencov vrátane vzpier zhotovenie</t>
  </si>
  <si>
    <t>-1676887453</t>
  </si>
  <si>
    <t xml:space="preserve">2*(165,54+143,64+13,60*2)*0,20       " V 201 - 204  "</t>
  </si>
  <si>
    <t>2*(1,50+0,65)*0,20</t>
  </si>
  <si>
    <t>2*(0,70+0,65)*0,20</t>
  </si>
  <si>
    <t xml:space="preserve">2*(129,0+30,0+57,0+90,0+10,0)*0,265    " V101 -  104, V106  "</t>
  </si>
  <si>
    <t xml:space="preserve">2*(13,60*0,153)*2                             " V105  "</t>
  </si>
  <si>
    <t>417351116.S</t>
  </si>
  <si>
    <t>Debnenie bočníc stužujúcich pásov a vencov vrátane vzpier odstránenie</t>
  </si>
  <si>
    <t>-146695598</t>
  </si>
  <si>
    <t>417361821.S</t>
  </si>
  <si>
    <t>Výstuž stužujúcich pásov a vencov z betonárskej ocele B500 (10505)</t>
  </si>
  <si>
    <t>860660938</t>
  </si>
  <si>
    <t xml:space="preserve">1,6098      "  V 201 - 204 ,  v.č. 03.3 stat.  "</t>
  </si>
  <si>
    <t xml:space="preserve">1,237        " V10 - 106 , v.č. 03.2  stat. "</t>
  </si>
  <si>
    <t>417362021.S</t>
  </si>
  <si>
    <t>Výstuž stužujúcich pásov a vencov zo zvarovanej siete Kari</t>
  </si>
  <si>
    <t>-474218017</t>
  </si>
  <si>
    <t xml:space="preserve">0,0515    " ozn. S1 , v.č. 03.2, 03.3 stat. "</t>
  </si>
  <si>
    <t>417391151.S</t>
  </si>
  <si>
    <t>Montáž obkladu betónových konštrukcií vykonaný súčasne s betónovaním extrudovaným polystyrénom</t>
  </si>
  <si>
    <t>-1352651568</t>
  </si>
  <si>
    <t xml:space="preserve">397,4*0,20    " V201  - 204  "</t>
  </si>
  <si>
    <t xml:space="preserve">183,0*0,265+27,20*0,153      "  V101 - 106 "</t>
  </si>
  <si>
    <t>283750000700.S</t>
  </si>
  <si>
    <t xml:space="preserve">Doska XPS hr. 50 mm, zateplenie </t>
  </si>
  <si>
    <t>-480364245</t>
  </si>
  <si>
    <t>132,137*1,05 'Prepočítané koeficientom množstva</t>
  </si>
  <si>
    <t>611421321.S</t>
  </si>
  <si>
    <t>Oprava vnútorných vápenných omietok stropov železobetónových rovných , opravovaná plocha nad 10 do 30 % hladkých</t>
  </si>
  <si>
    <t>-1025014961</t>
  </si>
  <si>
    <t xml:space="preserve">115,48       " exist. stropy monolit.  "</t>
  </si>
  <si>
    <t>611460361.S</t>
  </si>
  <si>
    <t>Vnútorná omietka stropov vápennocementová jednovrstvová, hr. 5 mm</t>
  </si>
  <si>
    <t>1547534865</t>
  </si>
  <si>
    <t>611461115</t>
  </si>
  <si>
    <t>Príprava vnútorného podkladu stropov BAUMIT, penetračný náter Baumit BetonKontakt</t>
  </si>
  <si>
    <t>-1276981372</t>
  </si>
  <si>
    <t xml:space="preserve">453,21     " panely Spiroll  "</t>
  </si>
  <si>
    <t>612421331.S</t>
  </si>
  <si>
    <t>Oprava vnútorných vápenných omietok stien, v množstve opravenej plochy nad 10 do 30 % štukových</t>
  </si>
  <si>
    <t>1450263932</t>
  </si>
  <si>
    <t xml:space="preserve">44,376    " plocha stien  pod zrkadlom m.č. 102  "</t>
  </si>
  <si>
    <t xml:space="preserve">1216,73    " m.č. 10 - 157    "</t>
  </si>
  <si>
    <t>612460361.S</t>
  </si>
  <si>
    <t xml:space="preserve">Vnútorná omietka stien vápennocementová jednovrstvová, hr. 5 mm  -  plocha pod zrkadlom v m.č. 102</t>
  </si>
  <si>
    <t>-1469564553</t>
  </si>
  <si>
    <t>612460363.S</t>
  </si>
  <si>
    <t xml:space="preserve">Vnútorná omietka stien vápennocementová jednovrstvová, hr. 10 mm ,  príplatok k cene za prácu  do kruhového tvaru</t>
  </si>
  <si>
    <t>-1096698300</t>
  </si>
  <si>
    <t xml:space="preserve">3,50*6           " svetlíky  "</t>
  </si>
  <si>
    <t>612481119.S</t>
  </si>
  <si>
    <t xml:space="preserve">Potiahnutie vnútorných stien sklotextilnou mriežkou s celoplošným prilepením ,  prílatok za kruhový tvar</t>
  </si>
  <si>
    <t>-275954297</t>
  </si>
  <si>
    <t xml:space="preserve">3,5*6      " svetlíky  "</t>
  </si>
  <si>
    <t>622255110.S</t>
  </si>
  <si>
    <t>Montáž tepelnej izolácie stien prevetrávanej fasády doskami z minerálnej vlny, hrúbky 200 mm</t>
  </si>
  <si>
    <t>492569545</t>
  </si>
  <si>
    <t xml:space="preserve">396,0+102,0   " velká sála bočné, predné a zadné steny "</t>
  </si>
  <si>
    <t xml:space="preserve">(2,40+1,20)*11,30      " box nad vstupom "</t>
  </si>
  <si>
    <t xml:space="preserve">6,0*1,55              " ext. podhl. +2,80  "</t>
  </si>
  <si>
    <t>631440038000</t>
  </si>
  <si>
    <t>Doska NOBASIL FRK 200x600x1000 mm, čadičová minerálna izolácia vhodná pre prevetrávané fasády, KNAUF</t>
  </si>
  <si>
    <t>1742937986</t>
  </si>
  <si>
    <t>622460241.S</t>
  </si>
  <si>
    <t>Vonkajšia omietka stien vápennocementová jadrová (hrubá), hr. 10 mm</t>
  </si>
  <si>
    <t>-433559010</t>
  </si>
  <si>
    <t xml:space="preserve">260,50*0,80    " vonk. om. atiky  "</t>
  </si>
  <si>
    <t>622460361.S</t>
  </si>
  <si>
    <t>Vonkajšia omietka stien vápennocementová jednovrstvová, hr. 5 mm</t>
  </si>
  <si>
    <t>-2077528454</t>
  </si>
  <si>
    <t xml:space="preserve">2*(1,30+0,45)*0,30     " vetr. str. žiarovňa  "</t>
  </si>
  <si>
    <t>2*(0,45+0,50)*0,30</t>
  </si>
  <si>
    <t>622460381.S</t>
  </si>
  <si>
    <t>Vonkajšia omietka stien vápennocementová štuková (jemná), hr. 1 mm</t>
  </si>
  <si>
    <t>310779875</t>
  </si>
  <si>
    <t>622491501</t>
  </si>
  <si>
    <t>Fasádna farba akrylátová JUB ACRYLcolor – biela, dvojnásobná</t>
  </si>
  <si>
    <t>369241383</t>
  </si>
  <si>
    <t>208,40+1,62</t>
  </si>
  <si>
    <t>631571015.S</t>
  </si>
  <si>
    <t xml:space="preserve">Násyp - ochranná krycia vrstva z praného kameniva s utlačením a urovnaním povrchu pre  ploché strechy fr. 16 - 32 mm</t>
  </si>
  <si>
    <t>836929040</t>
  </si>
  <si>
    <t xml:space="preserve">1599,52*0,05    " strechy  ozn. A,B,C,D  "</t>
  </si>
  <si>
    <t xml:space="preserve">-621,845*0,05    " strechy TR plechom "</t>
  </si>
  <si>
    <t>-(1,13*0,05)*6</t>
  </si>
  <si>
    <t>-660648072</t>
  </si>
  <si>
    <t>453,21+115,48</t>
  </si>
  <si>
    <t>941959991</t>
  </si>
  <si>
    <t xml:space="preserve">Demontáž  odložiť do depozitu  + spätná montáž  reproduktorov</t>
  </si>
  <si>
    <t>1304496458</t>
  </si>
  <si>
    <t>941959992</t>
  </si>
  <si>
    <t xml:space="preserve">Zrkadlo na stenu s lepením D + M ,  v m.č. 102</t>
  </si>
  <si>
    <t>1472829144</t>
  </si>
  <si>
    <t>941959993</t>
  </si>
  <si>
    <t xml:space="preserve">Bezpečnostný pevný  poistný prepad na atikových stenách  strechy pre daždovú vodu , integr. manžetou  a ochran. sitkom , kotviť  ku atika  , v osad 100 mm nad povrchu strechy D + M</t>
  </si>
  <si>
    <t>1227436362</t>
  </si>
  <si>
    <t>952901111.S</t>
  </si>
  <si>
    <t>Vyčistenie budov pri výške podlaží do 4 m</t>
  </si>
  <si>
    <t>-942836626</t>
  </si>
  <si>
    <t>1120,38-(69,24+211,45)</t>
  </si>
  <si>
    <t>952901114.S</t>
  </si>
  <si>
    <t>Vyčistenie budov pri výške podlaží nad 4 m</t>
  </si>
  <si>
    <t>-2114422041</t>
  </si>
  <si>
    <t xml:space="preserve">69,21+211,45      " m.č. 101, 102  "</t>
  </si>
  <si>
    <t>953997961.S</t>
  </si>
  <si>
    <t>Montáž hranatej plastovej vetracej mriežky plochy do 0,06 m2 , vetracie komínky str. žiarovňa</t>
  </si>
  <si>
    <t>883449779</t>
  </si>
  <si>
    <t>429720337300.S</t>
  </si>
  <si>
    <t>Mriežka ventilačná plastová, hranatá so sieťkou, rozmery šxvxhr 100x100x15 mm</t>
  </si>
  <si>
    <t>58328033</t>
  </si>
  <si>
    <t>956951112.S</t>
  </si>
  <si>
    <t>Dodanie a osadenie klátika vnútorného, do betón. konštrukcií veľkosti 70 x 70 x 50 mm až 150 x 150 x 150 mm</t>
  </si>
  <si>
    <t>-69936085</t>
  </si>
  <si>
    <t xml:space="preserve">15*6    " pre svetlík  , kotvenie parozábr. "</t>
  </si>
  <si>
    <t>965081712.S</t>
  </si>
  <si>
    <t xml:space="preserve">Búranie dlažieb, bez podklad. lôžka z xylolit., alebo keramických dlaždíc hr. do 10 mm,  -0,02000t</t>
  </si>
  <si>
    <t>-195857760</t>
  </si>
  <si>
    <t xml:space="preserve">11,305*2,40     " box nad vstupom  +4,35 "</t>
  </si>
  <si>
    <t>971036009.S</t>
  </si>
  <si>
    <t>Jadrové vrty diamantovými korunkami do D 100 mm do stien - murivo tehlové -0,00013t</t>
  </si>
  <si>
    <t>cm</t>
  </si>
  <si>
    <t>1730006978</t>
  </si>
  <si>
    <t xml:space="preserve">0,25*35     " pre prepad zo strechy  "</t>
  </si>
  <si>
    <t>973048121.S</t>
  </si>
  <si>
    <t xml:space="preserve">Vysekanie rýh  v  betón. strope ,š. 100 mm  hr. do 100 mm,  -0,00800t</t>
  </si>
  <si>
    <t>337708945</t>
  </si>
  <si>
    <t xml:space="preserve">11,05*2     " box nad vstupom, rýha pre ulož. tep. izol. "</t>
  </si>
  <si>
    <t>974042533.S</t>
  </si>
  <si>
    <t xml:space="preserve">Vysekanie rýh ,  betónov zálievka  medzi panelmi do hĺbky 50 mm a šírky do 100 mm,  -0,01100t</t>
  </si>
  <si>
    <t>-1344255464</t>
  </si>
  <si>
    <t xml:space="preserve">495,5     " ak sa nebúra panelový strop  "</t>
  </si>
  <si>
    <t>974042539</t>
  </si>
  <si>
    <t xml:space="preserve">Očistenie bet. výstuže stropných panelov rotačnou kefou  + ochranný náter výstuže -     ak sa nebúrajú strop. panely !</t>
  </si>
  <si>
    <t>1596547645</t>
  </si>
  <si>
    <t>978011141.S</t>
  </si>
  <si>
    <t xml:space="preserve">Otlčenie omietok stropov vnútorných vápenných alebo vápennocementových v rozsahu do 30 %,  -0,01000t</t>
  </si>
  <si>
    <t>709701172</t>
  </si>
  <si>
    <t>978013141.S</t>
  </si>
  <si>
    <t xml:space="preserve">Otlčenie omietok stien vnútorných vápenných alebo vápennocementových v rozsahu do 30 %,  -0,01000t</t>
  </si>
  <si>
    <t>643583687</t>
  </si>
  <si>
    <t xml:space="preserve">44,376     " plocha stien  pod zrkadlom , m.č. 102  "</t>
  </si>
  <si>
    <t xml:space="preserve">1216,73    " m.č. 104 - 157  "</t>
  </si>
  <si>
    <t>978013191.S</t>
  </si>
  <si>
    <t xml:space="preserve">Otlčenie omietok stien vnútorných vápenných alebo vápennocementových v rozsahu do 100 %,  -0,04600t</t>
  </si>
  <si>
    <t>303382579</t>
  </si>
  <si>
    <t xml:space="preserve">276,53     "  poškodené omietky stien pod stropom š. 0,50 m "</t>
  </si>
  <si>
    <t>1029991396</t>
  </si>
  <si>
    <t>1960467201</t>
  </si>
  <si>
    <t>32,657*14</t>
  </si>
  <si>
    <t>825979167</t>
  </si>
  <si>
    <t>1270048636</t>
  </si>
  <si>
    <t>711</t>
  </si>
  <si>
    <t>Izolácie proti vode a vlhkosti</t>
  </si>
  <si>
    <t>711113212.S</t>
  </si>
  <si>
    <t xml:space="preserve">Zhotovenie  izolácie proti zemnej vlhkosti na vodorovnej ploche náterom 2x z kryštalickej izol.</t>
  </si>
  <si>
    <t>376227625</t>
  </si>
  <si>
    <t xml:space="preserve">11,305*2,40     " box nad vstupom   +4,35  , rez A - A  "</t>
  </si>
  <si>
    <t>245640000100.S</t>
  </si>
  <si>
    <t>Hmota hydroizolačná kryštalická</t>
  </si>
  <si>
    <t>912443351</t>
  </si>
  <si>
    <t>998711202.S</t>
  </si>
  <si>
    <t>Presun hmôt pre izoláciu proti vode v objektoch výšky nad 6 do 12 m</t>
  </si>
  <si>
    <t>90842857</t>
  </si>
  <si>
    <t>712290010.S</t>
  </si>
  <si>
    <t>Zhotovenie parozábrany pre strechy ploché do 10°</t>
  </si>
  <si>
    <t>-1836794891</t>
  </si>
  <si>
    <t xml:space="preserve">1599,52+104,6     " strechy A,B,C,D  "</t>
  </si>
  <si>
    <t xml:space="preserve">621,845              " na  TR 153 "</t>
  </si>
  <si>
    <t xml:space="preserve">3,90+165+384      " v.sála , m. sála, vytiahnutie zvislé plochy  "</t>
  </si>
  <si>
    <t>213301</t>
  </si>
  <si>
    <t>Asfaltový pás BauderTEC KSD DUO parozábrana</t>
  </si>
  <si>
    <t>233057500</t>
  </si>
  <si>
    <t xml:space="preserve">621,845 *1,10   " horná hrana TR 153  "</t>
  </si>
  <si>
    <t>283230007300.S</t>
  </si>
  <si>
    <t>Parozábrana hr. 0,15 mm, š. 2 m, materiál na báze PO - modifikovaný PE</t>
  </si>
  <si>
    <t>-2005132948</t>
  </si>
  <si>
    <t>2257,02*1,15 'Prepočítané koeficientom množstva</t>
  </si>
  <si>
    <t>2615263512</t>
  </si>
  <si>
    <t>Detekčná vodivá fólia CONTROFOIL BLUE TEX 1,6×50 m (rol. 80 m2)</t>
  </si>
  <si>
    <t>-1819887021</t>
  </si>
  <si>
    <t>712370050.S</t>
  </si>
  <si>
    <t>Zhotovenie povlakovej krytiny striech plochých do 10°PVC-P fóliou položenou voľne so zvarením spoju</t>
  </si>
  <si>
    <t>1030689363</t>
  </si>
  <si>
    <t xml:space="preserve">977,155+104,6       " strechy panelová ,  + na atiku  "</t>
  </si>
  <si>
    <t>245920000400.S</t>
  </si>
  <si>
    <t>Čistič - doplnok k fóliovým systémom</t>
  </si>
  <si>
    <t>-463431715</t>
  </si>
  <si>
    <t>245920000900.S</t>
  </si>
  <si>
    <t>Zálievka pre poisťovanie tesnosti zvarov fóliou z PVC-P</t>
  </si>
  <si>
    <t>452963190</t>
  </si>
  <si>
    <t>283220002000.S</t>
  </si>
  <si>
    <t>Hydroizolačná fólia PVC-P hr. 1,5 mm izolácia plochých striech</t>
  </si>
  <si>
    <t>-1235479502</t>
  </si>
  <si>
    <t>712370070.S</t>
  </si>
  <si>
    <t>Zhotovenie povlakovej krytiny striech plochých do 10° PVC-P fóliou upevnenou prikotvením so zvarením spoju</t>
  </si>
  <si>
    <t>-238508827</t>
  </si>
  <si>
    <t xml:space="preserve">621,843+70,0   " strechy TR 153 , + na atiku  "</t>
  </si>
  <si>
    <t>-1333690115</t>
  </si>
  <si>
    <t>311970001300.S</t>
  </si>
  <si>
    <t>Kotviaci prvok 4,8x140 mm do trapézového plechu hr. nad 0.9 mm, oceľový</t>
  </si>
  <si>
    <t>-840512639</t>
  </si>
  <si>
    <t>712990040.S</t>
  </si>
  <si>
    <t>Položenie geotextílie vodorovne alebo zvislo na strechy ploché do 10°</t>
  </si>
  <si>
    <t>1939207479</t>
  </si>
  <si>
    <t>2*1599,52</t>
  </si>
  <si>
    <t>693110004500.S</t>
  </si>
  <si>
    <t>Geotextília polypropylénová netkaná 300 g/m2</t>
  </si>
  <si>
    <t>-1312170664</t>
  </si>
  <si>
    <t>1599,52*1,15 'Prepočítané koeficientom množstva</t>
  </si>
  <si>
    <t>693110002000.S</t>
  </si>
  <si>
    <t>Geotextília polypropylénová netkaná 200 g/m2</t>
  </si>
  <si>
    <t>-169829996</t>
  </si>
  <si>
    <t>712990209</t>
  </si>
  <si>
    <t xml:space="preserve">Montáž  a dodávka vetracie komínky na streche , Fatrafol  z mPVC  </t>
  </si>
  <si>
    <t>-1835685826</t>
  </si>
  <si>
    <t>712991040.S</t>
  </si>
  <si>
    <t>Montáž podkladnej konštrukcie z preglejky vodovzd. dosiek na atike šírky 411 - 620 mm pod klampiarske konštrukcie</t>
  </si>
  <si>
    <t>374104897</t>
  </si>
  <si>
    <t xml:space="preserve">165,54+143,64      " +4,60  "</t>
  </si>
  <si>
    <t xml:space="preserve">2*33,50+2*13,60     " +10,185  "</t>
  </si>
  <si>
    <t>606210000109</t>
  </si>
  <si>
    <t>Preglejka vodovzdorná breza C/C, šxlxhr 2500x1250x30 mm</t>
  </si>
  <si>
    <t>-904502993</t>
  </si>
  <si>
    <t>311690001000.S</t>
  </si>
  <si>
    <t>Rozperný nit 6x30 mm do betónu, hliníkový</t>
  </si>
  <si>
    <t>-945679604</t>
  </si>
  <si>
    <t>998712202.S</t>
  </si>
  <si>
    <t>Presun hmôt pre izoláciu povlakovej krytiny v objektoch výšky nad 6 do 12 m</t>
  </si>
  <si>
    <t>2016330205</t>
  </si>
  <si>
    <t>713111111.S</t>
  </si>
  <si>
    <t>Montáž tepelnej izolácie stropov minerálnou vlnou, vrchom kladenou voľne</t>
  </si>
  <si>
    <t>-1974867305</t>
  </si>
  <si>
    <t xml:space="preserve">621,845*0,35       " výplň TR 153 medzi rebr.</t>
  </si>
  <si>
    <t>631440004300.S</t>
  </si>
  <si>
    <t xml:space="preserve">Doska z minerálnej vlny hr. 150 mm, </t>
  </si>
  <si>
    <t>-2090455573</t>
  </si>
  <si>
    <t>217,646*1,02 'Prepočítané koeficientom množstva</t>
  </si>
  <si>
    <t>76</t>
  </si>
  <si>
    <t>713111131.S</t>
  </si>
  <si>
    <t>Montáž tepelnej izolácie stropov rebrových minerálnou vlnou, spodkom s úpravou viazacím drôtom</t>
  </si>
  <si>
    <t>1588718155</t>
  </si>
  <si>
    <t xml:space="preserve">390,0+165,0      " velká sála + malá sála "</t>
  </si>
  <si>
    <t xml:space="preserve">11,305*2,40      " box nad vstupom  , hr. iz. 80 mm    "</t>
  </si>
  <si>
    <t>77</t>
  </si>
  <si>
    <t>741037050</t>
  </si>
  <si>
    <t>AKUSTIC SSP2 50 mm</t>
  </si>
  <si>
    <t>1999701055</t>
  </si>
  <si>
    <t>555*1,02 'Prepočítané koeficientom množstva</t>
  </si>
  <si>
    <t>78</t>
  </si>
  <si>
    <t>631440024700</t>
  </si>
  <si>
    <t>Doska ISOVER T 8, 80x1200x2000 mm izolácia z kamennej vlny vhodná pre zateplenie plochých striech</t>
  </si>
  <si>
    <t>869079022</t>
  </si>
  <si>
    <t>27,13*1,02 'Prepočítané koeficientom množstva</t>
  </si>
  <si>
    <t>79</t>
  </si>
  <si>
    <t>713131132.S</t>
  </si>
  <si>
    <t>Montáž tepelnej izolácie stien minerálnou vlnou, celoplošným prilepením</t>
  </si>
  <si>
    <t>383859931</t>
  </si>
  <si>
    <t xml:space="preserve">3,49*6       " hr. iz. 100 mm , svetlíky  "</t>
  </si>
  <si>
    <t xml:space="preserve">3,98*6       " hr. iz 120 mm  "</t>
  </si>
  <si>
    <t xml:space="preserve">(33,50*2)*0,95     " velká sála ext.na +4,305 po +4,909  , styrodur hr.200 mm  "</t>
  </si>
  <si>
    <t xml:space="preserve">260,5*0,90             " zatepl. atiky  hr. 100 mm  "</t>
  </si>
  <si>
    <t>80</t>
  </si>
  <si>
    <t>631650002600.S</t>
  </si>
  <si>
    <t>Pás zo sklenej vlny hr. 100 mm, pre ľahké montované konštrukcie</t>
  </si>
  <si>
    <t>-382665269</t>
  </si>
  <si>
    <t xml:space="preserve">21,359+234,45    " svetl. , atiky  "</t>
  </si>
  <si>
    <t>255,809*1,02 'Prepočítané koeficientom množstva</t>
  </si>
  <si>
    <t>81</t>
  </si>
  <si>
    <t>631650002700.S</t>
  </si>
  <si>
    <t>Pás zo sklenej vlny hr. 120 mm, pre ľahké montované konštrukcie</t>
  </si>
  <si>
    <t>-1395444444</t>
  </si>
  <si>
    <t>23,88*1,02 'Prepočítané koeficientom množstva</t>
  </si>
  <si>
    <t>82</t>
  </si>
  <si>
    <t>283750002600</t>
  </si>
  <si>
    <t>Doska XPS STYRODUR 3000 SQ hr. 200 mm, zakladanie stavieb, podlahy, obrátené ploché strechy, ISOVER</t>
  </si>
  <si>
    <t>-629247253</t>
  </si>
  <si>
    <t>83</t>
  </si>
  <si>
    <t>713141151.S</t>
  </si>
  <si>
    <t>Montáž tepelnej izolácie striech plochých do 10° minerálnou vlnou, jednovrstvová kladenými voľne</t>
  </si>
  <si>
    <t>-1807486677</t>
  </si>
  <si>
    <t>1599,52</t>
  </si>
  <si>
    <t xml:space="preserve">400,0        " ODHAD,  vyrovnanie nerovnosti podkladu , hr. iz. 120 mm a 80 mm  "</t>
  </si>
  <si>
    <t>84</t>
  </si>
  <si>
    <t>742036100</t>
  </si>
  <si>
    <t xml:space="preserve"> ISOVER R  30 kPa   hr. 100 mm</t>
  </si>
  <si>
    <t>1092124957</t>
  </si>
  <si>
    <t>1599,52*1,02 'Prepočítané koeficientom množstva</t>
  </si>
  <si>
    <t>85</t>
  </si>
  <si>
    <t>742036120</t>
  </si>
  <si>
    <t>R 120 mm</t>
  </si>
  <si>
    <t>-52272791</t>
  </si>
  <si>
    <t>200*1,02 'Prepočítané koeficientom množstva</t>
  </si>
  <si>
    <t>86</t>
  </si>
  <si>
    <t>742036080</t>
  </si>
  <si>
    <t>R 80 mm</t>
  </si>
  <si>
    <t>-1242940567</t>
  </si>
  <si>
    <t>87</t>
  </si>
  <si>
    <t>713141160.S</t>
  </si>
  <si>
    <t>Montáž tepelnej izolácie striech plochých do 10° spádovými doskami z minerálnej vlny v jednej vrstve</t>
  </si>
  <si>
    <t>-1003515452</t>
  </si>
  <si>
    <t>88</t>
  </si>
  <si>
    <t>631440028600.S</t>
  </si>
  <si>
    <t>Doska z minerálnej vlny jednostranne spádová 80/60x1000x1000 mm, izolácia pre ploché strechy</t>
  </si>
  <si>
    <t>99302745</t>
  </si>
  <si>
    <t>89</t>
  </si>
  <si>
    <t>713141165.S</t>
  </si>
  <si>
    <t>Montáž tepelnej izolácie striech plochých do 10° - atikové kliny z minerálnej vlny</t>
  </si>
  <si>
    <t>680182413</t>
  </si>
  <si>
    <t>165,54+143,64+2*13,60</t>
  </si>
  <si>
    <t>90</t>
  </si>
  <si>
    <t>631490000100.S</t>
  </si>
  <si>
    <t>Atikový klin z minerálnej vlny 50x50x1000 mm, pre ploché strechy na mieste styku vodorovnej tepelnej izolácie s atikovým múrom</t>
  </si>
  <si>
    <t>-555535098</t>
  </si>
  <si>
    <t>336,38*1,02 'Prepočítané koeficientom množstva</t>
  </si>
  <si>
    <t>91</t>
  </si>
  <si>
    <t>713141250</t>
  </si>
  <si>
    <t>Montáž tepelnej izolácie striech plochých do 10° minerálnou vlnou, dvojvrstvová kladenými voľne</t>
  </si>
  <si>
    <t>-1847452726</t>
  </si>
  <si>
    <t xml:space="preserve">1599,52      " ozn.  A, B.C,D  "</t>
  </si>
  <si>
    <t>92</t>
  </si>
  <si>
    <t>742031100</t>
  </si>
  <si>
    <t xml:space="preserve">ISOVER  S  70KPa hr.  100 mm</t>
  </si>
  <si>
    <t>1571336349</t>
  </si>
  <si>
    <t>93</t>
  </si>
  <si>
    <t>742047200</t>
  </si>
  <si>
    <t xml:space="preserve">ISOVER  LAM 50 kamenná vlna, hrúbka 200mm</t>
  </si>
  <si>
    <t>-349302908</t>
  </si>
  <si>
    <t>94</t>
  </si>
  <si>
    <t>713144090.S</t>
  </si>
  <si>
    <t>Montáž tepelnej izolácie na atiku z XPS prikotvením</t>
  </si>
  <si>
    <t>1733433767</t>
  </si>
  <si>
    <t>(165,4+143,64+2*13,60)*0,35</t>
  </si>
  <si>
    <t>(2*33,50)*0,50</t>
  </si>
  <si>
    <t>95</t>
  </si>
  <si>
    <t>283750002100.S</t>
  </si>
  <si>
    <t>Doska XPS 300 hr. 100 mm, zakladanie stavieb, podlahy, obrátené ploché strechy</t>
  </si>
  <si>
    <t>1849431042</t>
  </si>
  <si>
    <t>151,184*1,02 'Prepočítané koeficientom množstva</t>
  </si>
  <si>
    <t>96</t>
  </si>
  <si>
    <t>998713202.S</t>
  </si>
  <si>
    <t>Presun hmôt pre izolácie tepelné v objektoch výšky nad 6 m do 12 m</t>
  </si>
  <si>
    <t>-1688742518</t>
  </si>
  <si>
    <t>97</t>
  </si>
  <si>
    <t>762339991</t>
  </si>
  <si>
    <t xml:space="preserve">Prestrešenie pracoviska prenosná pomocou žeriavu, drevená tesár. konštr. hranoly 4,14 m3,  dosky hr. 24 ,mm plochy112,5 m2 , krytina  asfalt. pásy s posypom 112,5 m2 ,  + závesné háky 4ks</t>
  </si>
  <si>
    <t>1967541917</t>
  </si>
  <si>
    <t>98</t>
  </si>
  <si>
    <t>998762202.S</t>
  </si>
  <si>
    <t>Presun hmôt pre konštrukcie tesárske v objektoch výšky do 12 m</t>
  </si>
  <si>
    <t>-772192443</t>
  </si>
  <si>
    <t>764312331.S</t>
  </si>
  <si>
    <t>Krytiny hladké z hliníkového farebného Al plechu, z tabúľ 2000 x 670 mm, sklon do 30°</t>
  </si>
  <si>
    <t>-2087600046</t>
  </si>
  <si>
    <t xml:space="preserve">1,1+1,85     " ozn. K8, K9  "</t>
  </si>
  <si>
    <t>100</t>
  </si>
  <si>
    <t>764331520.S</t>
  </si>
  <si>
    <t>Lemovanie z hliníkového farebného Al plechu, múrov na strechách s tvrdou krytinou r.š. 250 mm</t>
  </si>
  <si>
    <t>-1938615746</t>
  </si>
  <si>
    <t xml:space="preserve">11,30     " box nad vstupom  "</t>
  </si>
  <si>
    <t>101</t>
  </si>
  <si>
    <t>764430710.S</t>
  </si>
  <si>
    <t xml:space="preserve">Čelná krytka atiky  z hliníkového farebného Al plechu ,  r.š. 200 mm  , ozn.K6</t>
  </si>
  <si>
    <t>-1856876478</t>
  </si>
  <si>
    <t>102</t>
  </si>
  <si>
    <t>764430769</t>
  </si>
  <si>
    <t xml:space="preserve">Oplechovanie muriva a atík z hliníkového farebného Al plechu, vrátane rohov r.š. 755 - 1055  mm </t>
  </si>
  <si>
    <t>-613891965</t>
  </si>
  <si>
    <t xml:space="preserve">120,6+28,1+157,9     " ozn. K01, K2 , K3  "</t>
  </si>
  <si>
    <t xml:space="preserve">7,2+6,2+67                 " K4 ,K5,K7  "</t>
  </si>
  <si>
    <t>103</t>
  </si>
  <si>
    <t>998764202.S</t>
  </si>
  <si>
    <t>Presun hmôt pre konštrukcie klampiarske v objektoch výšky nad 6 do 12 m</t>
  </si>
  <si>
    <t>-707675334</t>
  </si>
  <si>
    <t>766</t>
  </si>
  <si>
    <t>Konštrukcie stolárske</t>
  </si>
  <si>
    <t>104</t>
  </si>
  <si>
    <t>766411113.1</t>
  </si>
  <si>
    <t xml:space="preserve">Montáž a demontáž   obloženia stien,</t>
  </si>
  <si>
    <t>17531081</t>
  </si>
  <si>
    <t xml:space="preserve">295,0  " m.č. 103  , demontáž + spätná montáž   "</t>
  </si>
  <si>
    <t>105</t>
  </si>
  <si>
    <t>998766202.S</t>
  </si>
  <si>
    <t>Presun hmot pre konštrukcie stolárske v objektoch výšky nad 6 do 12 m</t>
  </si>
  <si>
    <t>2119962152</t>
  </si>
  <si>
    <t>106</t>
  </si>
  <si>
    <t>767392112</t>
  </si>
  <si>
    <t>Montáž krytiny striech plechom tvarovaným skrutkovaním</t>
  </si>
  <si>
    <t>2095396721</t>
  </si>
  <si>
    <t xml:space="preserve">621,845      " ozn.  TR 1.1  -  TR1.14 , hr. plechu 1,4mm   vid. stat. v.č. 03.1 "</t>
  </si>
  <si>
    <t>107</t>
  </si>
  <si>
    <t>100000001</t>
  </si>
  <si>
    <t xml:space="preserve">Plech Blachprofil   T153 ,  hr. 1,2 mm</t>
  </si>
  <si>
    <t>-2116559854</t>
  </si>
  <si>
    <t>108</t>
  </si>
  <si>
    <t>767411102.S</t>
  </si>
  <si>
    <t xml:space="preserve">Montáž opláštenia  doskami z minerálnej vlny, hrúbky nad 100 do 150 mm, kotviť CW + UW  profily kotviť ku  žb exist. OK</t>
  </si>
  <si>
    <t>1982263314</t>
  </si>
  <si>
    <t xml:space="preserve">2*(1,30+1,29)*1,05 *2    " VZT strecha žiaroviska  "</t>
  </si>
  <si>
    <t xml:space="preserve">11,305*(2,35+3,3)         " vel. sála na +2,75 , iz. panel 2x,  obaliť do parozábr. " </t>
  </si>
  <si>
    <t>109</t>
  </si>
  <si>
    <t>553250000300.S</t>
  </si>
  <si>
    <t xml:space="preserve">Izol. dosky z  minerálnej vlny  hr.  120 mm , obalené do paroz. fólie</t>
  </si>
  <si>
    <t>-296175254</t>
  </si>
  <si>
    <t>110</t>
  </si>
  <si>
    <t>553250000600.S</t>
  </si>
  <si>
    <t xml:space="preserve">Panel sendvičový s jadrom z minerálnej vlny stenový s viditeľným spojom, oceľový plášť š. 1100 mm hr. jadra 150 mm , vetranie  str. žiarovisko</t>
  </si>
  <si>
    <t>1504678646</t>
  </si>
  <si>
    <t>111</t>
  </si>
  <si>
    <t>553250000700.S</t>
  </si>
  <si>
    <t>Panel sendvičový s jadrom z minerálnej vlny stenový s viditeľným spojom, oceľový plášť š. 1100 mm hr. jadra 240 mm , vetr. str. žierovisko</t>
  </si>
  <si>
    <t>-949345133</t>
  </si>
  <si>
    <t>112</t>
  </si>
  <si>
    <t>767425109</t>
  </si>
  <si>
    <t xml:space="preserve">Montáž hliníkového opláštenia </t>
  </si>
  <si>
    <t>-1799097065</t>
  </si>
  <si>
    <t xml:space="preserve">396   "ozn. A velká sála bočné steny  , exter.  "</t>
  </si>
  <si>
    <t xml:space="preserve">102    " ozn. B ---------  predná a zadná čelná plocha exter. "</t>
  </si>
  <si>
    <t xml:space="preserve">194    " ozn. C  atika vyloženie strechy ,zvislá plocha exter.   "</t>
  </si>
  <si>
    <t xml:space="preserve">190    " ozn. D -----------------------------, podhlad -----------   "</t>
  </si>
  <si>
    <t xml:space="preserve">280     " ozn. E  inter. velká sála bočné steny  "</t>
  </si>
  <si>
    <t xml:space="preserve">390     " ozn. F  inter.  -----------  podhlad          "</t>
  </si>
  <si>
    <t xml:space="preserve">66,0    " ozn. G inter. vstup pred vel. sálou, podhlad  "</t>
  </si>
  <si>
    <t xml:space="preserve">165     " ozn. H inter. malá sála + bočný vstup , podhlad  " </t>
  </si>
  <si>
    <t xml:space="preserve">132     " ozn. I , inter. žiarovňa , podhlad  "</t>
  </si>
  <si>
    <t>113</t>
  </si>
  <si>
    <t>553000003</t>
  </si>
  <si>
    <t xml:space="preserve">Dodávka  - obklady exter. a inter. lamely Al Canyon  Copper rozm.  4000 x 100 mm , DEKLAMELLA IDEAL ( cena obsahuje všetky príslušenstvá, dopravné a balné , sprac. mont. dokumentácie , zameranie stavby )</t>
  </si>
  <si>
    <t>-1198530166</t>
  </si>
  <si>
    <t>114</t>
  </si>
  <si>
    <t>767612189</t>
  </si>
  <si>
    <t xml:space="preserve">Výplne otvorov D + M - Hliníkový rámový systém zaskl. steny , zaskl.bezpečnostné, izolačné trojsklo , velká rozlúč. sála rozm  11,35 x 2,80 m ,  11,60 x 1,20 m ,  10,60 x 3,95 m , vrátane oc. pomocnej konštr.</t>
  </si>
  <si>
    <t>1859071546</t>
  </si>
  <si>
    <t>115</t>
  </si>
  <si>
    <t>767612199</t>
  </si>
  <si>
    <t xml:space="preserve">Výplne otvorov D + M - Hliníkový rámový systém zaskl. steny , zaskl.bezpečnostné, izolačné trojsklo , malá rozlúč. sála rozm  4,95 x 2,20 m  +  5,705 x 0,60 m , vrátane oc. pomocnej. konštr. </t>
  </si>
  <si>
    <t>526321523</t>
  </si>
  <si>
    <t>116</t>
  </si>
  <si>
    <t>-1153450881</t>
  </si>
  <si>
    <t xml:space="preserve">10*17,0   " trvalé zabezpeč. atikových sten. panel. medzilahlé  väzníky, v.č. 02.1 stat.  "</t>
  </si>
  <si>
    <t xml:space="preserve">4*17,75   "   okrajové štítové väzníky  , v.č. 02.2  stat. "</t>
  </si>
  <si>
    <t>117</t>
  </si>
  <si>
    <t xml:space="preserve">Dodávka - trvalé zabezpečenie atik. stenových panelov medzilahlé väzníky, ocel. konštr. 17,0 kg/kus + závitová tyč M12  2ks/kus , nátery syntetické 1x základné , 2x vrchné</t>
  </si>
  <si>
    <t>379168583</t>
  </si>
  <si>
    <t>118</t>
  </si>
  <si>
    <t xml:space="preserve">Dodávka - trvalé zabezpečenie atik. stenových panelov okrajové- štítové väzníky, ocel. konštr. 17,75 kg/kus + závitová tyč M12  2ks/kus , nátery syntetické 1x základné , 2x vrchné</t>
  </si>
  <si>
    <t>-995099362</t>
  </si>
  <si>
    <t>119</t>
  </si>
  <si>
    <t>767995105.S</t>
  </si>
  <si>
    <t>Montáž ostatných atypických kovových stavebných doplnkových konštrukcií nad 50 do 100 kg</t>
  </si>
  <si>
    <t>-131610445</t>
  </si>
  <si>
    <t xml:space="preserve">55,0*2       " VZT ventilátory str.žiaroviska , v.č. 04 stat."</t>
  </si>
  <si>
    <t xml:space="preserve">69,0           " pomocná  oc. konštr. pre montáž fas. obkl., v.č.05 stat. "</t>
  </si>
  <si>
    <t>120</t>
  </si>
  <si>
    <t>553000005</t>
  </si>
  <si>
    <t xml:space="preserve">Dodávka  - ocel. konštr. nadstavba VZT ventil. na streche žiaroviska , váha 55,0 kg vrátane náterov oc. konštr.</t>
  </si>
  <si>
    <t>-497552753</t>
  </si>
  <si>
    <t>121</t>
  </si>
  <si>
    <t>553000006</t>
  </si>
  <si>
    <t xml:space="preserve">Dodávka  - pomocná oc. konštr. pre mont. fasád. obkl. 69,0 kg , + nátery</t>
  </si>
  <si>
    <t>kus</t>
  </si>
  <si>
    <t>1251354924</t>
  </si>
  <si>
    <t>122</t>
  </si>
  <si>
    <t>767995108.S</t>
  </si>
  <si>
    <t>Montáž ostatných atypických kovových stavebných doplnkových konštrukcií nad 500 kg</t>
  </si>
  <si>
    <t>920683473</t>
  </si>
  <si>
    <t xml:space="preserve">948,0   " kotvenie okrajov trap. plechov , v.. 03.1 stat.  "</t>
  </si>
  <si>
    <t>123</t>
  </si>
  <si>
    <t>553000004</t>
  </si>
  <si>
    <t xml:space="preserve">Dodávka  - kotvenie tr. plechov , L80/80/6  dl. 126,0m ,  kotva do bet. 6 x100 - 100ks ,  kotva do pôrobet. 6x200 - 200ks , vrátane náterov</t>
  </si>
  <si>
    <t>856214222</t>
  </si>
  <si>
    <t>124</t>
  </si>
  <si>
    <t>767999991</t>
  </si>
  <si>
    <t xml:space="preserve">Strešný bodový svetlík  pevný  D -1220 mm , polykarbonát syst. riešenie vrátane podstavca   D + M</t>
  </si>
  <si>
    <t>-2016095190</t>
  </si>
  <si>
    <t>125</t>
  </si>
  <si>
    <t>767999992</t>
  </si>
  <si>
    <t xml:space="preserve">Podhlad inter. - vydrôtovanie pletivom o 4mm  pre osadenie akust. iz.  , D + M</t>
  </si>
  <si>
    <t>-160401656</t>
  </si>
  <si>
    <t xml:space="preserve">390,0    " velká sála  "</t>
  </si>
  <si>
    <t xml:space="preserve">165,0    " malá sála  "</t>
  </si>
  <si>
    <t xml:space="preserve">120,7    " žiarovisko  "</t>
  </si>
  <si>
    <t>126</t>
  </si>
  <si>
    <t>767999993</t>
  </si>
  <si>
    <t xml:space="preserve">Výlez na strechu atyp ,  zateplený sklolaminát , rozm.  600 x 900 x 150 m , otváracou kupolou ,  D + M</t>
  </si>
  <si>
    <t>-446054435</t>
  </si>
  <si>
    <t>127</t>
  </si>
  <si>
    <t>-976479091</t>
  </si>
  <si>
    <t>771</t>
  </si>
  <si>
    <t>Podlahy z dlaždíc</t>
  </si>
  <si>
    <t>128</t>
  </si>
  <si>
    <t>771575546</t>
  </si>
  <si>
    <t>Montáž podláh z dlaždíc keramických do tmelu veľ. 500 x 500 mm</t>
  </si>
  <si>
    <t>1268570053</t>
  </si>
  <si>
    <t>129</t>
  </si>
  <si>
    <t>597740001609</t>
  </si>
  <si>
    <t xml:space="preserve">Dlaždice keramické, lxvxhr 500x500x8 mm, </t>
  </si>
  <si>
    <t>1002591514</t>
  </si>
  <si>
    <t>27,132*1,04 'Prepočítané koeficientom množstva</t>
  </si>
  <si>
    <t>130</t>
  </si>
  <si>
    <t>998771202.S</t>
  </si>
  <si>
    <t>Presun hmôt pre podlahy z dlaždíc v objektoch výšky nad 6 do 12 m</t>
  </si>
  <si>
    <t>-1081429668</t>
  </si>
  <si>
    <t>772</t>
  </si>
  <si>
    <t>Podlahy z prírodného a konglomerovaného kameňa</t>
  </si>
  <si>
    <t>131</t>
  </si>
  <si>
    <t>772501140.S</t>
  </si>
  <si>
    <t>Kladenie dlažby z kameňa z pravouhlých dosiek alebo dlaždíc hr. do 30 mm</t>
  </si>
  <si>
    <t>-1947583651</t>
  </si>
  <si>
    <t xml:space="preserve">8,0      " podlaha a stena,   úpravy okolo stien , vel. a malá sála "</t>
  </si>
  <si>
    <t>132</t>
  </si>
  <si>
    <t>583840011099</t>
  </si>
  <si>
    <t xml:space="preserve">Dlažba travertínová  hr. 30 mm</t>
  </si>
  <si>
    <t>-134484370</t>
  </si>
  <si>
    <t>8*1,04 'Prepočítané koeficientom množstva</t>
  </si>
  <si>
    <t>133</t>
  </si>
  <si>
    <t>998772202.S</t>
  </si>
  <si>
    <t>Presun hmôt pre kamennú dlažbu v objektoch výšky nad 6 do 12 m</t>
  </si>
  <si>
    <t>-1659770609</t>
  </si>
  <si>
    <t>784</t>
  </si>
  <si>
    <t>Maľby</t>
  </si>
  <si>
    <t>134</t>
  </si>
  <si>
    <t>784152271</t>
  </si>
  <si>
    <t>Maľby z maliarskych zmesí Primalex Polar, strojne nanášané dvojnásobné, základné na jemnozrnný podklad výšky do 3,80 m</t>
  </si>
  <si>
    <t>131387492</t>
  </si>
  <si>
    <t xml:space="preserve">1659,21    " steny   od m.č. 104  až  157  "</t>
  </si>
  <si>
    <t xml:space="preserve">568,69      " stropy  od m.č. 104  - 137 ,  139 - 157  "</t>
  </si>
  <si>
    <t>135</t>
  </si>
  <si>
    <t>784410100.S</t>
  </si>
  <si>
    <t>Penetrovanie jednonásobné jemnozrnných podkladov výšky do 3,80 m</t>
  </si>
  <si>
    <t>-1525117323</t>
  </si>
  <si>
    <t>2227,90+21</t>
  </si>
  <si>
    <t>136</t>
  </si>
  <si>
    <t>784451271.S</t>
  </si>
  <si>
    <t>Maľby z maliarskych zmesí práškových, základné ručne nanášané dvojnásobné na jemnozrnný podklad výšky do 3,80 m</t>
  </si>
  <si>
    <t>306283535</t>
  </si>
  <si>
    <t xml:space="preserve">21,0      " svetlíky  "</t>
  </si>
  <si>
    <t>Investičné náklady neobsiahnuté v cenách</t>
  </si>
  <si>
    <t>137</t>
  </si>
  <si>
    <t>000400021.S</t>
  </si>
  <si>
    <t xml:space="preserve">Projektové práce - stavebná časť+ profesie   (stavebné objekty vrátane ich technického vybavenia). výkon inžinierskej činnosti , autorský dozor stav. časti a statiky počas výstavby</t>
  </si>
  <si>
    <t>eur</t>
  </si>
  <si>
    <t>1024</t>
  </si>
  <si>
    <t>1789689064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</si>
</sst>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5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164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18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right" vertical="center"/>
    </xf>
    <xf numFmtId="0" fontId="24" fillId="5" borderId="8" xfId="0" applyFont="1" applyFill="1" applyBorder="1" applyAlignment="1">
      <alignment horizontal="left" vertical="center"/>
    </xf>
    <xf numFmtId="0" fontId="24" fillId="5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0" fontId="30" fillId="0" borderId="0" xfId="0" applyFont="1" applyAlignment="1">
      <alignment vertical="center"/>
    </xf>
    <xf numFmtId="4" fontId="30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Border="1" applyAlignment="1">
      <alignment vertical="center"/>
    </xf>
    <xf numFmtId="166" fontId="31" fillId="0" borderId="0" xfId="0" applyNumberFormat="1" applyFont="1" applyBorder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4" fillId="0" borderId="0" xfId="0" applyNumberFormat="1" applyFont="1" applyAlignment="1">
      <alignment vertical="center"/>
    </xf>
    <xf numFmtId="0" fontId="25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3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26" fillId="5" borderId="0" xfId="0" applyFont="1" applyFill="1" applyAlignment="1">
      <alignment horizontal="left" vertical="center"/>
    </xf>
    <xf numFmtId="4" fontId="26" fillId="5" borderId="0" xfId="0" applyNumberFormat="1" applyFont="1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6" fillId="0" borderId="0" xfId="0" applyNumberFormat="1" applyFont="1" applyAlignment="1"/>
    <xf numFmtId="166" fontId="35" fillId="0" borderId="12" xfId="0" applyNumberFormat="1" applyFont="1" applyBorder="1" applyAlignment="1"/>
    <xf numFmtId="166" fontId="35" fillId="0" borderId="13" xfId="0" applyNumberFormat="1" applyFont="1" applyBorder="1" applyAlignment="1"/>
    <xf numFmtId="167" fontId="36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24" fillId="0" borderId="22" xfId="0" applyFont="1" applyBorder="1" applyAlignment="1" applyProtection="1">
      <alignment horizontal="center" vertical="center"/>
      <protection locked="0"/>
    </xf>
    <xf numFmtId="49" fontId="24" fillId="0" borderId="22" xfId="0" applyNumberFormat="1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167" fontId="24" fillId="3" borderId="22" xfId="0" applyNumberFormat="1" applyFont="1" applyFill="1" applyBorder="1" applyAlignment="1" applyProtection="1">
      <alignment vertical="center"/>
      <protection locked="0"/>
    </xf>
    <xf numFmtId="167" fontId="24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5" fillId="3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>
      <alignment horizontal="center" vertical="center"/>
    </xf>
    <xf numFmtId="166" fontId="25" fillId="0" borderId="0" xfId="0" applyNumberFormat="1" applyFont="1" applyBorder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8" fillId="0" borderId="22" xfId="0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167" fontId="38" fillId="3" borderId="22" xfId="0" applyNumberFormat="1" applyFont="1" applyFill="1" applyBorder="1" applyAlignment="1" applyProtection="1">
      <alignment vertical="center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0" fontId="39" fillId="0" borderId="22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5" fillId="3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="1" customFormat="1" ht="24.96" customHeight="1">
      <c r="B4" s="21"/>
      <c r="D4" s="22" t="s">
        <v>8</v>
      </c>
      <c r="AR4" s="21"/>
      <c r="AS4" s="23" t="s">
        <v>9</v>
      </c>
      <c r="BE4" s="24" t="s">
        <v>10</v>
      </c>
      <c r="BS4" s="18" t="s">
        <v>6</v>
      </c>
    </row>
    <row r="5" s="1" customFormat="1" ht="12" customHeight="1">
      <c r="B5" s="21"/>
      <c r="D5" s="25" t="s">
        <v>11</v>
      </c>
      <c r="K5" s="26" t="s">
        <v>12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21"/>
      <c r="BE5" s="27" t="s">
        <v>13</v>
      </c>
      <c r="BS5" s="18" t="s">
        <v>6</v>
      </c>
    </row>
    <row r="6" s="1" customFormat="1" ht="36.96" customHeight="1">
      <c r="B6" s="21"/>
      <c r="D6" s="28" t="s">
        <v>14</v>
      </c>
      <c r="K6" s="29" t="s">
        <v>15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21"/>
      <c r="BE6" s="30"/>
      <c r="BS6" s="18" t="s">
        <v>6</v>
      </c>
    </row>
    <row r="7" s="1" customFormat="1" ht="12" customHeight="1">
      <c r="B7" s="21"/>
      <c r="D7" s="31" t="s">
        <v>16</v>
      </c>
      <c r="K7" s="26" t="s">
        <v>1</v>
      </c>
      <c r="AK7" s="31" t="s">
        <v>17</v>
      </c>
      <c r="AN7" s="26" t="s">
        <v>1</v>
      </c>
      <c r="AR7" s="21"/>
      <c r="BE7" s="30"/>
      <c r="BS7" s="18" t="s">
        <v>6</v>
      </c>
    </row>
    <row r="8" s="1" customFormat="1" ht="12" customHeight="1">
      <c r="B8" s="21"/>
      <c r="D8" s="31" t="s">
        <v>18</v>
      </c>
      <c r="K8" s="26" t="s">
        <v>19</v>
      </c>
      <c r="AK8" s="31" t="s">
        <v>20</v>
      </c>
      <c r="AN8" s="32" t="s">
        <v>21</v>
      </c>
      <c r="AR8" s="21"/>
      <c r="BE8" s="30"/>
      <c r="BS8" s="18" t="s">
        <v>6</v>
      </c>
    </row>
    <row r="9" s="1" customFormat="1" ht="14.4" customHeight="1">
      <c r="B9" s="21"/>
      <c r="AR9" s="21"/>
      <c r="BE9" s="30"/>
      <c r="BS9" s="18" t="s">
        <v>6</v>
      </c>
    </row>
    <row r="10" s="1" customFormat="1" ht="12" customHeight="1">
      <c r="B10" s="21"/>
      <c r="D10" s="31" t="s">
        <v>22</v>
      </c>
      <c r="AK10" s="31" t="s">
        <v>23</v>
      </c>
      <c r="AN10" s="26" t="s">
        <v>1</v>
      </c>
      <c r="AR10" s="21"/>
      <c r="BE10" s="30"/>
      <c r="BS10" s="18" t="s">
        <v>6</v>
      </c>
    </row>
    <row r="11" s="1" customFormat="1" ht="18.48" customHeight="1">
      <c r="B11" s="21"/>
      <c r="E11" s="26" t="s">
        <v>24</v>
      </c>
      <c r="AK11" s="31" t="s">
        <v>25</v>
      </c>
      <c r="AN11" s="26" t="s">
        <v>1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6</v>
      </c>
    </row>
    <row r="13" s="1" customFormat="1" ht="12" customHeight="1">
      <c r="B13" s="21"/>
      <c r="D13" s="31" t="s">
        <v>26</v>
      </c>
      <c r="AK13" s="31" t="s">
        <v>23</v>
      </c>
      <c r="AN13" s="33" t="s">
        <v>27</v>
      </c>
      <c r="AR13" s="21"/>
      <c r="BE13" s="30"/>
      <c r="BS13" s="18" t="s">
        <v>6</v>
      </c>
    </row>
    <row r="14">
      <c r="B14" s="21"/>
      <c r="E14" s="33" t="s">
        <v>27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25</v>
      </c>
      <c r="AN14" s="33" t="s">
        <v>27</v>
      </c>
      <c r="AR14" s="21"/>
      <c r="BE14" s="30"/>
      <c r="BS14" s="18" t="s">
        <v>6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28</v>
      </c>
      <c r="AK16" s="31" t="s">
        <v>23</v>
      </c>
      <c r="AN16" s="26" t="s">
        <v>1</v>
      </c>
      <c r="AR16" s="21"/>
      <c r="BE16" s="30"/>
      <c r="BS16" s="18" t="s">
        <v>3</v>
      </c>
    </row>
    <row r="17" s="1" customFormat="1" ht="18.48" customHeight="1">
      <c r="B17" s="21"/>
      <c r="E17" s="26" t="s">
        <v>29</v>
      </c>
      <c r="AK17" s="31" t="s">
        <v>25</v>
      </c>
      <c r="AN17" s="26" t="s">
        <v>1</v>
      </c>
      <c r="AR17" s="21"/>
      <c r="BE17" s="30"/>
      <c r="BS17" s="18" t="s">
        <v>30</v>
      </c>
    </row>
    <row r="18" s="1" customFormat="1" ht="6.96" customHeight="1">
      <c r="B18" s="21"/>
      <c r="AR18" s="21"/>
      <c r="BE18" s="30"/>
      <c r="BS18" s="18" t="s">
        <v>31</v>
      </c>
    </row>
    <row r="19" s="1" customFormat="1" ht="12" customHeight="1">
      <c r="B19" s="21"/>
      <c r="D19" s="31" t="s">
        <v>32</v>
      </c>
      <c r="AK19" s="31" t="s">
        <v>23</v>
      </c>
      <c r="AN19" s="26" t="s">
        <v>1</v>
      </c>
      <c r="AR19" s="21"/>
      <c r="BE19" s="30"/>
      <c r="BS19" s="18" t="s">
        <v>31</v>
      </c>
    </row>
    <row r="20" s="1" customFormat="1" ht="18.48" customHeight="1">
      <c r="B20" s="21"/>
      <c r="E20" s="26" t="s">
        <v>33</v>
      </c>
      <c r="AK20" s="31" t="s">
        <v>25</v>
      </c>
      <c r="AN20" s="26" t="s">
        <v>1</v>
      </c>
      <c r="AR20" s="21"/>
      <c r="BE20" s="30"/>
      <c r="BS20" s="18" t="s">
        <v>30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34</v>
      </c>
      <c r="AR22" s="21"/>
      <c r="BE22" s="30"/>
    </row>
    <row r="23" s="1" customFormat="1" ht="16.5" customHeight="1">
      <c r="B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35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36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37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38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39</v>
      </c>
      <c r="E29" s="3"/>
      <c r="F29" s="44" t="s">
        <v>40</v>
      </c>
      <c r="G29" s="3"/>
      <c r="H29" s="3"/>
      <c r="I29" s="3"/>
      <c r="J29" s="3"/>
      <c r="K29" s="3"/>
      <c r="L29" s="45">
        <v>0.20000000000000001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7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7">
        <f>ROUND(AV94, 2)</f>
        <v>0</v>
      </c>
      <c r="AL29" s="46"/>
      <c r="AM29" s="46"/>
      <c r="AN29" s="46"/>
      <c r="AO29" s="46"/>
      <c r="AP29" s="46"/>
      <c r="AQ29" s="46"/>
      <c r="AR29" s="48"/>
      <c r="AS29" s="46"/>
      <c r="AT29" s="46"/>
      <c r="AU29" s="46"/>
      <c r="AV29" s="46"/>
      <c r="AW29" s="46"/>
      <c r="AX29" s="46"/>
      <c r="AY29" s="46"/>
      <c r="AZ29" s="46"/>
      <c r="BE29" s="49"/>
    </row>
    <row r="30" s="3" customFormat="1" ht="14.4" customHeight="1">
      <c r="A30" s="3"/>
      <c r="B30" s="43"/>
      <c r="C30" s="3"/>
      <c r="D30" s="3"/>
      <c r="E30" s="3"/>
      <c r="F30" s="44" t="s">
        <v>41</v>
      </c>
      <c r="G30" s="3"/>
      <c r="H30" s="3"/>
      <c r="I30" s="3"/>
      <c r="J30" s="3"/>
      <c r="K30" s="3"/>
      <c r="L30" s="45">
        <v>0.20000000000000001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7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7">
        <f>ROUND(AW94, 2)</f>
        <v>0</v>
      </c>
      <c r="AL30" s="46"/>
      <c r="AM30" s="46"/>
      <c r="AN30" s="46"/>
      <c r="AO30" s="46"/>
      <c r="AP30" s="46"/>
      <c r="AQ30" s="46"/>
      <c r="AR30" s="48"/>
      <c r="AS30" s="46"/>
      <c r="AT30" s="46"/>
      <c r="AU30" s="46"/>
      <c r="AV30" s="46"/>
      <c r="AW30" s="46"/>
      <c r="AX30" s="46"/>
      <c r="AY30" s="46"/>
      <c r="AZ30" s="46"/>
      <c r="BE30" s="49"/>
    </row>
    <row r="31" hidden="1" s="3" customFormat="1" ht="14.4" customHeight="1">
      <c r="A31" s="3"/>
      <c r="B31" s="43"/>
      <c r="C31" s="3"/>
      <c r="D31" s="3"/>
      <c r="E31" s="3"/>
      <c r="F31" s="31" t="s">
        <v>42</v>
      </c>
      <c r="G31" s="3"/>
      <c r="H31" s="3"/>
      <c r="I31" s="3"/>
      <c r="J31" s="3"/>
      <c r="K31" s="3"/>
      <c r="L31" s="50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51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51">
        <v>0</v>
      </c>
      <c r="AL31" s="3"/>
      <c r="AM31" s="3"/>
      <c r="AN31" s="3"/>
      <c r="AO31" s="3"/>
      <c r="AP31" s="3"/>
      <c r="AQ31" s="3"/>
      <c r="AR31" s="43"/>
      <c r="BE31" s="49"/>
    </row>
    <row r="32" hidden="1" s="3" customFormat="1" ht="14.4" customHeight="1">
      <c r="A32" s="3"/>
      <c r="B32" s="43"/>
      <c r="C32" s="3"/>
      <c r="D32" s="3"/>
      <c r="E32" s="3"/>
      <c r="F32" s="31" t="s">
        <v>43</v>
      </c>
      <c r="G32" s="3"/>
      <c r="H32" s="3"/>
      <c r="I32" s="3"/>
      <c r="J32" s="3"/>
      <c r="K32" s="3"/>
      <c r="L32" s="50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51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51">
        <v>0</v>
      </c>
      <c r="AL32" s="3"/>
      <c r="AM32" s="3"/>
      <c r="AN32" s="3"/>
      <c r="AO32" s="3"/>
      <c r="AP32" s="3"/>
      <c r="AQ32" s="3"/>
      <c r="AR32" s="43"/>
      <c r="BE32" s="49"/>
    </row>
    <row r="33" hidden="1" s="3" customFormat="1" ht="14.4" customHeight="1">
      <c r="A33" s="3"/>
      <c r="B33" s="43"/>
      <c r="C33" s="3"/>
      <c r="D33" s="3"/>
      <c r="E33" s="3"/>
      <c r="F33" s="44" t="s">
        <v>44</v>
      </c>
      <c r="G33" s="3"/>
      <c r="H33" s="3"/>
      <c r="I33" s="3"/>
      <c r="J33" s="3"/>
      <c r="K33" s="3"/>
      <c r="L33" s="45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7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7">
        <v>0</v>
      </c>
      <c r="AL33" s="46"/>
      <c r="AM33" s="46"/>
      <c r="AN33" s="46"/>
      <c r="AO33" s="46"/>
      <c r="AP33" s="46"/>
      <c r="AQ33" s="46"/>
      <c r="AR33" s="48"/>
      <c r="AS33" s="46"/>
      <c r="AT33" s="46"/>
      <c r="AU33" s="46"/>
      <c r="AV33" s="46"/>
      <c r="AW33" s="46"/>
      <c r="AX33" s="46"/>
      <c r="AY33" s="46"/>
      <c r="AZ33" s="46"/>
      <c r="BE33" s="49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52"/>
      <c r="D35" s="53" t="s">
        <v>45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46</v>
      </c>
      <c r="U35" s="54"/>
      <c r="V35" s="54"/>
      <c r="W35" s="54"/>
      <c r="X35" s="56" t="s">
        <v>47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9"/>
      <c r="D49" s="60" t="s">
        <v>48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49</v>
      </c>
      <c r="AI49" s="61"/>
      <c r="AJ49" s="61"/>
      <c r="AK49" s="61"/>
      <c r="AL49" s="61"/>
      <c r="AM49" s="61"/>
      <c r="AN49" s="61"/>
      <c r="AO49" s="61"/>
      <c r="AR49" s="59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62" t="s">
        <v>50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62" t="s">
        <v>51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62" t="s">
        <v>50</v>
      </c>
      <c r="AI60" s="40"/>
      <c r="AJ60" s="40"/>
      <c r="AK60" s="40"/>
      <c r="AL60" s="40"/>
      <c r="AM60" s="62" t="s">
        <v>51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60" t="s">
        <v>52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0" t="s">
        <v>53</v>
      </c>
      <c r="AI64" s="63"/>
      <c r="AJ64" s="63"/>
      <c r="AK64" s="63"/>
      <c r="AL64" s="63"/>
      <c r="AM64" s="63"/>
      <c r="AN64" s="63"/>
      <c r="AO64" s="63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62" t="s">
        <v>50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62" t="s">
        <v>51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62" t="s">
        <v>50</v>
      </c>
      <c r="AI75" s="40"/>
      <c r="AJ75" s="40"/>
      <c r="AK75" s="40"/>
      <c r="AL75" s="40"/>
      <c r="AM75" s="62" t="s">
        <v>51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38"/>
      <c r="BE77" s="37"/>
    </row>
    <row r="8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38"/>
      <c r="BE81" s="37"/>
    </row>
    <row r="82" s="2" customFormat="1" ht="24.96" customHeight="1">
      <c r="A82" s="37"/>
      <c r="B82" s="38"/>
      <c r="C82" s="22" t="s">
        <v>54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8"/>
      <c r="C84" s="31" t="s">
        <v>11</v>
      </c>
      <c r="D84" s="4"/>
      <c r="E84" s="4"/>
      <c r="F84" s="4"/>
      <c r="G84" s="4"/>
      <c r="H84" s="4"/>
      <c r="I84" s="4"/>
      <c r="J84" s="4"/>
      <c r="K84" s="4"/>
      <c r="L84" s="4" t="str">
        <f>K5</f>
        <v>550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8"/>
      <c r="BE84" s="4"/>
    </row>
    <row r="85" s="5" customFormat="1" ht="36.96" customHeight="1">
      <c r="A85" s="5"/>
      <c r="B85" s="69"/>
      <c r="C85" s="70" t="s">
        <v>14</v>
      </c>
      <c r="D85" s="5"/>
      <c r="E85" s="5"/>
      <c r="F85" s="5"/>
      <c r="G85" s="5"/>
      <c r="H85" s="5"/>
      <c r="I85" s="5"/>
      <c r="J85" s="5"/>
      <c r="K85" s="5"/>
      <c r="L85" s="71" t="str">
        <f>K6</f>
        <v xml:space="preserve">REKONŠTRUKCIA  EXIST  STRECHY  OBJEKTU  KREMATÓRIA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9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18</v>
      </c>
      <c r="D87" s="37"/>
      <c r="E87" s="37"/>
      <c r="F87" s="37"/>
      <c r="G87" s="37"/>
      <c r="H87" s="37"/>
      <c r="I87" s="37"/>
      <c r="J87" s="37"/>
      <c r="K87" s="37"/>
      <c r="L87" s="72" t="str">
        <f>IF(K8="","",K8)</f>
        <v>Zelený Dvor 1 , KE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20</v>
      </c>
      <c r="AJ87" s="37"/>
      <c r="AK87" s="37"/>
      <c r="AL87" s="37"/>
      <c r="AM87" s="73" t="str">
        <f>IF(AN8= "","",AN8)</f>
        <v>8.7.2022</v>
      </c>
      <c r="AN87" s="73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25.65" customHeight="1">
      <c r="A89" s="37"/>
      <c r="B89" s="38"/>
      <c r="C89" s="31" t="s">
        <v>22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 xml:space="preserve">SMsZ  v Košiciach, Rastislavova 79 , KE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28</v>
      </c>
      <c r="AJ89" s="37"/>
      <c r="AK89" s="37"/>
      <c r="AL89" s="37"/>
      <c r="AM89" s="74" t="str">
        <f>IF(E17="","",E17)</f>
        <v xml:space="preserve">ARCHEM  s.r.o. Košice,  Kpt. Nálepku15, KE</v>
      </c>
      <c r="AN89" s="4"/>
      <c r="AO89" s="4"/>
      <c r="AP89" s="4"/>
      <c r="AQ89" s="37"/>
      <c r="AR89" s="38"/>
      <c r="AS89" s="75" t="s">
        <v>55</v>
      </c>
      <c r="AT89" s="76"/>
      <c r="AU89" s="77"/>
      <c r="AV89" s="77"/>
      <c r="AW89" s="77"/>
      <c r="AX89" s="77"/>
      <c r="AY89" s="77"/>
      <c r="AZ89" s="77"/>
      <c r="BA89" s="77"/>
      <c r="BB89" s="77"/>
      <c r="BC89" s="77"/>
      <c r="BD89" s="78"/>
      <c r="BE89" s="37"/>
    </row>
    <row r="90" s="2" customFormat="1" ht="15.15" customHeight="1">
      <c r="A90" s="37"/>
      <c r="B90" s="38"/>
      <c r="C90" s="31" t="s">
        <v>26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32</v>
      </c>
      <c r="AJ90" s="37"/>
      <c r="AK90" s="37"/>
      <c r="AL90" s="37"/>
      <c r="AM90" s="74" t="str">
        <f>IF(E20="","",E20)</f>
        <v>Semancová M.</v>
      </c>
      <c r="AN90" s="4"/>
      <c r="AO90" s="4"/>
      <c r="AP90" s="4"/>
      <c r="AQ90" s="37"/>
      <c r="AR90" s="38"/>
      <c r="AS90" s="79"/>
      <c r="AT90" s="80"/>
      <c r="AU90" s="81"/>
      <c r="AV90" s="81"/>
      <c r="AW90" s="81"/>
      <c r="AX90" s="81"/>
      <c r="AY90" s="81"/>
      <c r="AZ90" s="81"/>
      <c r="BA90" s="81"/>
      <c r="BB90" s="81"/>
      <c r="BC90" s="81"/>
      <c r="BD90" s="82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9"/>
      <c r="AT91" s="80"/>
      <c r="AU91" s="81"/>
      <c r="AV91" s="81"/>
      <c r="AW91" s="81"/>
      <c r="AX91" s="81"/>
      <c r="AY91" s="81"/>
      <c r="AZ91" s="81"/>
      <c r="BA91" s="81"/>
      <c r="BB91" s="81"/>
      <c r="BC91" s="81"/>
      <c r="BD91" s="82"/>
      <c r="BE91" s="37"/>
    </row>
    <row r="92" s="2" customFormat="1" ht="29.28" customHeight="1">
      <c r="A92" s="37"/>
      <c r="B92" s="38"/>
      <c r="C92" s="83" t="s">
        <v>56</v>
      </c>
      <c r="D92" s="84"/>
      <c r="E92" s="84"/>
      <c r="F92" s="84"/>
      <c r="G92" s="84"/>
      <c r="H92" s="85"/>
      <c r="I92" s="86" t="s">
        <v>57</v>
      </c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7" t="s">
        <v>58</v>
      </c>
      <c r="AH92" s="84"/>
      <c r="AI92" s="84"/>
      <c r="AJ92" s="84"/>
      <c r="AK92" s="84"/>
      <c r="AL92" s="84"/>
      <c r="AM92" s="84"/>
      <c r="AN92" s="86" t="s">
        <v>59</v>
      </c>
      <c r="AO92" s="84"/>
      <c r="AP92" s="88"/>
      <c r="AQ92" s="89" t="s">
        <v>60</v>
      </c>
      <c r="AR92" s="38"/>
      <c r="AS92" s="90" t="s">
        <v>61</v>
      </c>
      <c r="AT92" s="91" t="s">
        <v>62</v>
      </c>
      <c r="AU92" s="91" t="s">
        <v>63</v>
      </c>
      <c r="AV92" s="91" t="s">
        <v>64</v>
      </c>
      <c r="AW92" s="91" t="s">
        <v>65</v>
      </c>
      <c r="AX92" s="91" t="s">
        <v>66</v>
      </c>
      <c r="AY92" s="91" t="s">
        <v>67</v>
      </c>
      <c r="AZ92" s="91" t="s">
        <v>68</v>
      </c>
      <c r="BA92" s="91" t="s">
        <v>69</v>
      </c>
      <c r="BB92" s="91" t="s">
        <v>70</v>
      </c>
      <c r="BC92" s="91" t="s">
        <v>71</v>
      </c>
      <c r="BD92" s="92" t="s">
        <v>72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93"/>
      <c r="AT93" s="94"/>
      <c r="AU93" s="94"/>
      <c r="AV93" s="94"/>
      <c r="AW93" s="94"/>
      <c r="AX93" s="94"/>
      <c r="AY93" s="94"/>
      <c r="AZ93" s="94"/>
      <c r="BA93" s="94"/>
      <c r="BB93" s="94"/>
      <c r="BC93" s="94"/>
      <c r="BD93" s="95"/>
      <c r="BE93" s="37"/>
    </row>
    <row r="94" s="6" customFormat="1" ht="32.4" customHeight="1">
      <c r="A94" s="6"/>
      <c r="B94" s="96"/>
      <c r="C94" s="97" t="s">
        <v>73</v>
      </c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  <c r="AG94" s="99">
        <f>ROUND(SUM(AG95:AG99),2)</f>
        <v>0</v>
      </c>
      <c r="AH94" s="99"/>
      <c r="AI94" s="99"/>
      <c r="AJ94" s="99"/>
      <c r="AK94" s="99"/>
      <c r="AL94" s="99"/>
      <c r="AM94" s="99"/>
      <c r="AN94" s="100">
        <f>SUM(AG94,AT94)</f>
        <v>0</v>
      </c>
      <c r="AO94" s="100"/>
      <c r="AP94" s="100"/>
      <c r="AQ94" s="101" t="s">
        <v>1</v>
      </c>
      <c r="AR94" s="96"/>
      <c r="AS94" s="102">
        <f>ROUND(SUM(AS95:AS99),2)</f>
        <v>0</v>
      </c>
      <c r="AT94" s="103">
        <f>ROUND(SUM(AV94:AW94),2)</f>
        <v>0</v>
      </c>
      <c r="AU94" s="104">
        <f>ROUND(SUM(AU95:AU99),5)</f>
        <v>0</v>
      </c>
      <c r="AV94" s="103">
        <f>ROUND(AZ94*L29,2)</f>
        <v>0</v>
      </c>
      <c r="AW94" s="103">
        <f>ROUND(BA94*L30,2)</f>
        <v>0</v>
      </c>
      <c r="AX94" s="103">
        <f>ROUND(BB94*L29,2)</f>
        <v>0</v>
      </c>
      <c r="AY94" s="103">
        <f>ROUND(BC94*L30,2)</f>
        <v>0</v>
      </c>
      <c r="AZ94" s="103">
        <f>ROUND(SUM(AZ95:AZ99),2)</f>
        <v>0</v>
      </c>
      <c r="BA94" s="103">
        <f>ROUND(SUM(BA95:BA99),2)</f>
        <v>0</v>
      </c>
      <c r="BB94" s="103">
        <f>ROUND(SUM(BB95:BB99),2)</f>
        <v>0</v>
      </c>
      <c r="BC94" s="103">
        <f>ROUND(SUM(BC95:BC99),2)</f>
        <v>0</v>
      </c>
      <c r="BD94" s="105">
        <f>ROUND(SUM(BD95:BD99),2)</f>
        <v>0</v>
      </c>
      <c r="BE94" s="6"/>
      <c r="BS94" s="106" t="s">
        <v>74</v>
      </c>
      <c r="BT94" s="106" t="s">
        <v>75</v>
      </c>
      <c r="BU94" s="107" t="s">
        <v>76</v>
      </c>
      <c r="BV94" s="106" t="s">
        <v>77</v>
      </c>
      <c r="BW94" s="106" t="s">
        <v>4</v>
      </c>
      <c r="BX94" s="106" t="s">
        <v>78</v>
      </c>
      <c r="CL94" s="106" t="s">
        <v>1</v>
      </c>
    </row>
    <row r="95" s="7" customFormat="1" ht="24.75" customHeight="1">
      <c r="A95" s="108" t="s">
        <v>79</v>
      </c>
      <c r="B95" s="109"/>
      <c r="C95" s="110"/>
      <c r="D95" s="111" t="s">
        <v>80</v>
      </c>
      <c r="E95" s="111"/>
      <c r="F95" s="111"/>
      <c r="G95" s="111"/>
      <c r="H95" s="111"/>
      <c r="I95" s="112"/>
      <c r="J95" s="111" t="s">
        <v>81</v>
      </c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  <c r="AB95" s="111"/>
      <c r="AC95" s="111"/>
      <c r="AD95" s="111"/>
      <c r="AE95" s="111"/>
      <c r="AF95" s="111"/>
      <c r="AG95" s="113">
        <f>'550-2 - Strechy z pôrobet...'!J32</f>
        <v>0</v>
      </c>
      <c r="AH95" s="112"/>
      <c r="AI95" s="112"/>
      <c r="AJ95" s="112"/>
      <c r="AK95" s="112"/>
      <c r="AL95" s="112"/>
      <c r="AM95" s="112"/>
      <c r="AN95" s="113">
        <f>SUM(AG95,AT95)</f>
        <v>0</v>
      </c>
      <c r="AO95" s="112"/>
      <c r="AP95" s="112"/>
      <c r="AQ95" s="114" t="s">
        <v>82</v>
      </c>
      <c r="AR95" s="109"/>
      <c r="AS95" s="115">
        <v>0</v>
      </c>
      <c r="AT95" s="116">
        <f>ROUND(SUM(AV95:AW95),2)</f>
        <v>0</v>
      </c>
      <c r="AU95" s="117">
        <f>'550-2 - Strechy z pôrobet...'!P142</f>
        <v>0</v>
      </c>
      <c r="AV95" s="116">
        <f>'550-2 - Strechy z pôrobet...'!J35</f>
        <v>0</v>
      </c>
      <c r="AW95" s="116">
        <f>'550-2 - Strechy z pôrobet...'!J36</f>
        <v>0</v>
      </c>
      <c r="AX95" s="116">
        <f>'550-2 - Strechy z pôrobet...'!J37</f>
        <v>0</v>
      </c>
      <c r="AY95" s="116">
        <f>'550-2 - Strechy z pôrobet...'!J38</f>
        <v>0</v>
      </c>
      <c r="AZ95" s="116">
        <f>'550-2 - Strechy z pôrobet...'!F35</f>
        <v>0</v>
      </c>
      <c r="BA95" s="116">
        <f>'550-2 - Strechy z pôrobet...'!F36</f>
        <v>0</v>
      </c>
      <c r="BB95" s="116">
        <f>'550-2 - Strechy z pôrobet...'!F37</f>
        <v>0</v>
      </c>
      <c r="BC95" s="116">
        <f>'550-2 - Strechy z pôrobet...'!F38</f>
        <v>0</v>
      </c>
      <c r="BD95" s="118">
        <f>'550-2 - Strechy z pôrobet...'!F39</f>
        <v>0</v>
      </c>
      <c r="BE95" s="7"/>
      <c r="BT95" s="119" t="s">
        <v>83</v>
      </c>
      <c r="BV95" s="119" t="s">
        <v>77</v>
      </c>
      <c r="BW95" s="119" t="s">
        <v>84</v>
      </c>
      <c r="BX95" s="119" t="s">
        <v>4</v>
      </c>
      <c r="CL95" s="119" t="s">
        <v>1</v>
      </c>
      <c r="CM95" s="119" t="s">
        <v>75</v>
      </c>
    </row>
    <row r="96" s="7" customFormat="1" ht="24.75" customHeight="1">
      <c r="A96" s="108" t="s">
        <v>79</v>
      </c>
      <c r="B96" s="109"/>
      <c r="C96" s="110"/>
      <c r="D96" s="111" t="s">
        <v>85</v>
      </c>
      <c r="E96" s="111"/>
      <c r="F96" s="111"/>
      <c r="G96" s="111"/>
      <c r="H96" s="111"/>
      <c r="I96" s="112"/>
      <c r="J96" s="111" t="s">
        <v>86</v>
      </c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113">
        <f>'550-3 - Strechy zo železo...'!J32</f>
        <v>0</v>
      </c>
      <c r="AH96" s="112"/>
      <c r="AI96" s="112"/>
      <c r="AJ96" s="112"/>
      <c r="AK96" s="112"/>
      <c r="AL96" s="112"/>
      <c r="AM96" s="112"/>
      <c r="AN96" s="113">
        <f>SUM(AG96,AT96)</f>
        <v>0</v>
      </c>
      <c r="AO96" s="112"/>
      <c r="AP96" s="112"/>
      <c r="AQ96" s="114" t="s">
        <v>82</v>
      </c>
      <c r="AR96" s="109"/>
      <c r="AS96" s="115">
        <v>0</v>
      </c>
      <c r="AT96" s="116">
        <f>ROUND(SUM(AV96:AW96),2)</f>
        <v>0</v>
      </c>
      <c r="AU96" s="117">
        <f>'550-3 - Strechy zo železo...'!P131</f>
        <v>0</v>
      </c>
      <c r="AV96" s="116">
        <f>'550-3 - Strechy zo železo...'!J35</f>
        <v>0</v>
      </c>
      <c r="AW96" s="116">
        <f>'550-3 - Strechy zo železo...'!J36</f>
        <v>0</v>
      </c>
      <c r="AX96" s="116">
        <f>'550-3 - Strechy zo železo...'!J37</f>
        <v>0</v>
      </c>
      <c r="AY96" s="116">
        <f>'550-3 - Strechy zo železo...'!J38</f>
        <v>0</v>
      </c>
      <c r="AZ96" s="116">
        <f>'550-3 - Strechy zo železo...'!F35</f>
        <v>0</v>
      </c>
      <c r="BA96" s="116">
        <f>'550-3 - Strechy zo železo...'!F36</f>
        <v>0</v>
      </c>
      <c r="BB96" s="116">
        <f>'550-3 - Strechy zo železo...'!F37</f>
        <v>0</v>
      </c>
      <c r="BC96" s="116">
        <f>'550-3 - Strechy zo železo...'!F38</f>
        <v>0</v>
      </c>
      <c r="BD96" s="118">
        <f>'550-3 - Strechy zo železo...'!F39</f>
        <v>0</v>
      </c>
      <c r="BE96" s="7"/>
      <c r="BT96" s="119" t="s">
        <v>83</v>
      </c>
      <c r="BV96" s="119" t="s">
        <v>77</v>
      </c>
      <c r="BW96" s="119" t="s">
        <v>87</v>
      </c>
      <c r="BX96" s="119" t="s">
        <v>4</v>
      </c>
      <c r="CL96" s="119" t="s">
        <v>1</v>
      </c>
      <c r="CM96" s="119" t="s">
        <v>75</v>
      </c>
    </row>
    <row r="97" s="7" customFormat="1" ht="37.5" customHeight="1">
      <c r="A97" s="108" t="s">
        <v>79</v>
      </c>
      <c r="B97" s="109"/>
      <c r="C97" s="110"/>
      <c r="D97" s="111" t="s">
        <v>88</v>
      </c>
      <c r="E97" s="111"/>
      <c r="F97" s="111"/>
      <c r="G97" s="111"/>
      <c r="H97" s="111"/>
      <c r="I97" s="112"/>
      <c r="J97" s="111" t="s">
        <v>89</v>
      </c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  <c r="AB97" s="111"/>
      <c r="AC97" s="111"/>
      <c r="AD97" s="111"/>
      <c r="AE97" s="111"/>
      <c r="AF97" s="111"/>
      <c r="AG97" s="113">
        <f>'550-4 - Strechy  žb monol...'!J32</f>
        <v>0</v>
      </c>
      <c r="AH97" s="112"/>
      <c r="AI97" s="112"/>
      <c r="AJ97" s="112"/>
      <c r="AK97" s="112"/>
      <c r="AL97" s="112"/>
      <c r="AM97" s="112"/>
      <c r="AN97" s="113">
        <f>SUM(AG97,AT97)</f>
        <v>0</v>
      </c>
      <c r="AO97" s="112"/>
      <c r="AP97" s="112"/>
      <c r="AQ97" s="114" t="s">
        <v>82</v>
      </c>
      <c r="AR97" s="109"/>
      <c r="AS97" s="115">
        <v>0</v>
      </c>
      <c r="AT97" s="116">
        <f>ROUND(SUM(AV97:AW97),2)</f>
        <v>0</v>
      </c>
      <c r="AU97" s="117">
        <f>'550-4 - Strechy  žb monol...'!P131</f>
        <v>0</v>
      </c>
      <c r="AV97" s="116">
        <f>'550-4 - Strechy  žb monol...'!J35</f>
        <v>0</v>
      </c>
      <c r="AW97" s="116">
        <f>'550-4 - Strechy  žb monol...'!J36</f>
        <v>0</v>
      </c>
      <c r="AX97" s="116">
        <f>'550-4 - Strechy  žb monol...'!J37</f>
        <v>0</v>
      </c>
      <c r="AY97" s="116">
        <f>'550-4 - Strechy  žb monol...'!J38</f>
        <v>0</v>
      </c>
      <c r="AZ97" s="116">
        <f>'550-4 - Strechy  žb monol...'!F35</f>
        <v>0</v>
      </c>
      <c r="BA97" s="116">
        <f>'550-4 - Strechy  žb monol...'!F36</f>
        <v>0</v>
      </c>
      <c r="BB97" s="116">
        <f>'550-4 - Strechy  žb monol...'!F37</f>
        <v>0</v>
      </c>
      <c r="BC97" s="116">
        <f>'550-4 - Strechy  žb monol...'!F38</f>
        <v>0</v>
      </c>
      <c r="BD97" s="118">
        <f>'550-4 - Strechy  žb monol...'!F39</f>
        <v>0</v>
      </c>
      <c r="BE97" s="7"/>
      <c r="BT97" s="119" t="s">
        <v>83</v>
      </c>
      <c r="BV97" s="119" t="s">
        <v>77</v>
      </c>
      <c r="BW97" s="119" t="s">
        <v>90</v>
      </c>
      <c r="BX97" s="119" t="s">
        <v>4</v>
      </c>
      <c r="CL97" s="119" t="s">
        <v>1</v>
      </c>
      <c r="CM97" s="119" t="s">
        <v>75</v>
      </c>
    </row>
    <row r="98" s="7" customFormat="1" ht="16.5" customHeight="1">
      <c r="A98" s="108" t="s">
        <v>79</v>
      </c>
      <c r="B98" s="109"/>
      <c r="C98" s="110"/>
      <c r="D98" s="111" t="s">
        <v>91</v>
      </c>
      <c r="E98" s="111"/>
      <c r="F98" s="111"/>
      <c r="G98" s="111"/>
      <c r="H98" s="111"/>
      <c r="I98" s="112"/>
      <c r="J98" s="111" t="s">
        <v>92</v>
      </c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  <c r="AB98" s="111"/>
      <c r="AC98" s="111"/>
      <c r="AD98" s="111"/>
      <c r="AE98" s="111"/>
      <c r="AF98" s="111"/>
      <c r="AG98" s="113">
        <f>'550-5 - Rekapitulácia pro...'!J32</f>
        <v>0</v>
      </c>
      <c r="AH98" s="112"/>
      <c r="AI98" s="112"/>
      <c r="AJ98" s="112"/>
      <c r="AK98" s="112"/>
      <c r="AL98" s="112"/>
      <c r="AM98" s="112"/>
      <c r="AN98" s="113">
        <f>SUM(AG98,AT98)</f>
        <v>0</v>
      </c>
      <c r="AO98" s="112"/>
      <c r="AP98" s="112"/>
      <c r="AQ98" s="114" t="s">
        <v>82</v>
      </c>
      <c r="AR98" s="109"/>
      <c r="AS98" s="115">
        <v>0</v>
      </c>
      <c r="AT98" s="116">
        <f>ROUND(SUM(AV98:AW98),2)</f>
        <v>0</v>
      </c>
      <c r="AU98" s="117">
        <f>'550-5 - Rekapitulácia pro...'!P131</f>
        <v>0</v>
      </c>
      <c r="AV98" s="116">
        <f>'550-5 - Rekapitulácia pro...'!J35</f>
        <v>0</v>
      </c>
      <c r="AW98" s="116">
        <f>'550-5 - Rekapitulácia pro...'!J36</f>
        <v>0</v>
      </c>
      <c r="AX98" s="116">
        <f>'550-5 - Rekapitulácia pro...'!J37</f>
        <v>0</v>
      </c>
      <c r="AY98" s="116">
        <f>'550-5 - Rekapitulácia pro...'!J38</f>
        <v>0</v>
      </c>
      <c r="AZ98" s="116">
        <f>'550-5 - Rekapitulácia pro...'!F35</f>
        <v>0</v>
      </c>
      <c r="BA98" s="116">
        <f>'550-5 - Rekapitulácia pro...'!F36</f>
        <v>0</v>
      </c>
      <c r="BB98" s="116">
        <f>'550-5 - Rekapitulácia pro...'!F37</f>
        <v>0</v>
      </c>
      <c r="BC98" s="116">
        <f>'550-5 - Rekapitulácia pro...'!F38</f>
        <v>0</v>
      </c>
      <c r="BD98" s="118">
        <f>'550-5 - Rekapitulácia pro...'!F39</f>
        <v>0</v>
      </c>
      <c r="BE98" s="7"/>
      <c r="BT98" s="119" t="s">
        <v>83</v>
      </c>
      <c r="BV98" s="119" t="s">
        <v>77</v>
      </c>
      <c r="BW98" s="119" t="s">
        <v>93</v>
      </c>
      <c r="BX98" s="119" t="s">
        <v>4</v>
      </c>
      <c r="CL98" s="119" t="s">
        <v>1</v>
      </c>
      <c r="CM98" s="119" t="s">
        <v>75</v>
      </c>
    </row>
    <row r="99" s="7" customFormat="1" ht="16.5" customHeight="1">
      <c r="A99" s="108" t="s">
        <v>79</v>
      </c>
      <c r="B99" s="109"/>
      <c r="C99" s="110"/>
      <c r="D99" s="111" t="s">
        <v>94</v>
      </c>
      <c r="E99" s="111"/>
      <c r="F99" s="111"/>
      <c r="G99" s="111"/>
      <c r="H99" s="111"/>
      <c r="I99" s="112"/>
      <c r="J99" s="111" t="s">
        <v>95</v>
      </c>
      <c r="K99" s="111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  <c r="AB99" s="111"/>
      <c r="AC99" s="111"/>
      <c r="AD99" s="111"/>
      <c r="AE99" s="111"/>
      <c r="AF99" s="111"/>
      <c r="AG99" s="113">
        <f>'550-6 - Nové práce'!J32</f>
        <v>0</v>
      </c>
      <c r="AH99" s="112"/>
      <c r="AI99" s="112"/>
      <c r="AJ99" s="112"/>
      <c r="AK99" s="112"/>
      <c r="AL99" s="112"/>
      <c r="AM99" s="112"/>
      <c r="AN99" s="113">
        <f>SUM(AG99,AT99)</f>
        <v>0</v>
      </c>
      <c r="AO99" s="112"/>
      <c r="AP99" s="112"/>
      <c r="AQ99" s="114" t="s">
        <v>82</v>
      </c>
      <c r="AR99" s="109"/>
      <c r="AS99" s="120">
        <v>0</v>
      </c>
      <c r="AT99" s="121">
        <f>ROUND(SUM(AV99:AW99),2)</f>
        <v>0</v>
      </c>
      <c r="AU99" s="122">
        <f>'550-6 - Nové práce'!P144</f>
        <v>0</v>
      </c>
      <c r="AV99" s="121">
        <f>'550-6 - Nové práce'!J35</f>
        <v>0</v>
      </c>
      <c r="AW99" s="121">
        <f>'550-6 - Nové práce'!J36</f>
        <v>0</v>
      </c>
      <c r="AX99" s="121">
        <f>'550-6 - Nové práce'!J37</f>
        <v>0</v>
      </c>
      <c r="AY99" s="121">
        <f>'550-6 - Nové práce'!J38</f>
        <v>0</v>
      </c>
      <c r="AZ99" s="121">
        <f>'550-6 - Nové práce'!F35</f>
        <v>0</v>
      </c>
      <c r="BA99" s="121">
        <f>'550-6 - Nové práce'!F36</f>
        <v>0</v>
      </c>
      <c r="BB99" s="121">
        <f>'550-6 - Nové práce'!F37</f>
        <v>0</v>
      </c>
      <c r="BC99" s="121">
        <f>'550-6 - Nové práce'!F38</f>
        <v>0</v>
      </c>
      <c r="BD99" s="123">
        <f>'550-6 - Nové práce'!F39</f>
        <v>0</v>
      </c>
      <c r="BE99" s="7"/>
      <c r="BT99" s="119" t="s">
        <v>83</v>
      </c>
      <c r="BV99" s="119" t="s">
        <v>77</v>
      </c>
      <c r="BW99" s="119" t="s">
        <v>96</v>
      </c>
      <c r="BX99" s="119" t="s">
        <v>4</v>
      </c>
      <c r="CL99" s="119" t="s">
        <v>1</v>
      </c>
      <c r="CM99" s="119" t="s">
        <v>75</v>
      </c>
    </row>
    <row r="100" s="2" customFormat="1" ht="30" customHeight="1">
      <c r="A100" s="37"/>
      <c r="B100" s="38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8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="2" customFormat="1" ht="6.96" customHeight="1">
      <c r="A101" s="37"/>
      <c r="B101" s="64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38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</sheetData>
  <mergeCells count="58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550-2 - Strechy z pôrobet...'!C2" display="/"/>
    <hyperlink ref="A96" location="'550-3 - Strechy zo železo...'!C2" display="/"/>
    <hyperlink ref="A97" location="'550-4 - Strechy  žb monol...'!C2" display="/"/>
    <hyperlink ref="A98" location="'550-5 - Rekapitulácia pro...'!C2" display="/"/>
    <hyperlink ref="A99" location="'550-6 - Nové práce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84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="1" customFormat="1" ht="24.96" customHeight="1">
      <c r="B4" s="21"/>
      <c r="D4" s="22" t="s">
        <v>97</v>
      </c>
      <c r="L4" s="21"/>
      <c r="M4" s="124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14</v>
      </c>
      <c r="L6" s="21"/>
    </row>
    <row r="7" s="1" customFormat="1" ht="26.25" customHeight="1">
      <c r="B7" s="21"/>
      <c r="E7" s="125" t="str">
        <f>'Rekapitulácia stavby'!K6</f>
        <v xml:space="preserve">REKONŠTRUKCIA  EXIST  STRECHY  OBJEKTU  KREMATÓRIA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98</v>
      </c>
      <c r="E8" s="37"/>
      <c r="F8" s="37"/>
      <c r="G8" s="37"/>
      <c r="H8" s="37"/>
      <c r="I8" s="37"/>
      <c r="J8" s="37"/>
      <c r="K8" s="37"/>
      <c r="L8" s="5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30" customHeight="1">
      <c r="A9" s="37"/>
      <c r="B9" s="38"/>
      <c r="C9" s="37"/>
      <c r="D9" s="37"/>
      <c r="E9" s="71" t="s">
        <v>99</v>
      </c>
      <c r="F9" s="37"/>
      <c r="G9" s="37"/>
      <c r="H9" s="37"/>
      <c r="I9" s="37"/>
      <c r="J9" s="37"/>
      <c r="K9" s="37"/>
      <c r="L9" s="5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16</v>
      </c>
      <c r="E11" s="37"/>
      <c r="F11" s="26" t="s">
        <v>1</v>
      </c>
      <c r="G11" s="37"/>
      <c r="H11" s="37"/>
      <c r="I11" s="31" t="s">
        <v>17</v>
      </c>
      <c r="J11" s="26" t="s">
        <v>1</v>
      </c>
      <c r="K11" s="37"/>
      <c r="L11" s="5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18</v>
      </c>
      <c r="E12" s="37"/>
      <c r="F12" s="26" t="s">
        <v>19</v>
      </c>
      <c r="G12" s="37"/>
      <c r="H12" s="37"/>
      <c r="I12" s="31" t="s">
        <v>20</v>
      </c>
      <c r="J12" s="73" t="str">
        <f>'Rekapitulácia stavby'!AN8</f>
        <v>8.7.2022</v>
      </c>
      <c r="K12" s="37"/>
      <c r="L12" s="5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22</v>
      </c>
      <c r="E14" s="37"/>
      <c r="F14" s="37"/>
      <c r="G14" s="37"/>
      <c r="H14" s="37"/>
      <c r="I14" s="31" t="s">
        <v>23</v>
      </c>
      <c r="J14" s="26" t="s">
        <v>1</v>
      </c>
      <c r="K14" s="37"/>
      <c r="L14" s="5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100</v>
      </c>
      <c r="F15" s="37"/>
      <c r="G15" s="37"/>
      <c r="H15" s="37"/>
      <c r="I15" s="31" t="s">
        <v>25</v>
      </c>
      <c r="J15" s="26" t="s">
        <v>1</v>
      </c>
      <c r="K15" s="37"/>
      <c r="L15" s="5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26</v>
      </c>
      <c r="E17" s="37"/>
      <c r="F17" s="37"/>
      <c r="G17" s="37"/>
      <c r="H17" s="37"/>
      <c r="I17" s="31" t="s">
        <v>23</v>
      </c>
      <c r="J17" s="32" t="str">
        <f>'Rekapitulácia stavby'!AN13</f>
        <v>Vyplň údaj</v>
      </c>
      <c r="K17" s="37"/>
      <c r="L17" s="5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25</v>
      </c>
      <c r="J18" s="32" t="str">
        <f>'Rekapitulácia stavby'!AN14</f>
        <v>Vyplň údaj</v>
      </c>
      <c r="K18" s="37"/>
      <c r="L18" s="5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28</v>
      </c>
      <c r="E20" s="37"/>
      <c r="F20" s="37"/>
      <c r="G20" s="37"/>
      <c r="H20" s="37"/>
      <c r="I20" s="31" t="s">
        <v>23</v>
      </c>
      <c r="J20" s="26" t="s">
        <v>1</v>
      </c>
      <c r="K20" s="37"/>
      <c r="L20" s="5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101</v>
      </c>
      <c r="F21" s="37"/>
      <c r="G21" s="37"/>
      <c r="H21" s="37"/>
      <c r="I21" s="31" t="s">
        <v>25</v>
      </c>
      <c r="J21" s="26" t="s">
        <v>1</v>
      </c>
      <c r="K21" s="37"/>
      <c r="L21" s="5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32</v>
      </c>
      <c r="E23" s="37"/>
      <c r="F23" s="37"/>
      <c r="G23" s="37"/>
      <c r="H23" s="37"/>
      <c r="I23" s="31" t="s">
        <v>23</v>
      </c>
      <c r="J23" s="26" t="s">
        <v>1</v>
      </c>
      <c r="K23" s="37"/>
      <c r="L23" s="5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102</v>
      </c>
      <c r="F24" s="37"/>
      <c r="G24" s="37"/>
      <c r="H24" s="37"/>
      <c r="I24" s="31" t="s">
        <v>25</v>
      </c>
      <c r="J24" s="26" t="s">
        <v>1</v>
      </c>
      <c r="K24" s="37"/>
      <c r="L24" s="5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34</v>
      </c>
      <c r="E26" s="37"/>
      <c r="F26" s="37"/>
      <c r="G26" s="37"/>
      <c r="H26" s="37"/>
      <c r="I26" s="37"/>
      <c r="J26" s="37"/>
      <c r="K26" s="37"/>
      <c r="L26" s="5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6"/>
      <c r="B27" s="127"/>
      <c r="C27" s="126"/>
      <c r="D27" s="126"/>
      <c r="E27" s="35" t="s">
        <v>1</v>
      </c>
      <c r="F27" s="35"/>
      <c r="G27" s="35"/>
      <c r="H27" s="35"/>
      <c r="I27" s="126"/>
      <c r="J27" s="126"/>
      <c r="K27" s="126"/>
      <c r="L27" s="128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94"/>
      <c r="E29" s="94"/>
      <c r="F29" s="94"/>
      <c r="G29" s="94"/>
      <c r="H29" s="94"/>
      <c r="I29" s="94"/>
      <c r="J29" s="94"/>
      <c r="K29" s="94"/>
      <c r="L29" s="5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38"/>
      <c r="C30" s="37"/>
      <c r="D30" s="26" t="s">
        <v>103</v>
      </c>
      <c r="E30" s="37"/>
      <c r="F30" s="37"/>
      <c r="G30" s="37"/>
      <c r="H30" s="37"/>
      <c r="I30" s="37"/>
      <c r="J30" s="129">
        <f>J96</f>
        <v>0</v>
      </c>
      <c r="K30" s="37"/>
      <c r="L30" s="5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38"/>
      <c r="C31" s="37"/>
      <c r="D31" s="130" t="s">
        <v>104</v>
      </c>
      <c r="E31" s="37"/>
      <c r="F31" s="37"/>
      <c r="G31" s="37"/>
      <c r="H31" s="37"/>
      <c r="I31" s="37"/>
      <c r="J31" s="129">
        <f>J115</f>
        <v>0</v>
      </c>
      <c r="K31" s="37"/>
      <c r="L31" s="5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1" t="s">
        <v>35</v>
      </c>
      <c r="E32" s="37"/>
      <c r="F32" s="37"/>
      <c r="G32" s="37"/>
      <c r="H32" s="37"/>
      <c r="I32" s="37"/>
      <c r="J32" s="100">
        <f>ROUND(J30 + J31, 2)</f>
        <v>0</v>
      </c>
      <c r="K32" s="37"/>
      <c r="L32" s="5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94"/>
      <c r="E33" s="94"/>
      <c r="F33" s="94"/>
      <c r="G33" s="94"/>
      <c r="H33" s="94"/>
      <c r="I33" s="94"/>
      <c r="J33" s="94"/>
      <c r="K33" s="94"/>
      <c r="L33" s="5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37</v>
      </c>
      <c r="G34" s="37"/>
      <c r="H34" s="37"/>
      <c r="I34" s="42" t="s">
        <v>36</v>
      </c>
      <c r="J34" s="42" t="s">
        <v>38</v>
      </c>
      <c r="K34" s="37"/>
      <c r="L34" s="5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2" t="s">
        <v>39</v>
      </c>
      <c r="E35" s="44" t="s">
        <v>40</v>
      </c>
      <c r="F35" s="133">
        <f>ROUND((SUM(BE115:BE122) + SUM(BE142:BE351)),  2)</f>
        <v>0</v>
      </c>
      <c r="G35" s="134"/>
      <c r="H35" s="134"/>
      <c r="I35" s="135">
        <v>0.20000000000000001</v>
      </c>
      <c r="J35" s="133">
        <f>ROUND(((SUM(BE115:BE122) + SUM(BE142:BE351))*I35),  2)</f>
        <v>0</v>
      </c>
      <c r="K35" s="37"/>
      <c r="L35" s="5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44" t="s">
        <v>41</v>
      </c>
      <c r="F36" s="133">
        <f>ROUND((SUM(BF115:BF122) + SUM(BF142:BF351)),  2)</f>
        <v>0</v>
      </c>
      <c r="G36" s="134"/>
      <c r="H36" s="134"/>
      <c r="I36" s="135">
        <v>0.20000000000000001</v>
      </c>
      <c r="J36" s="133">
        <f>ROUND(((SUM(BF115:BF122) + SUM(BF142:BF351))*I36),  2)</f>
        <v>0</v>
      </c>
      <c r="K36" s="37"/>
      <c r="L36" s="5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36">
        <f>ROUND((SUM(BG115:BG122) + SUM(BG142:BG351)),  2)</f>
        <v>0</v>
      </c>
      <c r="G37" s="37"/>
      <c r="H37" s="37"/>
      <c r="I37" s="137">
        <v>0.20000000000000001</v>
      </c>
      <c r="J37" s="136">
        <f>0</f>
        <v>0</v>
      </c>
      <c r="K37" s="37"/>
      <c r="L37" s="5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43</v>
      </c>
      <c r="F38" s="136">
        <f>ROUND((SUM(BH115:BH122) + SUM(BH142:BH351)),  2)</f>
        <v>0</v>
      </c>
      <c r="G38" s="37"/>
      <c r="H38" s="37"/>
      <c r="I38" s="137">
        <v>0.20000000000000001</v>
      </c>
      <c r="J38" s="136">
        <f>0</f>
        <v>0</v>
      </c>
      <c r="K38" s="37"/>
      <c r="L38" s="5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44" t="s">
        <v>44</v>
      </c>
      <c r="F39" s="133">
        <f>ROUND((SUM(BI115:BI122) + SUM(BI142:BI351)),  2)</f>
        <v>0</v>
      </c>
      <c r="G39" s="134"/>
      <c r="H39" s="134"/>
      <c r="I39" s="135">
        <v>0</v>
      </c>
      <c r="J39" s="133">
        <f>0</f>
        <v>0</v>
      </c>
      <c r="K39" s="37"/>
      <c r="L39" s="5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8"/>
      <c r="D41" s="139" t="s">
        <v>45</v>
      </c>
      <c r="E41" s="85"/>
      <c r="F41" s="85"/>
      <c r="G41" s="140" t="s">
        <v>46</v>
      </c>
      <c r="H41" s="141" t="s">
        <v>47</v>
      </c>
      <c r="I41" s="85"/>
      <c r="J41" s="142">
        <f>SUM(J32:J39)</f>
        <v>0</v>
      </c>
      <c r="K41" s="143"/>
      <c r="L41" s="59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9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9"/>
      <c r="D50" s="60" t="s">
        <v>48</v>
      </c>
      <c r="E50" s="61"/>
      <c r="F50" s="61"/>
      <c r="G50" s="60" t="s">
        <v>49</v>
      </c>
      <c r="H50" s="61"/>
      <c r="I50" s="61"/>
      <c r="J50" s="61"/>
      <c r="K50" s="61"/>
      <c r="L50" s="59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62" t="s">
        <v>50</v>
      </c>
      <c r="E61" s="40"/>
      <c r="F61" s="144" t="s">
        <v>51</v>
      </c>
      <c r="G61" s="62" t="s">
        <v>50</v>
      </c>
      <c r="H61" s="40"/>
      <c r="I61" s="40"/>
      <c r="J61" s="145" t="s">
        <v>51</v>
      </c>
      <c r="K61" s="40"/>
      <c r="L61" s="5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60" t="s">
        <v>52</v>
      </c>
      <c r="E65" s="63"/>
      <c r="F65" s="63"/>
      <c r="G65" s="60" t="s">
        <v>53</v>
      </c>
      <c r="H65" s="63"/>
      <c r="I65" s="63"/>
      <c r="J65" s="63"/>
      <c r="K65" s="63"/>
      <c r="L65" s="5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62" t="s">
        <v>50</v>
      </c>
      <c r="E76" s="40"/>
      <c r="F76" s="144" t="s">
        <v>51</v>
      </c>
      <c r="G76" s="62" t="s">
        <v>50</v>
      </c>
      <c r="H76" s="40"/>
      <c r="I76" s="40"/>
      <c r="J76" s="145" t="s">
        <v>51</v>
      </c>
      <c r="K76" s="40"/>
      <c r="L76" s="5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5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5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105</v>
      </c>
      <c r="D82" s="37"/>
      <c r="E82" s="37"/>
      <c r="F82" s="37"/>
      <c r="G82" s="37"/>
      <c r="H82" s="37"/>
      <c r="I82" s="37"/>
      <c r="J82" s="37"/>
      <c r="K82" s="37"/>
      <c r="L82" s="5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14</v>
      </c>
      <c r="D84" s="37"/>
      <c r="E84" s="37"/>
      <c r="F84" s="37"/>
      <c r="G84" s="37"/>
      <c r="H84" s="37"/>
      <c r="I84" s="37"/>
      <c r="J84" s="37"/>
      <c r="K84" s="37"/>
      <c r="L84" s="5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5" t="str">
        <f>E7</f>
        <v xml:space="preserve">REKONŠTRUKCIA  EXIST  STRECHY  OBJEKTU  KREMATÓRIA</v>
      </c>
      <c r="F85" s="31"/>
      <c r="G85" s="31"/>
      <c r="H85" s="31"/>
      <c r="I85" s="37"/>
      <c r="J85" s="37"/>
      <c r="K85" s="37"/>
      <c r="L85" s="5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98</v>
      </c>
      <c r="D86" s="37"/>
      <c r="E86" s="37"/>
      <c r="F86" s="37"/>
      <c r="G86" s="37"/>
      <c r="H86" s="37"/>
      <c r="I86" s="37"/>
      <c r="J86" s="37"/>
      <c r="K86" s="37"/>
      <c r="L86" s="5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30" customHeight="1">
      <c r="A87" s="37"/>
      <c r="B87" s="38"/>
      <c r="C87" s="37"/>
      <c r="D87" s="37"/>
      <c r="E87" s="71" t="str">
        <f>E9</f>
        <v xml:space="preserve">550/2 - Strechy z pôrobetonových strop. panelov ozn. A ,  na +4,30  a  +10,05</v>
      </c>
      <c r="F87" s="37"/>
      <c r="G87" s="37"/>
      <c r="H87" s="37"/>
      <c r="I87" s="37"/>
      <c r="J87" s="37"/>
      <c r="K87" s="37"/>
      <c r="L87" s="5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18</v>
      </c>
      <c r="D89" s="37"/>
      <c r="E89" s="37"/>
      <c r="F89" s="26" t="str">
        <f>F12</f>
        <v>Zelený Dvor 1 , KE</v>
      </c>
      <c r="G89" s="37"/>
      <c r="H89" s="37"/>
      <c r="I89" s="31" t="s">
        <v>20</v>
      </c>
      <c r="J89" s="73" t="str">
        <f>IF(J12="","",J12)</f>
        <v>8.7.2022</v>
      </c>
      <c r="K89" s="37"/>
      <c r="L89" s="5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05" customHeight="1">
      <c r="A91" s="37"/>
      <c r="B91" s="38"/>
      <c r="C91" s="31" t="s">
        <v>22</v>
      </c>
      <c r="D91" s="37"/>
      <c r="E91" s="37"/>
      <c r="F91" s="26" t="str">
        <f>E15</f>
        <v xml:space="preserve">SMsZ v Košiciach , Rastislavova 79 </v>
      </c>
      <c r="G91" s="37"/>
      <c r="H91" s="37"/>
      <c r="I91" s="31" t="s">
        <v>28</v>
      </c>
      <c r="J91" s="35" t="str">
        <f>E21</f>
        <v xml:space="preserve">ARCHEM  s.r.o. Košice, Kpt. Nálepku 15 , KE</v>
      </c>
      <c r="K91" s="37"/>
      <c r="L91" s="5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26</v>
      </c>
      <c r="D92" s="37"/>
      <c r="E92" s="37"/>
      <c r="F92" s="26" t="str">
        <f>IF(E18="","",E18)</f>
        <v>Vyplň údaj</v>
      </c>
      <c r="G92" s="37"/>
      <c r="H92" s="37"/>
      <c r="I92" s="31" t="s">
        <v>32</v>
      </c>
      <c r="J92" s="35" t="str">
        <f>E24</f>
        <v xml:space="preserve">Semancová  M.</v>
      </c>
      <c r="K92" s="37"/>
      <c r="L92" s="5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46" t="s">
        <v>106</v>
      </c>
      <c r="D94" s="138"/>
      <c r="E94" s="138"/>
      <c r="F94" s="138"/>
      <c r="G94" s="138"/>
      <c r="H94" s="138"/>
      <c r="I94" s="138"/>
      <c r="J94" s="147" t="s">
        <v>107</v>
      </c>
      <c r="K94" s="138"/>
      <c r="L94" s="59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9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8" t="s">
        <v>108</v>
      </c>
      <c r="D96" s="37"/>
      <c r="E96" s="37"/>
      <c r="F96" s="37"/>
      <c r="G96" s="37"/>
      <c r="H96" s="37"/>
      <c r="I96" s="37"/>
      <c r="J96" s="100">
        <f>J142</f>
        <v>0</v>
      </c>
      <c r="K96" s="37"/>
      <c r="L96" s="59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109</v>
      </c>
    </row>
    <row r="97" s="9" customFormat="1" ht="24.96" customHeight="1">
      <c r="A97" s="9"/>
      <c r="B97" s="149"/>
      <c r="C97" s="9"/>
      <c r="D97" s="150" t="s">
        <v>110</v>
      </c>
      <c r="E97" s="151"/>
      <c r="F97" s="151"/>
      <c r="G97" s="151"/>
      <c r="H97" s="151"/>
      <c r="I97" s="151"/>
      <c r="J97" s="152">
        <f>J143</f>
        <v>0</v>
      </c>
      <c r="K97" s="9"/>
      <c r="L97" s="14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3"/>
      <c r="C98" s="10"/>
      <c r="D98" s="154" t="s">
        <v>111</v>
      </c>
      <c r="E98" s="155"/>
      <c r="F98" s="155"/>
      <c r="G98" s="155"/>
      <c r="H98" s="155"/>
      <c r="I98" s="155"/>
      <c r="J98" s="156">
        <f>J144</f>
        <v>0</v>
      </c>
      <c r="K98" s="10"/>
      <c r="L98" s="15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3"/>
      <c r="C99" s="10"/>
      <c r="D99" s="154" t="s">
        <v>112</v>
      </c>
      <c r="E99" s="155"/>
      <c r="F99" s="155"/>
      <c r="G99" s="155"/>
      <c r="H99" s="155"/>
      <c r="I99" s="155"/>
      <c r="J99" s="156">
        <f>J174</f>
        <v>0</v>
      </c>
      <c r="K99" s="10"/>
      <c r="L99" s="15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3"/>
      <c r="C100" s="10"/>
      <c r="D100" s="154" t="s">
        <v>113</v>
      </c>
      <c r="E100" s="155"/>
      <c r="F100" s="155"/>
      <c r="G100" s="155"/>
      <c r="H100" s="155"/>
      <c r="I100" s="155"/>
      <c r="J100" s="156">
        <f>J191</f>
        <v>0</v>
      </c>
      <c r="K100" s="10"/>
      <c r="L100" s="15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3"/>
      <c r="C101" s="10"/>
      <c r="D101" s="154" t="s">
        <v>114</v>
      </c>
      <c r="E101" s="155"/>
      <c r="F101" s="155"/>
      <c r="G101" s="155"/>
      <c r="H101" s="155"/>
      <c r="I101" s="155"/>
      <c r="J101" s="156">
        <f>J195</f>
        <v>0</v>
      </c>
      <c r="K101" s="10"/>
      <c r="L101" s="15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3"/>
      <c r="C102" s="10"/>
      <c r="D102" s="154" t="s">
        <v>115</v>
      </c>
      <c r="E102" s="155"/>
      <c r="F102" s="155"/>
      <c r="G102" s="155"/>
      <c r="H102" s="155"/>
      <c r="I102" s="155"/>
      <c r="J102" s="156">
        <f>J203</f>
        <v>0</v>
      </c>
      <c r="K102" s="10"/>
      <c r="L102" s="15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3"/>
      <c r="C103" s="10"/>
      <c r="D103" s="154" t="s">
        <v>116</v>
      </c>
      <c r="E103" s="155"/>
      <c r="F103" s="155"/>
      <c r="G103" s="155"/>
      <c r="H103" s="155"/>
      <c r="I103" s="155"/>
      <c r="J103" s="156">
        <f>J267</f>
        <v>0</v>
      </c>
      <c r="K103" s="10"/>
      <c r="L103" s="15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49"/>
      <c r="C104" s="9"/>
      <c r="D104" s="150" t="s">
        <v>117</v>
      </c>
      <c r="E104" s="151"/>
      <c r="F104" s="151"/>
      <c r="G104" s="151"/>
      <c r="H104" s="151"/>
      <c r="I104" s="151"/>
      <c r="J104" s="152">
        <f>J269</f>
        <v>0</v>
      </c>
      <c r="K104" s="9"/>
      <c r="L104" s="14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53"/>
      <c r="C105" s="10"/>
      <c r="D105" s="154" t="s">
        <v>118</v>
      </c>
      <c r="E105" s="155"/>
      <c r="F105" s="155"/>
      <c r="G105" s="155"/>
      <c r="H105" s="155"/>
      <c r="I105" s="155"/>
      <c r="J105" s="156">
        <f>J270</f>
        <v>0</v>
      </c>
      <c r="K105" s="10"/>
      <c r="L105" s="15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3"/>
      <c r="C106" s="10"/>
      <c r="D106" s="154" t="s">
        <v>119</v>
      </c>
      <c r="E106" s="155"/>
      <c r="F106" s="155"/>
      <c r="G106" s="155"/>
      <c r="H106" s="155"/>
      <c r="I106" s="155"/>
      <c r="J106" s="156">
        <f>J278</f>
        <v>0</v>
      </c>
      <c r="K106" s="10"/>
      <c r="L106" s="15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3"/>
      <c r="C107" s="10"/>
      <c r="D107" s="154" t="s">
        <v>120</v>
      </c>
      <c r="E107" s="155"/>
      <c r="F107" s="155"/>
      <c r="G107" s="155"/>
      <c r="H107" s="155"/>
      <c r="I107" s="155"/>
      <c r="J107" s="156">
        <f>J288</f>
        <v>0</v>
      </c>
      <c r="K107" s="10"/>
      <c r="L107" s="15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3"/>
      <c r="C108" s="10"/>
      <c r="D108" s="154" t="s">
        <v>121</v>
      </c>
      <c r="E108" s="155"/>
      <c r="F108" s="155"/>
      <c r="G108" s="155"/>
      <c r="H108" s="155"/>
      <c r="I108" s="155"/>
      <c r="J108" s="156">
        <f>J294</f>
        <v>0</v>
      </c>
      <c r="K108" s="10"/>
      <c r="L108" s="15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53"/>
      <c r="C109" s="10"/>
      <c r="D109" s="154" t="s">
        <v>122</v>
      </c>
      <c r="E109" s="155"/>
      <c r="F109" s="155"/>
      <c r="G109" s="155"/>
      <c r="H109" s="155"/>
      <c r="I109" s="155"/>
      <c r="J109" s="156">
        <f>J296</f>
        <v>0</v>
      </c>
      <c r="K109" s="10"/>
      <c r="L109" s="15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53"/>
      <c r="C110" s="10"/>
      <c r="D110" s="154" t="s">
        <v>123</v>
      </c>
      <c r="E110" s="155"/>
      <c r="F110" s="155"/>
      <c r="G110" s="155"/>
      <c r="H110" s="155"/>
      <c r="I110" s="155"/>
      <c r="J110" s="156">
        <f>J335</f>
        <v>0</v>
      </c>
      <c r="K110" s="10"/>
      <c r="L110" s="15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4.96" customHeight="1">
      <c r="A111" s="9"/>
      <c r="B111" s="149"/>
      <c r="C111" s="9"/>
      <c r="D111" s="150" t="s">
        <v>124</v>
      </c>
      <c r="E111" s="151"/>
      <c r="F111" s="151"/>
      <c r="G111" s="151"/>
      <c r="H111" s="151"/>
      <c r="I111" s="151"/>
      <c r="J111" s="152">
        <f>J342</f>
        <v>0</v>
      </c>
      <c r="K111" s="9"/>
      <c r="L111" s="14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10" customFormat="1" ht="19.92" customHeight="1">
      <c r="A112" s="10"/>
      <c r="B112" s="153"/>
      <c r="C112" s="10"/>
      <c r="D112" s="154" t="s">
        <v>125</v>
      </c>
      <c r="E112" s="155"/>
      <c r="F112" s="155"/>
      <c r="G112" s="155"/>
      <c r="H112" s="155"/>
      <c r="I112" s="155"/>
      <c r="J112" s="156">
        <f>J343</f>
        <v>0</v>
      </c>
      <c r="K112" s="10"/>
      <c r="L112" s="153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2" customFormat="1" ht="21.84" customHeight="1">
      <c r="A113" s="37"/>
      <c r="B113" s="38"/>
      <c r="C113" s="37"/>
      <c r="D113" s="37"/>
      <c r="E113" s="37"/>
      <c r="F113" s="37"/>
      <c r="G113" s="37"/>
      <c r="H113" s="37"/>
      <c r="I113" s="37"/>
      <c r="J113" s="37"/>
      <c r="K113" s="37"/>
      <c r="L113" s="59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7"/>
      <c r="D114" s="37"/>
      <c r="E114" s="37"/>
      <c r="F114" s="37"/>
      <c r="G114" s="37"/>
      <c r="H114" s="37"/>
      <c r="I114" s="37"/>
      <c r="J114" s="37"/>
      <c r="K114" s="37"/>
      <c r="L114" s="59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29.28" customHeight="1">
      <c r="A115" s="37"/>
      <c r="B115" s="38"/>
      <c r="C115" s="148" t="s">
        <v>126</v>
      </c>
      <c r="D115" s="37"/>
      <c r="E115" s="37"/>
      <c r="F115" s="37"/>
      <c r="G115" s="37"/>
      <c r="H115" s="37"/>
      <c r="I115" s="37"/>
      <c r="J115" s="157">
        <f>ROUND(J116 + J117 + J118 + J119 + J120 + J121,2)</f>
        <v>0</v>
      </c>
      <c r="K115" s="37"/>
      <c r="L115" s="59"/>
      <c r="N115" s="158" t="s">
        <v>39</v>
      </c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8" customHeight="1">
      <c r="A116" s="37"/>
      <c r="B116" s="159"/>
      <c r="C116" s="160"/>
      <c r="D116" s="161" t="s">
        <v>127</v>
      </c>
      <c r="E116" s="162"/>
      <c r="F116" s="162"/>
      <c r="G116" s="160"/>
      <c r="H116" s="160"/>
      <c r="I116" s="160"/>
      <c r="J116" s="163">
        <v>0</v>
      </c>
      <c r="K116" s="160"/>
      <c r="L116" s="164"/>
      <c r="M116" s="165"/>
      <c r="N116" s="166" t="s">
        <v>41</v>
      </c>
      <c r="O116" s="165"/>
      <c r="P116" s="165"/>
      <c r="Q116" s="165"/>
      <c r="R116" s="165"/>
      <c r="S116" s="160"/>
      <c r="T116" s="160"/>
      <c r="U116" s="160"/>
      <c r="V116" s="160"/>
      <c r="W116" s="160"/>
      <c r="X116" s="160"/>
      <c r="Y116" s="160"/>
      <c r="Z116" s="160"/>
      <c r="AA116" s="160"/>
      <c r="AB116" s="160"/>
      <c r="AC116" s="160"/>
      <c r="AD116" s="160"/>
      <c r="AE116" s="160"/>
      <c r="AF116" s="165"/>
      <c r="AG116" s="165"/>
      <c r="AH116" s="165"/>
      <c r="AI116" s="165"/>
      <c r="AJ116" s="165"/>
      <c r="AK116" s="165"/>
      <c r="AL116" s="165"/>
      <c r="AM116" s="165"/>
      <c r="AN116" s="165"/>
      <c r="AO116" s="165"/>
      <c r="AP116" s="165"/>
      <c r="AQ116" s="165"/>
      <c r="AR116" s="165"/>
      <c r="AS116" s="165"/>
      <c r="AT116" s="165"/>
      <c r="AU116" s="165"/>
      <c r="AV116" s="165"/>
      <c r="AW116" s="165"/>
      <c r="AX116" s="165"/>
      <c r="AY116" s="167" t="s">
        <v>128</v>
      </c>
      <c r="AZ116" s="165"/>
      <c r="BA116" s="165"/>
      <c r="BB116" s="165"/>
      <c r="BC116" s="165"/>
      <c r="BD116" s="165"/>
      <c r="BE116" s="168">
        <f>IF(N116="základná",J116,0)</f>
        <v>0</v>
      </c>
      <c r="BF116" s="168">
        <f>IF(N116="znížená",J116,0)</f>
        <v>0</v>
      </c>
      <c r="BG116" s="168">
        <f>IF(N116="zákl. prenesená",J116,0)</f>
        <v>0</v>
      </c>
      <c r="BH116" s="168">
        <f>IF(N116="zníž. prenesená",J116,0)</f>
        <v>0</v>
      </c>
      <c r="BI116" s="168">
        <f>IF(N116="nulová",J116,0)</f>
        <v>0</v>
      </c>
      <c r="BJ116" s="167" t="s">
        <v>129</v>
      </c>
      <c r="BK116" s="165"/>
      <c r="BL116" s="165"/>
      <c r="BM116" s="165"/>
    </row>
    <row r="117" s="2" customFormat="1" ht="18" customHeight="1">
      <c r="A117" s="37"/>
      <c r="B117" s="159"/>
      <c r="C117" s="160"/>
      <c r="D117" s="161" t="s">
        <v>130</v>
      </c>
      <c r="E117" s="162"/>
      <c r="F117" s="162"/>
      <c r="G117" s="160"/>
      <c r="H117" s="160"/>
      <c r="I117" s="160"/>
      <c r="J117" s="163">
        <v>0</v>
      </c>
      <c r="K117" s="160"/>
      <c r="L117" s="164"/>
      <c r="M117" s="165"/>
      <c r="N117" s="166" t="s">
        <v>41</v>
      </c>
      <c r="O117" s="165"/>
      <c r="P117" s="165"/>
      <c r="Q117" s="165"/>
      <c r="R117" s="165"/>
      <c r="S117" s="160"/>
      <c r="T117" s="160"/>
      <c r="U117" s="160"/>
      <c r="V117" s="160"/>
      <c r="W117" s="160"/>
      <c r="X117" s="160"/>
      <c r="Y117" s="160"/>
      <c r="Z117" s="160"/>
      <c r="AA117" s="160"/>
      <c r="AB117" s="160"/>
      <c r="AC117" s="160"/>
      <c r="AD117" s="160"/>
      <c r="AE117" s="160"/>
      <c r="AF117" s="165"/>
      <c r="AG117" s="165"/>
      <c r="AH117" s="165"/>
      <c r="AI117" s="165"/>
      <c r="AJ117" s="165"/>
      <c r="AK117" s="165"/>
      <c r="AL117" s="165"/>
      <c r="AM117" s="165"/>
      <c r="AN117" s="165"/>
      <c r="AO117" s="165"/>
      <c r="AP117" s="165"/>
      <c r="AQ117" s="165"/>
      <c r="AR117" s="165"/>
      <c r="AS117" s="165"/>
      <c r="AT117" s="165"/>
      <c r="AU117" s="165"/>
      <c r="AV117" s="165"/>
      <c r="AW117" s="165"/>
      <c r="AX117" s="165"/>
      <c r="AY117" s="167" t="s">
        <v>128</v>
      </c>
      <c r="AZ117" s="165"/>
      <c r="BA117" s="165"/>
      <c r="BB117" s="165"/>
      <c r="BC117" s="165"/>
      <c r="BD117" s="165"/>
      <c r="BE117" s="168">
        <f>IF(N117="základná",J117,0)</f>
        <v>0</v>
      </c>
      <c r="BF117" s="168">
        <f>IF(N117="znížená",J117,0)</f>
        <v>0</v>
      </c>
      <c r="BG117" s="168">
        <f>IF(N117="zákl. prenesená",J117,0)</f>
        <v>0</v>
      </c>
      <c r="BH117" s="168">
        <f>IF(N117="zníž. prenesená",J117,0)</f>
        <v>0</v>
      </c>
      <c r="BI117" s="168">
        <f>IF(N117="nulová",J117,0)</f>
        <v>0</v>
      </c>
      <c r="BJ117" s="167" t="s">
        <v>129</v>
      </c>
      <c r="BK117" s="165"/>
      <c r="BL117" s="165"/>
      <c r="BM117" s="165"/>
    </row>
    <row r="118" s="2" customFormat="1" ht="18" customHeight="1">
      <c r="A118" s="37"/>
      <c r="B118" s="159"/>
      <c r="C118" s="160"/>
      <c r="D118" s="161" t="s">
        <v>131</v>
      </c>
      <c r="E118" s="162"/>
      <c r="F118" s="162"/>
      <c r="G118" s="160"/>
      <c r="H118" s="160"/>
      <c r="I118" s="160"/>
      <c r="J118" s="163">
        <v>0</v>
      </c>
      <c r="K118" s="160"/>
      <c r="L118" s="164"/>
      <c r="M118" s="165"/>
      <c r="N118" s="166" t="s">
        <v>41</v>
      </c>
      <c r="O118" s="165"/>
      <c r="P118" s="165"/>
      <c r="Q118" s="165"/>
      <c r="R118" s="165"/>
      <c r="S118" s="160"/>
      <c r="T118" s="160"/>
      <c r="U118" s="160"/>
      <c r="V118" s="160"/>
      <c r="W118" s="160"/>
      <c r="X118" s="160"/>
      <c r="Y118" s="160"/>
      <c r="Z118" s="160"/>
      <c r="AA118" s="160"/>
      <c r="AB118" s="160"/>
      <c r="AC118" s="160"/>
      <c r="AD118" s="160"/>
      <c r="AE118" s="160"/>
      <c r="AF118" s="165"/>
      <c r="AG118" s="165"/>
      <c r="AH118" s="165"/>
      <c r="AI118" s="165"/>
      <c r="AJ118" s="165"/>
      <c r="AK118" s="165"/>
      <c r="AL118" s="165"/>
      <c r="AM118" s="165"/>
      <c r="AN118" s="165"/>
      <c r="AO118" s="165"/>
      <c r="AP118" s="165"/>
      <c r="AQ118" s="165"/>
      <c r="AR118" s="165"/>
      <c r="AS118" s="165"/>
      <c r="AT118" s="165"/>
      <c r="AU118" s="165"/>
      <c r="AV118" s="165"/>
      <c r="AW118" s="165"/>
      <c r="AX118" s="165"/>
      <c r="AY118" s="167" t="s">
        <v>128</v>
      </c>
      <c r="AZ118" s="165"/>
      <c r="BA118" s="165"/>
      <c r="BB118" s="165"/>
      <c r="BC118" s="165"/>
      <c r="BD118" s="165"/>
      <c r="BE118" s="168">
        <f>IF(N118="základná",J118,0)</f>
        <v>0</v>
      </c>
      <c r="BF118" s="168">
        <f>IF(N118="znížená",J118,0)</f>
        <v>0</v>
      </c>
      <c r="BG118" s="168">
        <f>IF(N118="zákl. prenesená",J118,0)</f>
        <v>0</v>
      </c>
      <c r="BH118" s="168">
        <f>IF(N118="zníž. prenesená",J118,0)</f>
        <v>0</v>
      </c>
      <c r="BI118" s="168">
        <f>IF(N118="nulová",J118,0)</f>
        <v>0</v>
      </c>
      <c r="BJ118" s="167" t="s">
        <v>129</v>
      </c>
      <c r="BK118" s="165"/>
      <c r="BL118" s="165"/>
      <c r="BM118" s="165"/>
    </row>
    <row r="119" s="2" customFormat="1" ht="18" customHeight="1">
      <c r="A119" s="37"/>
      <c r="B119" s="159"/>
      <c r="C119" s="160"/>
      <c r="D119" s="161" t="s">
        <v>132</v>
      </c>
      <c r="E119" s="162"/>
      <c r="F119" s="162"/>
      <c r="G119" s="160"/>
      <c r="H119" s="160"/>
      <c r="I119" s="160"/>
      <c r="J119" s="163">
        <v>0</v>
      </c>
      <c r="K119" s="160"/>
      <c r="L119" s="164"/>
      <c r="M119" s="165"/>
      <c r="N119" s="166" t="s">
        <v>41</v>
      </c>
      <c r="O119" s="165"/>
      <c r="P119" s="165"/>
      <c r="Q119" s="165"/>
      <c r="R119" s="165"/>
      <c r="S119" s="160"/>
      <c r="T119" s="160"/>
      <c r="U119" s="160"/>
      <c r="V119" s="160"/>
      <c r="W119" s="160"/>
      <c r="X119" s="160"/>
      <c r="Y119" s="160"/>
      <c r="Z119" s="160"/>
      <c r="AA119" s="160"/>
      <c r="AB119" s="160"/>
      <c r="AC119" s="160"/>
      <c r="AD119" s="160"/>
      <c r="AE119" s="160"/>
      <c r="AF119" s="165"/>
      <c r="AG119" s="165"/>
      <c r="AH119" s="165"/>
      <c r="AI119" s="165"/>
      <c r="AJ119" s="165"/>
      <c r="AK119" s="165"/>
      <c r="AL119" s="165"/>
      <c r="AM119" s="165"/>
      <c r="AN119" s="165"/>
      <c r="AO119" s="165"/>
      <c r="AP119" s="165"/>
      <c r="AQ119" s="165"/>
      <c r="AR119" s="165"/>
      <c r="AS119" s="165"/>
      <c r="AT119" s="165"/>
      <c r="AU119" s="165"/>
      <c r="AV119" s="165"/>
      <c r="AW119" s="165"/>
      <c r="AX119" s="165"/>
      <c r="AY119" s="167" t="s">
        <v>128</v>
      </c>
      <c r="AZ119" s="165"/>
      <c r="BA119" s="165"/>
      <c r="BB119" s="165"/>
      <c r="BC119" s="165"/>
      <c r="BD119" s="165"/>
      <c r="BE119" s="168">
        <f>IF(N119="základná",J119,0)</f>
        <v>0</v>
      </c>
      <c r="BF119" s="168">
        <f>IF(N119="znížená",J119,0)</f>
        <v>0</v>
      </c>
      <c r="BG119" s="168">
        <f>IF(N119="zákl. prenesená",J119,0)</f>
        <v>0</v>
      </c>
      <c r="BH119" s="168">
        <f>IF(N119="zníž. prenesená",J119,0)</f>
        <v>0</v>
      </c>
      <c r="BI119" s="168">
        <f>IF(N119="nulová",J119,0)</f>
        <v>0</v>
      </c>
      <c r="BJ119" s="167" t="s">
        <v>129</v>
      </c>
      <c r="BK119" s="165"/>
      <c r="BL119" s="165"/>
      <c r="BM119" s="165"/>
    </row>
    <row r="120" s="2" customFormat="1" ht="18" customHeight="1">
      <c r="A120" s="37"/>
      <c r="B120" s="159"/>
      <c r="C120" s="160"/>
      <c r="D120" s="161" t="s">
        <v>133</v>
      </c>
      <c r="E120" s="162"/>
      <c r="F120" s="162"/>
      <c r="G120" s="160"/>
      <c r="H120" s="160"/>
      <c r="I120" s="160"/>
      <c r="J120" s="163">
        <v>0</v>
      </c>
      <c r="K120" s="160"/>
      <c r="L120" s="164"/>
      <c r="M120" s="165"/>
      <c r="N120" s="166" t="s">
        <v>41</v>
      </c>
      <c r="O120" s="165"/>
      <c r="P120" s="165"/>
      <c r="Q120" s="165"/>
      <c r="R120" s="165"/>
      <c r="S120" s="160"/>
      <c r="T120" s="160"/>
      <c r="U120" s="160"/>
      <c r="V120" s="160"/>
      <c r="W120" s="160"/>
      <c r="X120" s="160"/>
      <c r="Y120" s="160"/>
      <c r="Z120" s="160"/>
      <c r="AA120" s="160"/>
      <c r="AB120" s="160"/>
      <c r="AC120" s="160"/>
      <c r="AD120" s="160"/>
      <c r="AE120" s="160"/>
      <c r="AF120" s="165"/>
      <c r="AG120" s="165"/>
      <c r="AH120" s="165"/>
      <c r="AI120" s="165"/>
      <c r="AJ120" s="165"/>
      <c r="AK120" s="165"/>
      <c r="AL120" s="165"/>
      <c r="AM120" s="165"/>
      <c r="AN120" s="165"/>
      <c r="AO120" s="165"/>
      <c r="AP120" s="165"/>
      <c r="AQ120" s="165"/>
      <c r="AR120" s="165"/>
      <c r="AS120" s="165"/>
      <c r="AT120" s="165"/>
      <c r="AU120" s="165"/>
      <c r="AV120" s="165"/>
      <c r="AW120" s="165"/>
      <c r="AX120" s="165"/>
      <c r="AY120" s="167" t="s">
        <v>128</v>
      </c>
      <c r="AZ120" s="165"/>
      <c r="BA120" s="165"/>
      <c r="BB120" s="165"/>
      <c r="BC120" s="165"/>
      <c r="BD120" s="165"/>
      <c r="BE120" s="168">
        <f>IF(N120="základná",J120,0)</f>
        <v>0</v>
      </c>
      <c r="BF120" s="168">
        <f>IF(N120="znížená",J120,0)</f>
        <v>0</v>
      </c>
      <c r="BG120" s="168">
        <f>IF(N120="zákl. prenesená",J120,0)</f>
        <v>0</v>
      </c>
      <c r="BH120" s="168">
        <f>IF(N120="zníž. prenesená",J120,0)</f>
        <v>0</v>
      </c>
      <c r="BI120" s="168">
        <f>IF(N120="nulová",J120,0)</f>
        <v>0</v>
      </c>
      <c r="BJ120" s="167" t="s">
        <v>129</v>
      </c>
      <c r="BK120" s="165"/>
      <c r="BL120" s="165"/>
      <c r="BM120" s="165"/>
    </row>
    <row r="121" s="2" customFormat="1" ht="18" customHeight="1">
      <c r="A121" s="37"/>
      <c r="B121" s="159"/>
      <c r="C121" s="160"/>
      <c r="D121" s="162" t="s">
        <v>134</v>
      </c>
      <c r="E121" s="160"/>
      <c r="F121" s="160"/>
      <c r="G121" s="160"/>
      <c r="H121" s="160"/>
      <c r="I121" s="160"/>
      <c r="J121" s="163">
        <f>ROUND(J30*T121,2)</f>
        <v>0</v>
      </c>
      <c r="K121" s="160"/>
      <c r="L121" s="164"/>
      <c r="M121" s="165"/>
      <c r="N121" s="166" t="s">
        <v>41</v>
      </c>
      <c r="O121" s="165"/>
      <c r="P121" s="165"/>
      <c r="Q121" s="165"/>
      <c r="R121" s="165"/>
      <c r="S121" s="160"/>
      <c r="T121" s="160"/>
      <c r="U121" s="160"/>
      <c r="V121" s="160"/>
      <c r="W121" s="160"/>
      <c r="X121" s="160"/>
      <c r="Y121" s="160"/>
      <c r="Z121" s="160"/>
      <c r="AA121" s="160"/>
      <c r="AB121" s="160"/>
      <c r="AC121" s="160"/>
      <c r="AD121" s="160"/>
      <c r="AE121" s="160"/>
      <c r="AF121" s="165"/>
      <c r="AG121" s="165"/>
      <c r="AH121" s="165"/>
      <c r="AI121" s="165"/>
      <c r="AJ121" s="165"/>
      <c r="AK121" s="165"/>
      <c r="AL121" s="165"/>
      <c r="AM121" s="165"/>
      <c r="AN121" s="165"/>
      <c r="AO121" s="165"/>
      <c r="AP121" s="165"/>
      <c r="AQ121" s="165"/>
      <c r="AR121" s="165"/>
      <c r="AS121" s="165"/>
      <c r="AT121" s="165"/>
      <c r="AU121" s="165"/>
      <c r="AV121" s="165"/>
      <c r="AW121" s="165"/>
      <c r="AX121" s="165"/>
      <c r="AY121" s="167" t="s">
        <v>135</v>
      </c>
      <c r="AZ121" s="165"/>
      <c r="BA121" s="165"/>
      <c r="BB121" s="165"/>
      <c r="BC121" s="165"/>
      <c r="BD121" s="165"/>
      <c r="BE121" s="168">
        <f>IF(N121="základná",J121,0)</f>
        <v>0</v>
      </c>
      <c r="BF121" s="168">
        <f>IF(N121="znížená",J121,0)</f>
        <v>0</v>
      </c>
      <c r="BG121" s="168">
        <f>IF(N121="zákl. prenesená",J121,0)</f>
        <v>0</v>
      </c>
      <c r="BH121" s="168">
        <f>IF(N121="zníž. prenesená",J121,0)</f>
        <v>0</v>
      </c>
      <c r="BI121" s="168">
        <f>IF(N121="nulová",J121,0)</f>
        <v>0</v>
      </c>
      <c r="BJ121" s="167" t="s">
        <v>129</v>
      </c>
      <c r="BK121" s="165"/>
      <c r="BL121" s="165"/>
      <c r="BM121" s="165"/>
    </row>
    <row r="122" s="2" customForma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9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29.28" customHeight="1">
      <c r="A123" s="37"/>
      <c r="B123" s="38"/>
      <c r="C123" s="169" t="s">
        <v>136</v>
      </c>
      <c r="D123" s="138"/>
      <c r="E123" s="138"/>
      <c r="F123" s="138"/>
      <c r="G123" s="138"/>
      <c r="H123" s="138"/>
      <c r="I123" s="138"/>
      <c r="J123" s="170">
        <f>ROUND(J96+J115,2)</f>
        <v>0</v>
      </c>
      <c r="K123" s="138"/>
      <c r="L123" s="59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6.96" customHeight="1">
      <c r="A124" s="37"/>
      <c r="B124" s="64"/>
      <c r="C124" s="65"/>
      <c r="D124" s="65"/>
      <c r="E124" s="65"/>
      <c r="F124" s="65"/>
      <c r="G124" s="65"/>
      <c r="H124" s="65"/>
      <c r="I124" s="65"/>
      <c r="J124" s="65"/>
      <c r="K124" s="65"/>
      <c r="L124" s="59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8" s="2" customFormat="1" ht="6.96" customHeight="1">
      <c r="A128" s="37"/>
      <c r="B128" s="66"/>
      <c r="C128" s="67"/>
      <c r="D128" s="67"/>
      <c r="E128" s="67"/>
      <c r="F128" s="67"/>
      <c r="G128" s="67"/>
      <c r="H128" s="67"/>
      <c r="I128" s="67"/>
      <c r="J128" s="67"/>
      <c r="K128" s="67"/>
      <c r="L128" s="59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24.96" customHeight="1">
      <c r="A129" s="37"/>
      <c r="B129" s="38"/>
      <c r="C129" s="22" t="s">
        <v>137</v>
      </c>
      <c r="D129" s="37"/>
      <c r="E129" s="37"/>
      <c r="F129" s="37"/>
      <c r="G129" s="37"/>
      <c r="H129" s="37"/>
      <c r="I129" s="37"/>
      <c r="J129" s="37"/>
      <c r="K129" s="37"/>
      <c r="L129" s="59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6.96" customHeight="1">
      <c r="A130" s="37"/>
      <c r="B130" s="38"/>
      <c r="C130" s="37"/>
      <c r="D130" s="37"/>
      <c r="E130" s="37"/>
      <c r="F130" s="37"/>
      <c r="G130" s="37"/>
      <c r="H130" s="37"/>
      <c r="I130" s="37"/>
      <c r="J130" s="37"/>
      <c r="K130" s="37"/>
      <c r="L130" s="59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12" customHeight="1">
      <c r="A131" s="37"/>
      <c r="B131" s="38"/>
      <c r="C131" s="31" t="s">
        <v>14</v>
      </c>
      <c r="D131" s="37"/>
      <c r="E131" s="37"/>
      <c r="F131" s="37"/>
      <c r="G131" s="37"/>
      <c r="H131" s="37"/>
      <c r="I131" s="37"/>
      <c r="J131" s="37"/>
      <c r="K131" s="37"/>
      <c r="L131" s="59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2" customFormat="1" ht="26.25" customHeight="1">
      <c r="A132" s="37"/>
      <c r="B132" s="38"/>
      <c r="C132" s="37"/>
      <c r="D132" s="37"/>
      <c r="E132" s="125" t="str">
        <f>E7</f>
        <v xml:space="preserve">REKONŠTRUKCIA  EXIST  STRECHY  OBJEKTU  KREMATÓRIA</v>
      </c>
      <c r="F132" s="31"/>
      <c r="G132" s="31"/>
      <c r="H132" s="31"/>
      <c r="I132" s="37"/>
      <c r="J132" s="37"/>
      <c r="K132" s="37"/>
      <c r="L132" s="59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  <row r="133" s="2" customFormat="1" ht="12" customHeight="1">
      <c r="A133" s="37"/>
      <c r="B133" s="38"/>
      <c r="C133" s="31" t="s">
        <v>98</v>
      </c>
      <c r="D133" s="37"/>
      <c r="E133" s="37"/>
      <c r="F133" s="37"/>
      <c r="G133" s="37"/>
      <c r="H133" s="37"/>
      <c r="I133" s="37"/>
      <c r="J133" s="37"/>
      <c r="K133" s="37"/>
      <c r="L133" s="59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</row>
    <row r="134" s="2" customFormat="1" ht="30" customHeight="1">
      <c r="A134" s="37"/>
      <c r="B134" s="38"/>
      <c r="C134" s="37"/>
      <c r="D134" s="37"/>
      <c r="E134" s="71" t="str">
        <f>E9</f>
        <v xml:space="preserve">550/2 - Strechy z pôrobetonových strop. panelov ozn. A ,  na +4,30  a  +10,05</v>
      </c>
      <c r="F134" s="37"/>
      <c r="G134" s="37"/>
      <c r="H134" s="37"/>
      <c r="I134" s="37"/>
      <c r="J134" s="37"/>
      <c r="K134" s="37"/>
      <c r="L134" s="59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</row>
    <row r="135" s="2" customFormat="1" ht="6.96" customHeight="1">
      <c r="A135" s="37"/>
      <c r="B135" s="38"/>
      <c r="C135" s="37"/>
      <c r="D135" s="37"/>
      <c r="E135" s="37"/>
      <c r="F135" s="37"/>
      <c r="G135" s="37"/>
      <c r="H135" s="37"/>
      <c r="I135" s="37"/>
      <c r="J135" s="37"/>
      <c r="K135" s="37"/>
      <c r="L135" s="59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</row>
    <row r="136" s="2" customFormat="1" ht="12" customHeight="1">
      <c r="A136" s="37"/>
      <c r="B136" s="38"/>
      <c r="C136" s="31" t="s">
        <v>18</v>
      </c>
      <c r="D136" s="37"/>
      <c r="E136" s="37"/>
      <c r="F136" s="26" t="str">
        <f>F12</f>
        <v>Zelený Dvor 1 , KE</v>
      </c>
      <c r="G136" s="37"/>
      <c r="H136" s="37"/>
      <c r="I136" s="31" t="s">
        <v>20</v>
      </c>
      <c r="J136" s="73" t="str">
        <f>IF(J12="","",J12)</f>
        <v>8.7.2022</v>
      </c>
      <c r="K136" s="37"/>
      <c r="L136" s="59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</row>
    <row r="137" s="2" customFormat="1" ht="6.96" customHeight="1">
      <c r="A137" s="37"/>
      <c r="B137" s="38"/>
      <c r="C137" s="37"/>
      <c r="D137" s="37"/>
      <c r="E137" s="37"/>
      <c r="F137" s="37"/>
      <c r="G137" s="37"/>
      <c r="H137" s="37"/>
      <c r="I137" s="37"/>
      <c r="J137" s="37"/>
      <c r="K137" s="37"/>
      <c r="L137" s="59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</row>
    <row r="138" s="2" customFormat="1" ht="40.05" customHeight="1">
      <c r="A138" s="37"/>
      <c r="B138" s="38"/>
      <c r="C138" s="31" t="s">
        <v>22</v>
      </c>
      <c r="D138" s="37"/>
      <c r="E138" s="37"/>
      <c r="F138" s="26" t="str">
        <f>E15</f>
        <v xml:space="preserve">SMsZ v Košiciach , Rastislavova 79 </v>
      </c>
      <c r="G138" s="37"/>
      <c r="H138" s="37"/>
      <c r="I138" s="31" t="s">
        <v>28</v>
      </c>
      <c r="J138" s="35" t="str">
        <f>E21</f>
        <v xml:space="preserve">ARCHEM  s.r.o. Košice, Kpt. Nálepku 15 , KE</v>
      </c>
      <c r="K138" s="37"/>
      <c r="L138" s="59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</row>
    <row r="139" s="2" customFormat="1" ht="15.15" customHeight="1">
      <c r="A139" s="37"/>
      <c r="B139" s="38"/>
      <c r="C139" s="31" t="s">
        <v>26</v>
      </c>
      <c r="D139" s="37"/>
      <c r="E139" s="37"/>
      <c r="F139" s="26" t="str">
        <f>IF(E18="","",E18)</f>
        <v>Vyplň údaj</v>
      </c>
      <c r="G139" s="37"/>
      <c r="H139" s="37"/>
      <c r="I139" s="31" t="s">
        <v>32</v>
      </c>
      <c r="J139" s="35" t="str">
        <f>E24</f>
        <v xml:space="preserve">Semancová  M.</v>
      </c>
      <c r="K139" s="37"/>
      <c r="L139" s="59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</row>
    <row r="140" s="2" customFormat="1" ht="10.32" customHeight="1">
      <c r="A140" s="37"/>
      <c r="B140" s="38"/>
      <c r="C140" s="37"/>
      <c r="D140" s="37"/>
      <c r="E140" s="37"/>
      <c r="F140" s="37"/>
      <c r="G140" s="37"/>
      <c r="H140" s="37"/>
      <c r="I140" s="37"/>
      <c r="J140" s="37"/>
      <c r="K140" s="37"/>
      <c r="L140" s="59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</row>
    <row r="141" s="11" customFormat="1" ht="29.28" customHeight="1">
      <c r="A141" s="171"/>
      <c r="B141" s="172"/>
      <c r="C141" s="173" t="s">
        <v>138</v>
      </c>
      <c r="D141" s="174" t="s">
        <v>60</v>
      </c>
      <c r="E141" s="174" t="s">
        <v>56</v>
      </c>
      <c r="F141" s="174" t="s">
        <v>57</v>
      </c>
      <c r="G141" s="174" t="s">
        <v>139</v>
      </c>
      <c r="H141" s="174" t="s">
        <v>140</v>
      </c>
      <c r="I141" s="174" t="s">
        <v>141</v>
      </c>
      <c r="J141" s="175" t="s">
        <v>107</v>
      </c>
      <c r="K141" s="176" t="s">
        <v>142</v>
      </c>
      <c r="L141" s="177"/>
      <c r="M141" s="90" t="s">
        <v>1</v>
      </c>
      <c r="N141" s="91" t="s">
        <v>39</v>
      </c>
      <c r="O141" s="91" t="s">
        <v>143</v>
      </c>
      <c r="P141" s="91" t="s">
        <v>144</v>
      </c>
      <c r="Q141" s="91" t="s">
        <v>145</v>
      </c>
      <c r="R141" s="91" t="s">
        <v>146</v>
      </c>
      <c r="S141" s="91" t="s">
        <v>147</v>
      </c>
      <c r="T141" s="92" t="s">
        <v>148</v>
      </c>
      <c r="U141" s="171"/>
      <c r="V141" s="171"/>
      <c r="W141" s="171"/>
      <c r="X141" s="171"/>
      <c r="Y141" s="171"/>
      <c r="Z141" s="171"/>
      <c r="AA141" s="171"/>
      <c r="AB141" s="171"/>
      <c r="AC141" s="171"/>
      <c r="AD141" s="171"/>
      <c r="AE141" s="171"/>
    </row>
    <row r="142" s="2" customFormat="1" ht="22.8" customHeight="1">
      <c r="A142" s="37"/>
      <c r="B142" s="38"/>
      <c r="C142" s="97" t="s">
        <v>103</v>
      </c>
      <c r="D142" s="37"/>
      <c r="E142" s="37"/>
      <c r="F142" s="37"/>
      <c r="G142" s="37"/>
      <c r="H142" s="37"/>
      <c r="I142" s="37"/>
      <c r="J142" s="178">
        <f>BK142</f>
        <v>0</v>
      </c>
      <c r="K142" s="37"/>
      <c r="L142" s="38"/>
      <c r="M142" s="93"/>
      <c r="N142" s="77"/>
      <c r="O142" s="94"/>
      <c r="P142" s="179">
        <f>P143+P269+P342</f>
        <v>0</v>
      </c>
      <c r="Q142" s="94"/>
      <c r="R142" s="179">
        <f>R143+R269+R342</f>
        <v>433.63940392000001</v>
      </c>
      <c r="S142" s="94"/>
      <c r="T142" s="180">
        <f>T143+T269+T342</f>
        <v>441.39765680000005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8" t="s">
        <v>74</v>
      </c>
      <c r="AU142" s="18" t="s">
        <v>109</v>
      </c>
      <c r="BK142" s="181">
        <f>BK143+BK269+BK342</f>
        <v>0</v>
      </c>
    </row>
    <row r="143" s="12" customFormat="1" ht="25.92" customHeight="1">
      <c r="A143" s="12"/>
      <c r="B143" s="182"/>
      <c r="C143" s="12"/>
      <c r="D143" s="183" t="s">
        <v>74</v>
      </c>
      <c r="E143" s="184" t="s">
        <v>149</v>
      </c>
      <c r="F143" s="184" t="s">
        <v>150</v>
      </c>
      <c r="G143" s="12"/>
      <c r="H143" s="12"/>
      <c r="I143" s="185"/>
      <c r="J143" s="186">
        <f>BK143</f>
        <v>0</v>
      </c>
      <c r="K143" s="12"/>
      <c r="L143" s="182"/>
      <c r="M143" s="187"/>
      <c r="N143" s="188"/>
      <c r="O143" s="188"/>
      <c r="P143" s="189">
        <f>P144+P174+P191+P195+P203+P267</f>
        <v>0</v>
      </c>
      <c r="Q143" s="188"/>
      <c r="R143" s="189">
        <f>R144+R174+R191+R195+R203+R267</f>
        <v>430.88654331999999</v>
      </c>
      <c r="S143" s="188"/>
      <c r="T143" s="190">
        <f>T144+T174+T191+T195+T203+T267</f>
        <v>397.98396500000007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83" t="s">
        <v>83</v>
      </c>
      <c r="AT143" s="191" t="s">
        <v>74</v>
      </c>
      <c r="AU143" s="191" t="s">
        <v>75</v>
      </c>
      <c r="AY143" s="183" t="s">
        <v>151</v>
      </c>
      <c r="BK143" s="192">
        <f>BK144+BK174+BK191+BK195+BK203+BK267</f>
        <v>0</v>
      </c>
    </row>
    <row r="144" s="12" customFormat="1" ht="22.8" customHeight="1">
      <c r="A144" s="12"/>
      <c r="B144" s="182"/>
      <c r="C144" s="12"/>
      <c r="D144" s="183" t="s">
        <v>74</v>
      </c>
      <c r="E144" s="193" t="s">
        <v>83</v>
      </c>
      <c r="F144" s="193" t="s">
        <v>152</v>
      </c>
      <c r="G144" s="12"/>
      <c r="H144" s="12"/>
      <c r="I144" s="185"/>
      <c r="J144" s="194">
        <f>BK144</f>
        <v>0</v>
      </c>
      <c r="K144" s="12"/>
      <c r="L144" s="182"/>
      <c r="M144" s="187"/>
      <c r="N144" s="188"/>
      <c r="O144" s="188"/>
      <c r="P144" s="189">
        <f>SUM(P145:P173)</f>
        <v>0</v>
      </c>
      <c r="Q144" s="188"/>
      <c r="R144" s="189">
        <f>SUM(R145:R173)</f>
        <v>0.076531000000000002</v>
      </c>
      <c r="S144" s="188"/>
      <c r="T144" s="190">
        <f>SUM(T145:T173)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83" t="s">
        <v>83</v>
      </c>
      <c r="AT144" s="191" t="s">
        <v>74</v>
      </c>
      <c r="AU144" s="191" t="s">
        <v>83</v>
      </c>
      <c r="AY144" s="183" t="s">
        <v>151</v>
      </c>
      <c r="BK144" s="192">
        <f>SUM(BK145:BK173)</f>
        <v>0</v>
      </c>
    </row>
    <row r="145" s="2" customFormat="1" ht="21.75" customHeight="1">
      <c r="A145" s="37"/>
      <c r="B145" s="159"/>
      <c r="C145" s="195" t="s">
        <v>83</v>
      </c>
      <c r="D145" s="195" t="s">
        <v>153</v>
      </c>
      <c r="E145" s="196" t="s">
        <v>154</v>
      </c>
      <c r="F145" s="197" t="s">
        <v>155</v>
      </c>
      <c r="G145" s="198" t="s">
        <v>156</v>
      </c>
      <c r="H145" s="199">
        <v>186.624</v>
      </c>
      <c r="I145" s="199"/>
      <c r="J145" s="200">
        <f>ROUND(I145*H145,3)</f>
        <v>0</v>
      </c>
      <c r="K145" s="201"/>
      <c r="L145" s="38"/>
      <c r="M145" s="202" t="s">
        <v>1</v>
      </c>
      <c r="N145" s="203" t="s">
        <v>41</v>
      </c>
      <c r="O145" s="81"/>
      <c r="P145" s="204">
        <f>O145*H145</f>
        <v>0</v>
      </c>
      <c r="Q145" s="204">
        <v>0</v>
      </c>
      <c r="R145" s="204">
        <f>Q145*H145</f>
        <v>0</v>
      </c>
      <c r="S145" s="204">
        <v>0</v>
      </c>
      <c r="T145" s="205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06" t="s">
        <v>157</v>
      </c>
      <c r="AT145" s="206" t="s">
        <v>153</v>
      </c>
      <c r="AU145" s="206" t="s">
        <v>129</v>
      </c>
      <c r="AY145" s="18" t="s">
        <v>151</v>
      </c>
      <c r="BE145" s="207">
        <f>IF(N145="základná",J145,0)</f>
        <v>0</v>
      </c>
      <c r="BF145" s="207">
        <f>IF(N145="znížená",J145,0)</f>
        <v>0</v>
      </c>
      <c r="BG145" s="207">
        <f>IF(N145="zákl. prenesená",J145,0)</f>
        <v>0</v>
      </c>
      <c r="BH145" s="207">
        <f>IF(N145="zníž. prenesená",J145,0)</f>
        <v>0</v>
      </c>
      <c r="BI145" s="207">
        <f>IF(N145="nulová",J145,0)</f>
        <v>0</v>
      </c>
      <c r="BJ145" s="18" t="s">
        <v>129</v>
      </c>
      <c r="BK145" s="208">
        <f>ROUND(I145*H145,3)</f>
        <v>0</v>
      </c>
      <c r="BL145" s="18" t="s">
        <v>157</v>
      </c>
      <c r="BM145" s="206" t="s">
        <v>158</v>
      </c>
    </row>
    <row r="146" s="13" customFormat="1">
      <c r="A146" s="13"/>
      <c r="B146" s="209"/>
      <c r="C146" s="13"/>
      <c r="D146" s="210" t="s">
        <v>159</v>
      </c>
      <c r="E146" s="211" t="s">
        <v>1</v>
      </c>
      <c r="F146" s="212" t="s">
        <v>160</v>
      </c>
      <c r="G146" s="13"/>
      <c r="H146" s="213">
        <v>186.624</v>
      </c>
      <c r="I146" s="214"/>
      <c r="J146" s="13"/>
      <c r="K146" s="13"/>
      <c r="L146" s="209"/>
      <c r="M146" s="215"/>
      <c r="N146" s="216"/>
      <c r="O146" s="216"/>
      <c r="P146" s="216"/>
      <c r="Q146" s="216"/>
      <c r="R146" s="216"/>
      <c r="S146" s="216"/>
      <c r="T146" s="217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11" t="s">
        <v>159</v>
      </c>
      <c r="AU146" s="211" t="s">
        <v>129</v>
      </c>
      <c r="AV146" s="13" t="s">
        <v>129</v>
      </c>
      <c r="AW146" s="13" t="s">
        <v>30</v>
      </c>
      <c r="AX146" s="13" t="s">
        <v>75</v>
      </c>
      <c r="AY146" s="211" t="s">
        <v>151</v>
      </c>
    </row>
    <row r="147" s="14" customFormat="1">
      <c r="A147" s="14"/>
      <c r="B147" s="218"/>
      <c r="C147" s="14"/>
      <c r="D147" s="210" t="s">
        <v>159</v>
      </c>
      <c r="E147" s="219" t="s">
        <v>1</v>
      </c>
      <c r="F147" s="220" t="s">
        <v>161</v>
      </c>
      <c r="G147" s="14"/>
      <c r="H147" s="221">
        <v>186.624</v>
      </c>
      <c r="I147" s="222"/>
      <c r="J147" s="14"/>
      <c r="K147" s="14"/>
      <c r="L147" s="218"/>
      <c r="M147" s="223"/>
      <c r="N147" s="224"/>
      <c r="O147" s="224"/>
      <c r="P147" s="224"/>
      <c r="Q147" s="224"/>
      <c r="R147" s="224"/>
      <c r="S147" s="224"/>
      <c r="T147" s="22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19" t="s">
        <v>159</v>
      </c>
      <c r="AU147" s="219" t="s">
        <v>129</v>
      </c>
      <c r="AV147" s="14" t="s">
        <v>157</v>
      </c>
      <c r="AW147" s="14" t="s">
        <v>30</v>
      </c>
      <c r="AX147" s="14" t="s">
        <v>83</v>
      </c>
      <c r="AY147" s="219" t="s">
        <v>151</v>
      </c>
    </row>
    <row r="148" s="2" customFormat="1" ht="24.15" customHeight="1">
      <c r="A148" s="37"/>
      <c r="B148" s="159"/>
      <c r="C148" s="195" t="s">
        <v>129</v>
      </c>
      <c r="D148" s="195" t="s">
        <v>153</v>
      </c>
      <c r="E148" s="196" t="s">
        <v>162</v>
      </c>
      <c r="F148" s="197" t="s">
        <v>163</v>
      </c>
      <c r="G148" s="198" t="s">
        <v>156</v>
      </c>
      <c r="H148" s="199">
        <v>55.987000000000002</v>
      </c>
      <c r="I148" s="199"/>
      <c r="J148" s="200">
        <f>ROUND(I148*H148,3)</f>
        <v>0</v>
      </c>
      <c r="K148" s="201"/>
      <c r="L148" s="38"/>
      <c r="M148" s="202" t="s">
        <v>1</v>
      </c>
      <c r="N148" s="203" t="s">
        <v>41</v>
      </c>
      <c r="O148" s="81"/>
      <c r="P148" s="204">
        <f>O148*H148</f>
        <v>0</v>
      </c>
      <c r="Q148" s="204">
        <v>0</v>
      </c>
      <c r="R148" s="204">
        <f>Q148*H148</f>
        <v>0</v>
      </c>
      <c r="S148" s="204">
        <v>0</v>
      </c>
      <c r="T148" s="205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06" t="s">
        <v>157</v>
      </c>
      <c r="AT148" s="206" t="s">
        <v>153</v>
      </c>
      <c r="AU148" s="206" t="s">
        <v>129</v>
      </c>
      <c r="AY148" s="18" t="s">
        <v>151</v>
      </c>
      <c r="BE148" s="207">
        <f>IF(N148="základná",J148,0)</f>
        <v>0</v>
      </c>
      <c r="BF148" s="207">
        <f>IF(N148="znížená",J148,0)</f>
        <v>0</v>
      </c>
      <c r="BG148" s="207">
        <f>IF(N148="zákl. prenesená",J148,0)</f>
        <v>0</v>
      </c>
      <c r="BH148" s="207">
        <f>IF(N148="zníž. prenesená",J148,0)</f>
        <v>0</v>
      </c>
      <c r="BI148" s="207">
        <f>IF(N148="nulová",J148,0)</f>
        <v>0</v>
      </c>
      <c r="BJ148" s="18" t="s">
        <v>129</v>
      </c>
      <c r="BK148" s="208">
        <f>ROUND(I148*H148,3)</f>
        <v>0</v>
      </c>
      <c r="BL148" s="18" t="s">
        <v>157</v>
      </c>
      <c r="BM148" s="206" t="s">
        <v>164</v>
      </c>
    </row>
    <row r="149" s="13" customFormat="1">
      <c r="A149" s="13"/>
      <c r="B149" s="209"/>
      <c r="C149" s="13"/>
      <c r="D149" s="210" t="s">
        <v>159</v>
      </c>
      <c r="E149" s="211" t="s">
        <v>1</v>
      </c>
      <c r="F149" s="212" t="s">
        <v>165</v>
      </c>
      <c r="G149" s="13"/>
      <c r="H149" s="213">
        <v>55.987000000000002</v>
      </c>
      <c r="I149" s="214"/>
      <c r="J149" s="13"/>
      <c r="K149" s="13"/>
      <c r="L149" s="209"/>
      <c r="M149" s="215"/>
      <c r="N149" s="216"/>
      <c r="O149" s="216"/>
      <c r="P149" s="216"/>
      <c r="Q149" s="216"/>
      <c r="R149" s="216"/>
      <c r="S149" s="216"/>
      <c r="T149" s="21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11" t="s">
        <v>159</v>
      </c>
      <c r="AU149" s="211" t="s">
        <v>129</v>
      </c>
      <c r="AV149" s="13" t="s">
        <v>129</v>
      </c>
      <c r="AW149" s="13" t="s">
        <v>30</v>
      </c>
      <c r="AX149" s="13" t="s">
        <v>75</v>
      </c>
      <c r="AY149" s="211" t="s">
        <v>151</v>
      </c>
    </row>
    <row r="150" s="14" customFormat="1">
      <c r="A150" s="14"/>
      <c r="B150" s="218"/>
      <c r="C150" s="14"/>
      <c r="D150" s="210" t="s">
        <v>159</v>
      </c>
      <c r="E150" s="219" t="s">
        <v>1</v>
      </c>
      <c r="F150" s="220" t="s">
        <v>161</v>
      </c>
      <c r="G150" s="14"/>
      <c r="H150" s="221">
        <v>55.987000000000002</v>
      </c>
      <c r="I150" s="222"/>
      <c r="J150" s="14"/>
      <c r="K150" s="14"/>
      <c r="L150" s="218"/>
      <c r="M150" s="223"/>
      <c r="N150" s="224"/>
      <c r="O150" s="224"/>
      <c r="P150" s="224"/>
      <c r="Q150" s="224"/>
      <c r="R150" s="224"/>
      <c r="S150" s="224"/>
      <c r="T150" s="22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19" t="s">
        <v>159</v>
      </c>
      <c r="AU150" s="219" t="s">
        <v>129</v>
      </c>
      <c r="AV150" s="14" t="s">
        <v>157</v>
      </c>
      <c r="AW150" s="14" t="s">
        <v>30</v>
      </c>
      <c r="AX150" s="14" t="s">
        <v>83</v>
      </c>
      <c r="AY150" s="219" t="s">
        <v>151</v>
      </c>
    </row>
    <row r="151" s="2" customFormat="1" ht="24.15" customHeight="1">
      <c r="A151" s="37"/>
      <c r="B151" s="159"/>
      <c r="C151" s="195" t="s">
        <v>166</v>
      </c>
      <c r="D151" s="195" t="s">
        <v>153</v>
      </c>
      <c r="E151" s="196" t="s">
        <v>167</v>
      </c>
      <c r="F151" s="197" t="s">
        <v>168</v>
      </c>
      <c r="G151" s="198" t="s">
        <v>169</v>
      </c>
      <c r="H151" s="199">
        <v>103.68000000000001</v>
      </c>
      <c r="I151" s="199"/>
      <c r="J151" s="200">
        <f>ROUND(I151*H151,3)</f>
        <v>0</v>
      </c>
      <c r="K151" s="201"/>
      <c r="L151" s="38"/>
      <c r="M151" s="202" t="s">
        <v>1</v>
      </c>
      <c r="N151" s="203" t="s">
        <v>41</v>
      </c>
      <c r="O151" s="81"/>
      <c r="P151" s="204">
        <f>O151*H151</f>
        <v>0</v>
      </c>
      <c r="Q151" s="204">
        <v>0.00069999999999999999</v>
      </c>
      <c r="R151" s="204">
        <f>Q151*H151</f>
        <v>0.072576000000000002</v>
      </c>
      <c r="S151" s="204">
        <v>0</v>
      </c>
      <c r="T151" s="205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06" t="s">
        <v>157</v>
      </c>
      <c r="AT151" s="206" t="s">
        <v>153</v>
      </c>
      <c r="AU151" s="206" t="s">
        <v>129</v>
      </c>
      <c r="AY151" s="18" t="s">
        <v>151</v>
      </c>
      <c r="BE151" s="207">
        <f>IF(N151="základná",J151,0)</f>
        <v>0</v>
      </c>
      <c r="BF151" s="207">
        <f>IF(N151="znížená",J151,0)</f>
        <v>0</v>
      </c>
      <c r="BG151" s="207">
        <f>IF(N151="zákl. prenesená",J151,0)</f>
        <v>0</v>
      </c>
      <c r="BH151" s="207">
        <f>IF(N151="zníž. prenesená",J151,0)</f>
        <v>0</v>
      </c>
      <c r="BI151" s="207">
        <f>IF(N151="nulová",J151,0)</f>
        <v>0</v>
      </c>
      <c r="BJ151" s="18" t="s">
        <v>129</v>
      </c>
      <c r="BK151" s="208">
        <f>ROUND(I151*H151,3)</f>
        <v>0</v>
      </c>
      <c r="BL151" s="18" t="s">
        <v>157</v>
      </c>
      <c r="BM151" s="206" t="s">
        <v>170</v>
      </c>
    </row>
    <row r="152" s="13" customFormat="1">
      <c r="A152" s="13"/>
      <c r="B152" s="209"/>
      <c r="C152" s="13"/>
      <c r="D152" s="210" t="s">
        <v>159</v>
      </c>
      <c r="E152" s="211" t="s">
        <v>1</v>
      </c>
      <c r="F152" s="212" t="s">
        <v>171</v>
      </c>
      <c r="G152" s="13"/>
      <c r="H152" s="213">
        <v>103.68000000000001</v>
      </c>
      <c r="I152" s="214"/>
      <c r="J152" s="13"/>
      <c r="K152" s="13"/>
      <c r="L152" s="209"/>
      <c r="M152" s="215"/>
      <c r="N152" s="216"/>
      <c r="O152" s="216"/>
      <c r="P152" s="216"/>
      <c r="Q152" s="216"/>
      <c r="R152" s="216"/>
      <c r="S152" s="216"/>
      <c r="T152" s="217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11" t="s">
        <v>159</v>
      </c>
      <c r="AU152" s="211" t="s">
        <v>129</v>
      </c>
      <c r="AV152" s="13" t="s">
        <v>129</v>
      </c>
      <c r="AW152" s="13" t="s">
        <v>30</v>
      </c>
      <c r="AX152" s="13" t="s">
        <v>75</v>
      </c>
      <c r="AY152" s="211" t="s">
        <v>151</v>
      </c>
    </row>
    <row r="153" s="14" customFormat="1">
      <c r="A153" s="14"/>
      <c r="B153" s="218"/>
      <c r="C153" s="14"/>
      <c r="D153" s="210" t="s">
        <v>159</v>
      </c>
      <c r="E153" s="219" t="s">
        <v>1</v>
      </c>
      <c r="F153" s="220" t="s">
        <v>161</v>
      </c>
      <c r="G153" s="14"/>
      <c r="H153" s="221">
        <v>103.68000000000001</v>
      </c>
      <c r="I153" s="222"/>
      <c r="J153" s="14"/>
      <c r="K153" s="14"/>
      <c r="L153" s="218"/>
      <c r="M153" s="223"/>
      <c r="N153" s="224"/>
      <c r="O153" s="224"/>
      <c r="P153" s="224"/>
      <c r="Q153" s="224"/>
      <c r="R153" s="224"/>
      <c r="S153" s="224"/>
      <c r="T153" s="22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19" t="s">
        <v>159</v>
      </c>
      <c r="AU153" s="219" t="s">
        <v>129</v>
      </c>
      <c r="AV153" s="14" t="s">
        <v>157</v>
      </c>
      <c r="AW153" s="14" t="s">
        <v>30</v>
      </c>
      <c r="AX153" s="14" t="s">
        <v>83</v>
      </c>
      <c r="AY153" s="219" t="s">
        <v>151</v>
      </c>
    </row>
    <row r="154" s="2" customFormat="1" ht="21.75" customHeight="1">
      <c r="A154" s="37"/>
      <c r="B154" s="159"/>
      <c r="C154" s="195" t="s">
        <v>157</v>
      </c>
      <c r="D154" s="195" t="s">
        <v>153</v>
      </c>
      <c r="E154" s="196" t="s">
        <v>172</v>
      </c>
      <c r="F154" s="197" t="s">
        <v>173</v>
      </c>
      <c r="G154" s="198" t="s">
        <v>169</v>
      </c>
      <c r="H154" s="199">
        <v>103.68000000000001</v>
      </c>
      <c r="I154" s="199"/>
      <c r="J154" s="200">
        <f>ROUND(I154*H154,3)</f>
        <v>0</v>
      </c>
      <c r="K154" s="201"/>
      <c r="L154" s="38"/>
      <c r="M154" s="202" t="s">
        <v>1</v>
      </c>
      <c r="N154" s="203" t="s">
        <v>41</v>
      </c>
      <c r="O154" s="81"/>
      <c r="P154" s="204">
        <f>O154*H154</f>
        <v>0</v>
      </c>
      <c r="Q154" s="204">
        <v>0</v>
      </c>
      <c r="R154" s="204">
        <f>Q154*H154</f>
        <v>0</v>
      </c>
      <c r="S154" s="204">
        <v>0</v>
      </c>
      <c r="T154" s="205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06" t="s">
        <v>157</v>
      </c>
      <c r="AT154" s="206" t="s">
        <v>153</v>
      </c>
      <c r="AU154" s="206" t="s">
        <v>129</v>
      </c>
      <c r="AY154" s="18" t="s">
        <v>151</v>
      </c>
      <c r="BE154" s="207">
        <f>IF(N154="základná",J154,0)</f>
        <v>0</v>
      </c>
      <c r="BF154" s="207">
        <f>IF(N154="znížená",J154,0)</f>
        <v>0</v>
      </c>
      <c r="BG154" s="207">
        <f>IF(N154="zákl. prenesená",J154,0)</f>
        <v>0</v>
      </c>
      <c r="BH154" s="207">
        <f>IF(N154="zníž. prenesená",J154,0)</f>
        <v>0</v>
      </c>
      <c r="BI154" s="207">
        <f>IF(N154="nulová",J154,0)</f>
        <v>0</v>
      </c>
      <c r="BJ154" s="18" t="s">
        <v>129</v>
      </c>
      <c r="BK154" s="208">
        <f>ROUND(I154*H154,3)</f>
        <v>0</v>
      </c>
      <c r="BL154" s="18" t="s">
        <v>157</v>
      </c>
      <c r="BM154" s="206" t="s">
        <v>174</v>
      </c>
    </row>
    <row r="155" s="2" customFormat="1" ht="33" customHeight="1">
      <c r="A155" s="37"/>
      <c r="B155" s="159"/>
      <c r="C155" s="195" t="s">
        <v>175</v>
      </c>
      <c r="D155" s="195" t="s">
        <v>153</v>
      </c>
      <c r="E155" s="196" t="s">
        <v>176</v>
      </c>
      <c r="F155" s="197" t="s">
        <v>177</v>
      </c>
      <c r="G155" s="198" t="s">
        <v>156</v>
      </c>
      <c r="H155" s="199">
        <v>72.575999999999993</v>
      </c>
      <c r="I155" s="199"/>
      <c r="J155" s="200">
        <f>ROUND(I155*H155,3)</f>
        <v>0</v>
      </c>
      <c r="K155" s="201"/>
      <c r="L155" s="38"/>
      <c r="M155" s="202" t="s">
        <v>1</v>
      </c>
      <c r="N155" s="203" t="s">
        <v>41</v>
      </c>
      <c r="O155" s="81"/>
      <c r="P155" s="204">
        <f>O155*H155</f>
        <v>0</v>
      </c>
      <c r="Q155" s="204">
        <v>0</v>
      </c>
      <c r="R155" s="204">
        <f>Q155*H155</f>
        <v>0</v>
      </c>
      <c r="S155" s="204">
        <v>0</v>
      </c>
      <c r="T155" s="205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06" t="s">
        <v>157</v>
      </c>
      <c r="AT155" s="206" t="s">
        <v>153</v>
      </c>
      <c r="AU155" s="206" t="s">
        <v>129</v>
      </c>
      <c r="AY155" s="18" t="s">
        <v>151</v>
      </c>
      <c r="BE155" s="207">
        <f>IF(N155="základná",J155,0)</f>
        <v>0</v>
      </c>
      <c r="BF155" s="207">
        <f>IF(N155="znížená",J155,0)</f>
        <v>0</v>
      </c>
      <c r="BG155" s="207">
        <f>IF(N155="zákl. prenesená",J155,0)</f>
        <v>0</v>
      </c>
      <c r="BH155" s="207">
        <f>IF(N155="zníž. prenesená",J155,0)</f>
        <v>0</v>
      </c>
      <c r="BI155" s="207">
        <f>IF(N155="nulová",J155,0)</f>
        <v>0</v>
      </c>
      <c r="BJ155" s="18" t="s">
        <v>129</v>
      </c>
      <c r="BK155" s="208">
        <f>ROUND(I155*H155,3)</f>
        <v>0</v>
      </c>
      <c r="BL155" s="18" t="s">
        <v>157</v>
      </c>
      <c r="BM155" s="206" t="s">
        <v>178</v>
      </c>
    </row>
    <row r="156" s="13" customFormat="1">
      <c r="A156" s="13"/>
      <c r="B156" s="209"/>
      <c r="C156" s="13"/>
      <c r="D156" s="210" t="s">
        <v>159</v>
      </c>
      <c r="E156" s="211" t="s">
        <v>1</v>
      </c>
      <c r="F156" s="212" t="s">
        <v>179</v>
      </c>
      <c r="G156" s="13"/>
      <c r="H156" s="213">
        <v>72.575999999999993</v>
      </c>
      <c r="I156" s="214"/>
      <c r="J156" s="13"/>
      <c r="K156" s="13"/>
      <c r="L156" s="209"/>
      <c r="M156" s="215"/>
      <c r="N156" s="216"/>
      <c r="O156" s="216"/>
      <c r="P156" s="216"/>
      <c r="Q156" s="216"/>
      <c r="R156" s="216"/>
      <c r="S156" s="216"/>
      <c r="T156" s="217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11" t="s">
        <v>159</v>
      </c>
      <c r="AU156" s="211" t="s">
        <v>129</v>
      </c>
      <c r="AV156" s="13" t="s">
        <v>129</v>
      </c>
      <c r="AW156" s="13" t="s">
        <v>30</v>
      </c>
      <c r="AX156" s="13" t="s">
        <v>75</v>
      </c>
      <c r="AY156" s="211" t="s">
        <v>151</v>
      </c>
    </row>
    <row r="157" s="14" customFormat="1">
      <c r="A157" s="14"/>
      <c r="B157" s="218"/>
      <c r="C157" s="14"/>
      <c r="D157" s="210" t="s">
        <v>159</v>
      </c>
      <c r="E157" s="219" t="s">
        <v>1</v>
      </c>
      <c r="F157" s="220" t="s">
        <v>161</v>
      </c>
      <c r="G157" s="14"/>
      <c r="H157" s="221">
        <v>72.575999999999993</v>
      </c>
      <c r="I157" s="222"/>
      <c r="J157" s="14"/>
      <c r="K157" s="14"/>
      <c r="L157" s="218"/>
      <c r="M157" s="223"/>
      <c r="N157" s="224"/>
      <c r="O157" s="224"/>
      <c r="P157" s="224"/>
      <c r="Q157" s="224"/>
      <c r="R157" s="224"/>
      <c r="S157" s="224"/>
      <c r="T157" s="22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19" t="s">
        <v>159</v>
      </c>
      <c r="AU157" s="219" t="s">
        <v>129</v>
      </c>
      <c r="AV157" s="14" t="s">
        <v>157</v>
      </c>
      <c r="AW157" s="14" t="s">
        <v>30</v>
      </c>
      <c r="AX157" s="14" t="s">
        <v>83</v>
      </c>
      <c r="AY157" s="219" t="s">
        <v>151</v>
      </c>
    </row>
    <row r="158" s="2" customFormat="1" ht="37.8" customHeight="1">
      <c r="A158" s="37"/>
      <c r="B158" s="159"/>
      <c r="C158" s="195" t="s">
        <v>180</v>
      </c>
      <c r="D158" s="195" t="s">
        <v>153</v>
      </c>
      <c r="E158" s="196" t="s">
        <v>181</v>
      </c>
      <c r="F158" s="197" t="s">
        <v>182</v>
      </c>
      <c r="G158" s="198" t="s">
        <v>156</v>
      </c>
      <c r="H158" s="199">
        <v>114.048</v>
      </c>
      <c r="I158" s="199"/>
      <c r="J158" s="200">
        <f>ROUND(I158*H158,3)</f>
        <v>0</v>
      </c>
      <c r="K158" s="201"/>
      <c r="L158" s="38"/>
      <c r="M158" s="202" t="s">
        <v>1</v>
      </c>
      <c r="N158" s="203" t="s">
        <v>41</v>
      </c>
      <c r="O158" s="81"/>
      <c r="P158" s="204">
        <f>O158*H158</f>
        <v>0</v>
      </c>
      <c r="Q158" s="204">
        <v>0</v>
      </c>
      <c r="R158" s="204">
        <f>Q158*H158</f>
        <v>0</v>
      </c>
      <c r="S158" s="204">
        <v>0</v>
      </c>
      <c r="T158" s="205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06" t="s">
        <v>157</v>
      </c>
      <c r="AT158" s="206" t="s">
        <v>153</v>
      </c>
      <c r="AU158" s="206" t="s">
        <v>129</v>
      </c>
      <c r="AY158" s="18" t="s">
        <v>151</v>
      </c>
      <c r="BE158" s="207">
        <f>IF(N158="základná",J158,0)</f>
        <v>0</v>
      </c>
      <c r="BF158" s="207">
        <f>IF(N158="znížená",J158,0)</f>
        <v>0</v>
      </c>
      <c r="BG158" s="207">
        <f>IF(N158="zákl. prenesená",J158,0)</f>
        <v>0</v>
      </c>
      <c r="BH158" s="207">
        <f>IF(N158="zníž. prenesená",J158,0)</f>
        <v>0</v>
      </c>
      <c r="BI158" s="207">
        <f>IF(N158="nulová",J158,0)</f>
        <v>0</v>
      </c>
      <c r="BJ158" s="18" t="s">
        <v>129</v>
      </c>
      <c r="BK158" s="208">
        <f>ROUND(I158*H158,3)</f>
        <v>0</v>
      </c>
      <c r="BL158" s="18" t="s">
        <v>157</v>
      </c>
      <c r="BM158" s="206" t="s">
        <v>183</v>
      </c>
    </row>
    <row r="159" s="13" customFormat="1">
      <c r="A159" s="13"/>
      <c r="B159" s="209"/>
      <c r="C159" s="13"/>
      <c r="D159" s="210" t="s">
        <v>159</v>
      </c>
      <c r="E159" s="211" t="s">
        <v>1</v>
      </c>
      <c r="F159" s="212" t="s">
        <v>184</v>
      </c>
      <c r="G159" s="13"/>
      <c r="H159" s="213">
        <v>114.048</v>
      </c>
      <c r="I159" s="214"/>
      <c r="J159" s="13"/>
      <c r="K159" s="13"/>
      <c r="L159" s="209"/>
      <c r="M159" s="215"/>
      <c r="N159" s="216"/>
      <c r="O159" s="216"/>
      <c r="P159" s="216"/>
      <c r="Q159" s="216"/>
      <c r="R159" s="216"/>
      <c r="S159" s="216"/>
      <c r="T159" s="217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11" t="s">
        <v>159</v>
      </c>
      <c r="AU159" s="211" t="s">
        <v>129</v>
      </c>
      <c r="AV159" s="13" t="s">
        <v>129</v>
      </c>
      <c r="AW159" s="13" t="s">
        <v>30</v>
      </c>
      <c r="AX159" s="13" t="s">
        <v>75</v>
      </c>
      <c r="AY159" s="211" t="s">
        <v>151</v>
      </c>
    </row>
    <row r="160" s="14" customFormat="1">
      <c r="A160" s="14"/>
      <c r="B160" s="218"/>
      <c r="C160" s="14"/>
      <c r="D160" s="210" t="s">
        <v>159</v>
      </c>
      <c r="E160" s="219" t="s">
        <v>1</v>
      </c>
      <c r="F160" s="220" t="s">
        <v>161</v>
      </c>
      <c r="G160" s="14"/>
      <c r="H160" s="221">
        <v>114.048</v>
      </c>
      <c r="I160" s="222"/>
      <c r="J160" s="14"/>
      <c r="K160" s="14"/>
      <c r="L160" s="218"/>
      <c r="M160" s="223"/>
      <c r="N160" s="224"/>
      <c r="O160" s="224"/>
      <c r="P160" s="224"/>
      <c r="Q160" s="224"/>
      <c r="R160" s="224"/>
      <c r="S160" s="224"/>
      <c r="T160" s="22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19" t="s">
        <v>159</v>
      </c>
      <c r="AU160" s="219" t="s">
        <v>129</v>
      </c>
      <c r="AV160" s="14" t="s">
        <v>157</v>
      </c>
      <c r="AW160" s="14" t="s">
        <v>30</v>
      </c>
      <c r="AX160" s="14" t="s">
        <v>83</v>
      </c>
      <c r="AY160" s="219" t="s">
        <v>151</v>
      </c>
    </row>
    <row r="161" s="2" customFormat="1" ht="44.25" customHeight="1">
      <c r="A161" s="37"/>
      <c r="B161" s="159"/>
      <c r="C161" s="195" t="s">
        <v>185</v>
      </c>
      <c r="D161" s="195" t="s">
        <v>153</v>
      </c>
      <c r="E161" s="196" t="s">
        <v>186</v>
      </c>
      <c r="F161" s="197" t="s">
        <v>187</v>
      </c>
      <c r="G161" s="198" t="s">
        <v>156</v>
      </c>
      <c r="H161" s="199">
        <v>570.24000000000001</v>
      </c>
      <c r="I161" s="199"/>
      <c r="J161" s="200">
        <f>ROUND(I161*H161,3)</f>
        <v>0</v>
      </c>
      <c r="K161" s="201"/>
      <c r="L161" s="38"/>
      <c r="M161" s="202" t="s">
        <v>1</v>
      </c>
      <c r="N161" s="203" t="s">
        <v>41</v>
      </c>
      <c r="O161" s="81"/>
      <c r="P161" s="204">
        <f>O161*H161</f>
        <v>0</v>
      </c>
      <c r="Q161" s="204">
        <v>0</v>
      </c>
      <c r="R161" s="204">
        <f>Q161*H161</f>
        <v>0</v>
      </c>
      <c r="S161" s="204">
        <v>0</v>
      </c>
      <c r="T161" s="205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06" t="s">
        <v>157</v>
      </c>
      <c r="AT161" s="206" t="s">
        <v>153</v>
      </c>
      <c r="AU161" s="206" t="s">
        <v>129</v>
      </c>
      <c r="AY161" s="18" t="s">
        <v>151</v>
      </c>
      <c r="BE161" s="207">
        <f>IF(N161="základná",J161,0)</f>
        <v>0</v>
      </c>
      <c r="BF161" s="207">
        <f>IF(N161="znížená",J161,0)</f>
        <v>0</v>
      </c>
      <c r="BG161" s="207">
        <f>IF(N161="zákl. prenesená",J161,0)</f>
        <v>0</v>
      </c>
      <c r="BH161" s="207">
        <f>IF(N161="zníž. prenesená",J161,0)</f>
        <v>0</v>
      </c>
      <c r="BI161" s="207">
        <f>IF(N161="nulová",J161,0)</f>
        <v>0</v>
      </c>
      <c r="BJ161" s="18" t="s">
        <v>129</v>
      </c>
      <c r="BK161" s="208">
        <f>ROUND(I161*H161,3)</f>
        <v>0</v>
      </c>
      <c r="BL161" s="18" t="s">
        <v>157</v>
      </c>
      <c r="BM161" s="206" t="s">
        <v>188</v>
      </c>
    </row>
    <row r="162" s="13" customFormat="1">
      <c r="A162" s="13"/>
      <c r="B162" s="209"/>
      <c r="C162" s="13"/>
      <c r="D162" s="210" t="s">
        <v>159</v>
      </c>
      <c r="E162" s="211" t="s">
        <v>1</v>
      </c>
      <c r="F162" s="212" t="s">
        <v>189</v>
      </c>
      <c r="G162" s="13"/>
      <c r="H162" s="213">
        <v>570.24000000000001</v>
      </c>
      <c r="I162" s="214"/>
      <c r="J162" s="13"/>
      <c r="K162" s="13"/>
      <c r="L162" s="209"/>
      <c r="M162" s="215"/>
      <c r="N162" s="216"/>
      <c r="O162" s="216"/>
      <c r="P162" s="216"/>
      <c r="Q162" s="216"/>
      <c r="R162" s="216"/>
      <c r="S162" s="216"/>
      <c r="T162" s="217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11" t="s">
        <v>159</v>
      </c>
      <c r="AU162" s="211" t="s">
        <v>129</v>
      </c>
      <c r="AV162" s="13" t="s">
        <v>129</v>
      </c>
      <c r="AW162" s="13" t="s">
        <v>30</v>
      </c>
      <c r="AX162" s="13" t="s">
        <v>75</v>
      </c>
      <c r="AY162" s="211" t="s">
        <v>151</v>
      </c>
    </row>
    <row r="163" s="14" customFormat="1">
      <c r="A163" s="14"/>
      <c r="B163" s="218"/>
      <c r="C163" s="14"/>
      <c r="D163" s="210" t="s">
        <v>159</v>
      </c>
      <c r="E163" s="219" t="s">
        <v>1</v>
      </c>
      <c r="F163" s="220" t="s">
        <v>161</v>
      </c>
      <c r="G163" s="14"/>
      <c r="H163" s="221">
        <v>570.24000000000001</v>
      </c>
      <c r="I163" s="222"/>
      <c r="J163" s="14"/>
      <c r="K163" s="14"/>
      <c r="L163" s="218"/>
      <c r="M163" s="223"/>
      <c r="N163" s="224"/>
      <c r="O163" s="224"/>
      <c r="P163" s="224"/>
      <c r="Q163" s="224"/>
      <c r="R163" s="224"/>
      <c r="S163" s="224"/>
      <c r="T163" s="22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19" t="s">
        <v>159</v>
      </c>
      <c r="AU163" s="219" t="s">
        <v>129</v>
      </c>
      <c r="AV163" s="14" t="s">
        <v>157</v>
      </c>
      <c r="AW163" s="14" t="s">
        <v>30</v>
      </c>
      <c r="AX163" s="14" t="s">
        <v>83</v>
      </c>
      <c r="AY163" s="219" t="s">
        <v>151</v>
      </c>
    </row>
    <row r="164" s="2" customFormat="1" ht="24.15" customHeight="1">
      <c r="A164" s="37"/>
      <c r="B164" s="159"/>
      <c r="C164" s="195" t="s">
        <v>190</v>
      </c>
      <c r="D164" s="195" t="s">
        <v>153</v>
      </c>
      <c r="E164" s="196" t="s">
        <v>191</v>
      </c>
      <c r="F164" s="197" t="s">
        <v>192</v>
      </c>
      <c r="G164" s="198" t="s">
        <v>193</v>
      </c>
      <c r="H164" s="199">
        <v>113.88</v>
      </c>
      <c r="I164" s="199"/>
      <c r="J164" s="200">
        <f>ROUND(I164*H164,3)</f>
        <v>0</v>
      </c>
      <c r="K164" s="201"/>
      <c r="L164" s="38"/>
      <c r="M164" s="202" t="s">
        <v>1</v>
      </c>
      <c r="N164" s="203" t="s">
        <v>41</v>
      </c>
      <c r="O164" s="81"/>
      <c r="P164" s="204">
        <f>O164*H164</f>
        <v>0</v>
      </c>
      <c r="Q164" s="204">
        <v>0</v>
      </c>
      <c r="R164" s="204">
        <f>Q164*H164</f>
        <v>0</v>
      </c>
      <c r="S164" s="204">
        <v>0</v>
      </c>
      <c r="T164" s="205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06" t="s">
        <v>157</v>
      </c>
      <c r="AT164" s="206" t="s">
        <v>153</v>
      </c>
      <c r="AU164" s="206" t="s">
        <v>129</v>
      </c>
      <c r="AY164" s="18" t="s">
        <v>151</v>
      </c>
      <c r="BE164" s="207">
        <f>IF(N164="základná",J164,0)</f>
        <v>0</v>
      </c>
      <c r="BF164" s="207">
        <f>IF(N164="znížená",J164,0)</f>
        <v>0</v>
      </c>
      <c r="BG164" s="207">
        <f>IF(N164="zákl. prenesená",J164,0)</f>
        <v>0</v>
      </c>
      <c r="BH164" s="207">
        <f>IF(N164="zníž. prenesená",J164,0)</f>
        <v>0</v>
      </c>
      <c r="BI164" s="207">
        <f>IF(N164="nulová",J164,0)</f>
        <v>0</v>
      </c>
      <c r="BJ164" s="18" t="s">
        <v>129</v>
      </c>
      <c r="BK164" s="208">
        <f>ROUND(I164*H164,3)</f>
        <v>0</v>
      </c>
      <c r="BL164" s="18" t="s">
        <v>157</v>
      </c>
      <c r="BM164" s="206" t="s">
        <v>194</v>
      </c>
    </row>
    <row r="165" s="2" customFormat="1" ht="24.15" customHeight="1">
      <c r="A165" s="37"/>
      <c r="B165" s="159"/>
      <c r="C165" s="195" t="s">
        <v>195</v>
      </c>
      <c r="D165" s="195" t="s">
        <v>153</v>
      </c>
      <c r="E165" s="196" t="s">
        <v>196</v>
      </c>
      <c r="F165" s="197" t="s">
        <v>197</v>
      </c>
      <c r="G165" s="198" t="s">
        <v>156</v>
      </c>
      <c r="H165" s="199">
        <v>72.575999999999993</v>
      </c>
      <c r="I165" s="199"/>
      <c r="J165" s="200">
        <f>ROUND(I165*H165,3)</f>
        <v>0</v>
      </c>
      <c r="K165" s="201"/>
      <c r="L165" s="38"/>
      <c r="M165" s="202" t="s">
        <v>1</v>
      </c>
      <c r="N165" s="203" t="s">
        <v>41</v>
      </c>
      <c r="O165" s="81"/>
      <c r="P165" s="204">
        <f>O165*H165</f>
        <v>0</v>
      </c>
      <c r="Q165" s="204">
        <v>0</v>
      </c>
      <c r="R165" s="204">
        <f>Q165*H165</f>
        <v>0</v>
      </c>
      <c r="S165" s="204">
        <v>0</v>
      </c>
      <c r="T165" s="205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06" t="s">
        <v>157</v>
      </c>
      <c r="AT165" s="206" t="s">
        <v>153</v>
      </c>
      <c r="AU165" s="206" t="s">
        <v>129</v>
      </c>
      <c r="AY165" s="18" t="s">
        <v>151</v>
      </c>
      <c r="BE165" s="207">
        <f>IF(N165="základná",J165,0)</f>
        <v>0</v>
      </c>
      <c r="BF165" s="207">
        <f>IF(N165="znížená",J165,0)</f>
        <v>0</v>
      </c>
      <c r="BG165" s="207">
        <f>IF(N165="zákl. prenesená",J165,0)</f>
        <v>0</v>
      </c>
      <c r="BH165" s="207">
        <f>IF(N165="zníž. prenesená",J165,0)</f>
        <v>0</v>
      </c>
      <c r="BI165" s="207">
        <f>IF(N165="nulová",J165,0)</f>
        <v>0</v>
      </c>
      <c r="BJ165" s="18" t="s">
        <v>129</v>
      </c>
      <c r="BK165" s="208">
        <f>ROUND(I165*H165,3)</f>
        <v>0</v>
      </c>
      <c r="BL165" s="18" t="s">
        <v>157</v>
      </c>
      <c r="BM165" s="206" t="s">
        <v>198</v>
      </c>
    </row>
    <row r="166" s="13" customFormat="1">
      <c r="A166" s="13"/>
      <c r="B166" s="209"/>
      <c r="C166" s="13"/>
      <c r="D166" s="210" t="s">
        <v>159</v>
      </c>
      <c r="E166" s="211" t="s">
        <v>1</v>
      </c>
      <c r="F166" s="212" t="s">
        <v>199</v>
      </c>
      <c r="G166" s="13"/>
      <c r="H166" s="213">
        <v>41.472000000000001</v>
      </c>
      <c r="I166" s="214"/>
      <c r="J166" s="13"/>
      <c r="K166" s="13"/>
      <c r="L166" s="209"/>
      <c r="M166" s="215"/>
      <c r="N166" s="216"/>
      <c r="O166" s="216"/>
      <c r="P166" s="216"/>
      <c r="Q166" s="216"/>
      <c r="R166" s="216"/>
      <c r="S166" s="216"/>
      <c r="T166" s="217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11" t="s">
        <v>159</v>
      </c>
      <c r="AU166" s="211" t="s">
        <v>129</v>
      </c>
      <c r="AV166" s="13" t="s">
        <v>129</v>
      </c>
      <c r="AW166" s="13" t="s">
        <v>30</v>
      </c>
      <c r="AX166" s="13" t="s">
        <v>75</v>
      </c>
      <c r="AY166" s="211" t="s">
        <v>151</v>
      </c>
    </row>
    <row r="167" s="13" customFormat="1">
      <c r="A167" s="13"/>
      <c r="B167" s="209"/>
      <c r="C167" s="13"/>
      <c r="D167" s="210" t="s">
        <v>159</v>
      </c>
      <c r="E167" s="211" t="s">
        <v>1</v>
      </c>
      <c r="F167" s="212" t="s">
        <v>200</v>
      </c>
      <c r="G167" s="13"/>
      <c r="H167" s="213">
        <v>31.103999999999999</v>
      </c>
      <c r="I167" s="214"/>
      <c r="J167" s="13"/>
      <c r="K167" s="13"/>
      <c r="L167" s="209"/>
      <c r="M167" s="215"/>
      <c r="N167" s="216"/>
      <c r="O167" s="216"/>
      <c r="P167" s="216"/>
      <c r="Q167" s="216"/>
      <c r="R167" s="216"/>
      <c r="S167" s="216"/>
      <c r="T167" s="217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11" t="s">
        <v>159</v>
      </c>
      <c r="AU167" s="211" t="s">
        <v>129</v>
      </c>
      <c r="AV167" s="13" t="s">
        <v>129</v>
      </c>
      <c r="AW167" s="13" t="s">
        <v>30</v>
      </c>
      <c r="AX167" s="13" t="s">
        <v>75</v>
      </c>
      <c r="AY167" s="211" t="s">
        <v>151</v>
      </c>
    </row>
    <row r="168" s="14" customFormat="1">
      <c r="A168" s="14"/>
      <c r="B168" s="218"/>
      <c r="C168" s="14"/>
      <c r="D168" s="210" t="s">
        <v>159</v>
      </c>
      <c r="E168" s="219" t="s">
        <v>1</v>
      </c>
      <c r="F168" s="220" t="s">
        <v>161</v>
      </c>
      <c r="G168" s="14"/>
      <c r="H168" s="221">
        <v>72.575999999999993</v>
      </c>
      <c r="I168" s="222"/>
      <c r="J168" s="14"/>
      <c r="K168" s="14"/>
      <c r="L168" s="218"/>
      <c r="M168" s="223"/>
      <c r="N168" s="224"/>
      <c r="O168" s="224"/>
      <c r="P168" s="224"/>
      <c r="Q168" s="224"/>
      <c r="R168" s="224"/>
      <c r="S168" s="224"/>
      <c r="T168" s="225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19" t="s">
        <v>159</v>
      </c>
      <c r="AU168" s="219" t="s">
        <v>129</v>
      </c>
      <c r="AV168" s="14" t="s">
        <v>157</v>
      </c>
      <c r="AW168" s="14" t="s">
        <v>30</v>
      </c>
      <c r="AX168" s="14" t="s">
        <v>83</v>
      </c>
      <c r="AY168" s="219" t="s">
        <v>151</v>
      </c>
    </row>
    <row r="169" s="2" customFormat="1" ht="24.15" customHeight="1">
      <c r="A169" s="37"/>
      <c r="B169" s="159"/>
      <c r="C169" s="195" t="s">
        <v>201</v>
      </c>
      <c r="D169" s="195" t="s">
        <v>153</v>
      </c>
      <c r="E169" s="196" t="s">
        <v>202</v>
      </c>
      <c r="F169" s="197" t="s">
        <v>203</v>
      </c>
      <c r="G169" s="198" t="s">
        <v>169</v>
      </c>
      <c r="H169" s="199">
        <v>128</v>
      </c>
      <c r="I169" s="199"/>
      <c r="J169" s="200">
        <f>ROUND(I169*H169,3)</f>
        <v>0</v>
      </c>
      <c r="K169" s="201"/>
      <c r="L169" s="38"/>
      <c r="M169" s="202" t="s">
        <v>1</v>
      </c>
      <c r="N169" s="203" t="s">
        <v>41</v>
      </c>
      <c r="O169" s="81"/>
      <c r="P169" s="204">
        <f>O169*H169</f>
        <v>0</v>
      </c>
      <c r="Q169" s="204">
        <v>0</v>
      </c>
      <c r="R169" s="204">
        <f>Q169*H169</f>
        <v>0</v>
      </c>
      <c r="S169" s="204">
        <v>0</v>
      </c>
      <c r="T169" s="205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06" t="s">
        <v>157</v>
      </c>
      <c r="AT169" s="206" t="s">
        <v>153</v>
      </c>
      <c r="AU169" s="206" t="s">
        <v>129</v>
      </c>
      <c r="AY169" s="18" t="s">
        <v>151</v>
      </c>
      <c r="BE169" s="207">
        <f>IF(N169="základná",J169,0)</f>
        <v>0</v>
      </c>
      <c r="BF169" s="207">
        <f>IF(N169="znížená",J169,0)</f>
        <v>0</v>
      </c>
      <c r="BG169" s="207">
        <f>IF(N169="zákl. prenesená",J169,0)</f>
        <v>0</v>
      </c>
      <c r="BH169" s="207">
        <f>IF(N169="zníž. prenesená",J169,0)</f>
        <v>0</v>
      </c>
      <c r="BI169" s="207">
        <f>IF(N169="nulová",J169,0)</f>
        <v>0</v>
      </c>
      <c r="BJ169" s="18" t="s">
        <v>129</v>
      </c>
      <c r="BK169" s="208">
        <f>ROUND(I169*H169,3)</f>
        <v>0</v>
      </c>
      <c r="BL169" s="18" t="s">
        <v>157</v>
      </c>
      <c r="BM169" s="206" t="s">
        <v>204</v>
      </c>
    </row>
    <row r="170" s="13" customFormat="1">
      <c r="A170" s="13"/>
      <c r="B170" s="209"/>
      <c r="C170" s="13"/>
      <c r="D170" s="210" t="s">
        <v>159</v>
      </c>
      <c r="E170" s="211" t="s">
        <v>1</v>
      </c>
      <c r="F170" s="212" t="s">
        <v>205</v>
      </c>
      <c r="G170" s="13"/>
      <c r="H170" s="213">
        <v>128</v>
      </c>
      <c r="I170" s="214"/>
      <c r="J170" s="13"/>
      <c r="K170" s="13"/>
      <c r="L170" s="209"/>
      <c r="M170" s="215"/>
      <c r="N170" s="216"/>
      <c r="O170" s="216"/>
      <c r="P170" s="216"/>
      <c r="Q170" s="216"/>
      <c r="R170" s="216"/>
      <c r="S170" s="216"/>
      <c r="T170" s="217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11" t="s">
        <v>159</v>
      </c>
      <c r="AU170" s="211" t="s">
        <v>129</v>
      </c>
      <c r="AV170" s="13" t="s">
        <v>129</v>
      </c>
      <c r="AW170" s="13" t="s">
        <v>30</v>
      </c>
      <c r="AX170" s="13" t="s">
        <v>75</v>
      </c>
      <c r="AY170" s="211" t="s">
        <v>151</v>
      </c>
    </row>
    <row r="171" s="14" customFormat="1">
      <c r="A171" s="14"/>
      <c r="B171" s="218"/>
      <c r="C171" s="14"/>
      <c r="D171" s="210" t="s">
        <v>159</v>
      </c>
      <c r="E171" s="219" t="s">
        <v>1</v>
      </c>
      <c r="F171" s="220" t="s">
        <v>161</v>
      </c>
      <c r="G171" s="14"/>
      <c r="H171" s="221">
        <v>128</v>
      </c>
      <c r="I171" s="222"/>
      <c r="J171" s="14"/>
      <c r="K171" s="14"/>
      <c r="L171" s="218"/>
      <c r="M171" s="223"/>
      <c r="N171" s="224"/>
      <c r="O171" s="224"/>
      <c r="P171" s="224"/>
      <c r="Q171" s="224"/>
      <c r="R171" s="224"/>
      <c r="S171" s="224"/>
      <c r="T171" s="22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19" t="s">
        <v>159</v>
      </c>
      <c r="AU171" s="219" t="s">
        <v>129</v>
      </c>
      <c r="AV171" s="14" t="s">
        <v>157</v>
      </c>
      <c r="AW171" s="14" t="s">
        <v>30</v>
      </c>
      <c r="AX171" s="14" t="s">
        <v>83</v>
      </c>
      <c r="AY171" s="219" t="s">
        <v>151</v>
      </c>
    </row>
    <row r="172" s="2" customFormat="1" ht="16.5" customHeight="1">
      <c r="A172" s="37"/>
      <c r="B172" s="159"/>
      <c r="C172" s="226" t="s">
        <v>206</v>
      </c>
      <c r="D172" s="226" t="s">
        <v>207</v>
      </c>
      <c r="E172" s="227" t="s">
        <v>208</v>
      </c>
      <c r="F172" s="228" t="s">
        <v>209</v>
      </c>
      <c r="G172" s="229" t="s">
        <v>210</v>
      </c>
      <c r="H172" s="230">
        <v>3.9550000000000001</v>
      </c>
      <c r="I172" s="230"/>
      <c r="J172" s="231">
        <f>ROUND(I172*H172,3)</f>
        <v>0</v>
      </c>
      <c r="K172" s="232"/>
      <c r="L172" s="233"/>
      <c r="M172" s="234" t="s">
        <v>1</v>
      </c>
      <c r="N172" s="235" t="s">
        <v>41</v>
      </c>
      <c r="O172" s="81"/>
      <c r="P172" s="204">
        <f>O172*H172</f>
        <v>0</v>
      </c>
      <c r="Q172" s="204">
        <v>0.001</v>
      </c>
      <c r="R172" s="204">
        <f>Q172*H172</f>
        <v>0.0039550000000000002</v>
      </c>
      <c r="S172" s="204">
        <v>0</v>
      </c>
      <c r="T172" s="205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06" t="s">
        <v>190</v>
      </c>
      <c r="AT172" s="206" t="s">
        <v>207</v>
      </c>
      <c r="AU172" s="206" t="s">
        <v>129</v>
      </c>
      <c r="AY172" s="18" t="s">
        <v>151</v>
      </c>
      <c r="BE172" s="207">
        <f>IF(N172="základná",J172,0)</f>
        <v>0</v>
      </c>
      <c r="BF172" s="207">
        <f>IF(N172="znížená",J172,0)</f>
        <v>0</v>
      </c>
      <c r="BG172" s="207">
        <f>IF(N172="zákl. prenesená",J172,0)</f>
        <v>0</v>
      </c>
      <c r="BH172" s="207">
        <f>IF(N172="zníž. prenesená",J172,0)</f>
        <v>0</v>
      </c>
      <c r="BI172" s="207">
        <f>IF(N172="nulová",J172,0)</f>
        <v>0</v>
      </c>
      <c r="BJ172" s="18" t="s">
        <v>129</v>
      </c>
      <c r="BK172" s="208">
        <f>ROUND(I172*H172,3)</f>
        <v>0</v>
      </c>
      <c r="BL172" s="18" t="s">
        <v>157</v>
      </c>
      <c r="BM172" s="206" t="s">
        <v>211</v>
      </c>
    </row>
    <row r="173" s="13" customFormat="1">
      <c r="A173" s="13"/>
      <c r="B173" s="209"/>
      <c r="C173" s="13"/>
      <c r="D173" s="210" t="s">
        <v>159</v>
      </c>
      <c r="E173" s="13"/>
      <c r="F173" s="212" t="s">
        <v>212</v>
      </c>
      <c r="G173" s="13"/>
      <c r="H173" s="213">
        <v>3.9550000000000001</v>
      </c>
      <c r="I173" s="214"/>
      <c r="J173" s="13"/>
      <c r="K173" s="13"/>
      <c r="L173" s="209"/>
      <c r="M173" s="215"/>
      <c r="N173" s="216"/>
      <c r="O173" s="216"/>
      <c r="P173" s="216"/>
      <c r="Q173" s="216"/>
      <c r="R173" s="216"/>
      <c r="S173" s="216"/>
      <c r="T173" s="217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11" t="s">
        <v>159</v>
      </c>
      <c r="AU173" s="211" t="s">
        <v>129</v>
      </c>
      <c r="AV173" s="13" t="s">
        <v>129</v>
      </c>
      <c r="AW173" s="13" t="s">
        <v>3</v>
      </c>
      <c r="AX173" s="13" t="s">
        <v>83</v>
      </c>
      <c r="AY173" s="211" t="s">
        <v>151</v>
      </c>
    </row>
    <row r="174" s="12" customFormat="1" ht="22.8" customHeight="1">
      <c r="A174" s="12"/>
      <c r="B174" s="182"/>
      <c r="C174" s="12"/>
      <c r="D174" s="183" t="s">
        <v>74</v>
      </c>
      <c r="E174" s="193" t="s">
        <v>129</v>
      </c>
      <c r="F174" s="193" t="s">
        <v>213</v>
      </c>
      <c r="G174" s="12"/>
      <c r="H174" s="12"/>
      <c r="I174" s="185"/>
      <c r="J174" s="194">
        <f>BK174</f>
        <v>0</v>
      </c>
      <c r="K174" s="12"/>
      <c r="L174" s="182"/>
      <c r="M174" s="187"/>
      <c r="N174" s="188"/>
      <c r="O174" s="188"/>
      <c r="P174" s="189">
        <f>SUM(P175:P190)</f>
        <v>0</v>
      </c>
      <c r="Q174" s="188"/>
      <c r="R174" s="189">
        <f>SUM(R175:R190)</f>
        <v>257.62421375999998</v>
      </c>
      <c r="S174" s="188"/>
      <c r="T174" s="190">
        <f>SUM(T175:T190)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83" t="s">
        <v>83</v>
      </c>
      <c r="AT174" s="191" t="s">
        <v>74</v>
      </c>
      <c r="AU174" s="191" t="s">
        <v>83</v>
      </c>
      <c r="AY174" s="183" t="s">
        <v>151</v>
      </c>
      <c r="BK174" s="192">
        <f>SUM(BK175:BK190)</f>
        <v>0</v>
      </c>
    </row>
    <row r="175" s="2" customFormat="1" ht="24.15" customHeight="1">
      <c r="A175" s="37"/>
      <c r="B175" s="159"/>
      <c r="C175" s="195" t="s">
        <v>214</v>
      </c>
      <c r="D175" s="195" t="s">
        <v>153</v>
      </c>
      <c r="E175" s="196" t="s">
        <v>215</v>
      </c>
      <c r="F175" s="197" t="s">
        <v>216</v>
      </c>
      <c r="G175" s="198" t="s">
        <v>156</v>
      </c>
      <c r="H175" s="199">
        <v>21.600000000000001</v>
      </c>
      <c r="I175" s="199"/>
      <c r="J175" s="200">
        <f>ROUND(I175*H175,3)</f>
        <v>0</v>
      </c>
      <c r="K175" s="201"/>
      <c r="L175" s="38"/>
      <c r="M175" s="202" t="s">
        <v>1</v>
      </c>
      <c r="N175" s="203" t="s">
        <v>41</v>
      </c>
      <c r="O175" s="81"/>
      <c r="P175" s="204">
        <f>O175*H175</f>
        <v>0</v>
      </c>
      <c r="Q175" s="204">
        <v>2.0699999999999998</v>
      </c>
      <c r="R175" s="204">
        <f>Q175*H175</f>
        <v>44.711999999999996</v>
      </c>
      <c r="S175" s="204">
        <v>0</v>
      </c>
      <c r="T175" s="205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06" t="s">
        <v>157</v>
      </c>
      <c r="AT175" s="206" t="s">
        <v>153</v>
      </c>
      <c r="AU175" s="206" t="s">
        <v>129</v>
      </c>
      <c r="AY175" s="18" t="s">
        <v>151</v>
      </c>
      <c r="BE175" s="207">
        <f>IF(N175="základná",J175,0)</f>
        <v>0</v>
      </c>
      <c r="BF175" s="207">
        <f>IF(N175="znížená",J175,0)</f>
        <v>0</v>
      </c>
      <c r="BG175" s="207">
        <f>IF(N175="zákl. prenesená",J175,0)</f>
        <v>0</v>
      </c>
      <c r="BH175" s="207">
        <f>IF(N175="zníž. prenesená",J175,0)</f>
        <v>0</v>
      </c>
      <c r="BI175" s="207">
        <f>IF(N175="nulová",J175,0)</f>
        <v>0</v>
      </c>
      <c r="BJ175" s="18" t="s">
        <v>129</v>
      </c>
      <c r="BK175" s="208">
        <f>ROUND(I175*H175,3)</f>
        <v>0</v>
      </c>
      <c r="BL175" s="18" t="s">
        <v>157</v>
      </c>
      <c r="BM175" s="206" t="s">
        <v>217</v>
      </c>
    </row>
    <row r="176" s="13" customFormat="1">
      <c r="A176" s="13"/>
      <c r="B176" s="209"/>
      <c r="C176" s="13"/>
      <c r="D176" s="210" t="s">
        <v>159</v>
      </c>
      <c r="E176" s="211" t="s">
        <v>1</v>
      </c>
      <c r="F176" s="212" t="s">
        <v>218</v>
      </c>
      <c r="G176" s="13"/>
      <c r="H176" s="213">
        <v>21.600000000000001</v>
      </c>
      <c r="I176" s="214"/>
      <c r="J176" s="13"/>
      <c r="K176" s="13"/>
      <c r="L176" s="209"/>
      <c r="M176" s="215"/>
      <c r="N176" s="216"/>
      <c r="O176" s="216"/>
      <c r="P176" s="216"/>
      <c r="Q176" s="216"/>
      <c r="R176" s="216"/>
      <c r="S176" s="216"/>
      <c r="T176" s="217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11" t="s">
        <v>159</v>
      </c>
      <c r="AU176" s="211" t="s">
        <v>129</v>
      </c>
      <c r="AV176" s="13" t="s">
        <v>129</v>
      </c>
      <c r="AW176" s="13" t="s">
        <v>30</v>
      </c>
      <c r="AX176" s="13" t="s">
        <v>75</v>
      </c>
      <c r="AY176" s="211" t="s">
        <v>151</v>
      </c>
    </row>
    <row r="177" s="14" customFormat="1">
      <c r="A177" s="14"/>
      <c r="B177" s="218"/>
      <c r="C177" s="14"/>
      <c r="D177" s="210" t="s">
        <v>159</v>
      </c>
      <c r="E177" s="219" t="s">
        <v>1</v>
      </c>
      <c r="F177" s="220" t="s">
        <v>161</v>
      </c>
      <c r="G177" s="14"/>
      <c r="H177" s="221">
        <v>21.600000000000001</v>
      </c>
      <c r="I177" s="222"/>
      <c r="J177" s="14"/>
      <c r="K177" s="14"/>
      <c r="L177" s="218"/>
      <c r="M177" s="223"/>
      <c r="N177" s="224"/>
      <c r="O177" s="224"/>
      <c r="P177" s="224"/>
      <c r="Q177" s="224"/>
      <c r="R177" s="224"/>
      <c r="S177" s="224"/>
      <c r="T177" s="225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19" t="s">
        <v>159</v>
      </c>
      <c r="AU177" s="219" t="s">
        <v>129</v>
      </c>
      <c r="AV177" s="14" t="s">
        <v>157</v>
      </c>
      <c r="AW177" s="14" t="s">
        <v>30</v>
      </c>
      <c r="AX177" s="14" t="s">
        <v>83</v>
      </c>
      <c r="AY177" s="219" t="s">
        <v>151</v>
      </c>
    </row>
    <row r="178" s="2" customFormat="1" ht="24.15" customHeight="1">
      <c r="A178" s="37"/>
      <c r="B178" s="159"/>
      <c r="C178" s="195" t="s">
        <v>219</v>
      </c>
      <c r="D178" s="195" t="s">
        <v>153</v>
      </c>
      <c r="E178" s="196" t="s">
        <v>220</v>
      </c>
      <c r="F178" s="197" t="s">
        <v>221</v>
      </c>
      <c r="G178" s="198" t="s">
        <v>156</v>
      </c>
      <c r="H178" s="199">
        <v>86.400000000000006</v>
      </c>
      <c r="I178" s="199"/>
      <c r="J178" s="200">
        <f>ROUND(I178*H178,3)</f>
        <v>0</v>
      </c>
      <c r="K178" s="201"/>
      <c r="L178" s="38"/>
      <c r="M178" s="202" t="s">
        <v>1</v>
      </c>
      <c r="N178" s="203" t="s">
        <v>41</v>
      </c>
      <c r="O178" s="81"/>
      <c r="P178" s="204">
        <f>O178*H178</f>
        <v>0</v>
      </c>
      <c r="Q178" s="204">
        <v>2.4157199999999999</v>
      </c>
      <c r="R178" s="204">
        <f>Q178*H178</f>
        <v>208.718208</v>
      </c>
      <c r="S178" s="204">
        <v>0</v>
      </c>
      <c r="T178" s="205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06" t="s">
        <v>157</v>
      </c>
      <c r="AT178" s="206" t="s">
        <v>153</v>
      </c>
      <c r="AU178" s="206" t="s">
        <v>129</v>
      </c>
      <c r="AY178" s="18" t="s">
        <v>151</v>
      </c>
      <c r="BE178" s="207">
        <f>IF(N178="základná",J178,0)</f>
        <v>0</v>
      </c>
      <c r="BF178" s="207">
        <f>IF(N178="znížená",J178,0)</f>
        <v>0</v>
      </c>
      <c r="BG178" s="207">
        <f>IF(N178="zákl. prenesená",J178,0)</f>
        <v>0</v>
      </c>
      <c r="BH178" s="207">
        <f>IF(N178="zníž. prenesená",J178,0)</f>
        <v>0</v>
      </c>
      <c r="BI178" s="207">
        <f>IF(N178="nulová",J178,0)</f>
        <v>0</v>
      </c>
      <c r="BJ178" s="18" t="s">
        <v>129</v>
      </c>
      <c r="BK178" s="208">
        <f>ROUND(I178*H178,3)</f>
        <v>0</v>
      </c>
      <c r="BL178" s="18" t="s">
        <v>157</v>
      </c>
      <c r="BM178" s="206" t="s">
        <v>222</v>
      </c>
    </row>
    <row r="179" s="13" customFormat="1">
      <c r="A179" s="13"/>
      <c r="B179" s="209"/>
      <c r="C179" s="13"/>
      <c r="D179" s="210" t="s">
        <v>159</v>
      </c>
      <c r="E179" s="211" t="s">
        <v>1</v>
      </c>
      <c r="F179" s="212" t="s">
        <v>223</v>
      </c>
      <c r="G179" s="13"/>
      <c r="H179" s="213">
        <v>86.400000000000006</v>
      </c>
      <c r="I179" s="214"/>
      <c r="J179" s="13"/>
      <c r="K179" s="13"/>
      <c r="L179" s="209"/>
      <c r="M179" s="215"/>
      <c r="N179" s="216"/>
      <c r="O179" s="216"/>
      <c r="P179" s="216"/>
      <c r="Q179" s="216"/>
      <c r="R179" s="216"/>
      <c r="S179" s="216"/>
      <c r="T179" s="217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11" t="s">
        <v>159</v>
      </c>
      <c r="AU179" s="211" t="s">
        <v>129</v>
      </c>
      <c r="AV179" s="13" t="s">
        <v>129</v>
      </c>
      <c r="AW179" s="13" t="s">
        <v>30</v>
      </c>
      <c r="AX179" s="13" t="s">
        <v>75</v>
      </c>
      <c r="AY179" s="211" t="s">
        <v>151</v>
      </c>
    </row>
    <row r="180" s="14" customFormat="1">
      <c r="A180" s="14"/>
      <c r="B180" s="218"/>
      <c r="C180" s="14"/>
      <c r="D180" s="210" t="s">
        <v>159</v>
      </c>
      <c r="E180" s="219" t="s">
        <v>1</v>
      </c>
      <c r="F180" s="220" t="s">
        <v>161</v>
      </c>
      <c r="G180" s="14"/>
      <c r="H180" s="221">
        <v>86.400000000000006</v>
      </c>
      <c r="I180" s="222"/>
      <c r="J180" s="14"/>
      <c r="K180" s="14"/>
      <c r="L180" s="218"/>
      <c r="M180" s="223"/>
      <c r="N180" s="224"/>
      <c r="O180" s="224"/>
      <c r="P180" s="224"/>
      <c r="Q180" s="224"/>
      <c r="R180" s="224"/>
      <c r="S180" s="224"/>
      <c r="T180" s="225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19" t="s">
        <v>159</v>
      </c>
      <c r="AU180" s="219" t="s">
        <v>129</v>
      </c>
      <c r="AV180" s="14" t="s">
        <v>157</v>
      </c>
      <c r="AW180" s="14" t="s">
        <v>30</v>
      </c>
      <c r="AX180" s="14" t="s">
        <v>83</v>
      </c>
      <c r="AY180" s="219" t="s">
        <v>151</v>
      </c>
    </row>
    <row r="181" s="2" customFormat="1" ht="21.75" customHeight="1">
      <c r="A181" s="37"/>
      <c r="B181" s="159"/>
      <c r="C181" s="195" t="s">
        <v>224</v>
      </c>
      <c r="D181" s="195" t="s">
        <v>153</v>
      </c>
      <c r="E181" s="196" t="s">
        <v>225</v>
      </c>
      <c r="F181" s="197" t="s">
        <v>226</v>
      </c>
      <c r="G181" s="198" t="s">
        <v>169</v>
      </c>
      <c r="H181" s="199">
        <v>57.600000000000001</v>
      </c>
      <c r="I181" s="199"/>
      <c r="J181" s="200">
        <f>ROUND(I181*H181,3)</f>
        <v>0</v>
      </c>
      <c r="K181" s="201"/>
      <c r="L181" s="38"/>
      <c r="M181" s="202" t="s">
        <v>1</v>
      </c>
      <c r="N181" s="203" t="s">
        <v>41</v>
      </c>
      <c r="O181" s="81"/>
      <c r="P181" s="204">
        <f>O181*H181</f>
        <v>0</v>
      </c>
      <c r="Q181" s="204">
        <v>0.0040699999999999998</v>
      </c>
      <c r="R181" s="204">
        <f>Q181*H181</f>
        <v>0.234432</v>
      </c>
      <c r="S181" s="204">
        <v>0</v>
      </c>
      <c r="T181" s="205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06" t="s">
        <v>157</v>
      </c>
      <c r="AT181" s="206" t="s">
        <v>153</v>
      </c>
      <c r="AU181" s="206" t="s">
        <v>129</v>
      </c>
      <c r="AY181" s="18" t="s">
        <v>151</v>
      </c>
      <c r="BE181" s="207">
        <f>IF(N181="základná",J181,0)</f>
        <v>0</v>
      </c>
      <c r="BF181" s="207">
        <f>IF(N181="znížená",J181,0)</f>
        <v>0</v>
      </c>
      <c r="BG181" s="207">
        <f>IF(N181="zákl. prenesená",J181,0)</f>
        <v>0</v>
      </c>
      <c r="BH181" s="207">
        <f>IF(N181="zníž. prenesená",J181,0)</f>
        <v>0</v>
      </c>
      <c r="BI181" s="207">
        <f>IF(N181="nulová",J181,0)</f>
        <v>0</v>
      </c>
      <c r="BJ181" s="18" t="s">
        <v>129</v>
      </c>
      <c r="BK181" s="208">
        <f>ROUND(I181*H181,3)</f>
        <v>0</v>
      </c>
      <c r="BL181" s="18" t="s">
        <v>157</v>
      </c>
      <c r="BM181" s="206" t="s">
        <v>227</v>
      </c>
    </row>
    <row r="182" s="13" customFormat="1">
      <c r="A182" s="13"/>
      <c r="B182" s="209"/>
      <c r="C182" s="13"/>
      <c r="D182" s="210" t="s">
        <v>159</v>
      </c>
      <c r="E182" s="211" t="s">
        <v>1</v>
      </c>
      <c r="F182" s="212" t="s">
        <v>228</v>
      </c>
      <c r="G182" s="13"/>
      <c r="H182" s="213">
        <v>57.600000000000001</v>
      </c>
      <c r="I182" s="214"/>
      <c r="J182" s="13"/>
      <c r="K182" s="13"/>
      <c r="L182" s="209"/>
      <c r="M182" s="215"/>
      <c r="N182" s="216"/>
      <c r="O182" s="216"/>
      <c r="P182" s="216"/>
      <c r="Q182" s="216"/>
      <c r="R182" s="216"/>
      <c r="S182" s="216"/>
      <c r="T182" s="217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11" t="s">
        <v>159</v>
      </c>
      <c r="AU182" s="211" t="s">
        <v>129</v>
      </c>
      <c r="AV182" s="13" t="s">
        <v>129</v>
      </c>
      <c r="AW182" s="13" t="s">
        <v>30</v>
      </c>
      <c r="AX182" s="13" t="s">
        <v>75</v>
      </c>
      <c r="AY182" s="211" t="s">
        <v>151</v>
      </c>
    </row>
    <row r="183" s="14" customFormat="1">
      <c r="A183" s="14"/>
      <c r="B183" s="218"/>
      <c r="C183" s="14"/>
      <c r="D183" s="210" t="s">
        <v>159</v>
      </c>
      <c r="E183" s="219" t="s">
        <v>1</v>
      </c>
      <c r="F183" s="220" t="s">
        <v>161</v>
      </c>
      <c r="G183" s="14"/>
      <c r="H183" s="221">
        <v>57.600000000000001</v>
      </c>
      <c r="I183" s="222"/>
      <c r="J183" s="14"/>
      <c r="K183" s="14"/>
      <c r="L183" s="218"/>
      <c r="M183" s="223"/>
      <c r="N183" s="224"/>
      <c r="O183" s="224"/>
      <c r="P183" s="224"/>
      <c r="Q183" s="224"/>
      <c r="R183" s="224"/>
      <c r="S183" s="224"/>
      <c r="T183" s="225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19" t="s">
        <v>159</v>
      </c>
      <c r="AU183" s="219" t="s">
        <v>129</v>
      </c>
      <c r="AV183" s="14" t="s">
        <v>157</v>
      </c>
      <c r="AW183" s="14" t="s">
        <v>30</v>
      </c>
      <c r="AX183" s="14" t="s">
        <v>83</v>
      </c>
      <c r="AY183" s="219" t="s">
        <v>151</v>
      </c>
    </row>
    <row r="184" s="2" customFormat="1" ht="24.15" customHeight="1">
      <c r="A184" s="37"/>
      <c r="B184" s="159"/>
      <c r="C184" s="195" t="s">
        <v>229</v>
      </c>
      <c r="D184" s="195" t="s">
        <v>153</v>
      </c>
      <c r="E184" s="196" t="s">
        <v>230</v>
      </c>
      <c r="F184" s="197" t="s">
        <v>231</v>
      </c>
      <c r="G184" s="198" t="s">
        <v>169</v>
      </c>
      <c r="H184" s="199">
        <v>57.600000000000001</v>
      </c>
      <c r="I184" s="199"/>
      <c r="J184" s="200">
        <f>ROUND(I184*H184,3)</f>
        <v>0</v>
      </c>
      <c r="K184" s="201"/>
      <c r="L184" s="38"/>
      <c r="M184" s="202" t="s">
        <v>1</v>
      </c>
      <c r="N184" s="203" t="s">
        <v>41</v>
      </c>
      <c r="O184" s="81"/>
      <c r="P184" s="204">
        <f>O184*H184</f>
        <v>0</v>
      </c>
      <c r="Q184" s="204">
        <v>0</v>
      </c>
      <c r="R184" s="204">
        <f>Q184*H184</f>
        <v>0</v>
      </c>
      <c r="S184" s="204">
        <v>0</v>
      </c>
      <c r="T184" s="205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06" t="s">
        <v>157</v>
      </c>
      <c r="AT184" s="206" t="s">
        <v>153</v>
      </c>
      <c r="AU184" s="206" t="s">
        <v>129</v>
      </c>
      <c r="AY184" s="18" t="s">
        <v>151</v>
      </c>
      <c r="BE184" s="207">
        <f>IF(N184="základná",J184,0)</f>
        <v>0</v>
      </c>
      <c r="BF184" s="207">
        <f>IF(N184="znížená",J184,0)</f>
        <v>0</v>
      </c>
      <c r="BG184" s="207">
        <f>IF(N184="zákl. prenesená",J184,0)</f>
        <v>0</v>
      </c>
      <c r="BH184" s="207">
        <f>IF(N184="zníž. prenesená",J184,0)</f>
        <v>0</v>
      </c>
      <c r="BI184" s="207">
        <f>IF(N184="nulová",J184,0)</f>
        <v>0</v>
      </c>
      <c r="BJ184" s="18" t="s">
        <v>129</v>
      </c>
      <c r="BK184" s="208">
        <f>ROUND(I184*H184,3)</f>
        <v>0</v>
      </c>
      <c r="BL184" s="18" t="s">
        <v>157</v>
      </c>
      <c r="BM184" s="206" t="s">
        <v>232</v>
      </c>
    </row>
    <row r="185" s="2" customFormat="1" ht="16.5" customHeight="1">
      <c r="A185" s="37"/>
      <c r="B185" s="159"/>
      <c r="C185" s="195" t="s">
        <v>233</v>
      </c>
      <c r="D185" s="195" t="s">
        <v>153</v>
      </c>
      <c r="E185" s="196" t="s">
        <v>234</v>
      </c>
      <c r="F185" s="197" t="s">
        <v>235</v>
      </c>
      <c r="G185" s="198" t="s">
        <v>193</v>
      </c>
      <c r="H185" s="199">
        <v>0.16</v>
      </c>
      <c r="I185" s="199"/>
      <c r="J185" s="200">
        <f>ROUND(I185*H185,3)</f>
        <v>0</v>
      </c>
      <c r="K185" s="201"/>
      <c r="L185" s="38"/>
      <c r="M185" s="202" t="s">
        <v>1</v>
      </c>
      <c r="N185" s="203" t="s">
        <v>41</v>
      </c>
      <c r="O185" s="81"/>
      <c r="P185" s="204">
        <f>O185*H185</f>
        <v>0</v>
      </c>
      <c r="Q185" s="204">
        <v>1.01895</v>
      </c>
      <c r="R185" s="204">
        <f>Q185*H185</f>
        <v>0.16303200000000001</v>
      </c>
      <c r="S185" s="204">
        <v>0</v>
      </c>
      <c r="T185" s="205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06" t="s">
        <v>157</v>
      </c>
      <c r="AT185" s="206" t="s">
        <v>153</v>
      </c>
      <c r="AU185" s="206" t="s">
        <v>129</v>
      </c>
      <c r="AY185" s="18" t="s">
        <v>151</v>
      </c>
      <c r="BE185" s="207">
        <f>IF(N185="základná",J185,0)</f>
        <v>0</v>
      </c>
      <c r="BF185" s="207">
        <f>IF(N185="znížená",J185,0)</f>
        <v>0</v>
      </c>
      <c r="BG185" s="207">
        <f>IF(N185="zákl. prenesená",J185,0)</f>
        <v>0</v>
      </c>
      <c r="BH185" s="207">
        <f>IF(N185="zníž. prenesená",J185,0)</f>
        <v>0</v>
      </c>
      <c r="BI185" s="207">
        <f>IF(N185="nulová",J185,0)</f>
        <v>0</v>
      </c>
      <c r="BJ185" s="18" t="s">
        <v>129</v>
      </c>
      <c r="BK185" s="208">
        <f>ROUND(I185*H185,3)</f>
        <v>0</v>
      </c>
      <c r="BL185" s="18" t="s">
        <v>157</v>
      </c>
      <c r="BM185" s="206" t="s">
        <v>236</v>
      </c>
    </row>
    <row r="186" s="13" customFormat="1">
      <c r="A186" s="13"/>
      <c r="B186" s="209"/>
      <c r="C186" s="13"/>
      <c r="D186" s="210" t="s">
        <v>159</v>
      </c>
      <c r="E186" s="211" t="s">
        <v>1</v>
      </c>
      <c r="F186" s="212" t="s">
        <v>237</v>
      </c>
      <c r="G186" s="13"/>
      <c r="H186" s="213">
        <v>0.16</v>
      </c>
      <c r="I186" s="214"/>
      <c r="J186" s="13"/>
      <c r="K186" s="13"/>
      <c r="L186" s="209"/>
      <c r="M186" s="215"/>
      <c r="N186" s="216"/>
      <c r="O186" s="216"/>
      <c r="P186" s="216"/>
      <c r="Q186" s="216"/>
      <c r="R186" s="216"/>
      <c r="S186" s="216"/>
      <c r="T186" s="217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11" t="s">
        <v>159</v>
      </c>
      <c r="AU186" s="211" t="s">
        <v>129</v>
      </c>
      <c r="AV186" s="13" t="s">
        <v>129</v>
      </c>
      <c r="AW186" s="13" t="s">
        <v>30</v>
      </c>
      <c r="AX186" s="13" t="s">
        <v>75</v>
      </c>
      <c r="AY186" s="211" t="s">
        <v>151</v>
      </c>
    </row>
    <row r="187" s="14" customFormat="1">
      <c r="A187" s="14"/>
      <c r="B187" s="218"/>
      <c r="C187" s="14"/>
      <c r="D187" s="210" t="s">
        <v>159</v>
      </c>
      <c r="E187" s="219" t="s">
        <v>1</v>
      </c>
      <c r="F187" s="220" t="s">
        <v>161</v>
      </c>
      <c r="G187" s="14"/>
      <c r="H187" s="221">
        <v>0.16</v>
      </c>
      <c r="I187" s="222"/>
      <c r="J187" s="14"/>
      <c r="K187" s="14"/>
      <c r="L187" s="218"/>
      <c r="M187" s="223"/>
      <c r="N187" s="224"/>
      <c r="O187" s="224"/>
      <c r="P187" s="224"/>
      <c r="Q187" s="224"/>
      <c r="R187" s="224"/>
      <c r="S187" s="224"/>
      <c r="T187" s="225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19" t="s">
        <v>159</v>
      </c>
      <c r="AU187" s="219" t="s">
        <v>129</v>
      </c>
      <c r="AV187" s="14" t="s">
        <v>157</v>
      </c>
      <c r="AW187" s="14" t="s">
        <v>30</v>
      </c>
      <c r="AX187" s="14" t="s">
        <v>83</v>
      </c>
      <c r="AY187" s="219" t="s">
        <v>151</v>
      </c>
    </row>
    <row r="188" s="2" customFormat="1" ht="16.5" customHeight="1">
      <c r="A188" s="37"/>
      <c r="B188" s="159"/>
      <c r="C188" s="195" t="s">
        <v>238</v>
      </c>
      <c r="D188" s="195" t="s">
        <v>153</v>
      </c>
      <c r="E188" s="196" t="s">
        <v>239</v>
      </c>
      <c r="F188" s="197" t="s">
        <v>240</v>
      </c>
      <c r="G188" s="198" t="s">
        <v>193</v>
      </c>
      <c r="H188" s="199">
        <v>3.1560000000000001</v>
      </c>
      <c r="I188" s="199"/>
      <c r="J188" s="200">
        <f>ROUND(I188*H188,3)</f>
        <v>0</v>
      </c>
      <c r="K188" s="201"/>
      <c r="L188" s="38"/>
      <c r="M188" s="202" t="s">
        <v>1</v>
      </c>
      <c r="N188" s="203" t="s">
        <v>41</v>
      </c>
      <c r="O188" s="81"/>
      <c r="P188" s="204">
        <f>O188*H188</f>
        <v>0</v>
      </c>
      <c r="Q188" s="204">
        <v>1.20296</v>
      </c>
      <c r="R188" s="204">
        <f>Q188*H188</f>
        <v>3.7965417600000002</v>
      </c>
      <c r="S188" s="204">
        <v>0</v>
      </c>
      <c r="T188" s="205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06" t="s">
        <v>157</v>
      </c>
      <c r="AT188" s="206" t="s">
        <v>153</v>
      </c>
      <c r="AU188" s="206" t="s">
        <v>129</v>
      </c>
      <c r="AY188" s="18" t="s">
        <v>151</v>
      </c>
      <c r="BE188" s="207">
        <f>IF(N188="základná",J188,0)</f>
        <v>0</v>
      </c>
      <c r="BF188" s="207">
        <f>IF(N188="znížená",J188,0)</f>
        <v>0</v>
      </c>
      <c r="BG188" s="207">
        <f>IF(N188="zákl. prenesená",J188,0)</f>
        <v>0</v>
      </c>
      <c r="BH188" s="207">
        <f>IF(N188="zníž. prenesená",J188,0)</f>
        <v>0</v>
      </c>
      <c r="BI188" s="207">
        <f>IF(N188="nulová",J188,0)</f>
        <v>0</v>
      </c>
      <c r="BJ188" s="18" t="s">
        <v>129</v>
      </c>
      <c r="BK188" s="208">
        <f>ROUND(I188*H188,3)</f>
        <v>0</v>
      </c>
      <c r="BL188" s="18" t="s">
        <v>157</v>
      </c>
      <c r="BM188" s="206" t="s">
        <v>241</v>
      </c>
    </row>
    <row r="189" s="13" customFormat="1">
      <c r="A189" s="13"/>
      <c r="B189" s="209"/>
      <c r="C189" s="13"/>
      <c r="D189" s="210" t="s">
        <v>159</v>
      </c>
      <c r="E189" s="211" t="s">
        <v>1</v>
      </c>
      <c r="F189" s="212" t="s">
        <v>242</v>
      </c>
      <c r="G189" s="13"/>
      <c r="H189" s="213">
        <v>3.1560000000000001</v>
      </c>
      <c r="I189" s="214"/>
      <c r="J189" s="13"/>
      <c r="K189" s="13"/>
      <c r="L189" s="209"/>
      <c r="M189" s="215"/>
      <c r="N189" s="216"/>
      <c r="O189" s="216"/>
      <c r="P189" s="216"/>
      <c r="Q189" s="216"/>
      <c r="R189" s="216"/>
      <c r="S189" s="216"/>
      <c r="T189" s="217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11" t="s">
        <v>159</v>
      </c>
      <c r="AU189" s="211" t="s">
        <v>129</v>
      </c>
      <c r="AV189" s="13" t="s">
        <v>129</v>
      </c>
      <c r="AW189" s="13" t="s">
        <v>30</v>
      </c>
      <c r="AX189" s="13" t="s">
        <v>75</v>
      </c>
      <c r="AY189" s="211" t="s">
        <v>151</v>
      </c>
    </row>
    <row r="190" s="14" customFormat="1">
      <c r="A190" s="14"/>
      <c r="B190" s="218"/>
      <c r="C190" s="14"/>
      <c r="D190" s="210" t="s">
        <v>159</v>
      </c>
      <c r="E190" s="219" t="s">
        <v>1</v>
      </c>
      <c r="F190" s="220" t="s">
        <v>161</v>
      </c>
      <c r="G190" s="14"/>
      <c r="H190" s="221">
        <v>3.1560000000000001</v>
      </c>
      <c r="I190" s="222"/>
      <c r="J190" s="14"/>
      <c r="K190" s="14"/>
      <c r="L190" s="218"/>
      <c r="M190" s="223"/>
      <c r="N190" s="224"/>
      <c r="O190" s="224"/>
      <c r="P190" s="224"/>
      <c r="Q190" s="224"/>
      <c r="R190" s="224"/>
      <c r="S190" s="224"/>
      <c r="T190" s="225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19" t="s">
        <v>159</v>
      </c>
      <c r="AU190" s="219" t="s">
        <v>129</v>
      </c>
      <c r="AV190" s="14" t="s">
        <v>157</v>
      </c>
      <c r="AW190" s="14" t="s">
        <v>30</v>
      </c>
      <c r="AX190" s="14" t="s">
        <v>83</v>
      </c>
      <c r="AY190" s="219" t="s">
        <v>151</v>
      </c>
    </row>
    <row r="191" s="12" customFormat="1" ht="22.8" customHeight="1">
      <c r="A191" s="12"/>
      <c r="B191" s="182"/>
      <c r="C191" s="12"/>
      <c r="D191" s="183" t="s">
        <v>74</v>
      </c>
      <c r="E191" s="193" t="s">
        <v>175</v>
      </c>
      <c r="F191" s="193" t="s">
        <v>243</v>
      </c>
      <c r="G191" s="12"/>
      <c r="H191" s="12"/>
      <c r="I191" s="185"/>
      <c r="J191" s="194">
        <f>BK191</f>
        <v>0</v>
      </c>
      <c r="K191" s="12"/>
      <c r="L191" s="182"/>
      <c r="M191" s="187"/>
      <c r="N191" s="188"/>
      <c r="O191" s="188"/>
      <c r="P191" s="189">
        <f>SUM(P192:P194)</f>
        <v>0</v>
      </c>
      <c r="Q191" s="188"/>
      <c r="R191" s="189">
        <f>SUM(R192:R194)</f>
        <v>11.200000000000001</v>
      </c>
      <c r="S191" s="188"/>
      <c r="T191" s="190">
        <f>SUM(T192:T194)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83" t="s">
        <v>83</v>
      </c>
      <c r="AT191" s="191" t="s">
        <v>74</v>
      </c>
      <c r="AU191" s="191" t="s">
        <v>83</v>
      </c>
      <c r="AY191" s="183" t="s">
        <v>151</v>
      </c>
      <c r="BK191" s="192">
        <f>SUM(BK192:BK194)</f>
        <v>0</v>
      </c>
    </row>
    <row r="192" s="2" customFormat="1" ht="44.25" customHeight="1">
      <c r="A192" s="37"/>
      <c r="B192" s="159"/>
      <c r="C192" s="195" t="s">
        <v>244</v>
      </c>
      <c r="D192" s="195" t="s">
        <v>153</v>
      </c>
      <c r="E192" s="196" t="s">
        <v>245</v>
      </c>
      <c r="F192" s="197" t="s">
        <v>246</v>
      </c>
      <c r="G192" s="198" t="s">
        <v>169</v>
      </c>
      <c r="H192" s="199">
        <v>100</v>
      </c>
      <c r="I192" s="199"/>
      <c r="J192" s="200">
        <f>ROUND(I192*H192,3)</f>
        <v>0</v>
      </c>
      <c r="K192" s="201"/>
      <c r="L192" s="38"/>
      <c r="M192" s="202" t="s">
        <v>1</v>
      </c>
      <c r="N192" s="203" t="s">
        <v>41</v>
      </c>
      <c r="O192" s="81"/>
      <c r="P192" s="204">
        <f>O192*H192</f>
        <v>0</v>
      </c>
      <c r="Q192" s="204">
        <v>0.112</v>
      </c>
      <c r="R192" s="204">
        <f>Q192*H192</f>
        <v>11.200000000000001</v>
      </c>
      <c r="S192" s="204">
        <v>0</v>
      </c>
      <c r="T192" s="205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06" t="s">
        <v>157</v>
      </c>
      <c r="AT192" s="206" t="s">
        <v>153</v>
      </c>
      <c r="AU192" s="206" t="s">
        <v>129</v>
      </c>
      <c r="AY192" s="18" t="s">
        <v>151</v>
      </c>
      <c r="BE192" s="207">
        <f>IF(N192="základná",J192,0)</f>
        <v>0</v>
      </c>
      <c r="BF192" s="207">
        <f>IF(N192="znížená",J192,0)</f>
        <v>0</v>
      </c>
      <c r="BG192" s="207">
        <f>IF(N192="zákl. prenesená",J192,0)</f>
        <v>0</v>
      </c>
      <c r="BH192" s="207">
        <f>IF(N192="zníž. prenesená",J192,0)</f>
        <v>0</v>
      </c>
      <c r="BI192" s="207">
        <f>IF(N192="nulová",J192,0)</f>
        <v>0</v>
      </c>
      <c r="BJ192" s="18" t="s">
        <v>129</v>
      </c>
      <c r="BK192" s="208">
        <f>ROUND(I192*H192,3)</f>
        <v>0</v>
      </c>
      <c r="BL192" s="18" t="s">
        <v>157</v>
      </c>
      <c r="BM192" s="206" t="s">
        <v>247</v>
      </c>
    </row>
    <row r="193" s="13" customFormat="1">
      <c r="A193" s="13"/>
      <c r="B193" s="209"/>
      <c r="C193" s="13"/>
      <c r="D193" s="210" t="s">
        <v>159</v>
      </c>
      <c r="E193" s="211" t="s">
        <v>1</v>
      </c>
      <c r="F193" s="212" t="s">
        <v>248</v>
      </c>
      <c r="G193" s="13"/>
      <c r="H193" s="213">
        <v>100</v>
      </c>
      <c r="I193" s="214"/>
      <c r="J193" s="13"/>
      <c r="K193" s="13"/>
      <c r="L193" s="209"/>
      <c r="M193" s="215"/>
      <c r="N193" s="216"/>
      <c r="O193" s="216"/>
      <c r="P193" s="216"/>
      <c r="Q193" s="216"/>
      <c r="R193" s="216"/>
      <c r="S193" s="216"/>
      <c r="T193" s="217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11" t="s">
        <v>159</v>
      </c>
      <c r="AU193" s="211" t="s">
        <v>129</v>
      </c>
      <c r="AV193" s="13" t="s">
        <v>129</v>
      </c>
      <c r="AW193" s="13" t="s">
        <v>30</v>
      </c>
      <c r="AX193" s="13" t="s">
        <v>75</v>
      </c>
      <c r="AY193" s="211" t="s">
        <v>151</v>
      </c>
    </row>
    <row r="194" s="14" customFormat="1">
      <c r="A194" s="14"/>
      <c r="B194" s="218"/>
      <c r="C194" s="14"/>
      <c r="D194" s="210" t="s">
        <v>159</v>
      </c>
      <c r="E194" s="219" t="s">
        <v>1</v>
      </c>
      <c r="F194" s="220" t="s">
        <v>161</v>
      </c>
      <c r="G194" s="14"/>
      <c r="H194" s="221">
        <v>100</v>
      </c>
      <c r="I194" s="222"/>
      <c r="J194" s="14"/>
      <c r="K194" s="14"/>
      <c r="L194" s="218"/>
      <c r="M194" s="223"/>
      <c r="N194" s="224"/>
      <c r="O194" s="224"/>
      <c r="P194" s="224"/>
      <c r="Q194" s="224"/>
      <c r="R194" s="224"/>
      <c r="S194" s="224"/>
      <c r="T194" s="225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19" t="s">
        <v>159</v>
      </c>
      <c r="AU194" s="219" t="s">
        <v>129</v>
      </c>
      <c r="AV194" s="14" t="s">
        <v>157</v>
      </c>
      <c r="AW194" s="14" t="s">
        <v>30</v>
      </c>
      <c r="AX194" s="14" t="s">
        <v>83</v>
      </c>
      <c r="AY194" s="219" t="s">
        <v>151</v>
      </c>
    </row>
    <row r="195" s="12" customFormat="1" ht="22.8" customHeight="1">
      <c r="A195" s="12"/>
      <c r="B195" s="182"/>
      <c r="C195" s="12"/>
      <c r="D195" s="183" t="s">
        <v>74</v>
      </c>
      <c r="E195" s="193" t="s">
        <v>180</v>
      </c>
      <c r="F195" s="193" t="s">
        <v>249</v>
      </c>
      <c r="G195" s="12"/>
      <c r="H195" s="12"/>
      <c r="I195" s="185"/>
      <c r="J195" s="194">
        <f>BK195</f>
        <v>0</v>
      </c>
      <c r="K195" s="12"/>
      <c r="L195" s="182"/>
      <c r="M195" s="187"/>
      <c r="N195" s="188"/>
      <c r="O195" s="188"/>
      <c r="P195" s="189">
        <f>SUM(P196:P202)</f>
        <v>0</v>
      </c>
      <c r="Q195" s="188"/>
      <c r="R195" s="189">
        <f>SUM(R196:R202)</f>
        <v>0.19573199999999999</v>
      </c>
      <c r="S195" s="188"/>
      <c r="T195" s="190">
        <f>SUM(T196:T202)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183" t="s">
        <v>83</v>
      </c>
      <c r="AT195" s="191" t="s">
        <v>74</v>
      </c>
      <c r="AU195" s="191" t="s">
        <v>83</v>
      </c>
      <c r="AY195" s="183" t="s">
        <v>151</v>
      </c>
      <c r="BK195" s="192">
        <f>SUM(BK196:BK202)</f>
        <v>0</v>
      </c>
    </row>
    <row r="196" s="2" customFormat="1" ht="16.5" customHeight="1">
      <c r="A196" s="37"/>
      <c r="B196" s="159"/>
      <c r="C196" s="195" t="s">
        <v>250</v>
      </c>
      <c r="D196" s="195" t="s">
        <v>153</v>
      </c>
      <c r="E196" s="196" t="s">
        <v>251</v>
      </c>
      <c r="F196" s="197" t="s">
        <v>252</v>
      </c>
      <c r="G196" s="198" t="s">
        <v>169</v>
      </c>
      <c r="H196" s="199">
        <v>1.2</v>
      </c>
      <c r="I196" s="199"/>
      <c r="J196" s="200">
        <f>ROUND(I196*H196,3)</f>
        <v>0</v>
      </c>
      <c r="K196" s="201"/>
      <c r="L196" s="38"/>
      <c r="M196" s="202" t="s">
        <v>1</v>
      </c>
      <c r="N196" s="203" t="s">
        <v>41</v>
      </c>
      <c r="O196" s="81"/>
      <c r="P196" s="204">
        <f>O196*H196</f>
        <v>0</v>
      </c>
      <c r="Q196" s="204">
        <v>0.0086099999999999996</v>
      </c>
      <c r="R196" s="204">
        <f>Q196*H196</f>
        <v>0.010331999999999999</v>
      </c>
      <c r="S196" s="204">
        <v>0</v>
      </c>
      <c r="T196" s="205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06" t="s">
        <v>157</v>
      </c>
      <c r="AT196" s="206" t="s">
        <v>153</v>
      </c>
      <c r="AU196" s="206" t="s">
        <v>129</v>
      </c>
      <c r="AY196" s="18" t="s">
        <v>151</v>
      </c>
      <c r="BE196" s="207">
        <f>IF(N196="základná",J196,0)</f>
        <v>0</v>
      </c>
      <c r="BF196" s="207">
        <f>IF(N196="znížená",J196,0)</f>
        <v>0</v>
      </c>
      <c r="BG196" s="207">
        <f>IF(N196="zákl. prenesená",J196,0)</f>
        <v>0</v>
      </c>
      <c r="BH196" s="207">
        <f>IF(N196="zníž. prenesená",J196,0)</f>
        <v>0</v>
      </c>
      <c r="BI196" s="207">
        <f>IF(N196="nulová",J196,0)</f>
        <v>0</v>
      </c>
      <c r="BJ196" s="18" t="s">
        <v>129</v>
      </c>
      <c r="BK196" s="208">
        <f>ROUND(I196*H196,3)</f>
        <v>0</v>
      </c>
      <c r="BL196" s="18" t="s">
        <v>157</v>
      </c>
      <c r="BM196" s="206" t="s">
        <v>253</v>
      </c>
    </row>
    <row r="197" s="13" customFormat="1">
      <c r="A197" s="13"/>
      <c r="B197" s="209"/>
      <c r="C197" s="13"/>
      <c r="D197" s="210" t="s">
        <v>159</v>
      </c>
      <c r="E197" s="211" t="s">
        <v>1</v>
      </c>
      <c r="F197" s="212" t="s">
        <v>254</v>
      </c>
      <c r="G197" s="13"/>
      <c r="H197" s="213">
        <v>1.2</v>
      </c>
      <c r="I197" s="214"/>
      <c r="J197" s="13"/>
      <c r="K197" s="13"/>
      <c r="L197" s="209"/>
      <c r="M197" s="215"/>
      <c r="N197" s="216"/>
      <c r="O197" s="216"/>
      <c r="P197" s="216"/>
      <c r="Q197" s="216"/>
      <c r="R197" s="216"/>
      <c r="S197" s="216"/>
      <c r="T197" s="217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11" t="s">
        <v>159</v>
      </c>
      <c r="AU197" s="211" t="s">
        <v>129</v>
      </c>
      <c r="AV197" s="13" t="s">
        <v>129</v>
      </c>
      <c r="AW197" s="13" t="s">
        <v>30</v>
      </c>
      <c r="AX197" s="13" t="s">
        <v>75</v>
      </c>
      <c r="AY197" s="211" t="s">
        <v>151</v>
      </c>
    </row>
    <row r="198" s="14" customFormat="1">
      <c r="A198" s="14"/>
      <c r="B198" s="218"/>
      <c r="C198" s="14"/>
      <c r="D198" s="210" t="s">
        <v>159</v>
      </c>
      <c r="E198" s="219" t="s">
        <v>1</v>
      </c>
      <c r="F198" s="220" t="s">
        <v>161</v>
      </c>
      <c r="G198" s="14"/>
      <c r="H198" s="221">
        <v>1.2</v>
      </c>
      <c r="I198" s="222"/>
      <c r="J198" s="14"/>
      <c r="K198" s="14"/>
      <c r="L198" s="218"/>
      <c r="M198" s="223"/>
      <c r="N198" s="224"/>
      <c r="O198" s="224"/>
      <c r="P198" s="224"/>
      <c r="Q198" s="224"/>
      <c r="R198" s="224"/>
      <c r="S198" s="224"/>
      <c r="T198" s="225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19" t="s">
        <v>159</v>
      </c>
      <c r="AU198" s="219" t="s">
        <v>129</v>
      </c>
      <c r="AV198" s="14" t="s">
        <v>157</v>
      </c>
      <c r="AW198" s="14" t="s">
        <v>30</v>
      </c>
      <c r="AX198" s="14" t="s">
        <v>83</v>
      </c>
      <c r="AY198" s="219" t="s">
        <v>151</v>
      </c>
    </row>
    <row r="199" s="2" customFormat="1" ht="21.75" customHeight="1">
      <c r="A199" s="37"/>
      <c r="B199" s="159"/>
      <c r="C199" s="195" t="s">
        <v>7</v>
      </c>
      <c r="D199" s="195" t="s">
        <v>153</v>
      </c>
      <c r="E199" s="196" t="s">
        <v>255</v>
      </c>
      <c r="F199" s="197" t="s">
        <v>256</v>
      </c>
      <c r="G199" s="198" t="s">
        <v>169</v>
      </c>
      <c r="H199" s="199">
        <v>1.2</v>
      </c>
      <c r="I199" s="199"/>
      <c r="J199" s="200">
        <f>ROUND(I199*H199,3)</f>
        <v>0</v>
      </c>
      <c r="K199" s="201"/>
      <c r="L199" s="38"/>
      <c r="M199" s="202" t="s">
        <v>1</v>
      </c>
      <c r="N199" s="203" t="s">
        <v>41</v>
      </c>
      <c r="O199" s="81"/>
      <c r="P199" s="204">
        <f>O199*H199</f>
        <v>0</v>
      </c>
      <c r="Q199" s="204">
        <v>0</v>
      </c>
      <c r="R199" s="204">
        <f>Q199*H199</f>
        <v>0</v>
      </c>
      <c r="S199" s="204">
        <v>0</v>
      </c>
      <c r="T199" s="205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06" t="s">
        <v>157</v>
      </c>
      <c r="AT199" s="206" t="s">
        <v>153</v>
      </c>
      <c r="AU199" s="206" t="s">
        <v>129</v>
      </c>
      <c r="AY199" s="18" t="s">
        <v>151</v>
      </c>
      <c r="BE199" s="207">
        <f>IF(N199="základná",J199,0)</f>
        <v>0</v>
      </c>
      <c r="BF199" s="207">
        <f>IF(N199="znížená",J199,0)</f>
        <v>0</v>
      </c>
      <c r="BG199" s="207">
        <f>IF(N199="zákl. prenesená",J199,0)</f>
        <v>0</v>
      </c>
      <c r="BH199" s="207">
        <f>IF(N199="zníž. prenesená",J199,0)</f>
        <v>0</v>
      </c>
      <c r="BI199" s="207">
        <f>IF(N199="nulová",J199,0)</f>
        <v>0</v>
      </c>
      <c r="BJ199" s="18" t="s">
        <v>129</v>
      </c>
      <c r="BK199" s="208">
        <f>ROUND(I199*H199,3)</f>
        <v>0</v>
      </c>
      <c r="BL199" s="18" t="s">
        <v>157</v>
      </c>
      <c r="BM199" s="206" t="s">
        <v>257</v>
      </c>
    </row>
    <row r="200" s="2" customFormat="1" ht="24.15" customHeight="1">
      <c r="A200" s="37"/>
      <c r="B200" s="159"/>
      <c r="C200" s="195" t="s">
        <v>258</v>
      </c>
      <c r="D200" s="195" t="s">
        <v>153</v>
      </c>
      <c r="E200" s="196" t="s">
        <v>259</v>
      </c>
      <c r="F200" s="197" t="s">
        <v>260</v>
      </c>
      <c r="G200" s="198" t="s">
        <v>169</v>
      </c>
      <c r="H200" s="199">
        <v>1.8</v>
      </c>
      <c r="I200" s="199"/>
      <c r="J200" s="200">
        <f>ROUND(I200*H200,3)</f>
        <v>0</v>
      </c>
      <c r="K200" s="201"/>
      <c r="L200" s="38"/>
      <c r="M200" s="202" t="s">
        <v>1</v>
      </c>
      <c r="N200" s="203" t="s">
        <v>41</v>
      </c>
      <c r="O200" s="81"/>
      <c r="P200" s="204">
        <f>O200*H200</f>
        <v>0</v>
      </c>
      <c r="Q200" s="204">
        <v>0.10299999999999999</v>
      </c>
      <c r="R200" s="204">
        <f>Q200*H200</f>
        <v>0.18539999999999998</v>
      </c>
      <c r="S200" s="204">
        <v>0</v>
      </c>
      <c r="T200" s="205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06" t="s">
        <v>157</v>
      </c>
      <c r="AT200" s="206" t="s">
        <v>153</v>
      </c>
      <c r="AU200" s="206" t="s">
        <v>129</v>
      </c>
      <c r="AY200" s="18" t="s">
        <v>151</v>
      </c>
      <c r="BE200" s="207">
        <f>IF(N200="základná",J200,0)</f>
        <v>0</v>
      </c>
      <c r="BF200" s="207">
        <f>IF(N200="znížená",J200,0)</f>
        <v>0</v>
      </c>
      <c r="BG200" s="207">
        <f>IF(N200="zákl. prenesená",J200,0)</f>
        <v>0</v>
      </c>
      <c r="BH200" s="207">
        <f>IF(N200="zníž. prenesená",J200,0)</f>
        <v>0</v>
      </c>
      <c r="BI200" s="207">
        <f>IF(N200="nulová",J200,0)</f>
        <v>0</v>
      </c>
      <c r="BJ200" s="18" t="s">
        <v>129</v>
      </c>
      <c r="BK200" s="208">
        <f>ROUND(I200*H200,3)</f>
        <v>0</v>
      </c>
      <c r="BL200" s="18" t="s">
        <v>157</v>
      </c>
      <c r="BM200" s="206" t="s">
        <v>261</v>
      </c>
    </row>
    <row r="201" s="13" customFormat="1">
      <c r="A201" s="13"/>
      <c r="B201" s="209"/>
      <c r="C201" s="13"/>
      <c r="D201" s="210" t="s">
        <v>159</v>
      </c>
      <c r="E201" s="211" t="s">
        <v>1</v>
      </c>
      <c r="F201" s="212" t="s">
        <v>262</v>
      </c>
      <c r="G201" s="13"/>
      <c r="H201" s="213">
        <v>1.8</v>
      </c>
      <c r="I201" s="214"/>
      <c r="J201" s="13"/>
      <c r="K201" s="13"/>
      <c r="L201" s="209"/>
      <c r="M201" s="215"/>
      <c r="N201" s="216"/>
      <c r="O201" s="216"/>
      <c r="P201" s="216"/>
      <c r="Q201" s="216"/>
      <c r="R201" s="216"/>
      <c r="S201" s="216"/>
      <c r="T201" s="217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11" t="s">
        <v>159</v>
      </c>
      <c r="AU201" s="211" t="s">
        <v>129</v>
      </c>
      <c r="AV201" s="13" t="s">
        <v>129</v>
      </c>
      <c r="AW201" s="13" t="s">
        <v>30</v>
      </c>
      <c r="AX201" s="13" t="s">
        <v>75</v>
      </c>
      <c r="AY201" s="211" t="s">
        <v>151</v>
      </c>
    </row>
    <row r="202" s="14" customFormat="1">
      <c r="A202" s="14"/>
      <c r="B202" s="218"/>
      <c r="C202" s="14"/>
      <c r="D202" s="210" t="s">
        <v>159</v>
      </c>
      <c r="E202" s="219" t="s">
        <v>1</v>
      </c>
      <c r="F202" s="220" t="s">
        <v>161</v>
      </c>
      <c r="G202" s="14"/>
      <c r="H202" s="221">
        <v>1.8</v>
      </c>
      <c r="I202" s="222"/>
      <c r="J202" s="14"/>
      <c r="K202" s="14"/>
      <c r="L202" s="218"/>
      <c r="M202" s="223"/>
      <c r="N202" s="224"/>
      <c r="O202" s="224"/>
      <c r="P202" s="224"/>
      <c r="Q202" s="224"/>
      <c r="R202" s="224"/>
      <c r="S202" s="224"/>
      <c r="T202" s="225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19" t="s">
        <v>159</v>
      </c>
      <c r="AU202" s="219" t="s">
        <v>129</v>
      </c>
      <c r="AV202" s="14" t="s">
        <v>157</v>
      </c>
      <c r="AW202" s="14" t="s">
        <v>30</v>
      </c>
      <c r="AX202" s="14" t="s">
        <v>83</v>
      </c>
      <c r="AY202" s="219" t="s">
        <v>151</v>
      </c>
    </row>
    <row r="203" s="12" customFormat="1" ht="22.8" customHeight="1">
      <c r="A203" s="12"/>
      <c r="B203" s="182"/>
      <c r="C203" s="12"/>
      <c r="D203" s="183" t="s">
        <v>74</v>
      </c>
      <c r="E203" s="193" t="s">
        <v>195</v>
      </c>
      <c r="F203" s="193" t="s">
        <v>263</v>
      </c>
      <c r="G203" s="12"/>
      <c r="H203" s="12"/>
      <c r="I203" s="185"/>
      <c r="J203" s="194">
        <f>BK203</f>
        <v>0</v>
      </c>
      <c r="K203" s="12"/>
      <c r="L203" s="182"/>
      <c r="M203" s="187"/>
      <c r="N203" s="188"/>
      <c r="O203" s="188"/>
      <c r="P203" s="189">
        <f>SUM(P204:P266)</f>
        <v>0</v>
      </c>
      <c r="Q203" s="188"/>
      <c r="R203" s="189">
        <f>SUM(R204:R266)</f>
        <v>161.79006655999999</v>
      </c>
      <c r="S203" s="188"/>
      <c r="T203" s="190">
        <f>SUM(T204:T266)</f>
        <v>397.98396500000007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183" t="s">
        <v>83</v>
      </c>
      <c r="AT203" s="191" t="s">
        <v>74</v>
      </c>
      <c r="AU203" s="191" t="s">
        <v>83</v>
      </c>
      <c r="AY203" s="183" t="s">
        <v>151</v>
      </c>
      <c r="BK203" s="192">
        <f>SUM(BK204:BK266)</f>
        <v>0</v>
      </c>
    </row>
    <row r="204" s="2" customFormat="1" ht="24.15" customHeight="1">
      <c r="A204" s="37"/>
      <c r="B204" s="159"/>
      <c r="C204" s="195" t="s">
        <v>264</v>
      </c>
      <c r="D204" s="195" t="s">
        <v>153</v>
      </c>
      <c r="E204" s="196" t="s">
        <v>265</v>
      </c>
      <c r="F204" s="197" t="s">
        <v>266</v>
      </c>
      <c r="G204" s="198" t="s">
        <v>267</v>
      </c>
      <c r="H204" s="199">
        <v>2</v>
      </c>
      <c r="I204" s="199"/>
      <c r="J204" s="200">
        <f>ROUND(I204*H204,3)</f>
        <v>0</v>
      </c>
      <c r="K204" s="201"/>
      <c r="L204" s="38"/>
      <c r="M204" s="202" t="s">
        <v>1</v>
      </c>
      <c r="N204" s="203" t="s">
        <v>41</v>
      </c>
      <c r="O204" s="81"/>
      <c r="P204" s="204">
        <f>O204*H204</f>
        <v>0</v>
      </c>
      <c r="Q204" s="204">
        <v>0</v>
      </c>
      <c r="R204" s="204">
        <f>Q204*H204</f>
        <v>0</v>
      </c>
      <c r="S204" s="204">
        <v>0</v>
      </c>
      <c r="T204" s="205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06" t="s">
        <v>157</v>
      </c>
      <c r="AT204" s="206" t="s">
        <v>153</v>
      </c>
      <c r="AU204" s="206" t="s">
        <v>129</v>
      </c>
      <c r="AY204" s="18" t="s">
        <v>151</v>
      </c>
      <c r="BE204" s="207">
        <f>IF(N204="základná",J204,0)</f>
        <v>0</v>
      </c>
      <c r="BF204" s="207">
        <f>IF(N204="znížená",J204,0)</f>
        <v>0</v>
      </c>
      <c r="BG204" s="207">
        <f>IF(N204="zákl. prenesená",J204,0)</f>
        <v>0</v>
      </c>
      <c r="BH204" s="207">
        <f>IF(N204="zníž. prenesená",J204,0)</f>
        <v>0</v>
      </c>
      <c r="BI204" s="207">
        <f>IF(N204="nulová",J204,0)</f>
        <v>0</v>
      </c>
      <c r="BJ204" s="18" t="s">
        <v>129</v>
      </c>
      <c r="BK204" s="208">
        <f>ROUND(I204*H204,3)</f>
        <v>0</v>
      </c>
      <c r="BL204" s="18" t="s">
        <v>157</v>
      </c>
      <c r="BM204" s="206" t="s">
        <v>268</v>
      </c>
    </row>
    <row r="205" s="2" customFormat="1" ht="16.5" customHeight="1">
      <c r="A205" s="37"/>
      <c r="B205" s="159"/>
      <c r="C205" s="195" t="s">
        <v>269</v>
      </c>
      <c r="D205" s="195" t="s">
        <v>153</v>
      </c>
      <c r="E205" s="196" t="s">
        <v>270</v>
      </c>
      <c r="F205" s="197" t="s">
        <v>271</v>
      </c>
      <c r="G205" s="198" t="s">
        <v>267</v>
      </c>
      <c r="H205" s="199">
        <v>1</v>
      </c>
      <c r="I205" s="199"/>
      <c r="J205" s="200">
        <f>ROUND(I205*H205,3)</f>
        <v>0</v>
      </c>
      <c r="K205" s="201"/>
      <c r="L205" s="38"/>
      <c r="M205" s="202" t="s">
        <v>1</v>
      </c>
      <c r="N205" s="203" t="s">
        <v>41</v>
      </c>
      <c r="O205" s="81"/>
      <c r="P205" s="204">
        <f>O205*H205</f>
        <v>0</v>
      </c>
      <c r="Q205" s="204">
        <v>0</v>
      </c>
      <c r="R205" s="204">
        <f>Q205*H205</f>
        <v>0</v>
      </c>
      <c r="S205" s="204">
        <v>0</v>
      </c>
      <c r="T205" s="205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06" t="s">
        <v>157</v>
      </c>
      <c r="AT205" s="206" t="s">
        <v>153</v>
      </c>
      <c r="AU205" s="206" t="s">
        <v>129</v>
      </c>
      <c r="AY205" s="18" t="s">
        <v>151</v>
      </c>
      <c r="BE205" s="207">
        <f>IF(N205="základná",J205,0)</f>
        <v>0</v>
      </c>
      <c r="BF205" s="207">
        <f>IF(N205="znížená",J205,0)</f>
        <v>0</v>
      </c>
      <c r="BG205" s="207">
        <f>IF(N205="zákl. prenesená",J205,0)</f>
        <v>0</v>
      </c>
      <c r="BH205" s="207">
        <f>IF(N205="zníž. prenesená",J205,0)</f>
        <v>0</v>
      </c>
      <c r="BI205" s="207">
        <f>IF(N205="nulová",J205,0)</f>
        <v>0</v>
      </c>
      <c r="BJ205" s="18" t="s">
        <v>129</v>
      </c>
      <c r="BK205" s="208">
        <f>ROUND(I205*H205,3)</f>
        <v>0</v>
      </c>
      <c r="BL205" s="18" t="s">
        <v>157</v>
      </c>
      <c r="BM205" s="206" t="s">
        <v>272</v>
      </c>
    </row>
    <row r="206" s="2" customFormat="1" ht="33" customHeight="1">
      <c r="A206" s="37"/>
      <c r="B206" s="159"/>
      <c r="C206" s="195" t="s">
        <v>273</v>
      </c>
      <c r="D206" s="195" t="s">
        <v>153</v>
      </c>
      <c r="E206" s="196" t="s">
        <v>274</v>
      </c>
      <c r="F206" s="197" t="s">
        <v>275</v>
      </c>
      <c r="G206" s="198" t="s">
        <v>169</v>
      </c>
      <c r="H206" s="199">
        <v>1298.8309999999999</v>
      </c>
      <c r="I206" s="199"/>
      <c r="J206" s="200">
        <f>ROUND(I206*H206,3)</f>
        <v>0</v>
      </c>
      <c r="K206" s="201"/>
      <c r="L206" s="38"/>
      <c r="M206" s="202" t="s">
        <v>1</v>
      </c>
      <c r="N206" s="203" t="s">
        <v>41</v>
      </c>
      <c r="O206" s="81"/>
      <c r="P206" s="204">
        <f>O206*H206</f>
        <v>0</v>
      </c>
      <c r="Q206" s="204">
        <v>0.02572</v>
      </c>
      <c r="R206" s="204">
        <f>Q206*H206</f>
        <v>33.405933319999995</v>
      </c>
      <c r="S206" s="204">
        <v>0</v>
      </c>
      <c r="T206" s="205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06" t="s">
        <v>157</v>
      </c>
      <c r="AT206" s="206" t="s">
        <v>153</v>
      </c>
      <c r="AU206" s="206" t="s">
        <v>129</v>
      </c>
      <c r="AY206" s="18" t="s">
        <v>151</v>
      </c>
      <c r="BE206" s="207">
        <f>IF(N206="základná",J206,0)</f>
        <v>0</v>
      </c>
      <c r="BF206" s="207">
        <f>IF(N206="znížená",J206,0)</f>
        <v>0</v>
      </c>
      <c r="BG206" s="207">
        <f>IF(N206="zákl. prenesená",J206,0)</f>
        <v>0</v>
      </c>
      <c r="BH206" s="207">
        <f>IF(N206="zníž. prenesená",J206,0)</f>
        <v>0</v>
      </c>
      <c r="BI206" s="207">
        <f>IF(N206="nulová",J206,0)</f>
        <v>0</v>
      </c>
      <c r="BJ206" s="18" t="s">
        <v>129</v>
      </c>
      <c r="BK206" s="208">
        <f>ROUND(I206*H206,3)</f>
        <v>0</v>
      </c>
      <c r="BL206" s="18" t="s">
        <v>157</v>
      </c>
      <c r="BM206" s="206" t="s">
        <v>276</v>
      </c>
    </row>
    <row r="207" s="13" customFormat="1">
      <c r="A207" s="13"/>
      <c r="B207" s="209"/>
      <c r="C207" s="13"/>
      <c r="D207" s="210" t="s">
        <v>159</v>
      </c>
      <c r="E207" s="211" t="s">
        <v>1</v>
      </c>
      <c r="F207" s="212" t="s">
        <v>277</v>
      </c>
      <c r="G207" s="13"/>
      <c r="H207" s="213">
        <v>293.53800000000001</v>
      </c>
      <c r="I207" s="214"/>
      <c r="J207" s="13"/>
      <c r="K207" s="13"/>
      <c r="L207" s="209"/>
      <c r="M207" s="215"/>
      <c r="N207" s="216"/>
      <c r="O207" s="216"/>
      <c r="P207" s="216"/>
      <c r="Q207" s="216"/>
      <c r="R207" s="216"/>
      <c r="S207" s="216"/>
      <c r="T207" s="217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11" t="s">
        <v>159</v>
      </c>
      <c r="AU207" s="211" t="s">
        <v>129</v>
      </c>
      <c r="AV207" s="13" t="s">
        <v>129</v>
      </c>
      <c r="AW207" s="13" t="s">
        <v>30</v>
      </c>
      <c r="AX207" s="13" t="s">
        <v>75</v>
      </c>
      <c r="AY207" s="211" t="s">
        <v>151</v>
      </c>
    </row>
    <row r="208" s="13" customFormat="1">
      <c r="A208" s="13"/>
      <c r="B208" s="209"/>
      <c r="C208" s="13"/>
      <c r="D208" s="210" t="s">
        <v>159</v>
      </c>
      <c r="E208" s="211" t="s">
        <v>1</v>
      </c>
      <c r="F208" s="212" t="s">
        <v>278</v>
      </c>
      <c r="G208" s="13"/>
      <c r="H208" s="213">
        <v>238.68799999999999</v>
      </c>
      <c r="I208" s="214"/>
      <c r="J208" s="13"/>
      <c r="K208" s="13"/>
      <c r="L208" s="209"/>
      <c r="M208" s="215"/>
      <c r="N208" s="216"/>
      <c r="O208" s="216"/>
      <c r="P208" s="216"/>
      <c r="Q208" s="216"/>
      <c r="R208" s="216"/>
      <c r="S208" s="216"/>
      <c r="T208" s="217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11" t="s">
        <v>159</v>
      </c>
      <c r="AU208" s="211" t="s">
        <v>129</v>
      </c>
      <c r="AV208" s="13" t="s">
        <v>129</v>
      </c>
      <c r="AW208" s="13" t="s">
        <v>30</v>
      </c>
      <c r="AX208" s="13" t="s">
        <v>75</v>
      </c>
      <c r="AY208" s="211" t="s">
        <v>151</v>
      </c>
    </row>
    <row r="209" s="13" customFormat="1">
      <c r="A209" s="13"/>
      <c r="B209" s="209"/>
      <c r="C209" s="13"/>
      <c r="D209" s="210" t="s">
        <v>159</v>
      </c>
      <c r="E209" s="211" t="s">
        <v>1</v>
      </c>
      <c r="F209" s="212" t="s">
        <v>279</v>
      </c>
      <c r="G209" s="13"/>
      <c r="H209" s="213">
        <v>185.31999999999999</v>
      </c>
      <c r="I209" s="214"/>
      <c r="J209" s="13"/>
      <c r="K209" s="13"/>
      <c r="L209" s="209"/>
      <c r="M209" s="215"/>
      <c r="N209" s="216"/>
      <c r="O209" s="216"/>
      <c r="P209" s="216"/>
      <c r="Q209" s="216"/>
      <c r="R209" s="216"/>
      <c r="S209" s="216"/>
      <c r="T209" s="217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11" t="s">
        <v>159</v>
      </c>
      <c r="AU209" s="211" t="s">
        <v>129</v>
      </c>
      <c r="AV209" s="13" t="s">
        <v>129</v>
      </c>
      <c r="AW209" s="13" t="s">
        <v>30</v>
      </c>
      <c r="AX209" s="13" t="s">
        <v>75</v>
      </c>
      <c r="AY209" s="211" t="s">
        <v>151</v>
      </c>
    </row>
    <row r="210" s="13" customFormat="1">
      <c r="A210" s="13"/>
      <c r="B210" s="209"/>
      <c r="C210" s="13"/>
      <c r="D210" s="210" t="s">
        <v>159</v>
      </c>
      <c r="E210" s="211" t="s">
        <v>1</v>
      </c>
      <c r="F210" s="212" t="s">
        <v>280</v>
      </c>
      <c r="G210" s="13"/>
      <c r="H210" s="213">
        <v>256.21499999999997</v>
      </c>
      <c r="I210" s="214"/>
      <c r="J210" s="13"/>
      <c r="K210" s="13"/>
      <c r="L210" s="209"/>
      <c r="M210" s="215"/>
      <c r="N210" s="216"/>
      <c r="O210" s="216"/>
      <c r="P210" s="216"/>
      <c r="Q210" s="216"/>
      <c r="R210" s="216"/>
      <c r="S210" s="216"/>
      <c r="T210" s="217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11" t="s">
        <v>159</v>
      </c>
      <c r="AU210" s="211" t="s">
        <v>129</v>
      </c>
      <c r="AV210" s="13" t="s">
        <v>129</v>
      </c>
      <c r="AW210" s="13" t="s">
        <v>30</v>
      </c>
      <c r="AX210" s="13" t="s">
        <v>75</v>
      </c>
      <c r="AY210" s="211" t="s">
        <v>151</v>
      </c>
    </row>
    <row r="211" s="13" customFormat="1">
      <c r="A211" s="13"/>
      <c r="B211" s="209"/>
      <c r="C211" s="13"/>
      <c r="D211" s="210" t="s">
        <v>159</v>
      </c>
      <c r="E211" s="211" t="s">
        <v>1</v>
      </c>
      <c r="F211" s="212" t="s">
        <v>281</v>
      </c>
      <c r="G211" s="13"/>
      <c r="H211" s="213">
        <v>275.37</v>
      </c>
      <c r="I211" s="214"/>
      <c r="J211" s="13"/>
      <c r="K211" s="13"/>
      <c r="L211" s="209"/>
      <c r="M211" s="215"/>
      <c r="N211" s="216"/>
      <c r="O211" s="216"/>
      <c r="P211" s="216"/>
      <c r="Q211" s="216"/>
      <c r="R211" s="216"/>
      <c r="S211" s="216"/>
      <c r="T211" s="217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11" t="s">
        <v>159</v>
      </c>
      <c r="AU211" s="211" t="s">
        <v>129</v>
      </c>
      <c r="AV211" s="13" t="s">
        <v>129</v>
      </c>
      <c r="AW211" s="13" t="s">
        <v>30</v>
      </c>
      <c r="AX211" s="13" t="s">
        <v>75</v>
      </c>
      <c r="AY211" s="211" t="s">
        <v>151</v>
      </c>
    </row>
    <row r="212" s="13" customFormat="1">
      <c r="A212" s="13"/>
      <c r="B212" s="209"/>
      <c r="C212" s="13"/>
      <c r="D212" s="210" t="s">
        <v>159</v>
      </c>
      <c r="E212" s="211" t="s">
        <v>1</v>
      </c>
      <c r="F212" s="212" t="s">
        <v>282</v>
      </c>
      <c r="G212" s="13"/>
      <c r="H212" s="213">
        <v>21.699999999999999</v>
      </c>
      <c r="I212" s="214"/>
      <c r="J212" s="13"/>
      <c r="K212" s="13"/>
      <c r="L212" s="209"/>
      <c r="M212" s="215"/>
      <c r="N212" s="216"/>
      <c r="O212" s="216"/>
      <c r="P212" s="216"/>
      <c r="Q212" s="216"/>
      <c r="R212" s="216"/>
      <c r="S212" s="216"/>
      <c r="T212" s="217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11" t="s">
        <v>159</v>
      </c>
      <c r="AU212" s="211" t="s">
        <v>129</v>
      </c>
      <c r="AV212" s="13" t="s">
        <v>129</v>
      </c>
      <c r="AW212" s="13" t="s">
        <v>30</v>
      </c>
      <c r="AX212" s="13" t="s">
        <v>75</v>
      </c>
      <c r="AY212" s="211" t="s">
        <v>151</v>
      </c>
    </row>
    <row r="213" s="13" customFormat="1">
      <c r="A213" s="13"/>
      <c r="B213" s="209"/>
      <c r="C213" s="13"/>
      <c r="D213" s="210" t="s">
        <v>159</v>
      </c>
      <c r="E213" s="211" t="s">
        <v>1</v>
      </c>
      <c r="F213" s="212" t="s">
        <v>283</v>
      </c>
      <c r="G213" s="13"/>
      <c r="H213" s="213">
        <v>28</v>
      </c>
      <c r="I213" s="214"/>
      <c r="J213" s="13"/>
      <c r="K213" s="13"/>
      <c r="L213" s="209"/>
      <c r="M213" s="215"/>
      <c r="N213" s="216"/>
      <c r="O213" s="216"/>
      <c r="P213" s="216"/>
      <c r="Q213" s="216"/>
      <c r="R213" s="216"/>
      <c r="S213" s="216"/>
      <c r="T213" s="217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11" t="s">
        <v>159</v>
      </c>
      <c r="AU213" s="211" t="s">
        <v>129</v>
      </c>
      <c r="AV213" s="13" t="s">
        <v>129</v>
      </c>
      <c r="AW213" s="13" t="s">
        <v>30</v>
      </c>
      <c r="AX213" s="13" t="s">
        <v>75</v>
      </c>
      <c r="AY213" s="211" t="s">
        <v>151</v>
      </c>
    </row>
    <row r="214" s="14" customFormat="1">
      <c r="A214" s="14"/>
      <c r="B214" s="218"/>
      <c r="C214" s="14"/>
      <c r="D214" s="210" t="s">
        <v>159</v>
      </c>
      <c r="E214" s="219" t="s">
        <v>1</v>
      </c>
      <c r="F214" s="220" t="s">
        <v>161</v>
      </c>
      <c r="G214" s="14"/>
      <c r="H214" s="221">
        <v>1298.8309999999999</v>
      </c>
      <c r="I214" s="222"/>
      <c r="J214" s="14"/>
      <c r="K214" s="14"/>
      <c r="L214" s="218"/>
      <c r="M214" s="223"/>
      <c r="N214" s="224"/>
      <c r="O214" s="224"/>
      <c r="P214" s="224"/>
      <c r="Q214" s="224"/>
      <c r="R214" s="224"/>
      <c r="S214" s="224"/>
      <c r="T214" s="225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19" t="s">
        <v>159</v>
      </c>
      <c r="AU214" s="219" t="s">
        <v>129</v>
      </c>
      <c r="AV214" s="14" t="s">
        <v>157</v>
      </c>
      <c r="AW214" s="14" t="s">
        <v>30</v>
      </c>
      <c r="AX214" s="14" t="s">
        <v>83</v>
      </c>
      <c r="AY214" s="219" t="s">
        <v>151</v>
      </c>
    </row>
    <row r="215" s="2" customFormat="1" ht="44.25" customHeight="1">
      <c r="A215" s="37"/>
      <c r="B215" s="159"/>
      <c r="C215" s="195" t="s">
        <v>284</v>
      </c>
      <c r="D215" s="195" t="s">
        <v>153</v>
      </c>
      <c r="E215" s="196" t="s">
        <v>285</v>
      </c>
      <c r="F215" s="197" t="s">
        <v>286</v>
      </c>
      <c r="G215" s="198" t="s">
        <v>169</v>
      </c>
      <c r="H215" s="199">
        <v>7792.9859999999999</v>
      </c>
      <c r="I215" s="199"/>
      <c r="J215" s="200">
        <f>ROUND(I215*H215,3)</f>
        <v>0</v>
      </c>
      <c r="K215" s="201"/>
      <c r="L215" s="38"/>
      <c r="M215" s="202" t="s">
        <v>1</v>
      </c>
      <c r="N215" s="203" t="s">
        <v>41</v>
      </c>
      <c r="O215" s="81"/>
      <c r="P215" s="204">
        <f>O215*H215</f>
        <v>0</v>
      </c>
      <c r="Q215" s="204">
        <v>0</v>
      </c>
      <c r="R215" s="204">
        <f>Q215*H215</f>
        <v>0</v>
      </c>
      <c r="S215" s="204">
        <v>0</v>
      </c>
      <c r="T215" s="205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06" t="s">
        <v>157</v>
      </c>
      <c r="AT215" s="206" t="s">
        <v>153</v>
      </c>
      <c r="AU215" s="206" t="s">
        <v>129</v>
      </c>
      <c r="AY215" s="18" t="s">
        <v>151</v>
      </c>
      <c r="BE215" s="207">
        <f>IF(N215="základná",J215,0)</f>
        <v>0</v>
      </c>
      <c r="BF215" s="207">
        <f>IF(N215="znížená",J215,0)</f>
        <v>0</v>
      </c>
      <c r="BG215" s="207">
        <f>IF(N215="zákl. prenesená",J215,0)</f>
        <v>0</v>
      </c>
      <c r="BH215" s="207">
        <f>IF(N215="zníž. prenesená",J215,0)</f>
        <v>0</v>
      </c>
      <c r="BI215" s="207">
        <f>IF(N215="nulová",J215,0)</f>
        <v>0</v>
      </c>
      <c r="BJ215" s="18" t="s">
        <v>129</v>
      </c>
      <c r="BK215" s="208">
        <f>ROUND(I215*H215,3)</f>
        <v>0</v>
      </c>
      <c r="BL215" s="18" t="s">
        <v>157</v>
      </c>
      <c r="BM215" s="206" t="s">
        <v>287</v>
      </c>
    </row>
    <row r="216" s="13" customFormat="1">
      <c r="A216" s="13"/>
      <c r="B216" s="209"/>
      <c r="C216" s="13"/>
      <c r="D216" s="210" t="s">
        <v>159</v>
      </c>
      <c r="E216" s="211" t="s">
        <v>1</v>
      </c>
      <c r="F216" s="212" t="s">
        <v>288</v>
      </c>
      <c r="G216" s="13"/>
      <c r="H216" s="213">
        <v>7792.9859999999999</v>
      </c>
      <c r="I216" s="214"/>
      <c r="J216" s="13"/>
      <c r="K216" s="13"/>
      <c r="L216" s="209"/>
      <c r="M216" s="215"/>
      <c r="N216" s="216"/>
      <c r="O216" s="216"/>
      <c r="P216" s="216"/>
      <c r="Q216" s="216"/>
      <c r="R216" s="216"/>
      <c r="S216" s="216"/>
      <c r="T216" s="217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11" t="s">
        <v>159</v>
      </c>
      <c r="AU216" s="211" t="s">
        <v>129</v>
      </c>
      <c r="AV216" s="13" t="s">
        <v>129</v>
      </c>
      <c r="AW216" s="13" t="s">
        <v>30</v>
      </c>
      <c r="AX216" s="13" t="s">
        <v>75</v>
      </c>
      <c r="AY216" s="211" t="s">
        <v>151</v>
      </c>
    </row>
    <row r="217" s="14" customFormat="1">
      <c r="A217" s="14"/>
      <c r="B217" s="218"/>
      <c r="C217" s="14"/>
      <c r="D217" s="210" t="s">
        <v>159</v>
      </c>
      <c r="E217" s="219" t="s">
        <v>1</v>
      </c>
      <c r="F217" s="220" t="s">
        <v>161</v>
      </c>
      <c r="G217" s="14"/>
      <c r="H217" s="221">
        <v>7792.9859999999999</v>
      </c>
      <c r="I217" s="222"/>
      <c r="J217" s="14"/>
      <c r="K217" s="14"/>
      <c r="L217" s="218"/>
      <c r="M217" s="223"/>
      <c r="N217" s="224"/>
      <c r="O217" s="224"/>
      <c r="P217" s="224"/>
      <c r="Q217" s="224"/>
      <c r="R217" s="224"/>
      <c r="S217" s="224"/>
      <c r="T217" s="225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19" t="s">
        <v>159</v>
      </c>
      <c r="AU217" s="219" t="s">
        <v>129</v>
      </c>
      <c r="AV217" s="14" t="s">
        <v>157</v>
      </c>
      <c r="AW217" s="14" t="s">
        <v>30</v>
      </c>
      <c r="AX217" s="14" t="s">
        <v>83</v>
      </c>
      <c r="AY217" s="219" t="s">
        <v>151</v>
      </c>
    </row>
    <row r="218" s="2" customFormat="1" ht="33" customHeight="1">
      <c r="A218" s="37"/>
      <c r="B218" s="159"/>
      <c r="C218" s="195" t="s">
        <v>289</v>
      </c>
      <c r="D218" s="195" t="s">
        <v>153</v>
      </c>
      <c r="E218" s="196" t="s">
        <v>290</v>
      </c>
      <c r="F218" s="197" t="s">
        <v>291</v>
      </c>
      <c r="G218" s="198" t="s">
        <v>169</v>
      </c>
      <c r="H218" s="199">
        <v>1298.8309999999999</v>
      </c>
      <c r="I218" s="199"/>
      <c r="J218" s="200">
        <f>ROUND(I218*H218,3)</f>
        <v>0</v>
      </c>
      <c r="K218" s="201"/>
      <c r="L218" s="38"/>
      <c r="M218" s="202" t="s">
        <v>1</v>
      </c>
      <c r="N218" s="203" t="s">
        <v>41</v>
      </c>
      <c r="O218" s="81"/>
      <c r="P218" s="204">
        <f>O218*H218</f>
        <v>0</v>
      </c>
      <c r="Q218" s="204">
        <v>0.02572</v>
      </c>
      <c r="R218" s="204">
        <f>Q218*H218</f>
        <v>33.405933319999995</v>
      </c>
      <c r="S218" s="204">
        <v>0</v>
      </c>
      <c r="T218" s="205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06" t="s">
        <v>157</v>
      </c>
      <c r="AT218" s="206" t="s">
        <v>153</v>
      </c>
      <c r="AU218" s="206" t="s">
        <v>129</v>
      </c>
      <c r="AY218" s="18" t="s">
        <v>151</v>
      </c>
      <c r="BE218" s="207">
        <f>IF(N218="základná",J218,0)</f>
        <v>0</v>
      </c>
      <c r="BF218" s="207">
        <f>IF(N218="znížená",J218,0)</f>
        <v>0</v>
      </c>
      <c r="BG218" s="207">
        <f>IF(N218="zákl. prenesená",J218,0)</f>
        <v>0</v>
      </c>
      <c r="BH218" s="207">
        <f>IF(N218="zníž. prenesená",J218,0)</f>
        <v>0</v>
      </c>
      <c r="BI218" s="207">
        <f>IF(N218="nulová",J218,0)</f>
        <v>0</v>
      </c>
      <c r="BJ218" s="18" t="s">
        <v>129</v>
      </c>
      <c r="BK218" s="208">
        <f>ROUND(I218*H218,3)</f>
        <v>0</v>
      </c>
      <c r="BL218" s="18" t="s">
        <v>157</v>
      </c>
      <c r="BM218" s="206" t="s">
        <v>292</v>
      </c>
    </row>
    <row r="219" s="2" customFormat="1" ht="24.15" customHeight="1">
      <c r="A219" s="37"/>
      <c r="B219" s="159"/>
      <c r="C219" s="195" t="s">
        <v>293</v>
      </c>
      <c r="D219" s="195" t="s">
        <v>153</v>
      </c>
      <c r="E219" s="196" t="s">
        <v>294</v>
      </c>
      <c r="F219" s="197" t="s">
        <v>295</v>
      </c>
      <c r="G219" s="198" t="s">
        <v>169</v>
      </c>
      <c r="H219" s="199">
        <v>305.31999999999999</v>
      </c>
      <c r="I219" s="199"/>
      <c r="J219" s="200">
        <f>ROUND(I219*H219,3)</f>
        <v>0</v>
      </c>
      <c r="K219" s="201"/>
      <c r="L219" s="38"/>
      <c r="M219" s="202" t="s">
        <v>1</v>
      </c>
      <c r="N219" s="203" t="s">
        <v>41</v>
      </c>
      <c r="O219" s="81"/>
      <c r="P219" s="204">
        <f>O219*H219</f>
        <v>0</v>
      </c>
      <c r="Q219" s="204">
        <v>0.0019200000000000001</v>
      </c>
      <c r="R219" s="204">
        <f>Q219*H219</f>
        <v>0.58621440000000002</v>
      </c>
      <c r="S219" s="204">
        <v>0</v>
      </c>
      <c r="T219" s="205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06" t="s">
        <v>157</v>
      </c>
      <c r="AT219" s="206" t="s">
        <v>153</v>
      </c>
      <c r="AU219" s="206" t="s">
        <v>129</v>
      </c>
      <c r="AY219" s="18" t="s">
        <v>151</v>
      </c>
      <c r="BE219" s="207">
        <f>IF(N219="základná",J219,0)</f>
        <v>0</v>
      </c>
      <c r="BF219" s="207">
        <f>IF(N219="znížená",J219,0)</f>
        <v>0</v>
      </c>
      <c r="BG219" s="207">
        <f>IF(N219="zákl. prenesená",J219,0)</f>
        <v>0</v>
      </c>
      <c r="BH219" s="207">
        <f>IF(N219="zníž. prenesená",J219,0)</f>
        <v>0</v>
      </c>
      <c r="BI219" s="207">
        <f>IF(N219="nulová",J219,0)</f>
        <v>0</v>
      </c>
      <c r="BJ219" s="18" t="s">
        <v>129</v>
      </c>
      <c r="BK219" s="208">
        <f>ROUND(I219*H219,3)</f>
        <v>0</v>
      </c>
      <c r="BL219" s="18" t="s">
        <v>157</v>
      </c>
      <c r="BM219" s="206" t="s">
        <v>296</v>
      </c>
    </row>
    <row r="220" s="13" customFormat="1">
      <c r="A220" s="13"/>
      <c r="B220" s="209"/>
      <c r="C220" s="13"/>
      <c r="D220" s="210" t="s">
        <v>159</v>
      </c>
      <c r="E220" s="211" t="s">
        <v>1</v>
      </c>
      <c r="F220" s="212" t="s">
        <v>297</v>
      </c>
      <c r="G220" s="13"/>
      <c r="H220" s="213">
        <v>305.31999999999999</v>
      </c>
      <c r="I220" s="214"/>
      <c r="J220" s="13"/>
      <c r="K220" s="13"/>
      <c r="L220" s="209"/>
      <c r="M220" s="215"/>
      <c r="N220" s="216"/>
      <c r="O220" s="216"/>
      <c r="P220" s="216"/>
      <c r="Q220" s="216"/>
      <c r="R220" s="216"/>
      <c r="S220" s="216"/>
      <c r="T220" s="217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11" t="s">
        <v>159</v>
      </c>
      <c r="AU220" s="211" t="s">
        <v>129</v>
      </c>
      <c r="AV220" s="13" t="s">
        <v>129</v>
      </c>
      <c r="AW220" s="13" t="s">
        <v>30</v>
      </c>
      <c r="AX220" s="13" t="s">
        <v>75</v>
      </c>
      <c r="AY220" s="211" t="s">
        <v>151</v>
      </c>
    </row>
    <row r="221" s="14" customFormat="1">
      <c r="A221" s="14"/>
      <c r="B221" s="218"/>
      <c r="C221" s="14"/>
      <c r="D221" s="210" t="s">
        <v>159</v>
      </c>
      <c r="E221" s="219" t="s">
        <v>1</v>
      </c>
      <c r="F221" s="220" t="s">
        <v>161</v>
      </c>
      <c r="G221" s="14"/>
      <c r="H221" s="221">
        <v>305.31999999999999</v>
      </c>
      <c r="I221" s="222"/>
      <c r="J221" s="14"/>
      <c r="K221" s="14"/>
      <c r="L221" s="218"/>
      <c r="M221" s="223"/>
      <c r="N221" s="224"/>
      <c r="O221" s="224"/>
      <c r="P221" s="224"/>
      <c r="Q221" s="224"/>
      <c r="R221" s="224"/>
      <c r="S221" s="224"/>
      <c r="T221" s="225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19" t="s">
        <v>159</v>
      </c>
      <c r="AU221" s="219" t="s">
        <v>129</v>
      </c>
      <c r="AV221" s="14" t="s">
        <v>157</v>
      </c>
      <c r="AW221" s="14" t="s">
        <v>30</v>
      </c>
      <c r="AX221" s="14" t="s">
        <v>83</v>
      </c>
      <c r="AY221" s="219" t="s">
        <v>151</v>
      </c>
    </row>
    <row r="222" s="2" customFormat="1" ht="24.15" customHeight="1">
      <c r="A222" s="37"/>
      <c r="B222" s="159"/>
      <c r="C222" s="195" t="s">
        <v>298</v>
      </c>
      <c r="D222" s="195" t="s">
        <v>153</v>
      </c>
      <c r="E222" s="196" t="s">
        <v>299</v>
      </c>
      <c r="F222" s="197" t="s">
        <v>300</v>
      </c>
      <c r="G222" s="198" t="s">
        <v>156</v>
      </c>
      <c r="H222" s="199">
        <v>1681.028</v>
      </c>
      <c r="I222" s="199"/>
      <c r="J222" s="200">
        <f>ROUND(I222*H222,3)</f>
        <v>0</v>
      </c>
      <c r="K222" s="201"/>
      <c r="L222" s="38"/>
      <c r="M222" s="202" t="s">
        <v>1</v>
      </c>
      <c r="N222" s="203" t="s">
        <v>41</v>
      </c>
      <c r="O222" s="81"/>
      <c r="P222" s="204">
        <f>O222*H222</f>
        <v>0</v>
      </c>
      <c r="Q222" s="204">
        <v>0.028680000000000001</v>
      </c>
      <c r="R222" s="204">
        <f>Q222*H222</f>
        <v>48.211883040000004</v>
      </c>
      <c r="S222" s="204">
        <v>0</v>
      </c>
      <c r="T222" s="205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06" t="s">
        <v>157</v>
      </c>
      <c r="AT222" s="206" t="s">
        <v>153</v>
      </c>
      <c r="AU222" s="206" t="s">
        <v>129</v>
      </c>
      <c r="AY222" s="18" t="s">
        <v>151</v>
      </c>
      <c r="BE222" s="207">
        <f>IF(N222="základná",J222,0)</f>
        <v>0</v>
      </c>
      <c r="BF222" s="207">
        <f>IF(N222="znížená",J222,0)</f>
        <v>0</v>
      </c>
      <c r="BG222" s="207">
        <f>IF(N222="zákl. prenesená",J222,0)</f>
        <v>0</v>
      </c>
      <c r="BH222" s="207">
        <f>IF(N222="zníž. prenesená",J222,0)</f>
        <v>0</v>
      </c>
      <c r="BI222" s="207">
        <f>IF(N222="nulová",J222,0)</f>
        <v>0</v>
      </c>
      <c r="BJ222" s="18" t="s">
        <v>129</v>
      </c>
      <c r="BK222" s="208">
        <f>ROUND(I222*H222,3)</f>
        <v>0</v>
      </c>
      <c r="BL222" s="18" t="s">
        <v>157</v>
      </c>
      <c r="BM222" s="206" t="s">
        <v>301</v>
      </c>
    </row>
    <row r="223" s="13" customFormat="1">
      <c r="A223" s="13"/>
      <c r="B223" s="209"/>
      <c r="C223" s="13"/>
      <c r="D223" s="210" t="s">
        <v>159</v>
      </c>
      <c r="E223" s="211" t="s">
        <v>1</v>
      </c>
      <c r="F223" s="212" t="s">
        <v>302</v>
      </c>
      <c r="G223" s="13"/>
      <c r="H223" s="213">
        <v>1681.028</v>
      </c>
      <c r="I223" s="214"/>
      <c r="J223" s="13"/>
      <c r="K223" s="13"/>
      <c r="L223" s="209"/>
      <c r="M223" s="215"/>
      <c r="N223" s="216"/>
      <c r="O223" s="216"/>
      <c r="P223" s="216"/>
      <c r="Q223" s="216"/>
      <c r="R223" s="216"/>
      <c r="S223" s="216"/>
      <c r="T223" s="217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11" t="s">
        <v>159</v>
      </c>
      <c r="AU223" s="211" t="s">
        <v>129</v>
      </c>
      <c r="AV223" s="13" t="s">
        <v>129</v>
      </c>
      <c r="AW223" s="13" t="s">
        <v>30</v>
      </c>
      <c r="AX223" s="13" t="s">
        <v>75</v>
      </c>
      <c r="AY223" s="211" t="s">
        <v>151</v>
      </c>
    </row>
    <row r="224" s="14" customFormat="1">
      <c r="A224" s="14"/>
      <c r="B224" s="218"/>
      <c r="C224" s="14"/>
      <c r="D224" s="210" t="s">
        <v>159</v>
      </c>
      <c r="E224" s="219" t="s">
        <v>1</v>
      </c>
      <c r="F224" s="220" t="s">
        <v>161</v>
      </c>
      <c r="G224" s="14"/>
      <c r="H224" s="221">
        <v>1681.028</v>
      </c>
      <c r="I224" s="222"/>
      <c r="J224" s="14"/>
      <c r="K224" s="14"/>
      <c r="L224" s="218"/>
      <c r="M224" s="223"/>
      <c r="N224" s="224"/>
      <c r="O224" s="224"/>
      <c r="P224" s="224"/>
      <c r="Q224" s="224"/>
      <c r="R224" s="224"/>
      <c r="S224" s="224"/>
      <c r="T224" s="225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19" t="s">
        <v>159</v>
      </c>
      <c r="AU224" s="219" t="s">
        <v>129</v>
      </c>
      <c r="AV224" s="14" t="s">
        <v>157</v>
      </c>
      <c r="AW224" s="14" t="s">
        <v>30</v>
      </c>
      <c r="AX224" s="14" t="s">
        <v>83</v>
      </c>
      <c r="AY224" s="219" t="s">
        <v>151</v>
      </c>
    </row>
    <row r="225" s="2" customFormat="1" ht="37.8" customHeight="1">
      <c r="A225" s="37"/>
      <c r="B225" s="159"/>
      <c r="C225" s="195" t="s">
        <v>303</v>
      </c>
      <c r="D225" s="195" t="s">
        <v>153</v>
      </c>
      <c r="E225" s="196" t="s">
        <v>304</v>
      </c>
      <c r="F225" s="197" t="s">
        <v>305</v>
      </c>
      <c r="G225" s="198" t="s">
        <v>156</v>
      </c>
      <c r="H225" s="199">
        <v>1681.028</v>
      </c>
      <c r="I225" s="199"/>
      <c r="J225" s="200">
        <f>ROUND(I225*H225,3)</f>
        <v>0</v>
      </c>
      <c r="K225" s="201"/>
      <c r="L225" s="38"/>
      <c r="M225" s="202" t="s">
        <v>1</v>
      </c>
      <c r="N225" s="203" t="s">
        <v>41</v>
      </c>
      <c r="O225" s="81"/>
      <c r="P225" s="204">
        <f>O225*H225</f>
        <v>0</v>
      </c>
      <c r="Q225" s="204">
        <v>0</v>
      </c>
      <c r="R225" s="204">
        <f>Q225*H225</f>
        <v>0</v>
      </c>
      <c r="S225" s="204">
        <v>0</v>
      </c>
      <c r="T225" s="205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06" t="s">
        <v>157</v>
      </c>
      <c r="AT225" s="206" t="s">
        <v>153</v>
      </c>
      <c r="AU225" s="206" t="s">
        <v>129</v>
      </c>
      <c r="AY225" s="18" t="s">
        <v>151</v>
      </c>
      <c r="BE225" s="207">
        <f>IF(N225="základná",J225,0)</f>
        <v>0</v>
      </c>
      <c r="BF225" s="207">
        <f>IF(N225="znížená",J225,0)</f>
        <v>0</v>
      </c>
      <c r="BG225" s="207">
        <f>IF(N225="zákl. prenesená",J225,0)</f>
        <v>0</v>
      </c>
      <c r="BH225" s="207">
        <f>IF(N225="zníž. prenesená",J225,0)</f>
        <v>0</v>
      </c>
      <c r="BI225" s="207">
        <f>IF(N225="nulová",J225,0)</f>
        <v>0</v>
      </c>
      <c r="BJ225" s="18" t="s">
        <v>129</v>
      </c>
      <c r="BK225" s="208">
        <f>ROUND(I225*H225,3)</f>
        <v>0</v>
      </c>
      <c r="BL225" s="18" t="s">
        <v>157</v>
      </c>
      <c r="BM225" s="206" t="s">
        <v>306</v>
      </c>
    </row>
    <row r="226" s="13" customFormat="1">
      <c r="A226" s="13"/>
      <c r="B226" s="209"/>
      <c r="C226" s="13"/>
      <c r="D226" s="210" t="s">
        <v>159</v>
      </c>
      <c r="E226" s="211" t="s">
        <v>1</v>
      </c>
      <c r="F226" s="212" t="s">
        <v>307</v>
      </c>
      <c r="G226" s="13"/>
      <c r="H226" s="213">
        <v>1681.028</v>
      </c>
      <c r="I226" s="214"/>
      <c r="J226" s="13"/>
      <c r="K226" s="13"/>
      <c r="L226" s="209"/>
      <c r="M226" s="215"/>
      <c r="N226" s="216"/>
      <c r="O226" s="216"/>
      <c r="P226" s="216"/>
      <c r="Q226" s="216"/>
      <c r="R226" s="216"/>
      <c r="S226" s="216"/>
      <c r="T226" s="217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11" t="s">
        <v>159</v>
      </c>
      <c r="AU226" s="211" t="s">
        <v>129</v>
      </c>
      <c r="AV226" s="13" t="s">
        <v>129</v>
      </c>
      <c r="AW226" s="13" t="s">
        <v>30</v>
      </c>
      <c r="AX226" s="13" t="s">
        <v>83</v>
      </c>
      <c r="AY226" s="211" t="s">
        <v>151</v>
      </c>
    </row>
    <row r="227" s="2" customFormat="1" ht="24.15" customHeight="1">
      <c r="A227" s="37"/>
      <c r="B227" s="159"/>
      <c r="C227" s="195" t="s">
        <v>308</v>
      </c>
      <c r="D227" s="195" t="s">
        <v>153</v>
      </c>
      <c r="E227" s="196" t="s">
        <v>309</v>
      </c>
      <c r="F227" s="197" t="s">
        <v>310</v>
      </c>
      <c r="G227" s="198" t="s">
        <v>156</v>
      </c>
      <c r="H227" s="199">
        <v>1681.027</v>
      </c>
      <c r="I227" s="199"/>
      <c r="J227" s="200">
        <f>ROUND(I227*H227,3)</f>
        <v>0</v>
      </c>
      <c r="K227" s="201"/>
      <c r="L227" s="38"/>
      <c r="M227" s="202" t="s">
        <v>1</v>
      </c>
      <c r="N227" s="203" t="s">
        <v>41</v>
      </c>
      <c r="O227" s="81"/>
      <c r="P227" s="204">
        <f>O227*H227</f>
        <v>0</v>
      </c>
      <c r="Q227" s="204">
        <v>0.023900000000000001</v>
      </c>
      <c r="R227" s="204">
        <f>Q227*H227</f>
        <v>40.176545300000001</v>
      </c>
      <c r="S227" s="204">
        <v>0</v>
      </c>
      <c r="T227" s="205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06" t="s">
        <v>157</v>
      </c>
      <c r="AT227" s="206" t="s">
        <v>153</v>
      </c>
      <c r="AU227" s="206" t="s">
        <v>129</v>
      </c>
      <c r="AY227" s="18" t="s">
        <v>151</v>
      </c>
      <c r="BE227" s="207">
        <f>IF(N227="základná",J227,0)</f>
        <v>0</v>
      </c>
      <c r="BF227" s="207">
        <f>IF(N227="znížená",J227,0)</f>
        <v>0</v>
      </c>
      <c r="BG227" s="207">
        <f>IF(N227="zákl. prenesená",J227,0)</f>
        <v>0</v>
      </c>
      <c r="BH227" s="207">
        <f>IF(N227="zníž. prenesená",J227,0)</f>
        <v>0</v>
      </c>
      <c r="BI227" s="207">
        <f>IF(N227="nulová",J227,0)</f>
        <v>0</v>
      </c>
      <c r="BJ227" s="18" t="s">
        <v>129</v>
      </c>
      <c r="BK227" s="208">
        <f>ROUND(I227*H227,3)</f>
        <v>0</v>
      </c>
      <c r="BL227" s="18" t="s">
        <v>157</v>
      </c>
      <c r="BM227" s="206" t="s">
        <v>311</v>
      </c>
    </row>
    <row r="228" s="2" customFormat="1" ht="24.15" customHeight="1">
      <c r="A228" s="37"/>
      <c r="B228" s="159"/>
      <c r="C228" s="195" t="s">
        <v>312</v>
      </c>
      <c r="D228" s="195" t="s">
        <v>153</v>
      </c>
      <c r="E228" s="196" t="s">
        <v>313</v>
      </c>
      <c r="F228" s="197" t="s">
        <v>314</v>
      </c>
      <c r="G228" s="198" t="s">
        <v>169</v>
      </c>
      <c r="H228" s="199">
        <v>211.44999999999999</v>
      </c>
      <c r="I228" s="199"/>
      <c r="J228" s="200">
        <f>ROUND(I228*H228,3)</f>
        <v>0</v>
      </c>
      <c r="K228" s="201"/>
      <c r="L228" s="38"/>
      <c r="M228" s="202" t="s">
        <v>1</v>
      </c>
      <c r="N228" s="203" t="s">
        <v>41</v>
      </c>
      <c r="O228" s="81"/>
      <c r="P228" s="204">
        <f>O228*H228</f>
        <v>0</v>
      </c>
      <c r="Q228" s="204">
        <v>0</v>
      </c>
      <c r="R228" s="204">
        <f>Q228*H228</f>
        <v>0</v>
      </c>
      <c r="S228" s="204">
        <v>0</v>
      </c>
      <c r="T228" s="205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06" t="s">
        <v>157</v>
      </c>
      <c r="AT228" s="206" t="s">
        <v>153</v>
      </c>
      <c r="AU228" s="206" t="s">
        <v>129</v>
      </c>
      <c r="AY228" s="18" t="s">
        <v>151</v>
      </c>
      <c r="BE228" s="207">
        <f>IF(N228="základná",J228,0)</f>
        <v>0</v>
      </c>
      <c r="BF228" s="207">
        <f>IF(N228="znížená",J228,0)</f>
        <v>0</v>
      </c>
      <c r="BG228" s="207">
        <f>IF(N228="zákl. prenesená",J228,0)</f>
        <v>0</v>
      </c>
      <c r="BH228" s="207">
        <f>IF(N228="zníž. prenesená",J228,0)</f>
        <v>0</v>
      </c>
      <c r="BI228" s="207">
        <f>IF(N228="nulová",J228,0)</f>
        <v>0</v>
      </c>
      <c r="BJ228" s="18" t="s">
        <v>129</v>
      </c>
      <c r="BK228" s="208">
        <f>ROUND(I228*H228,3)</f>
        <v>0</v>
      </c>
      <c r="BL228" s="18" t="s">
        <v>157</v>
      </c>
      <c r="BM228" s="206" t="s">
        <v>315</v>
      </c>
    </row>
    <row r="229" s="13" customFormat="1">
      <c r="A229" s="13"/>
      <c r="B229" s="209"/>
      <c r="C229" s="13"/>
      <c r="D229" s="210" t="s">
        <v>159</v>
      </c>
      <c r="E229" s="211" t="s">
        <v>1</v>
      </c>
      <c r="F229" s="212" t="s">
        <v>316</v>
      </c>
      <c r="G229" s="13"/>
      <c r="H229" s="213">
        <v>211.44999999999999</v>
      </c>
      <c r="I229" s="214"/>
      <c r="J229" s="13"/>
      <c r="K229" s="13"/>
      <c r="L229" s="209"/>
      <c r="M229" s="215"/>
      <c r="N229" s="216"/>
      <c r="O229" s="216"/>
      <c r="P229" s="216"/>
      <c r="Q229" s="216"/>
      <c r="R229" s="216"/>
      <c r="S229" s="216"/>
      <c r="T229" s="217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11" t="s">
        <v>159</v>
      </c>
      <c r="AU229" s="211" t="s">
        <v>129</v>
      </c>
      <c r="AV229" s="13" t="s">
        <v>129</v>
      </c>
      <c r="AW229" s="13" t="s">
        <v>30</v>
      </c>
      <c r="AX229" s="13" t="s">
        <v>75</v>
      </c>
      <c r="AY229" s="211" t="s">
        <v>151</v>
      </c>
    </row>
    <row r="230" s="14" customFormat="1">
      <c r="A230" s="14"/>
      <c r="B230" s="218"/>
      <c r="C230" s="14"/>
      <c r="D230" s="210" t="s">
        <v>159</v>
      </c>
      <c r="E230" s="219" t="s">
        <v>1</v>
      </c>
      <c r="F230" s="220" t="s">
        <v>161</v>
      </c>
      <c r="G230" s="14"/>
      <c r="H230" s="221">
        <v>211.44999999999999</v>
      </c>
      <c r="I230" s="222"/>
      <c r="J230" s="14"/>
      <c r="K230" s="14"/>
      <c r="L230" s="218"/>
      <c r="M230" s="223"/>
      <c r="N230" s="224"/>
      <c r="O230" s="224"/>
      <c r="P230" s="224"/>
      <c r="Q230" s="224"/>
      <c r="R230" s="224"/>
      <c r="S230" s="224"/>
      <c r="T230" s="225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19" t="s">
        <v>159</v>
      </c>
      <c r="AU230" s="219" t="s">
        <v>129</v>
      </c>
      <c r="AV230" s="14" t="s">
        <v>157</v>
      </c>
      <c r="AW230" s="14" t="s">
        <v>30</v>
      </c>
      <c r="AX230" s="14" t="s">
        <v>83</v>
      </c>
      <c r="AY230" s="219" t="s">
        <v>151</v>
      </c>
    </row>
    <row r="231" s="2" customFormat="1" ht="24.15" customHeight="1">
      <c r="A231" s="37"/>
      <c r="B231" s="159"/>
      <c r="C231" s="195" t="s">
        <v>317</v>
      </c>
      <c r="D231" s="195" t="s">
        <v>153</v>
      </c>
      <c r="E231" s="196" t="s">
        <v>318</v>
      </c>
      <c r="F231" s="197" t="s">
        <v>319</v>
      </c>
      <c r="G231" s="198" t="s">
        <v>169</v>
      </c>
      <c r="H231" s="199">
        <v>211.44999999999999</v>
      </c>
      <c r="I231" s="199"/>
      <c r="J231" s="200">
        <f>ROUND(I231*H231,3)</f>
        <v>0</v>
      </c>
      <c r="K231" s="201"/>
      <c r="L231" s="38"/>
      <c r="M231" s="202" t="s">
        <v>1</v>
      </c>
      <c r="N231" s="203" t="s">
        <v>41</v>
      </c>
      <c r="O231" s="81"/>
      <c r="P231" s="204">
        <f>O231*H231</f>
        <v>0</v>
      </c>
      <c r="Q231" s="204">
        <v>0.02743</v>
      </c>
      <c r="R231" s="204">
        <f>Q231*H231</f>
        <v>5.8000734999999999</v>
      </c>
      <c r="S231" s="204">
        <v>0</v>
      </c>
      <c r="T231" s="205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06" t="s">
        <v>157</v>
      </c>
      <c r="AT231" s="206" t="s">
        <v>153</v>
      </c>
      <c r="AU231" s="206" t="s">
        <v>129</v>
      </c>
      <c r="AY231" s="18" t="s">
        <v>151</v>
      </c>
      <c r="BE231" s="207">
        <f>IF(N231="základná",J231,0)</f>
        <v>0</v>
      </c>
      <c r="BF231" s="207">
        <f>IF(N231="znížená",J231,0)</f>
        <v>0</v>
      </c>
      <c r="BG231" s="207">
        <f>IF(N231="zákl. prenesená",J231,0)</f>
        <v>0</v>
      </c>
      <c r="BH231" s="207">
        <f>IF(N231="zníž. prenesená",J231,0)</f>
        <v>0</v>
      </c>
      <c r="BI231" s="207">
        <f>IF(N231="nulová",J231,0)</f>
        <v>0</v>
      </c>
      <c r="BJ231" s="18" t="s">
        <v>129</v>
      </c>
      <c r="BK231" s="208">
        <f>ROUND(I231*H231,3)</f>
        <v>0</v>
      </c>
      <c r="BL231" s="18" t="s">
        <v>157</v>
      </c>
      <c r="BM231" s="206" t="s">
        <v>320</v>
      </c>
    </row>
    <row r="232" s="2" customFormat="1" ht="24.15" customHeight="1">
      <c r="A232" s="37"/>
      <c r="B232" s="159"/>
      <c r="C232" s="195" t="s">
        <v>321</v>
      </c>
      <c r="D232" s="195" t="s">
        <v>153</v>
      </c>
      <c r="E232" s="196" t="s">
        <v>322</v>
      </c>
      <c r="F232" s="197" t="s">
        <v>323</v>
      </c>
      <c r="G232" s="198" t="s">
        <v>324</v>
      </c>
      <c r="H232" s="199">
        <v>432.94400000000002</v>
      </c>
      <c r="I232" s="199"/>
      <c r="J232" s="200">
        <f>ROUND(I232*H232,3)</f>
        <v>0</v>
      </c>
      <c r="K232" s="201"/>
      <c r="L232" s="38"/>
      <c r="M232" s="202" t="s">
        <v>1</v>
      </c>
      <c r="N232" s="203" t="s">
        <v>41</v>
      </c>
      <c r="O232" s="81"/>
      <c r="P232" s="204">
        <f>O232*H232</f>
        <v>0</v>
      </c>
      <c r="Q232" s="204">
        <v>0.00046999999999999999</v>
      </c>
      <c r="R232" s="204">
        <f>Q232*H232</f>
        <v>0.20348368</v>
      </c>
      <c r="S232" s="204">
        <v>0</v>
      </c>
      <c r="T232" s="205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06" t="s">
        <v>157</v>
      </c>
      <c r="AT232" s="206" t="s">
        <v>153</v>
      </c>
      <c r="AU232" s="206" t="s">
        <v>129</v>
      </c>
      <c r="AY232" s="18" t="s">
        <v>151</v>
      </c>
      <c r="BE232" s="207">
        <f>IF(N232="základná",J232,0)</f>
        <v>0</v>
      </c>
      <c r="BF232" s="207">
        <f>IF(N232="znížená",J232,0)</f>
        <v>0</v>
      </c>
      <c r="BG232" s="207">
        <f>IF(N232="zákl. prenesená",J232,0)</f>
        <v>0</v>
      </c>
      <c r="BH232" s="207">
        <f>IF(N232="zníž. prenesená",J232,0)</f>
        <v>0</v>
      </c>
      <c r="BI232" s="207">
        <f>IF(N232="nulová",J232,0)</f>
        <v>0</v>
      </c>
      <c r="BJ232" s="18" t="s">
        <v>129</v>
      </c>
      <c r="BK232" s="208">
        <f>ROUND(I232*H232,3)</f>
        <v>0</v>
      </c>
      <c r="BL232" s="18" t="s">
        <v>157</v>
      </c>
      <c r="BM232" s="206" t="s">
        <v>325</v>
      </c>
    </row>
    <row r="233" s="2" customFormat="1" ht="44.25" customHeight="1">
      <c r="A233" s="37"/>
      <c r="B233" s="159"/>
      <c r="C233" s="195" t="s">
        <v>326</v>
      </c>
      <c r="D233" s="195" t="s">
        <v>153</v>
      </c>
      <c r="E233" s="196" t="s">
        <v>327</v>
      </c>
      <c r="F233" s="197" t="s">
        <v>328</v>
      </c>
      <c r="G233" s="198" t="s">
        <v>156</v>
      </c>
      <c r="H233" s="199">
        <v>1.6379999999999999</v>
      </c>
      <c r="I233" s="199"/>
      <c r="J233" s="200">
        <f>ROUND(I233*H233,3)</f>
        <v>0</v>
      </c>
      <c r="K233" s="201"/>
      <c r="L233" s="38"/>
      <c r="M233" s="202" t="s">
        <v>1</v>
      </c>
      <c r="N233" s="203" t="s">
        <v>41</v>
      </c>
      <c r="O233" s="81"/>
      <c r="P233" s="204">
        <f>O233*H233</f>
        <v>0</v>
      </c>
      <c r="Q233" s="204">
        <v>0</v>
      </c>
      <c r="R233" s="204">
        <f>Q233*H233</f>
        <v>0</v>
      </c>
      <c r="S233" s="204">
        <v>1.905</v>
      </c>
      <c r="T233" s="205">
        <f>S233*H233</f>
        <v>3.12039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06" t="s">
        <v>157</v>
      </c>
      <c r="AT233" s="206" t="s">
        <v>153</v>
      </c>
      <c r="AU233" s="206" t="s">
        <v>129</v>
      </c>
      <c r="AY233" s="18" t="s">
        <v>151</v>
      </c>
      <c r="BE233" s="207">
        <f>IF(N233="základná",J233,0)</f>
        <v>0</v>
      </c>
      <c r="BF233" s="207">
        <f>IF(N233="znížená",J233,0)</f>
        <v>0</v>
      </c>
      <c r="BG233" s="207">
        <f>IF(N233="zákl. prenesená",J233,0)</f>
        <v>0</v>
      </c>
      <c r="BH233" s="207">
        <f>IF(N233="zníž. prenesená",J233,0)</f>
        <v>0</v>
      </c>
      <c r="BI233" s="207">
        <f>IF(N233="nulová",J233,0)</f>
        <v>0</v>
      </c>
      <c r="BJ233" s="18" t="s">
        <v>129</v>
      </c>
      <c r="BK233" s="208">
        <f>ROUND(I233*H233,3)</f>
        <v>0</v>
      </c>
      <c r="BL233" s="18" t="s">
        <v>157</v>
      </c>
      <c r="BM233" s="206" t="s">
        <v>329</v>
      </c>
    </row>
    <row r="234" s="13" customFormat="1">
      <c r="A234" s="13"/>
      <c r="B234" s="209"/>
      <c r="C234" s="13"/>
      <c r="D234" s="210" t="s">
        <v>159</v>
      </c>
      <c r="E234" s="211" t="s">
        <v>1</v>
      </c>
      <c r="F234" s="212" t="s">
        <v>330</v>
      </c>
      <c r="G234" s="13"/>
      <c r="H234" s="213">
        <v>1.6379999999999999</v>
      </c>
      <c r="I234" s="214"/>
      <c r="J234" s="13"/>
      <c r="K234" s="13"/>
      <c r="L234" s="209"/>
      <c r="M234" s="215"/>
      <c r="N234" s="216"/>
      <c r="O234" s="216"/>
      <c r="P234" s="216"/>
      <c r="Q234" s="216"/>
      <c r="R234" s="216"/>
      <c r="S234" s="216"/>
      <c r="T234" s="217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11" t="s">
        <v>159</v>
      </c>
      <c r="AU234" s="211" t="s">
        <v>129</v>
      </c>
      <c r="AV234" s="13" t="s">
        <v>129</v>
      </c>
      <c r="AW234" s="13" t="s">
        <v>30</v>
      </c>
      <c r="AX234" s="13" t="s">
        <v>75</v>
      </c>
      <c r="AY234" s="211" t="s">
        <v>151</v>
      </c>
    </row>
    <row r="235" s="14" customFormat="1">
      <c r="A235" s="14"/>
      <c r="B235" s="218"/>
      <c r="C235" s="14"/>
      <c r="D235" s="210" t="s">
        <v>159</v>
      </c>
      <c r="E235" s="219" t="s">
        <v>1</v>
      </c>
      <c r="F235" s="220" t="s">
        <v>161</v>
      </c>
      <c r="G235" s="14"/>
      <c r="H235" s="221">
        <v>1.6379999999999999</v>
      </c>
      <c r="I235" s="222"/>
      <c r="J235" s="14"/>
      <c r="K235" s="14"/>
      <c r="L235" s="218"/>
      <c r="M235" s="223"/>
      <c r="N235" s="224"/>
      <c r="O235" s="224"/>
      <c r="P235" s="224"/>
      <c r="Q235" s="224"/>
      <c r="R235" s="224"/>
      <c r="S235" s="224"/>
      <c r="T235" s="225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19" t="s">
        <v>159</v>
      </c>
      <c r="AU235" s="219" t="s">
        <v>129</v>
      </c>
      <c r="AV235" s="14" t="s">
        <v>157</v>
      </c>
      <c r="AW235" s="14" t="s">
        <v>30</v>
      </c>
      <c r="AX235" s="14" t="s">
        <v>83</v>
      </c>
      <c r="AY235" s="219" t="s">
        <v>151</v>
      </c>
    </row>
    <row r="236" s="2" customFormat="1" ht="33" customHeight="1">
      <c r="A236" s="37"/>
      <c r="B236" s="159"/>
      <c r="C236" s="195" t="s">
        <v>331</v>
      </c>
      <c r="D236" s="195" t="s">
        <v>153</v>
      </c>
      <c r="E236" s="196" t="s">
        <v>332</v>
      </c>
      <c r="F236" s="197" t="s">
        <v>333</v>
      </c>
      <c r="G236" s="198" t="s">
        <v>156</v>
      </c>
      <c r="H236" s="199">
        <v>0.32800000000000001</v>
      </c>
      <c r="I236" s="199"/>
      <c r="J236" s="200">
        <f>ROUND(I236*H236,3)</f>
        <v>0</v>
      </c>
      <c r="K236" s="201"/>
      <c r="L236" s="38"/>
      <c r="M236" s="202" t="s">
        <v>1</v>
      </c>
      <c r="N236" s="203" t="s">
        <v>41</v>
      </c>
      <c r="O236" s="81"/>
      <c r="P236" s="204">
        <f>O236*H236</f>
        <v>0</v>
      </c>
      <c r="Q236" s="204">
        <v>0</v>
      </c>
      <c r="R236" s="204">
        <f>Q236*H236</f>
        <v>0</v>
      </c>
      <c r="S236" s="204">
        <v>2.3999999999999999</v>
      </c>
      <c r="T236" s="205">
        <f>S236*H236</f>
        <v>0.78720000000000001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06" t="s">
        <v>157</v>
      </c>
      <c r="AT236" s="206" t="s">
        <v>153</v>
      </c>
      <c r="AU236" s="206" t="s">
        <v>129</v>
      </c>
      <c r="AY236" s="18" t="s">
        <v>151</v>
      </c>
      <c r="BE236" s="207">
        <f>IF(N236="základná",J236,0)</f>
        <v>0</v>
      </c>
      <c r="BF236" s="207">
        <f>IF(N236="znížená",J236,0)</f>
        <v>0</v>
      </c>
      <c r="BG236" s="207">
        <f>IF(N236="zákl. prenesená",J236,0)</f>
        <v>0</v>
      </c>
      <c r="BH236" s="207">
        <f>IF(N236="zníž. prenesená",J236,0)</f>
        <v>0</v>
      </c>
      <c r="BI236" s="207">
        <f>IF(N236="nulová",J236,0)</f>
        <v>0</v>
      </c>
      <c r="BJ236" s="18" t="s">
        <v>129</v>
      </c>
      <c r="BK236" s="208">
        <f>ROUND(I236*H236,3)</f>
        <v>0</v>
      </c>
      <c r="BL236" s="18" t="s">
        <v>157</v>
      </c>
      <c r="BM236" s="206" t="s">
        <v>334</v>
      </c>
    </row>
    <row r="237" s="13" customFormat="1">
      <c r="A237" s="13"/>
      <c r="B237" s="209"/>
      <c r="C237" s="13"/>
      <c r="D237" s="210" t="s">
        <v>159</v>
      </c>
      <c r="E237" s="211" t="s">
        <v>1</v>
      </c>
      <c r="F237" s="212" t="s">
        <v>335</v>
      </c>
      <c r="G237" s="13"/>
      <c r="H237" s="213">
        <v>0.32800000000000001</v>
      </c>
      <c r="I237" s="214"/>
      <c r="J237" s="13"/>
      <c r="K237" s="13"/>
      <c r="L237" s="209"/>
      <c r="M237" s="215"/>
      <c r="N237" s="216"/>
      <c r="O237" s="216"/>
      <c r="P237" s="216"/>
      <c r="Q237" s="216"/>
      <c r="R237" s="216"/>
      <c r="S237" s="216"/>
      <c r="T237" s="217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11" t="s">
        <v>159</v>
      </c>
      <c r="AU237" s="211" t="s">
        <v>129</v>
      </c>
      <c r="AV237" s="13" t="s">
        <v>129</v>
      </c>
      <c r="AW237" s="13" t="s">
        <v>30</v>
      </c>
      <c r="AX237" s="13" t="s">
        <v>75</v>
      </c>
      <c r="AY237" s="211" t="s">
        <v>151</v>
      </c>
    </row>
    <row r="238" s="14" customFormat="1">
      <c r="A238" s="14"/>
      <c r="B238" s="218"/>
      <c r="C238" s="14"/>
      <c r="D238" s="210" t="s">
        <v>159</v>
      </c>
      <c r="E238" s="219" t="s">
        <v>1</v>
      </c>
      <c r="F238" s="220" t="s">
        <v>161</v>
      </c>
      <c r="G238" s="14"/>
      <c r="H238" s="221">
        <v>0.32800000000000001</v>
      </c>
      <c r="I238" s="222"/>
      <c r="J238" s="14"/>
      <c r="K238" s="14"/>
      <c r="L238" s="218"/>
      <c r="M238" s="223"/>
      <c r="N238" s="224"/>
      <c r="O238" s="224"/>
      <c r="P238" s="224"/>
      <c r="Q238" s="224"/>
      <c r="R238" s="224"/>
      <c r="S238" s="224"/>
      <c r="T238" s="225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19" t="s">
        <v>159</v>
      </c>
      <c r="AU238" s="219" t="s">
        <v>129</v>
      </c>
      <c r="AV238" s="14" t="s">
        <v>157</v>
      </c>
      <c r="AW238" s="14" t="s">
        <v>30</v>
      </c>
      <c r="AX238" s="14" t="s">
        <v>83</v>
      </c>
      <c r="AY238" s="219" t="s">
        <v>151</v>
      </c>
    </row>
    <row r="239" s="2" customFormat="1" ht="33" customHeight="1">
      <c r="A239" s="37"/>
      <c r="B239" s="159"/>
      <c r="C239" s="195" t="s">
        <v>336</v>
      </c>
      <c r="D239" s="195" t="s">
        <v>153</v>
      </c>
      <c r="E239" s="196" t="s">
        <v>337</v>
      </c>
      <c r="F239" s="197" t="s">
        <v>338</v>
      </c>
      <c r="G239" s="198" t="s">
        <v>156</v>
      </c>
      <c r="H239" s="199">
        <v>168.07499999999999</v>
      </c>
      <c r="I239" s="199"/>
      <c r="J239" s="200">
        <f>ROUND(I239*H239,3)</f>
        <v>0</v>
      </c>
      <c r="K239" s="201"/>
      <c r="L239" s="38"/>
      <c r="M239" s="202" t="s">
        <v>1</v>
      </c>
      <c r="N239" s="203" t="s">
        <v>41</v>
      </c>
      <c r="O239" s="81"/>
      <c r="P239" s="204">
        <f>O239*H239</f>
        <v>0</v>
      </c>
      <c r="Q239" s="204">
        <v>0</v>
      </c>
      <c r="R239" s="204">
        <f>Q239*H239</f>
        <v>0</v>
      </c>
      <c r="S239" s="204">
        <v>1.6000000000000001</v>
      </c>
      <c r="T239" s="205">
        <f>S239*H239</f>
        <v>268.92000000000002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06" t="s">
        <v>157</v>
      </c>
      <c r="AT239" s="206" t="s">
        <v>153</v>
      </c>
      <c r="AU239" s="206" t="s">
        <v>129</v>
      </c>
      <c r="AY239" s="18" t="s">
        <v>151</v>
      </c>
      <c r="BE239" s="207">
        <f>IF(N239="základná",J239,0)</f>
        <v>0</v>
      </c>
      <c r="BF239" s="207">
        <f>IF(N239="znížená",J239,0)</f>
        <v>0</v>
      </c>
      <c r="BG239" s="207">
        <f>IF(N239="zákl. prenesená",J239,0)</f>
        <v>0</v>
      </c>
      <c r="BH239" s="207">
        <f>IF(N239="zníž. prenesená",J239,0)</f>
        <v>0</v>
      </c>
      <c r="BI239" s="207">
        <f>IF(N239="nulová",J239,0)</f>
        <v>0</v>
      </c>
      <c r="BJ239" s="18" t="s">
        <v>129</v>
      </c>
      <c r="BK239" s="208">
        <f>ROUND(I239*H239,3)</f>
        <v>0</v>
      </c>
      <c r="BL239" s="18" t="s">
        <v>157</v>
      </c>
      <c r="BM239" s="206" t="s">
        <v>339</v>
      </c>
    </row>
    <row r="240" s="13" customFormat="1">
      <c r="A240" s="13"/>
      <c r="B240" s="209"/>
      <c r="C240" s="13"/>
      <c r="D240" s="210" t="s">
        <v>159</v>
      </c>
      <c r="E240" s="211" t="s">
        <v>1</v>
      </c>
      <c r="F240" s="212" t="s">
        <v>340</v>
      </c>
      <c r="G240" s="13"/>
      <c r="H240" s="213">
        <v>168.07499999999999</v>
      </c>
      <c r="I240" s="214"/>
      <c r="J240" s="13"/>
      <c r="K240" s="13"/>
      <c r="L240" s="209"/>
      <c r="M240" s="215"/>
      <c r="N240" s="216"/>
      <c r="O240" s="216"/>
      <c r="P240" s="216"/>
      <c r="Q240" s="216"/>
      <c r="R240" s="216"/>
      <c r="S240" s="216"/>
      <c r="T240" s="217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11" t="s">
        <v>159</v>
      </c>
      <c r="AU240" s="211" t="s">
        <v>129</v>
      </c>
      <c r="AV240" s="13" t="s">
        <v>129</v>
      </c>
      <c r="AW240" s="13" t="s">
        <v>30</v>
      </c>
      <c r="AX240" s="13" t="s">
        <v>75</v>
      </c>
      <c r="AY240" s="211" t="s">
        <v>151</v>
      </c>
    </row>
    <row r="241" s="14" customFormat="1">
      <c r="A241" s="14"/>
      <c r="B241" s="218"/>
      <c r="C241" s="14"/>
      <c r="D241" s="210" t="s">
        <v>159</v>
      </c>
      <c r="E241" s="219" t="s">
        <v>1</v>
      </c>
      <c r="F241" s="220" t="s">
        <v>161</v>
      </c>
      <c r="G241" s="14"/>
      <c r="H241" s="221">
        <v>168.07499999999999</v>
      </c>
      <c r="I241" s="222"/>
      <c r="J241" s="14"/>
      <c r="K241" s="14"/>
      <c r="L241" s="218"/>
      <c r="M241" s="223"/>
      <c r="N241" s="224"/>
      <c r="O241" s="224"/>
      <c r="P241" s="224"/>
      <c r="Q241" s="224"/>
      <c r="R241" s="224"/>
      <c r="S241" s="224"/>
      <c r="T241" s="225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19" t="s">
        <v>159</v>
      </c>
      <c r="AU241" s="219" t="s">
        <v>129</v>
      </c>
      <c r="AV241" s="14" t="s">
        <v>157</v>
      </c>
      <c r="AW241" s="14" t="s">
        <v>30</v>
      </c>
      <c r="AX241" s="14" t="s">
        <v>83</v>
      </c>
      <c r="AY241" s="219" t="s">
        <v>151</v>
      </c>
    </row>
    <row r="242" s="2" customFormat="1" ht="24.15" customHeight="1">
      <c r="A242" s="37"/>
      <c r="B242" s="159"/>
      <c r="C242" s="195" t="s">
        <v>341</v>
      </c>
      <c r="D242" s="195" t="s">
        <v>153</v>
      </c>
      <c r="E242" s="196" t="s">
        <v>342</v>
      </c>
      <c r="F242" s="197" t="s">
        <v>343</v>
      </c>
      <c r="G242" s="198" t="s">
        <v>156</v>
      </c>
      <c r="H242" s="199">
        <v>67.230000000000004</v>
      </c>
      <c r="I242" s="199"/>
      <c r="J242" s="200">
        <f>ROUND(I242*H242,3)</f>
        <v>0</v>
      </c>
      <c r="K242" s="201"/>
      <c r="L242" s="38"/>
      <c r="M242" s="202" t="s">
        <v>1</v>
      </c>
      <c r="N242" s="203" t="s">
        <v>41</v>
      </c>
      <c r="O242" s="81"/>
      <c r="P242" s="204">
        <f>O242*H242</f>
        <v>0</v>
      </c>
      <c r="Q242" s="204">
        <v>0</v>
      </c>
      <c r="R242" s="204">
        <f>Q242*H242</f>
        <v>0</v>
      </c>
      <c r="S242" s="204">
        <v>1.6000000000000001</v>
      </c>
      <c r="T242" s="205">
        <f>S242*H242</f>
        <v>107.56800000000001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06" t="s">
        <v>157</v>
      </c>
      <c r="AT242" s="206" t="s">
        <v>153</v>
      </c>
      <c r="AU242" s="206" t="s">
        <v>129</v>
      </c>
      <c r="AY242" s="18" t="s">
        <v>151</v>
      </c>
      <c r="BE242" s="207">
        <f>IF(N242="základná",J242,0)</f>
        <v>0</v>
      </c>
      <c r="BF242" s="207">
        <f>IF(N242="znížená",J242,0)</f>
        <v>0</v>
      </c>
      <c r="BG242" s="207">
        <f>IF(N242="zákl. prenesená",J242,0)</f>
        <v>0</v>
      </c>
      <c r="BH242" s="207">
        <f>IF(N242="zníž. prenesená",J242,0)</f>
        <v>0</v>
      </c>
      <c r="BI242" s="207">
        <f>IF(N242="nulová",J242,0)</f>
        <v>0</v>
      </c>
      <c r="BJ242" s="18" t="s">
        <v>129</v>
      </c>
      <c r="BK242" s="208">
        <f>ROUND(I242*H242,3)</f>
        <v>0</v>
      </c>
      <c r="BL242" s="18" t="s">
        <v>157</v>
      </c>
      <c r="BM242" s="206" t="s">
        <v>344</v>
      </c>
    </row>
    <row r="243" s="13" customFormat="1">
      <c r="A243" s="13"/>
      <c r="B243" s="209"/>
      <c r="C243" s="13"/>
      <c r="D243" s="210" t="s">
        <v>159</v>
      </c>
      <c r="E243" s="211" t="s">
        <v>1</v>
      </c>
      <c r="F243" s="212" t="s">
        <v>345</v>
      </c>
      <c r="G243" s="13"/>
      <c r="H243" s="213">
        <v>67.230000000000004</v>
      </c>
      <c r="I243" s="214"/>
      <c r="J243" s="13"/>
      <c r="K243" s="13"/>
      <c r="L243" s="209"/>
      <c r="M243" s="215"/>
      <c r="N243" s="216"/>
      <c r="O243" s="216"/>
      <c r="P243" s="216"/>
      <c r="Q243" s="216"/>
      <c r="R243" s="216"/>
      <c r="S243" s="216"/>
      <c r="T243" s="217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11" t="s">
        <v>159</v>
      </c>
      <c r="AU243" s="211" t="s">
        <v>129</v>
      </c>
      <c r="AV243" s="13" t="s">
        <v>129</v>
      </c>
      <c r="AW243" s="13" t="s">
        <v>30</v>
      </c>
      <c r="AX243" s="13" t="s">
        <v>75</v>
      </c>
      <c r="AY243" s="211" t="s">
        <v>151</v>
      </c>
    </row>
    <row r="244" s="14" customFormat="1">
      <c r="A244" s="14"/>
      <c r="B244" s="218"/>
      <c r="C244" s="14"/>
      <c r="D244" s="210" t="s">
        <v>159</v>
      </c>
      <c r="E244" s="219" t="s">
        <v>1</v>
      </c>
      <c r="F244" s="220" t="s">
        <v>161</v>
      </c>
      <c r="G244" s="14"/>
      <c r="H244" s="221">
        <v>67.230000000000004</v>
      </c>
      <c r="I244" s="222"/>
      <c r="J244" s="14"/>
      <c r="K244" s="14"/>
      <c r="L244" s="218"/>
      <c r="M244" s="223"/>
      <c r="N244" s="224"/>
      <c r="O244" s="224"/>
      <c r="P244" s="224"/>
      <c r="Q244" s="224"/>
      <c r="R244" s="224"/>
      <c r="S244" s="224"/>
      <c r="T244" s="225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19" t="s">
        <v>159</v>
      </c>
      <c r="AU244" s="219" t="s">
        <v>129</v>
      </c>
      <c r="AV244" s="14" t="s">
        <v>157</v>
      </c>
      <c r="AW244" s="14" t="s">
        <v>30</v>
      </c>
      <c r="AX244" s="14" t="s">
        <v>83</v>
      </c>
      <c r="AY244" s="219" t="s">
        <v>151</v>
      </c>
    </row>
    <row r="245" s="2" customFormat="1" ht="33" customHeight="1">
      <c r="A245" s="37"/>
      <c r="B245" s="159"/>
      <c r="C245" s="195" t="s">
        <v>346</v>
      </c>
      <c r="D245" s="195" t="s">
        <v>153</v>
      </c>
      <c r="E245" s="196" t="s">
        <v>347</v>
      </c>
      <c r="F245" s="197" t="s">
        <v>348</v>
      </c>
      <c r="G245" s="198" t="s">
        <v>156</v>
      </c>
      <c r="H245" s="199">
        <v>67.230000000000004</v>
      </c>
      <c r="I245" s="199"/>
      <c r="J245" s="200">
        <f>ROUND(I245*H245,3)</f>
        <v>0</v>
      </c>
      <c r="K245" s="201"/>
      <c r="L245" s="38"/>
      <c r="M245" s="202" t="s">
        <v>1</v>
      </c>
      <c r="N245" s="203" t="s">
        <v>41</v>
      </c>
      <c r="O245" s="81"/>
      <c r="P245" s="204">
        <f>O245*H245</f>
        <v>0</v>
      </c>
      <c r="Q245" s="204">
        <v>0</v>
      </c>
      <c r="R245" s="204">
        <f>Q245*H245</f>
        <v>0</v>
      </c>
      <c r="S245" s="204">
        <v>0</v>
      </c>
      <c r="T245" s="205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06" t="s">
        <v>157</v>
      </c>
      <c r="AT245" s="206" t="s">
        <v>153</v>
      </c>
      <c r="AU245" s="206" t="s">
        <v>129</v>
      </c>
      <c r="AY245" s="18" t="s">
        <v>151</v>
      </c>
      <c r="BE245" s="207">
        <f>IF(N245="základná",J245,0)</f>
        <v>0</v>
      </c>
      <c r="BF245" s="207">
        <f>IF(N245="znížená",J245,0)</f>
        <v>0</v>
      </c>
      <c r="BG245" s="207">
        <f>IF(N245="zákl. prenesená",J245,0)</f>
        <v>0</v>
      </c>
      <c r="BH245" s="207">
        <f>IF(N245="zníž. prenesená",J245,0)</f>
        <v>0</v>
      </c>
      <c r="BI245" s="207">
        <f>IF(N245="nulová",J245,0)</f>
        <v>0</v>
      </c>
      <c r="BJ245" s="18" t="s">
        <v>129</v>
      </c>
      <c r="BK245" s="208">
        <f>ROUND(I245*H245,3)</f>
        <v>0</v>
      </c>
      <c r="BL245" s="18" t="s">
        <v>157</v>
      </c>
      <c r="BM245" s="206" t="s">
        <v>349</v>
      </c>
    </row>
    <row r="246" s="2" customFormat="1" ht="24.15" customHeight="1">
      <c r="A246" s="37"/>
      <c r="B246" s="159"/>
      <c r="C246" s="195" t="s">
        <v>350</v>
      </c>
      <c r="D246" s="195" t="s">
        <v>153</v>
      </c>
      <c r="E246" s="196" t="s">
        <v>351</v>
      </c>
      <c r="F246" s="197" t="s">
        <v>352</v>
      </c>
      <c r="G246" s="198" t="s">
        <v>156</v>
      </c>
      <c r="H246" s="199">
        <v>8.7680000000000007</v>
      </c>
      <c r="I246" s="199"/>
      <c r="J246" s="200">
        <f>ROUND(I246*H246,3)</f>
        <v>0</v>
      </c>
      <c r="K246" s="201"/>
      <c r="L246" s="38"/>
      <c r="M246" s="202" t="s">
        <v>1</v>
      </c>
      <c r="N246" s="203" t="s">
        <v>41</v>
      </c>
      <c r="O246" s="81"/>
      <c r="P246" s="204">
        <f>O246*H246</f>
        <v>0</v>
      </c>
      <c r="Q246" s="204">
        <v>0</v>
      </c>
      <c r="R246" s="204">
        <f>Q246*H246</f>
        <v>0</v>
      </c>
      <c r="S246" s="204">
        <v>1.3999999999999999</v>
      </c>
      <c r="T246" s="205">
        <f>S246*H246</f>
        <v>12.2752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206" t="s">
        <v>157</v>
      </c>
      <c r="AT246" s="206" t="s">
        <v>153</v>
      </c>
      <c r="AU246" s="206" t="s">
        <v>129</v>
      </c>
      <c r="AY246" s="18" t="s">
        <v>151</v>
      </c>
      <c r="BE246" s="207">
        <f>IF(N246="základná",J246,0)</f>
        <v>0</v>
      </c>
      <c r="BF246" s="207">
        <f>IF(N246="znížená",J246,0)</f>
        <v>0</v>
      </c>
      <c r="BG246" s="207">
        <f>IF(N246="zákl. prenesená",J246,0)</f>
        <v>0</v>
      </c>
      <c r="BH246" s="207">
        <f>IF(N246="zníž. prenesená",J246,0)</f>
        <v>0</v>
      </c>
      <c r="BI246" s="207">
        <f>IF(N246="nulová",J246,0)</f>
        <v>0</v>
      </c>
      <c r="BJ246" s="18" t="s">
        <v>129</v>
      </c>
      <c r="BK246" s="208">
        <f>ROUND(I246*H246,3)</f>
        <v>0</v>
      </c>
      <c r="BL246" s="18" t="s">
        <v>157</v>
      </c>
      <c r="BM246" s="206" t="s">
        <v>353</v>
      </c>
    </row>
    <row r="247" s="13" customFormat="1">
      <c r="A247" s="13"/>
      <c r="B247" s="209"/>
      <c r="C247" s="13"/>
      <c r="D247" s="210" t="s">
        <v>159</v>
      </c>
      <c r="E247" s="211" t="s">
        <v>1</v>
      </c>
      <c r="F247" s="212" t="s">
        <v>354</v>
      </c>
      <c r="G247" s="13"/>
      <c r="H247" s="213">
        <v>8.7680000000000007</v>
      </c>
      <c r="I247" s="214"/>
      <c r="J247" s="13"/>
      <c r="K247" s="13"/>
      <c r="L247" s="209"/>
      <c r="M247" s="215"/>
      <c r="N247" s="216"/>
      <c r="O247" s="216"/>
      <c r="P247" s="216"/>
      <c r="Q247" s="216"/>
      <c r="R247" s="216"/>
      <c r="S247" s="216"/>
      <c r="T247" s="217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11" t="s">
        <v>159</v>
      </c>
      <c r="AU247" s="211" t="s">
        <v>129</v>
      </c>
      <c r="AV247" s="13" t="s">
        <v>129</v>
      </c>
      <c r="AW247" s="13" t="s">
        <v>30</v>
      </c>
      <c r="AX247" s="13" t="s">
        <v>75</v>
      </c>
      <c r="AY247" s="211" t="s">
        <v>151</v>
      </c>
    </row>
    <row r="248" s="14" customFormat="1">
      <c r="A248" s="14"/>
      <c r="B248" s="218"/>
      <c r="C248" s="14"/>
      <c r="D248" s="210" t="s">
        <v>159</v>
      </c>
      <c r="E248" s="219" t="s">
        <v>1</v>
      </c>
      <c r="F248" s="220" t="s">
        <v>161</v>
      </c>
      <c r="G248" s="14"/>
      <c r="H248" s="221">
        <v>8.7680000000000007</v>
      </c>
      <c r="I248" s="222"/>
      <c r="J248" s="14"/>
      <c r="K248" s="14"/>
      <c r="L248" s="218"/>
      <c r="M248" s="223"/>
      <c r="N248" s="224"/>
      <c r="O248" s="224"/>
      <c r="P248" s="224"/>
      <c r="Q248" s="224"/>
      <c r="R248" s="224"/>
      <c r="S248" s="224"/>
      <c r="T248" s="225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19" t="s">
        <v>159</v>
      </c>
      <c r="AU248" s="219" t="s">
        <v>129</v>
      </c>
      <c r="AV248" s="14" t="s">
        <v>157</v>
      </c>
      <c r="AW248" s="14" t="s">
        <v>30</v>
      </c>
      <c r="AX248" s="14" t="s">
        <v>83</v>
      </c>
      <c r="AY248" s="219" t="s">
        <v>151</v>
      </c>
    </row>
    <row r="249" s="2" customFormat="1" ht="33" customHeight="1">
      <c r="A249" s="37"/>
      <c r="B249" s="159"/>
      <c r="C249" s="195" t="s">
        <v>355</v>
      </c>
      <c r="D249" s="195" t="s">
        <v>153</v>
      </c>
      <c r="E249" s="196" t="s">
        <v>356</v>
      </c>
      <c r="F249" s="197" t="s">
        <v>357</v>
      </c>
      <c r="G249" s="198" t="s">
        <v>169</v>
      </c>
      <c r="H249" s="199">
        <v>107.429</v>
      </c>
      <c r="I249" s="199"/>
      <c r="J249" s="200">
        <f>ROUND(I249*H249,3)</f>
        <v>0</v>
      </c>
      <c r="K249" s="201"/>
      <c r="L249" s="38"/>
      <c r="M249" s="202" t="s">
        <v>1</v>
      </c>
      <c r="N249" s="203" t="s">
        <v>41</v>
      </c>
      <c r="O249" s="81"/>
      <c r="P249" s="204">
        <f>O249*H249</f>
        <v>0</v>
      </c>
      <c r="Q249" s="204">
        <v>0</v>
      </c>
      <c r="R249" s="204">
        <f>Q249*H249</f>
        <v>0</v>
      </c>
      <c r="S249" s="204">
        <v>0.035000000000000003</v>
      </c>
      <c r="T249" s="205">
        <f>S249*H249</f>
        <v>3.7600150000000006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206" t="s">
        <v>157</v>
      </c>
      <c r="AT249" s="206" t="s">
        <v>153</v>
      </c>
      <c r="AU249" s="206" t="s">
        <v>129</v>
      </c>
      <c r="AY249" s="18" t="s">
        <v>151</v>
      </c>
      <c r="BE249" s="207">
        <f>IF(N249="základná",J249,0)</f>
        <v>0</v>
      </c>
      <c r="BF249" s="207">
        <f>IF(N249="znížená",J249,0)</f>
        <v>0</v>
      </c>
      <c r="BG249" s="207">
        <f>IF(N249="zákl. prenesená",J249,0)</f>
        <v>0</v>
      </c>
      <c r="BH249" s="207">
        <f>IF(N249="zníž. prenesená",J249,0)</f>
        <v>0</v>
      </c>
      <c r="BI249" s="207">
        <f>IF(N249="nulová",J249,0)</f>
        <v>0</v>
      </c>
      <c r="BJ249" s="18" t="s">
        <v>129</v>
      </c>
      <c r="BK249" s="208">
        <f>ROUND(I249*H249,3)</f>
        <v>0</v>
      </c>
      <c r="BL249" s="18" t="s">
        <v>157</v>
      </c>
      <c r="BM249" s="206" t="s">
        <v>358</v>
      </c>
    </row>
    <row r="250" s="13" customFormat="1">
      <c r="A250" s="13"/>
      <c r="B250" s="209"/>
      <c r="C250" s="13"/>
      <c r="D250" s="210" t="s">
        <v>159</v>
      </c>
      <c r="E250" s="211" t="s">
        <v>1</v>
      </c>
      <c r="F250" s="212" t="s">
        <v>359</v>
      </c>
      <c r="G250" s="13"/>
      <c r="H250" s="213">
        <v>92.813000000000002</v>
      </c>
      <c r="I250" s="214"/>
      <c r="J250" s="13"/>
      <c r="K250" s="13"/>
      <c r="L250" s="209"/>
      <c r="M250" s="215"/>
      <c r="N250" s="216"/>
      <c r="O250" s="216"/>
      <c r="P250" s="216"/>
      <c r="Q250" s="216"/>
      <c r="R250" s="216"/>
      <c r="S250" s="216"/>
      <c r="T250" s="217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11" t="s">
        <v>159</v>
      </c>
      <c r="AU250" s="211" t="s">
        <v>129</v>
      </c>
      <c r="AV250" s="13" t="s">
        <v>129</v>
      </c>
      <c r="AW250" s="13" t="s">
        <v>30</v>
      </c>
      <c r="AX250" s="13" t="s">
        <v>75</v>
      </c>
      <c r="AY250" s="211" t="s">
        <v>151</v>
      </c>
    </row>
    <row r="251" s="13" customFormat="1">
      <c r="A251" s="13"/>
      <c r="B251" s="209"/>
      <c r="C251" s="13"/>
      <c r="D251" s="210" t="s">
        <v>159</v>
      </c>
      <c r="E251" s="211" t="s">
        <v>1</v>
      </c>
      <c r="F251" s="212" t="s">
        <v>360</v>
      </c>
      <c r="G251" s="13"/>
      <c r="H251" s="213">
        <v>14.616</v>
      </c>
      <c r="I251" s="214"/>
      <c r="J251" s="13"/>
      <c r="K251" s="13"/>
      <c r="L251" s="209"/>
      <c r="M251" s="215"/>
      <c r="N251" s="216"/>
      <c r="O251" s="216"/>
      <c r="P251" s="216"/>
      <c r="Q251" s="216"/>
      <c r="R251" s="216"/>
      <c r="S251" s="216"/>
      <c r="T251" s="217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11" t="s">
        <v>159</v>
      </c>
      <c r="AU251" s="211" t="s">
        <v>129</v>
      </c>
      <c r="AV251" s="13" t="s">
        <v>129</v>
      </c>
      <c r="AW251" s="13" t="s">
        <v>30</v>
      </c>
      <c r="AX251" s="13" t="s">
        <v>75</v>
      </c>
      <c r="AY251" s="211" t="s">
        <v>151</v>
      </c>
    </row>
    <row r="252" s="14" customFormat="1">
      <c r="A252" s="14"/>
      <c r="B252" s="218"/>
      <c r="C252" s="14"/>
      <c r="D252" s="210" t="s">
        <v>159</v>
      </c>
      <c r="E252" s="219" t="s">
        <v>1</v>
      </c>
      <c r="F252" s="220" t="s">
        <v>161</v>
      </c>
      <c r="G252" s="14"/>
      <c r="H252" s="221">
        <v>107.429</v>
      </c>
      <c r="I252" s="222"/>
      <c r="J252" s="14"/>
      <c r="K252" s="14"/>
      <c r="L252" s="218"/>
      <c r="M252" s="223"/>
      <c r="N252" s="224"/>
      <c r="O252" s="224"/>
      <c r="P252" s="224"/>
      <c r="Q252" s="224"/>
      <c r="R252" s="224"/>
      <c r="S252" s="224"/>
      <c r="T252" s="225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19" t="s">
        <v>159</v>
      </c>
      <c r="AU252" s="219" t="s">
        <v>129</v>
      </c>
      <c r="AV252" s="14" t="s">
        <v>157</v>
      </c>
      <c r="AW252" s="14" t="s">
        <v>30</v>
      </c>
      <c r="AX252" s="14" t="s">
        <v>83</v>
      </c>
      <c r="AY252" s="219" t="s">
        <v>151</v>
      </c>
    </row>
    <row r="253" s="2" customFormat="1" ht="16.5" customHeight="1">
      <c r="A253" s="37"/>
      <c r="B253" s="159"/>
      <c r="C253" s="195" t="s">
        <v>361</v>
      </c>
      <c r="D253" s="195" t="s">
        <v>153</v>
      </c>
      <c r="E253" s="196" t="s">
        <v>362</v>
      </c>
      <c r="F253" s="197" t="s">
        <v>363</v>
      </c>
      <c r="G253" s="198" t="s">
        <v>169</v>
      </c>
      <c r="H253" s="199">
        <v>44.375999999999998</v>
      </c>
      <c r="I253" s="199"/>
      <c r="J253" s="200">
        <f>ROUND(I253*H253,3)</f>
        <v>0</v>
      </c>
      <c r="K253" s="201"/>
      <c r="L253" s="38"/>
      <c r="M253" s="202" t="s">
        <v>1</v>
      </c>
      <c r="N253" s="203" t="s">
        <v>41</v>
      </c>
      <c r="O253" s="81"/>
      <c r="P253" s="204">
        <f>O253*H253</f>
        <v>0</v>
      </c>
      <c r="Q253" s="204">
        <v>0</v>
      </c>
      <c r="R253" s="204">
        <f>Q253*H253</f>
        <v>0</v>
      </c>
      <c r="S253" s="204">
        <v>0.035000000000000003</v>
      </c>
      <c r="T253" s="205">
        <f>S253*H253</f>
        <v>1.5531600000000001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06" t="s">
        <v>157</v>
      </c>
      <c r="AT253" s="206" t="s">
        <v>153</v>
      </c>
      <c r="AU253" s="206" t="s">
        <v>129</v>
      </c>
      <c r="AY253" s="18" t="s">
        <v>151</v>
      </c>
      <c r="BE253" s="207">
        <f>IF(N253="základná",J253,0)</f>
        <v>0</v>
      </c>
      <c r="BF253" s="207">
        <f>IF(N253="znížená",J253,0)</f>
        <v>0</v>
      </c>
      <c r="BG253" s="207">
        <f>IF(N253="zákl. prenesená",J253,0)</f>
        <v>0</v>
      </c>
      <c r="BH253" s="207">
        <f>IF(N253="zníž. prenesená",J253,0)</f>
        <v>0</v>
      </c>
      <c r="BI253" s="207">
        <f>IF(N253="nulová",J253,0)</f>
        <v>0</v>
      </c>
      <c r="BJ253" s="18" t="s">
        <v>129</v>
      </c>
      <c r="BK253" s="208">
        <f>ROUND(I253*H253,3)</f>
        <v>0</v>
      </c>
      <c r="BL253" s="18" t="s">
        <v>157</v>
      </c>
      <c r="BM253" s="206" t="s">
        <v>364</v>
      </c>
    </row>
    <row r="254" s="13" customFormat="1">
      <c r="A254" s="13"/>
      <c r="B254" s="209"/>
      <c r="C254" s="13"/>
      <c r="D254" s="210" t="s">
        <v>159</v>
      </c>
      <c r="E254" s="211" t="s">
        <v>1</v>
      </c>
      <c r="F254" s="212" t="s">
        <v>365</v>
      </c>
      <c r="G254" s="13"/>
      <c r="H254" s="213">
        <v>44.375999999999998</v>
      </c>
      <c r="I254" s="214"/>
      <c r="J254" s="13"/>
      <c r="K254" s="13"/>
      <c r="L254" s="209"/>
      <c r="M254" s="215"/>
      <c r="N254" s="216"/>
      <c r="O254" s="216"/>
      <c r="P254" s="216"/>
      <c r="Q254" s="216"/>
      <c r="R254" s="216"/>
      <c r="S254" s="216"/>
      <c r="T254" s="217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11" t="s">
        <v>159</v>
      </c>
      <c r="AU254" s="211" t="s">
        <v>129</v>
      </c>
      <c r="AV254" s="13" t="s">
        <v>129</v>
      </c>
      <c r="AW254" s="13" t="s">
        <v>30</v>
      </c>
      <c r="AX254" s="13" t="s">
        <v>75</v>
      </c>
      <c r="AY254" s="211" t="s">
        <v>151</v>
      </c>
    </row>
    <row r="255" s="14" customFormat="1">
      <c r="A255" s="14"/>
      <c r="B255" s="218"/>
      <c r="C255" s="14"/>
      <c r="D255" s="210" t="s">
        <v>159</v>
      </c>
      <c r="E255" s="219" t="s">
        <v>1</v>
      </c>
      <c r="F255" s="220" t="s">
        <v>161</v>
      </c>
      <c r="G255" s="14"/>
      <c r="H255" s="221">
        <v>44.375999999999998</v>
      </c>
      <c r="I255" s="222"/>
      <c r="J255" s="14"/>
      <c r="K255" s="14"/>
      <c r="L255" s="218"/>
      <c r="M255" s="223"/>
      <c r="N255" s="224"/>
      <c r="O255" s="224"/>
      <c r="P255" s="224"/>
      <c r="Q255" s="224"/>
      <c r="R255" s="224"/>
      <c r="S255" s="224"/>
      <c r="T255" s="225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19" t="s">
        <v>159</v>
      </c>
      <c r="AU255" s="219" t="s">
        <v>129</v>
      </c>
      <c r="AV255" s="14" t="s">
        <v>157</v>
      </c>
      <c r="AW255" s="14" t="s">
        <v>30</v>
      </c>
      <c r="AX255" s="14" t="s">
        <v>83</v>
      </c>
      <c r="AY255" s="219" t="s">
        <v>151</v>
      </c>
    </row>
    <row r="256" s="2" customFormat="1" ht="24.15" customHeight="1">
      <c r="A256" s="37"/>
      <c r="B256" s="159"/>
      <c r="C256" s="195" t="s">
        <v>366</v>
      </c>
      <c r="D256" s="195" t="s">
        <v>153</v>
      </c>
      <c r="E256" s="196" t="s">
        <v>367</v>
      </c>
      <c r="F256" s="197" t="s">
        <v>368</v>
      </c>
      <c r="G256" s="198" t="s">
        <v>193</v>
      </c>
      <c r="H256" s="199">
        <v>441.39800000000002</v>
      </c>
      <c r="I256" s="199"/>
      <c r="J256" s="200">
        <f>ROUND(I256*H256,3)</f>
        <v>0</v>
      </c>
      <c r="K256" s="201"/>
      <c r="L256" s="38"/>
      <c r="M256" s="202" t="s">
        <v>1</v>
      </c>
      <c r="N256" s="203" t="s">
        <v>41</v>
      </c>
      <c r="O256" s="81"/>
      <c r="P256" s="204">
        <f>O256*H256</f>
        <v>0</v>
      </c>
      <c r="Q256" s="204">
        <v>0</v>
      </c>
      <c r="R256" s="204">
        <f>Q256*H256</f>
        <v>0</v>
      </c>
      <c r="S256" s="204">
        <v>0</v>
      </c>
      <c r="T256" s="205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06" t="s">
        <v>157</v>
      </c>
      <c r="AT256" s="206" t="s">
        <v>153</v>
      </c>
      <c r="AU256" s="206" t="s">
        <v>129</v>
      </c>
      <c r="AY256" s="18" t="s">
        <v>151</v>
      </c>
      <c r="BE256" s="207">
        <f>IF(N256="základná",J256,0)</f>
        <v>0</v>
      </c>
      <c r="BF256" s="207">
        <f>IF(N256="znížená",J256,0)</f>
        <v>0</v>
      </c>
      <c r="BG256" s="207">
        <f>IF(N256="zákl. prenesená",J256,0)</f>
        <v>0</v>
      </c>
      <c r="BH256" s="207">
        <f>IF(N256="zníž. prenesená",J256,0)</f>
        <v>0</v>
      </c>
      <c r="BI256" s="207">
        <f>IF(N256="nulová",J256,0)</f>
        <v>0</v>
      </c>
      <c r="BJ256" s="18" t="s">
        <v>129</v>
      </c>
      <c r="BK256" s="208">
        <f>ROUND(I256*H256,3)</f>
        <v>0</v>
      </c>
      <c r="BL256" s="18" t="s">
        <v>157</v>
      </c>
      <c r="BM256" s="206" t="s">
        <v>369</v>
      </c>
    </row>
    <row r="257" s="2" customFormat="1" ht="21.75" customHeight="1">
      <c r="A257" s="37"/>
      <c r="B257" s="159"/>
      <c r="C257" s="195" t="s">
        <v>370</v>
      </c>
      <c r="D257" s="195" t="s">
        <v>153</v>
      </c>
      <c r="E257" s="196" t="s">
        <v>371</v>
      </c>
      <c r="F257" s="197" t="s">
        <v>372</v>
      </c>
      <c r="G257" s="198" t="s">
        <v>193</v>
      </c>
      <c r="H257" s="199">
        <v>441.39800000000002</v>
      </c>
      <c r="I257" s="199"/>
      <c r="J257" s="200">
        <f>ROUND(I257*H257,3)</f>
        <v>0</v>
      </c>
      <c r="K257" s="201"/>
      <c r="L257" s="38"/>
      <c r="M257" s="202" t="s">
        <v>1</v>
      </c>
      <c r="N257" s="203" t="s">
        <v>41</v>
      </c>
      <c r="O257" s="81"/>
      <c r="P257" s="204">
        <f>O257*H257</f>
        <v>0</v>
      </c>
      <c r="Q257" s="204">
        <v>0</v>
      </c>
      <c r="R257" s="204">
        <f>Q257*H257</f>
        <v>0</v>
      </c>
      <c r="S257" s="204">
        <v>0</v>
      </c>
      <c r="T257" s="205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206" t="s">
        <v>157</v>
      </c>
      <c r="AT257" s="206" t="s">
        <v>153</v>
      </c>
      <c r="AU257" s="206" t="s">
        <v>129</v>
      </c>
      <c r="AY257" s="18" t="s">
        <v>151</v>
      </c>
      <c r="BE257" s="207">
        <f>IF(N257="základná",J257,0)</f>
        <v>0</v>
      </c>
      <c r="BF257" s="207">
        <f>IF(N257="znížená",J257,0)</f>
        <v>0</v>
      </c>
      <c r="BG257" s="207">
        <f>IF(N257="zákl. prenesená",J257,0)</f>
        <v>0</v>
      </c>
      <c r="BH257" s="207">
        <f>IF(N257="zníž. prenesená",J257,0)</f>
        <v>0</v>
      </c>
      <c r="BI257" s="207">
        <f>IF(N257="nulová",J257,0)</f>
        <v>0</v>
      </c>
      <c r="BJ257" s="18" t="s">
        <v>129</v>
      </c>
      <c r="BK257" s="208">
        <f>ROUND(I257*H257,3)</f>
        <v>0</v>
      </c>
      <c r="BL257" s="18" t="s">
        <v>157</v>
      </c>
      <c r="BM257" s="206" t="s">
        <v>373</v>
      </c>
    </row>
    <row r="258" s="13" customFormat="1">
      <c r="A258" s="13"/>
      <c r="B258" s="209"/>
      <c r="C258" s="13"/>
      <c r="D258" s="210" t="s">
        <v>159</v>
      </c>
      <c r="E258" s="211" t="s">
        <v>1</v>
      </c>
      <c r="F258" s="212" t="s">
        <v>374</v>
      </c>
      <c r="G258" s="13"/>
      <c r="H258" s="213">
        <v>441.39800000000002</v>
      </c>
      <c r="I258" s="214"/>
      <c r="J258" s="13"/>
      <c r="K258" s="13"/>
      <c r="L258" s="209"/>
      <c r="M258" s="215"/>
      <c r="N258" s="216"/>
      <c r="O258" s="216"/>
      <c r="P258" s="216"/>
      <c r="Q258" s="216"/>
      <c r="R258" s="216"/>
      <c r="S258" s="216"/>
      <c r="T258" s="217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11" t="s">
        <v>159</v>
      </c>
      <c r="AU258" s="211" t="s">
        <v>129</v>
      </c>
      <c r="AV258" s="13" t="s">
        <v>129</v>
      </c>
      <c r="AW258" s="13" t="s">
        <v>30</v>
      </c>
      <c r="AX258" s="13" t="s">
        <v>75</v>
      </c>
      <c r="AY258" s="211" t="s">
        <v>151</v>
      </c>
    </row>
    <row r="259" s="14" customFormat="1">
      <c r="A259" s="14"/>
      <c r="B259" s="218"/>
      <c r="C259" s="14"/>
      <c r="D259" s="210" t="s">
        <v>159</v>
      </c>
      <c r="E259" s="219" t="s">
        <v>1</v>
      </c>
      <c r="F259" s="220" t="s">
        <v>161</v>
      </c>
      <c r="G259" s="14"/>
      <c r="H259" s="221">
        <v>441.39800000000002</v>
      </c>
      <c r="I259" s="222"/>
      <c r="J259" s="14"/>
      <c r="K259" s="14"/>
      <c r="L259" s="218"/>
      <c r="M259" s="223"/>
      <c r="N259" s="224"/>
      <c r="O259" s="224"/>
      <c r="P259" s="224"/>
      <c r="Q259" s="224"/>
      <c r="R259" s="224"/>
      <c r="S259" s="224"/>
      <c r="T259" s="225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19" t="s">
        <v>159</v>
      </c>
      <c r="AU259" s="219" t="s">
        <v>129</v>
      </c>
      <c r="AV259" s="14" t="s">
        <v>157</v>
      </c>
      <c r="AW259" s="14" t="s">
        <v>30</v>
      </c>
      <c r="AX259" s="14" t="s">
        <v>83</v>
      </c>
      <c r="AY259" s="219" t="s">
        <v>151</v>
      </c>
    </row>
    <row r="260" s="2" customFormat="1" ht="24.15" customHeight="1">
      <c r="A260" s="37"/>
      <c r="B260" s="159"/>
      <c r="C260" s="195" t="s">
        <v>375</v>
      </c>
      <c r="D260" s="195" t="s">
        <v>153</v>
      </c>
      <c r="E260" s="196" t="s">
        <v>376</v>
      </c>
      <c r="F260" s="197" t="s">
        <v>377</v>
      </c>
      <c r="G260" s="198" t="s">
        <v>193</v>
      </c>
      <c r="H260" s="199">
        <v>6179.5720000000001</v>
      </c>
      <c r="I260" s="199"/>
      <c r="J260" s="200">
        <f>ROUND(I260*H260,3)</f>
        <v>0</v>
      </c>
      <c r="K260" s="201"/>
      <c r="L260" s="38"/>
      <c r="M260" s="202" t="s">
        <v>1</v>
      </c>
      <c r="N260" s="203" t="s">
        <v>41</v>
      </c>
      <c r="O260" s="81"/>
      <c r="P260" s="204">
        <f>O260*H260</f>
        <v>0</v>
      </c>
      <c r="Q260" s="204">
        <v>0</v>
      </c>
      <c r="R260" s="204">
        <f>Q260*H260</f>
        <v>0</v>
      </c>
      <c r="S260" s="204">
        <v>0</v>
      </c>
      <c r="T260" s="205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06" t="s">
        <v>157</v>
      </c>
      <c r="AT260" s="206" t="s">
        <v>153</v>
      </c>
      <c r="AU260" s="206" t="s">
        <v>129</v>
      </c>
      <c r="AY260" s="18" t="s">
        <v>151</v>
      </c>
      <c r="BE260" s="207">
        <f>IF(N260="základná",J260,0)</f>
        <v>0</v>
      </c>
      <c r="BF260" s="207">
        <f>IF(N260="znížená",J260,0)</f>
        <v>0</v>
      </c>
      <c r="BG260" s="207">
        <f>IF(N260="zákl. prenesená",J260,0)</f>
        <v>0</v>
      </c>
      <c r="BH260" s="207">
        <f>IF(N260="zníž. prenesená",J260,0)</f>
        <v>0</v>
      </c>
      <c r="BI260" s="207">
        <f>IF(N260="nulová",J260,0)</f>
        <v>0</v>
      </c>
      <c r="BJ260" s="18" t="s">
        <v>129</v>
      </c>
      <c r="BK260" s="208">
        <f>ROUND(I260*H260,3)</f>
        <v>0</v>
      </c>
      <c r="BL260" s="18" t="s">
        <v>157</v>
      </c>
      <c r="BM260" s="206" t="s">
        <v>378</v>
      </c>
    </row>
    <row r="261" s="13" customFormat="1">
      <c r="A261" s="13"/>
      <c r="B261" s="209"/>
      <c r="C261" s="13"/>
      <c r="D261" s="210" t="s">
        <v>159</v>
      </c>
      <c r="E261" s="211" t="s">
        <v>1</v>
      </c>
      <c r="F261" s="212" t="s">
        <v>379</v>
      </c>
      <c r="G261" s="13"/>
      <c r="H261" s="213">
        <v>6179.5720000000001</v>
      </c>
      <c r="I261" s="214"/>
      <c r="J261" s="13"/>
      <c r="K261" s="13"/>
      <c r="L261" s="209"/>
      <c r="M261" s="215"/>
      <c r="N261" s="216"/>
      <c r="O261" s="216"/>
      <c r="P261" s="216"/>
      <c r="Q261" s="216"/>
      <c r="R261" s="216"/>
      <c r="S261" s="216"/>
      <c r="T261" s="217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11" t="s">
        <v>159</v>
      </c>
      <c r="AU261" s="211" t="s">
        <v>129</v>
      </c>
      <c r="AV261" s="13" t="s">
        <v>129</v>
      </c>
      <c r="AW261" s="13" t="s">
        <v>30</v>
      </c>
      <c r="AX261" s="13" t="s">
        <v>75</v>
      </c>
      <c r="AY261" s="211" t="s">
        <v>151</v>
      </c>
    </row>
    <row r="262" s="14" customFormat="1">
      <c r="A262" s="14"/>
      <c r="B262" s="218"/>
      <c r="C262" s="14"/>
      <c r="D262" s="210" t="s">
        <v>159</v>
      </c>
      <c r="E262" s="219" t="s">
        <v>1</v>
      </c>
      <c r="F262" s="220" t="s">
        <v>161</v>
      </c>
      <c r="G262" s="14"/>
      <c r="H262" s="221">
        <v>6179.5720000000001</v>
      </c>
      <c r="I262" s="222"/>
      <c r="J262" s="14"/>
      <c r="K262" s="14"/>
      <c r="L262" s="218"/>
      <c r="M262" s="223"/>
      <c r="N262" s="224"/>
      <c r="O262" s="224"/>
      <c r="P262" s="224"/>
      <c r="Q262" s="224"/>
      <c r="R262" s="224"/>
      <c r="S262" s="224"/>
      <c r="T262" s="225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19" t="s">
        <v>159</v>
      </c>
      <c r="AU262" s="219" t="s">
        <v>129</v>
      </c>
      <c r="AV262" s="14" t="s">
        <v>157</v>
      </c>
      <c r="AW262" s="14" t="s">
        <v>30</v>
      </c>
      <c r="AX262" s="14" t="s">
        <v>83</v>
      </c>
      <c r="AY262" s="219" t="s">
        <v>151</v>
      </c>
    </row>
    <row r="263" s="2" customFormat="1" ht="24.15" customHeight="1">
      <c r="A263" s="37"/>
      <c r="B263" s="159"/>
      <c r="C263" s="195" t="s">
        <v>380</v>
      </c>
      <c r="D263" s="195" t="s">
        <v>153</v>
      </c>
      <c r="E263" s="196" t="s">
        <v>381</v>
      </c>
      <c r="F263" s="197" t="s">
        <v>382</v>
      </c>
      <c r="G263" s="198" t="s">
        <v>193</v>
      </c>
      <c r="H263" s="199">
        <v>427.10399999999998</v>
      </c>
      <c r="I263" s="199"/>
      <c r="J263" s="200">
        <f>ROUND(I263*H263,3)</f>
        <v>0</v>
      </c>
      <c r="K263" s="201"/>
      <c r="L263" s="38"/>
      <c r="M263" s="202" t="s">
        <v>1</v>
      </c>
      <c r="N263" s="203" t="s">
        <v>41</v>
      </c>
      <c r="O263" s="81"/>
      <c r="P263" s="204">
        <f>O263*H263</f>
        <v>0</v>
      </c>
      <c r="Q263" s="204">
        <v>0</v>
      </c>
      <c r="R263" s="204">
        <f>Q263*H263</f>
        <v>0</v>
      </c>
      <c r="S263" s="204">
        <v>0</v>
      </c>
      <c r="T263" s="205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206" t="s">
        <v>157</v>
      </c>
      <c r="AT263" s="206" t="s">
        <v>153</v>
      </c>
      <c r="AU263" s="206" t="s">
        <v>129</v>
      </c>
      <c r="AY263" s="18" t="s">
        <v>151</v>
      </c>
      <c r="BE263" s="207">
        <f>IF(N263="základná",J263,0)</f>
        <v>0</v>
      </c>
      <c r="BF263" s="207">
        <f>IF(N263="znížená",J263,0)</f>
        <v>0</v>
      </c>
      <c r="BG263" s="207">
        <f>IF(N263="zákl. prenesená",J263,0)</f>
        <v>0</v>
      </c>
      <c r="BH263" s="207">
        <f>IF(N263="zníž. prenesená",J263,0)</f>
        <v>0</v>
      </c>
      <c r="BI263" s="207">
        <f>IF(N263="nulová",J263,0)</f>
        <v>0</v>
      </c>
      <c r="BJ263" s="18" t="s">
        <v>129</v>
      </c>
      <c r="BK263" s="208">
        <f>ROUND(I263*H263,3)</f>
        <v>0</v>
      </c>
      <c r="BL263" s="18" t="s">
        <v>157</v>
      </c>
      <c r="BM263" s="206" t="s">
        <v>383</v>
      </c>
    </row>
    <row r="264" s="13" customFormat="1">
      <c r="A264" s="13"/>
      <c r="B264" s="209"/>
      <c r="C264" s="13"/>
      <c r="D264" s="210" t="s">
        <v>159</v>
      </c>
      <c r="E264" s="211" t="s">
        <v>1</v>
      </c>
      <c r="F264" s="212" t="s">
        <v>384</v>
      </c>
      <c r="G264" s="13"/>
      <c r="H264" s="213">
        <v>427.10399999999998</v>
      </c>
      <c r="I264" s="214"/>
      <c r="J264" s="13"/>
      <c r="K264" s="13"/>
      <c r="L264" s="209"/>
      <c r="M264" s="215"/>
      <c r="N264" s="216"/>
      <c r="O264" s="216"/>
      <c r="P264" s="216"/>
      <c r="Q264" s="216"/>
      <c r="R264" s="216"/>
      <c r="S264" s="216"/>
      <c r="T264" s="217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11" t="s">
        <v>159</v>
      </c>
      <c r="AU264" s="211" t="s">
        <v>129</v>
      </c>
      <c r="AV264" s="13" t="s">
        <v>129</v>
      </c>
      <c r="AW264" s="13" t="s">
        <v>30</v>
      </c>
      <c r="AX264" s="13" t="s">
        <v>75</v>
      </c>
      <c r="AY264" s="211" t="s">
        <v>151</v>
      </c>
    </row>
    <row r="265" s="14" customFormat="1">
      <c r="A265" s="14"/>
      <c r="B265" s="218"/>
      <c r="C265" s="14"/>
      <c r="D265" s="210" t="s">
        <v>159</v>
      </c>
      <c r="E265" s="219" t="s">
        <v>1</v>
      </c>
      <c r="F265" s="220" t="s">
        <v>161</v>
      </c>
      <c r="G265" s="14"/>
      <c r="H265" s="221">
        <v>427.10399999999998</v>
      </c>
      <c r="I265" s="222"/>
      <c r="J265" s="14"/>
      <c r="K265" s="14"/>
      <c r="L265" s="218"/>
      <c r="M265" s="223"/>
      <c r="N265" s="224"/>
      <c r="O265" s="224"/>
      <c r="P265" s="224"/>
      <c r="Q265" s="224"/>
      <c r="R265" s="224"/>
      <c r="S265" s="224"/>
      <c r="T265" s="225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19" t="s">
        <v>159</v>
      </c>
      <c r="AU265" s="219" t="s">
        <v>129</v>
      </c>
      <c r="AV265" s="14" t="s">
        <v>157</v>
      </c>
      <c r="AW265" s="14" t="s">
        <v>30</v>
      </c>
      <c r="AX265" s="14" t="s">
        <v>83</v>
      </c>
      <c r="AY265" s="219" t="s">
        <v>151</v>
      </c>
    </row>
    <row r="266" s="2" customFormat="1" ht="16.5" customHeight="1">
      <c r="A266" s="37"/>
      <c r="B266" s="159"/>
      <c r="C266" s="195" t="s">
        <v>385</v>
      </c>
      <c r="D266" s="195" t="s">
        <v>153</v>
      </c>
      <c r="E266" s="196" t="s">
        <v>386</v>
      </c>
      <c r="F266" s="197" t="s">
        <v>387</v>
      </c>
      <c r="G266" s="198" t="s">
        <v>210</v>
      </c>
      <c r="H266" s="199">
        <v>-14290</v>
      </c>
      <c r="I266" s="199"/>
      <c r="J266" s="200">
        <f>ROUND(I266*H266,3)</f>
        <v>0</v>
      </c>
      <c r="K266" s="201"/>
      <c r="L266" s="38"/>
      <c r="M266" s="202" t="s">
        <v>1</v>
      </c>
      <c r="N266" s="203" t="s">
        <v>41</v>
      </c>
      <c r="O266" s="81"/>
      <c r="P266" s="204">
        <f>O266*H266</f>
        <v>0</v>
      </c>
      <c r="Q266" s="204">
        <v>0</v>
      </c>
      <c r="R266" s="204">
        <f>Q266*H266</f>
        <v>0</v>
      </c>
      <c r="S266" s="204">
        <v>0</v>
      </c>
      <c r="T266" s="205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206" t="s">
        <v>157</v>
      </c>
      <c r="AT266" s="206" t="s">
        <v>153</v>
      </c>
      <c r="AU266" s="206" t="s">
        <v>129</v>
      </c>
      <c r="AY266" s="18" t="s">
        <v>151</v>
      </c>
      <c r="BE266" s="207">
        <f>IF(N266="základná",J266,0)</f>
        <v>0</v>
      </c>
      <c r="BF266" s="207">
        <f>IF(N266="znížená",J266,0)</f>
        <v>0</v>
      </c>
      <c r="BG266" s="207">
        <f>IF(N266="zákl. prenesená",J266,0)</f>
        <v>0</v>
      </c>
      <c r="BH266" s="207">
        <f>IF(N266="zníž. prenesená",J266,0)</f>
        <v>0</v>
      </c>
      <c r="BI266" s="207">
        <f>IF(N266="nulová",J266,0)</f>
        <v>0</v>
      </c>
      <c r="BJ266" s="18" t="s">
        <v>129</v>
      </c>
      <c r="BK266" s="208">
        <f>ROUND(I266*H266,3)</f>
        <v>0</v>
      </c>
      <c r="BL266" s="18" t="s">
        <v>157</v>
      </c>
      <c r="BM266" s="206" t="s">
        <v>388</v>
      </c>
    </row>
    <row r="267" s="12" customFormat="1" ht="22.8" customHeight="1">
      <c r="A267" s="12"/>
      <c r="B267" s="182"/>
      <c r="C267" s="12"/>
      <c r="D267" s="183" t="s">
        <v>74</v>
      </c>
      <c r="E267" s="193" t="s">
        <v>389</v>
      </c>
      <c r="F267" s="193" t="s">
        <v>390</v>
      </c>
      <c r="G267" s="12"/>
      <c r="H267" s="12"/>
      <c r="I267" s="185"/>
      <c r="J267" s="194">
        <f>BK267</f>
        <v>0</v>
      </c>
      <c r="K267" s="12"/>
      <c r="L267" s="182"/>
      <c r="M267" s="187"/>
      <c r="N267" s="188"/>
      <c r="O267" s="188"/>
      <c r="P267" s="189">
        <f>P268</f>
        <v>0</v>
      </c>
      <c r="Q267" s="188"/>
      <c r="R267" s="189">
        <f>R268</f>
        <v>0</v>
      </c>
      <c r="S267" s="188"/>
      <c r="T267" s="190">
        <f>T268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183" t="s">
        <v>83</v>
      </c>
      <c r="AT267" s="191" t="s">
        <v>74</v>
      </c>
      <c r="AU267" s="191" t="s">
        <v>83</v>
      </c>
      <c r="AY267" s="183" t="s">
        <v>151</v>
      </c>
      <c r="BK267" s="192">
        <f>BK268</f>
        <v>0</v>
      </c>
    </row>
    <row r="268" s="2" customFormat="1" ht="24.15" customHeight="1">
      <c r="A268" s="37"/>
      <c r="B268" s="159"/>
      <c r="C268" s="195" t="s">
        <v>391</v>
      </c>
      <c r="D268" s="195" t="s">
        <v>153</v>
      </c>
      <c r="E268" s="196" t="s">
        <v>392</v>
      </c>
      <c r="F268" s="197" t="s">
        <v>393</v>
      </c>
      <c r="G268" s="198" t="s">
        <v>193</v>
      </c>
      <c r="H268" s="199">
        <v>430.89499999999998</v>
      </c>
      <c r="I268" s="199"/>
      <c r="J268" s="200">
        <f>ROUND(I268*H268,3)</f>
        <v>0</v>
      </c>
      <c r="K268" s="201"/>
      <c r="L268" s="38"/>
      <c r="M268" s="202" t="s">
        <v>1</v>
      </c>
      <c r="N268" s="203" t="s">
        <v>41</v>
      </c>
      <c r="O268" s="81"/>
      <c r="P268" s="204">
        <f>O268*H268</f>
        <v>0</v>
      </c>
      <c r="Q268" s="204">
        <v>0</v>
      </c>
      <c r="R268" s="204">
        <f>Q268*H268</f>
        <v>0</v>
      </c>
      <c r="S268" s="204">
        <v>0</v>
      </c>
      <c r="T268" s="205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206" t="s">
        <v>157</v>
      </c>
      <c r="AT268" s="206" t="s">
        <v>153</v>
      </c>
      <c r="AU268" s="206" t="s">
        <v>129</v>
      </c>
      <c r="AY268" s="18" t="s">
        <v>151</v>
      </c>
      <c r="BE268" s="207">
        <f>IF(N268="základná",J268,0)</f>
        <v>0</v>
      </c>
      <c r="BF268" s="207">
        <f>IF(N268="znížená",J268,0)</f>
        <v>0</v>
      </c>
      <c r="BG268" s="207">
        <f>IF(N268="zákl. prenesená",J268,0)</f>
        <v>0</v>
      </c>
      <c r="BH268" s="207">
        <f>IF(N268="zníž. prenesená",J268,0)</f>
        <v>0</v>
      </c>
      <c r="BI268" s="207">
        <f>IF(N268="nulová",J268,0)</f>
        <v>0</v>
      </c>
      <c r="BJ268" s="18" t="s">
        <v>129</v>
      </c>
      <c r="BK268" s="208">
        <f>ROUND(I268*H268,3)</f>
        <v>0</v>
      </c>
      <c r="BL268" s="18" t="s">
        <v>157</v>
      </c>
      <c r="BM268" s="206" t="s">
        <v>394</v>
      </c>
    </row>
    <row r="269" s="12" customFormat="1" ht="25.92" customHeight="1">
      <c r="A269" s="12"/>
      <c r="B269" s="182"/>
      <c r="C269" s="12"/>
      <c r="D269" s="183" t="s">
        <v>74</v>
      </c>
      <c r="E269" s="184" t="s">
        <v>395</v>
      </c>
      <c r="F269" s="184" t="s">
        <v>396</v>
      </c>
      <c r="G269" s="12"/>
      <c r="H269" s="12"/>
      <c r="I269" s="185"/>
      <c r="J269" s="186">
        <f>BK269</f>
        <v>0</v>
      </c>
      <c r="K269" s="12"/>
      <c r="L269" s="182"/>
      <c r="M269" s="187"/>
      <c r="N269" s="188"/>
      <c r="O269" s="188"/>
      <c r="P269" s="189">
        <f>P270+P278+P288+P294+P296+P335</f>
        <v>0</v>
      </c>
      <c r="Q269" s="188"/>
      <c r="R269" s="189">
        <f>R270+R278+R288+R294+R296+R335</f>
        <v>2.7528606</v>
      </c>
      <c r="S269" s="188"/>
      <c r="T269" s="190">
        <f>T270+T278+T288+T294+T296+T335</f>
        <v>43.413691799999995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183" t="s">
        <v>129</v>
      </c>
      <c r="AT269" s="191" t="s">
        <v>74</v>
      </c>
      <c r="AU269" s="191" t="s">
        <v>75</v>
      </c>
      <c r="AY269" s="183" t="s">
        <v>151</v>
      </c>
      <c r="BK269" s="192">
        <f>BK270+BK278+BK288+BK294+BK296+BK335</f>
        <v>0</v>
      </c>
    </row>
    <row r="270" s="12" customFormat="1" ht="22.8" customHeight="1">
      <c r="A270" s="12"/>
      <c r="B270" s="182"/>
      <c r="C270" s="12"/>
      <c r="D270" s="183" t="s">
        <v>74</v>
      </c>
      <c r="E270" s="193" t="s">
        <v>397</v>
      </c>
      <c r="F270" s="193" t="s">
        <v>398</v>
      </c>
      <c r="G270" s="12"/>
      <c r="H270" s="12"/>
      <c r="I270" s="185"/>
      <c r="J270" s="194">
        <f>BK270</f>
        <v>0</v>
      </c>
      <c r="K270" s="12"/>
      <c r="L270" s="182"/>
      <c r="M270" s="187"/>
      <c r="N270" s="188"/>
      <c r="O270" s="188"/>
      <c r="P270" s="189">
        <f>SUM(P271:P277)</f>
        <v>0</v>
      </c>
      <c r="Q270" s="188"/>
      <c r="R270" s="189">
        <f>SUM(R271:R277)</f>
        <v>0</v>
      </c>
      <c r="S270" s="188"/>
      <c r="T270" s="190">
        <f>SUM(T271:T277)</f>
        <v>18.641480000000001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183" t="s">
        <v>129</v>
      </c>
      <c r="AT270" s="191" t="s">
        <v>74</v>
      </c>
      <c r="AU270" s="191" t="s">
        <v>83</v>
      </c>
      <c r="AY270" s="183" t="s">
        <v>151</v>
      </c>
      <c r="BK270" s="192">
        <f>SUM(BK271:BK277)</f>
        <v>0</v>
      </c>
    </row>
    <row r="271" s="2" customFormat="1" ht="24.15" customHeight="1">
      <c r="A271" s="37"/>
      <c r="B271" s="159"/>
      <c r="C271" s="195" t="s">
        <v>399</v>
      </c>
      <c r="D271" s="195" t="s">
        <v>153</v>
      </c>
      <c r="E271" s="196" t="s">
        <v>400</v>
      </c>
      <c r="F271" s="197" t="s">
        <v>401</v>
      </c>
      <c r="G271" s="198" t="s">
        <v>169</v>
      </c>
      <c r="H271" s="199">
        <v>716.98000000000002</v>
      </c>
      <c r="I271" s="199"/>
      <c r="J271" s="200">
        <f>ROUND(I271*H271,3)</f>
        <v>0</v>
      </c>
      <c r="K271" s="201"/>
      <c r="L271" s="38"/>
      <c r="M271" s="202" t="s">
        <v>1</v>
      </c>
      <c r="N271" s="203" t="s">
        <v>41</v>
      </c>
      <c r="O271" s="81"/>
      <c r="P271" s="204">
        <f>O271*H271</f>
        <v>0</v>
      </c>
      <c r="Q271" s="204">
        <v>0</v>
      </c>
      <c r="R271" s="204">
        <f>Q271*H271</f>
        <v>0</v>
      </c>
      <c r="S271" s="204">
        <v>0.014</v>
      </c>
      <c r="T271" s="205">
        <f>S271*H271</f>
        <v>10.03772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206" t="s">
        <v>233</v>
      </c>
      <c r="AT271" s="206" t="s">
        <v>153</v>
      </c>
      <c r="AU271" s="206" t="s">
        <v>129</v>
      </c>
      <c r="AY271" s="18" t="s">
        <v>151</v>
      </c>
      <c r="BE271" s="207">
        <f>IF(N271="základná",J271,0)</f>
        <v>0</v>
      </c>
      <c r="BF271" s="207">
        <f>IF(N271="znížená",J271,0)</f>
        <v>0</v>
      </c>
      <c r="BG271" s="207">
        <f>IF(N271="zákl. prenesená",J271,0)</f>
        <v>0</v>
      </c>
      <c r="BH271" s="207">
        <f>IF(N271="zníž. prenesená",J271,0)</f>
        <v>0</v>
      </c>
      <c r="BI271" s="207">
        <f>IF(N271="nulová",J271,0)</f>
        <v>0</v>
      </c>
      <c r="BJ271" s="18" t="s">
        <v>129</v>
      </c>
      <c r="BK271" s="208">
        <f>ROUND(I271*H271,3)</f>
        <v>0</v>
      </c>
      <c r="BL271" s="18" t="s">
        <v>233</v>
      </c>
      <c r="BM271" s="206" t="s">
        <v>402</v>
      </c>
    </row>
    <row r="272" s="13" customFormat="1">
      <c r="A272" s="13"/>
      <c r="B272" s="209"/>
      <c r="C272" s="13"/>
      <c r="D272" s="210" t="s">
        <v>159</v>
      </c>
      <c r="E272" s="211" t="s">
        <v>1</v>
      </c>
      <c r="F272" s="212" t="s">
        <v>403</v>
      </c>
      <c r="G272" s="13"/>
      <c r="H272" s="213">
        <v>672.29999999999995</v>
      </c>
      <c r="I272" s="214"/>
      <c r="J272" s="13"/>
      <c r="K272" s="13"/>
      <c r="L272" s="209"/>
      <c r="M272" s="215"/>
      <c r="N272" s="216"/>
      <c r="O272" s="216"/>
      <c r="P272" s="216"/>
      <c r="Q272" s="216"/>
      <c r="R272" s="216"/>
      <c r="S272" s="216"/>
      <c r="T272" s="217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11" t="s">
        <v>159</v>
      </c>
      <c r="AU272" s="211" t="s">
        <v>129</v>
      </c>
      <c r="AV272" s="13" t="s">
        <v>129</v>
      </c>
      <c r="AW272" s="13" t="s">
        <v>30</v>
      </c>
      <c r="AX272" s="13" t="s">
        <v>75</v>
      </c>
      <c r="AY272" s="211" t="s">
        <v>151</v>
      </c>
    </row>
    <row r="273" s="13" customFormat="1">
      <c r="A273" s="13"/>
      <c r="B273" s="209"/>
      <c r="C273" s="13"/>
      <c r="D273" s="210" t="s">
        <v>159</v>
      </c>
      <c r="E273" s="211" t="s">
        <v>1</v>
      </c>
      <c r="F273" s="212" t="s">
        <v>404</v>
      </c>
      <c r="G273" s="13"/>
      <c r="H273" s="213">
        <v>44.68</v>
      </c>
      <c r="I273" s="214"/>
      <c r="J273" s="13"/>
      <c r="K273" s="13"/>
      <c r="L273" s="209"/>
      <c r="M273" s="215"/>
      <c r="N273" s="216"/>
      <c r="O273" s="216"/>
      <c r="P273" s="216"/>
      <c r="Q273" s="216"/>
      <c r="R273" s="216"/>
      <c r="S273" s="216"/>
      <c r="T273" s="217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11" t="s">
        <v>159</v>
      </c>
      <c r="AU273" s="211" t="s">
        <v>129</v>
      </c>
      <c r="AV273" s="13" t="s">
        <v>129</v>
      </c>
      <c r="AW273" s="13" t="s">
        <v>30</v>
      </c>
      <c r="AX273" s="13" t="s">
        <v>75</v>
      </c>
      <c r="AY273" s="211" t="s">
        <v>151</v>
      </c>
    </row>
    <row r="274" s="14" customFormat="1">
      <c r="A274" s="14"/>
      <c r="B274" s="218"/>
      <c r="C274" s="14"/>
      <c r="D274" s="210" t="s">
        <v>159</v>
      </c>
      <c r="E274" s="219" t="s">
        <v>1</v>
      </c>
      <c r="F274" s="220" t="s">
        <v>161</v>
      </c>
      <c r="G274" s="14"/>
      <c r="H274" s="221">
        <v>716.9799999999999</v>
      </c>
      <c r="I274" s="222"/>
      <c r="J274" s="14"/>
      <c r="K274" s="14"/>
      <c r="L274" s="218"/>
      <c r="M274" s="223"/>
      <c r="N274" s="224"/>
      <c r="O274" s="224"/>
      <c r="P274" s="224"/>
      <c r="Q274" s="224"/>
      <c r="R274" s="224"/>
      <c r="S274" s="224"/>
      <c r="T274" s="225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19" t="s">
        <v>159</v>
      </c>
      <c r="AU274" s="219" t="s">
        <v>129</v>
      </c>
      <c r="AV274" s="14" t="s">
        <v>157</v>
      </c>
      <c r="AW274" s="14" t="s">
        <v>30</v>
      </c>
      <c r="AX274" s="14" t="s">
        <v>83</v>
      </c>
      <c r="AY274" s="219" t="s">
        <v>151</v>
      </c>
    </row>
    <row r="275" s="2" customFormat="1" ht="24.15" customHeight="1">
      <c r="A275" s="37"/>
      <c r="B275" s="159"/>
      <c r="C275" s="195" t="s">
        <v>405</v>
      </c>
      <c r="D275" s="195" t="s">
        <v>153</v>
      </c>
      <c r="E275" s="196" t="s">
        <v>406</v>
      </c>
      <c r="F275" s="197" t="s">
        <v>407</v>
      </c>
      <c r="G275" s="198" t="s">
        <v>169</v>
      </c>
      <c r="H275" s="199">
        <v>1433.96</v>
      </c>
      <c r="I275" s="199"/>
      <c r="J275" s="200">
        <f>ROUND(I275*H275,3)</f>
        <v>0</v>
      </c>
      <c r="K275" s="201"/>
      <c r="L275" s="38"/>
      <c r="M275" s="202" t="s">
        <v>1</v>
      </c>
      <c r="N275" s="203" t="s">
        <v>41</v>
      </c>
      <c r="O275" s="81"/>
      <c r="P275" s="204">
        <f>O275*H275</f>
        <v>0</v>
      </c>
      <c r="Q275" s="204">
        <v>0</v>
      </c>
      <c r="R275" s="204">
        <f>Q275*H275</f>
        <v>0</v>
      </c>
      <c r="S275" s="204">
        <v>0.0060000000000000001</v>
      </c>
      <c r="T275" s="205">
        <f>S275*H275</f>
        <v>8.6037600000000012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206" t="s">
        <v>233</v>
      </c>
      <c r="AT275" s="206" t="s">
        <v>153</v>
      </c>
      <c r="AU275" s="206" t="s">
        <v>129</v>
      </c>
      <c r="AY275" s="18" t="s">
        <v>151</v>
      </c>
      <c r="BE275" s="207">
        <f>IF(N275="základná",J275,0)</f>
        <v>0</v>
      </c>
      <c r="BF275" s="207">
        <f>IF(N275="znížená",J275,0)</f>
        <v>0</v>
      </c>
      <c r="BG275" s="207">
        <f>IF(N275="zákl. prenesená",J275,0)</f>
        <v>0</v>
      </c>
      <c r="BH275" s="207">
        <f>IF(N275="zníž. prenesená",J275,0)</f>
        <v>0</v>
      </c>
      <c r="BI275" s="207">
        <f>IF(N275="nulová",J275,0)</f>
        <v>0</v>
      </c>
      <c r="BJ275" s="18" t="s">
        <v>129</v>
      </c>
      <c r="BK275" s="208">
        <f>ROUND(I275*H275,3)</f>
        <v>0</v>
      </c>
      <c r="BL275" s="18" t="s">
        <v>233</v>
      </c>
      <c r="BM275" s="206" t="s">
        <v>408</v>
      </c>
    </row>
    <row r="276" s="13" customFormat="1">
      <c r="A276" s="13"/>
      <c r="B276" s="209"/>
      <c r="C276" s="13"/>
      <c r="D276" s="210" t="s">
        <v>159</v>
      </c>
      <c r="E276" s="211" t="s">
        <v>1</v>
      </c>
      <c r="F276" s="212" t="s">
        <v>409</v>
      </c>
      <c r="G276" s="13"/>
      <c r="H276" s="213">
        <v>1433.96</v>
      </c>
      <c r="I276" s="214"/>
      <c r="J276" s="13"/>
      <c r="K276" s="13"/>
      <c r="L276" s="209"/>
      <c r="M276" s="215"/>
      <c r="N276" s="216"/>
      <c r="O276" s="216"/>
      <c r="P276" s="216"/>
      <c r="Q276" s="216"/>
      <c r="R276" s="216"/>
      <c r="S276" s="216"/>
      <c r="T276" s="217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11" t="s">
        <v>159</v>
      </c>
      <c r="AU276" s="211" t="s">
        <v>129</v>
      </c>
      <c r="AV276" s="13" t="s">
        <v>129</v>
      </c>
      <c r="AW276" s="13" t="s">
        <v>30</v>
      </c>
      <c r="AX276" s="13" t="s">
        <v>75</v>
      </c>
      <c r="AY276" s="211" t="s">
        <v>151</v>
      </c>
    </row>
    <row r="277" s="14" customFormat="1">
      <c r="A277" s="14"/>
      <c r="B277" s="218"/>
      <c r="C277" s="14"/>
      <c r="D277" s="210" t="s">
        <v>159</v>
      </c>
      <c r="E277" s="219" t="s">
        <v>1</v>
      </c>
      <c r="F277" s="220" t="s">
        <v>161</v>
      </c>
      <c r="G277" s="14"/>
      <c r="H277" s="221">
        <v>1433.96</v>
      </c>
      <c r="I277" s="222"/>
      <c r="J277" s="14"/>
      <c r="K277" s="14"/>
      <c r="L277" s="218"/>
      <c r="M277" s="223"/>
      <c r="N277" s="224"/>
      <c r="O277" s="224"/>
      <c r="P277" s="224"/>
      <c r="Q277" s="224"/>
      <c r="R277" s="224"/>
      <c r="S277" s="224"/>
      <c r="T277" s="225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19" t="s">
        <v>159</v>
      </c>
      <c r="AU277" s="219" t="s">
        <v>129</v>
      </c>
      <c r="AV277" s="14" t="s">
        <v>157</v>
      </c>
      <c r="AW277" s="14" t="s">
        <v>30</v>
      </c>
      <c r="AX277" s="14" t="s">
        <v>83</v>
      </c>
      <c r="AY277" s="219" t="s">
        <v>151</v>
      </c>
    </row>
    <row r="278" s="12" customFormat="1" ht="22.8" customHeight="1">
      <c r="A278" s="12"/>
      <c r="B278" s="182"/>
      <c r="C278" s="12"/>
      <c r="D278" s="183" t="s">
        <v>74</v>
      </c>
      <c r="E278" s="193" t="s">
        <v>410</v>
      </c>
      <c r="F278" s="193" t="s">
        <v>411</v>
      </c>
      <c r="G278" s="12"/>
      <c r="H278" s="12"/>
      <c r="I278" s="185"/>
      <c r="J278" s="194">
        <f>BK278</f>
        <v>0</v>
      </c>
      <c r="K278" s="12"/>
      <c r="L278" s="182"/>
      <c r="M278" s="187"/>
      <c r="N278" s="188"/>
      <c r="O278" s="188"/>
      <c r="P278" s="189">
        <f>SUM(P279:P287)</f>
        <v>0</v>
      </c>
      <c r="Q278" s="188"/>
      <c r="R278" s="189">
        <f>SUM(R279:R287)</f>
        <v>0</v>
      </c>
      <c r="S278" s="188"/>
      <c r="T278" s="190">
        <f>SUM(T279:T287)</f>
        <v>8.300620799999999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183" t="s">
        <v>129</v>
      </c>
      <c r="AT278" s="191" t="s">
        <v>74</v>
      </c>
      <c r="AU278" s="191" t="s">
        <v>83</v>
      </c>
      <c r="AY278" s="183" t="s">
        <v>151</v>
      </c>
      <c r="BK278" s="192">
        <f>SUM(BK279:BK287)</f>
        <v>0</v>
      </c>
    </row>
    <row r="279" s="2" customFormat="1" ht="33" customHeight="1">
      <c r="A279" s="37"/>
      <c r="B279" s="159"/>
      <c r="C279" s="195" t="s">
        <v>412</v>
      </c>
      <c r="D279" s="195" t="s">
        <v>153</v>
      </c>
      <c r="E279" s="196" t="s">
        <v>413</v>
      </c>
      <c r="F279" s="197" t="s">
        <v>414</v>
      </c>
      <c r="G279" s="198" t="s">
        <v>169</v>
      </c>
      <c r="H279" s="199">
        <v>68.052000000000007</v>
      </c>
      <c r="I279" s="199"/>
      <c r="J279" s="200">
        <f>ROUND(I279*H279,3)</f>
        <v>0</v>
      </c>
      <c r="K279" s="201"/>
      <c r="L279" s="38"/>
      <c r="M279" s="202" t="s">
        <v>1</v>
      </c>
      <c r="N279" s="203" t="s">
        <v>41</v>
      </c>
      <c r="O279" s="81"/>
      <c r="P279" s="204">
        <f>O279*H279</f>
        <v>0</v>
      </c>
      <c r="Q279" s="204">
        <v>0</v>
      </c>
      <c r="R279" s="204">
        <f>Q279*H279</f>
        <v>0</v>
      </c>
      <c r="S279" s="204">
        <v>0.0054000000000000003</v>
      </c>
      <c r="T279" s="205">
        <f>S279*H279</f>
        <v>0.36748080000000005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206" t="s">
        <v>157</v>
      </c>
      <c r="AT279" s="206" t="s">
        <v>153</v>
      </c>
      <c r="AU279" s="206" t="s">
        <v>129</v>
      </c>
      <c r="AY279" s="18" t="s">
        <v>151</v>
      </c>
      <c r="BE279" s="207">
        <f>IF(N279="základná",J279,0)</f>
        <v>0</v>
      </c>
      <c r="BF279" s="207">
        <f>IF(N279="znížená",J279,0)</f>
        <v>0</v>
      </c>
      <c r="BG279" s="207">
        <f>IF(N279="zákl. prenesená",J279,0)</f>
        <v>0</v>
      </c>
      <c r="BH279" s="207">
        <f>IF(N279="zníž. prenesená",J279,0)</f>
        <v>0</v>
      </c>
      <c r="BI279" s="207">
        <f>IF(N279="nulová",J279,0)</f>
        <v>0</v>
      </c>
      <c r="BJ279" s="18" t="s">
        <v>129</v>
      </c>
      <c r="BK279" s="208">
        <f>ROUND(I279*H279,3)</f>
        <v>0</v>
      </c>
      <c r="BL279" s="18" t="s">
        <v>157</v>
      </c>
      <c r="BM279" s="206" t="s">
        <v>415</v>
      </c>
    </row>
    <row r="280" s="13" customFormat="1">
      <c r="A280" s="13"/>
      <c r="B280" s="209"/>
      <c r="C280" s="13"/>
      <c r="D280" s="210" t="s">
        <v>159</v>
      </c>
      <c r="E280" s="211" t="s">
        <v>1</v>
      </c>
      <c r="F280" s="212" t="s">
        <v>416</v>
      </c>
      <c r="G280" s="13"/>
      <c r="H280" s="213">
        <v>68.052000000000007</v>
      </c>
      <c r="I280" s="214"/>
      <c r="J280" s="13"/>
      <c r="K280" s="13"/>
      <c r="L280" s="209"/>
      <c r="M280" s="215"/>
      <c r="N280" s="216"/>
      <c r="O280" s="216"/>
      <c r="P280" s="216"/>
      <c r="Q280" s="216"/>
      <c r="R280" s="216"/>
      <c r="S280" s="216"/>
      <c r="T280" s="217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11" t="s">
        <v>159</v>
      </c>
      <c r="AU280" s="211" t="s">
        <v>129</v>
      </c>
      <c r="AV280" s="13" t="s">
        <v>129</v>
      </c>
      <c r="AW280" s="13" t="s">
        <v>30</v>
      </c>
      <c r="AX280" s="13" t="s">
        <v>75</v>
      </c>
      <c r="AY280" s="211" t="s">
        <v>151</v>
      </c>
    </row>
    <row r="281" s="14" customFormat="1">
      <c r="A281" s="14"/>
      <c r="B281" s="218"/>
      <c r="C281" s="14"/>
      <c r="D281" s="210" t="s">
        <v>159</v>
      </c>
      <c r="E281" s="219" t="s">
        <v>1</v>
      </c>
      <c r="F281" s="220" t="s">
        <v>161</v>
      </c>
      <c r="G281" s="14"/>
      <c r="H281" s="221">
        <v>68.052000000000007</v>
      </c>
      <c r="I281" s="222"/>
      <c r="J281" s="14"/>
      <c r="K281" s="14"/>
      <c r="L281" s="218"/>
      <c r="M281" s="223"/>
      <c r="N281" s="224"/>
      <c r="O281" s="224"/>
      <c r="P281" s="224"/>
      <c r="Q281" s="224"/>
      <c r="R281" s="224"/>
      <c r="S281" s="224"/>
      <c r="T281" s="225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19" t="s">
        <v>159</v>
      </c>
      <c r="AU281" s="219" t="s">
        <v>129</v>
      </c>
      <c r="AV281" s="14" t="s">
        <v>157</v>
      </c>
      <c r="AW281" s="14" t="s">
        <v>30</v>
      </c>
      <c r="AX281" s="14" t="s">
        <v>83</v>
      </c>
      <c r="AY281" s="219" t="s">
        <v>151</v>
      </c>
    </row>
    <row r="282" s="2" customFormat="1" ht="37.8" customHeight="1">
      <c r="A282" s="37"/>
      <c r="B282" s="159"/>
      <c r="C282" s="195" t="s">
        <v>417</v>
      </c>
      <c r="D282" s="195" t="s">
        <v>153</v>
      </c>
      <c r="E282" s="196" t="s">
        <v>418</v>
      </c>
      <c r="F282" s="197" t="s">
        <v>419</v>
      </c>
      <c r="G282" s="198" t="s">
        <v>169</v>
      </c>
      <c r="H282" s="199">
        <v>672.29999999999995</v>
      </c>
      <c r="I282" s="199"/>
      <c r="J282" s="200">
        <f>ROUND(I282*H282,3)</f>
        <v>0</v>
      </c>
      <c r="K282" s="201"/>
      <c r="L282" s="38"/>
      <c r="M282" s="202" t="s">
        <v>1</v>
      </c>
      <c r="N282" s="203" t="s">
        <v>41</v>
      </c>
      <c r="O282" s="81"/>
      <c r="P282" s="204">
        <f>O282*H282</f>
        <v>0</v>
      </c>
      <c r="Q282" s="204">
        <v>0</v>
      </c>
      <c r="R282" s="204">
        <f>Q282*H282</f>
        <v>0</v>
      </c>
      <c r="S282" s="204">
        <v>0.0089999999999999993</v>
      </c>
      <c r="T282" s="205">
        <f>S282*H282</f>
        <v>6.0506999999999991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206" t="s">
        <v>233</v>
      </c>
      <c r="AT282" s="206" t="s">
        <v>153</v>
      </c>
      <c r="AU282" s="206" t="s">
        <v>129</v>
      </c>
      <c r="AY282" s="18" t="s">
        <v>151</v>
      </c>
      <c r="BE282" s="207">
        <f>IF(N282="základná",J282,0)</f>
        <v>0</v>
      </c>
      <c r="BF282" s="207">
        <f>IF(N282="znížená",J282,0)</f>
        <v>0</v>
      </c>
      <c r="BG282" s="207">
        <f>IF(N282="zákl. prenesená",J282,0)</f>
        <v>0</v>
      </c>
      <c r="BH282" s="207">
        <f>IF(N282="zníž. prenesená",J282,0)</f>
        <v>0</v>
      </c>
      <c r="BI282" s="207">
        <f>IF(N282="nulová",J282,0)</f>
        <v>0</v>
      </c>
      <c r="BJ282" s="18" t="s">
        <v>129</v>
      </c>
      <c r="BK282" s="208">
        <f>ROUND(I282*H282,3)</f>
        <v>0</v>
      </c>
      <c r="BL282" s="18" t="s">
        <v>233</v>
      </c>
      <c r="BM282" s="206" t="s">
        <v>420</v>
      </c>
    </row>
    <row r="283" s="13" customFormat="1">
      <c r="A283" s="13"/>
      <c r="B283" s="209"/>
      <c r="C283" s="13"/>
      <c r="D283" s="210" t="s">
        <v>159</v>
      </c>
      <c r="E283" s="211" t="s">
        <v>1</v>
      </c>
      <c r="F283" s="212" t="s">
        <v>421</v>
      </c>
      <c r="G283" s="13"/>
      <c r="H283" s="213">
        <v>672.29999999999995</v>
      </c>
      <c r="I283" s="214"/>
      <c r="J283" s="13"/>
      <c r="K283" s="13"/>
      <c r="L283" s="209"/>
      <c r="M283" s="215"/>
      <c r="N283" s="216"/>
      <c r="O283" s="216"/>
      <c r="P283" s="216"/>
      <c r="Q283" s="216"/>
      <c r="R283" s="216"/>
      <c r="S283" s="216"/>
      <c r="T283" s="217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11" t="s">
        <v>159</v>
      </c>
      <c r="AU283" s="211" t="s">
        <v>129</v>
      </c>
      <c r="AV283" s="13" t="s">
        <v>129</v>
      </c>
      <c r="AW283" s="13" t="s">
        <v>30</v>
      </c>
      <c r="AX283" s="13" t="s">
        <v>75</v>
      </c>
      <c r="AY283" s="211" t="s">
        <v>151</v>
      </c>
    </row>
    <row r="284" s="14" customFormat="1">
      <c r="A284" s="14"/>
      <c r="B284" s="218"/>
      <c r="C284" s="14"/>
      <c r="D284" s="210" t="s">
        <v>159</v>
      </c>
      <c r="E284" s="219" t="s">
        <v>1</v>
      </c>
      <c r="F284" s="220" t="s">
        <v>161</v>
      </c>
      <c r="G284" s="14"/>
      <c r="H284" s="221">
        <v>672.29999999999995</v>
      </c>
      <c r="I284" s="222"/>
      <c r="J284" s="14"/>
      <c r="K284" s="14"/>
      <c r="L284" s="218"/>
      <c r="M284" s="223"/>
      <c r="N284" s="224"/>
      <c r="O284" s="224"/>
      <c r="P284" s="224"/>
      <c r="Q284" s="224"/>
      <c r="R284" s="224"/>
      <c r="S284" s="224"/>
      <c r="T284" s="225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19" t="s">
        <v>159</v>
      </c>
      <c r="AU284" s="219" t="s">
        <v>129</v>
      </c>
      <c r="AV284" s="14" t="s">
        <v>157</v>
      </c>
      <c r="AW284" s="14" t="s">
        <v>30</v>
      </c>
      <c r="AX284" s="14" t="s">
        <v>83</v>
      </c>
      <c r="AY284" s="219" t="s">
        <v>151</v>
      </c>
    </row>
    <row r="285" s="2" customFormat="1" ht="37.8" customHeight="1">
      <c r="A285" s="37"/>
      <c r="B285" s="159"/>
      <c r="C285" s="195" t="s">
        <v>422</v>
      </c>
      <c r="D285" s="195" t="s">
        <v>153</v>
      </c>
      <c r="E285" s="196" t="s">
        <v>423</v>
      </c>
      <c r="F285" s="197" t="s">
        <v>424</v>
      </c>
      <c r="G285" s="198" t="s">
        <v>169</v>
      </c>
      <c r="H285" s="199">
        <v>672.29999999999995</v>
      </c>
      <c r="I285" s="199"/>
      <c r="J285" s="200">
        <f>ROUND(I285*H285,3)</f>
        <v>0</v>
      </c>
      <c r="K285" s="201"/>
      <c r="L285" s="38"/>
      <c r="M285" s="202" t="s">
        <v>1</v>
      </c>
      <c r="N285" s="203" t="s">
        <v>41</v>
      </c>
      <c r="O285" s="81"/>
      <c r="P285" s="204">
        <f>O285*H285</f>
        <v>0</v>
      </c>
      <c r="Q285" s="204">
        <v>0</v>
      </c>
      <c r="R285" s="204">
        <f>Q285*H285</f>
        <v>0</v>
      </c>
      <c r="S285" s="204">
        <v>0.0028</v>
      </c>
      <c r="T285" s="205">
        <f>S285*H285</f>
        <v>1.8824399999999999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206" t="s">
        <v>233</v>
      </c>
      <c r="AT285" s="206" t="s">
        <v>153</v>
      </c>
      <c r="AU285" s="206" t="s">
        <v>129</v>
      </c>
      <c r="AY285" s="18" t="s">
        <v>151</v>
      </c>
      <c r="BE285" s="207">
        <f>IF(N285="základná",J285,0)</f>
        <v>0</v>
      </c>
      <c r="BF285" s="207">
        <f>IF(N285="znížená",J285,0)</f>
        <v>0</v>
      </c>
      <c r="BG285" s="207">
        <f>IF(N285="zákl. prenesená",J285,0)</f>
        <v>0</v>
      </c>
      <c r="BH285" s="207">
        <f>IF(N285="zníž. prenesená",J285,0)</f>
        <v>0</v>
      </c>
      <c r="BI285" s="207">
        <f>IF(N285="nulová",J285,0)</f>
        <v>0</v>
      </c>
      <c r="BJ285" s="18" t="s">
        <v>129</v>
      </c>
      <c r="BK285" s="208">
        <f>ROUND(I285*H285,3)</f>
        <v>0</v>
      </c>
      <c r="BL285" s="18" t="s">
        <v>233</v>
      </c>
      <c r="BM285" s="206" t="s">
        <v>425</v>
      </c>
    </row>
    <row r="286" s="13" customFormat="1">
      <c r="A286" s="13"/>
      <c r="B286" s="209"/>
      <c r="C286" s="13"/>
      <c r="D286" s="210" t="s">
        <v>159</v>
      </c>
      <c r="E286" s="211" t="s">
        <v>1</v>
      </c>
      <c r="F286" s="212" t="s">
        <v>426</v>
      </c>
      <c r="G286" s="13"/>
      <c r="H286" s="213">
        <v>672.29999999999995</v>
      </c>
      <c r="I286" s="214"/>
      <c r="J286" s="13"/>
      <c r="K286" s="13"/>
      <c r="L286" s="209"/>
      <c r="M286" s="215"/>
      <c r="N286" s="216"/>
      <c r="O286" s="216"/>
      <c r="P286" s="216"/>
      <c r="Q286" s="216"/>
      <c r="R286" s="216"/>
      <c r="S286" s="216"/>
      <c r="T286" s="217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11" t="s">
        <v>159</v>
      </c>
      <c r="AU286" s="211" t="s">
        <v>129</v>
      </c>
      <c r="AV286" s="13" t="s">
        <v>129</v>
      </c>
      <c r="AW286" s="13" t="s">
        <v>30</v>
      </c>
      <c r="AX286" s="13" t="s">
        <v>75</v>
      </c>
      <c r="AY286" s="211" t="s">
        <v>151</v>
      </c>
    </row>
    <row r="287" s="14" customFormat="1">
      <c r="A287" s="14"/>
      <c r="B287" s="218"/>
      <c r="C287" s="14"/>
      <c r="D287" s="210" t="s">
        <v>159</v>
      </c>
      <c r="E287" s="219" t="s">
        <v>1</v>
      </c>
      <c r="F287" s="220" t="s">
        <v>161</v>
      </c>
      <c r="G287" s="14"/>
      <c r="H287" s="221">
        <v>672.29999999999995</v>
      </c>
      <c r="I287" s="222"/>
      <c r="J287" s="14"/>
      <c r="K287" s="14"/>
      <c r="L287" s="218"/>
      <c r="M287" s="223"/>
      <c r="N287" s="224"/>
      <c r="O287" s="224"/>
      <c r="P287" s="224"/>
      <c r="Q287" s="224"/>
      <c r="R287" s="224"/>
      <c r="S287" s="224"/>
      <c r="T287" s="225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19" t="s">
        <v>159</v>
      </c>
      <c r="AU287" s="219" t="s">
        <v>129</v>
      </c>
      <c r="AV287" s="14" t="s">
        <v>157</v>
      </c>
      <c r="AW287" s="14" t="s">
        <v>30</v>
      </c>
      <c r="AX287" s="14" t="s">
        <v>83</v>
      </c>
      <c r="AY287" s="219" t="s">
        <v>151</v>
      </c>
    </row>
    <row r="288" s="12" customFormat="1" ht="22.8" customHeight="1">
      <c r="A288" s="12"/>
      <c r="B288" s="182"/>
      <c r="C288" s="12"/>
      <c r="D288" s="183" t="s">
        <v>74</v>
      </c>
      <c r="E288" s="193" t="s">
        <v>427</v>
      </c>
      <c r="F288" s="193" t="s">
        <v>428</v>
      </c>
      <c r="G288" s="12"/>
      <c r="H288" s="12"/>
      <c r="I288" s="185"/>
      <c r="J288" s="194">
        <f>BK288</f>
        <v>0</v>
      </c>
      <c r="K288" s="12"/>
      <c r="L288" s="182"/>
      <c r="M288" s="187"/>
      <c r="N288" s="188"/>
      <c r="O288" s="188"/>
      <c r="P288" s="189">
        <f>SUM(P289:P293)</f>
        <v>0</v>
      </c>
      <c r="Q288" s="188"/>
      <c r="R288" s="189">
        <f>SUM(R289:R293)</f>
        <v>2.3675652</v>
      </c>
      <c r="S288" s="188"/>
      <c r="T288" s="190">
        <f>SUM(T289:T293)</f>
        <v>0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183" t="s">
        <v>129</v>
      </c>
      <c r="AT288" s="191" t="s">
        <v>74</v>
      </c>
      <c r="AU288" s="191" t="s">
        <v>83</v>
      </c>
      <c r="AY288" s="183" t="s">
        <v>151</v>
      </c>
      <c r="BK288" s="192">
        <f>SUM(BK289:BK293)</f>
        <v>0</v>
      </c>
    </row>
    <row r="289" s="2" customFormat="1" ht="24.15" customHeight="1">
      <c r="A289" s="37"/>
      <c r="B289" s="159"/>
      <c r="C289" s="195" t="s">
        <v>429</v>
      </c>
      <c r="D289" s="195" t="s">
        <v>153</v>
      </c>
      <c r="E289" s="196" t="s">
        <v>430</v>
      </c>
      <c r="F289" s="197" t="s">
        <v>431</v>
      </c>
      <c r="G289" s="198" t="s">
        <v>169</v>
      </c>
      <c r="H289" s="199">
        <v>332.14999999999998</v>
      </c>
      <c r="I289" s="199"/>
      <c r="J289" s="200">
        <f>ROUND(I289*H289,3)</f>
        <v>0</v>
      </c>
      <c r="K289" s="201"/>
      <c r="L289" s="38"/>
      <c r="M289" s="202" t="s">
        <v>1</v>
      </c>
      <c r="N289" s="203" t="s">
        <v>41</v>
      </c>
      <c r="O289" s="81"/>
      <c r="P289" s="204">
        <f>O289*H289</f>
        <v>0</v>
      </c>
      <c r="Q289" s="204">
        <v>0</v>
      </c>
      <c r="R289" s="204">
        <f>Q289*H289</f>
        <v>0</v>
      </c>
      <c r="S289" s="204">
        <v>0</v>
      </c>
      <c r="T289" s="205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206" t="s">
        <v>233</v>
      </c>
      <c r="AT289" s="206" t="s">
        <v>153</v>
      </c>
      <c r="AU289" s="206" t="s">
        <v>129</v>
      </c>
      <c r="AY289" s="18" t="s">
        <v>151</v>
      </c>
      <c r="BE289" s="207">
        <f>IF(N289="základná",J289,0)</f>
        <v>0</v>
      </c>
      <c r="BF289" s="207">
        <f>IF(N289="znížená",J289,0)</f>
        <v>0</v>
      </c>
      <c r="BG289" s="207">
        <f>IF(N289="zákl. prenesená",J289,0)</f>
        <v>0</v>
      </c>
      <c r="BH289" s="207">
        <f>IF(N289="zníž. prenesená",J289,0)</f>
        <v>0</v>
      </c>
      <c r="BI289" s="207">
        <f>IF(N289="nulová",J289,0)</f>
        <v>0</v>
      </c>
      <c r="BJ289" s="18" t="s">
        <v>129</v>
      </c>
      <c r="BK289" s="208">
        <f>ROUND(I289*H289,3)</f>
        <v>0</v>
      </c>
      <c r="BL289" s="18" t="s">
        <v>233</v>
      </c>
      <c r="BM289" s="206" t="s">
        <v>432</v>
      </c>
    </row>
    <row r="290" s="13" customFormat="1">
      <c r="A290" s="13"/>
      <c r="B290" s="209"/>
      <c r="C290" s="13"/>
      <c r="D290" s="210" t="s">
        <v>159</v>
      </c>
      <c r="E290" s="211" t="s">
        <v>1</v>
      </c>
      <c r="F290" s="212" t="s">
        <v>433</v>
      </c>
      <c r="G290" s="13"/>
      <c r="H290" s="213">
        <v>332.14999999999998</v>
      </c>
      <c r="I290" s="214"/>
      <c r="J290" s="13"/>
      <c r="K290" s="13"/>
      <c r="L290" s="209"/>
      <c r="M290" s="215"/>
      <c r="N290" s="216"/>
      <c r="O290" s="216"/>
      <c r="P290" s="216"/>
      <c r="Q290" s="216"/>
      <c r="R290" s="216"/>
      <c r="S290" s="216"/>
      <c r="T290" s="217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11" t="s">
        <v>159</v>
      </c>
      <c r="AU290" s="211" t="s">
        <v>129</v>
      </c>
      <c r="AV290" s="13" t="s">
        <v>129</v>
      </c>
      <c r="AW290" s="13" t="s">
        <v>30</v>
      </c>
      <c r="AX290" s="13" t="s">
        <v>75</v>
      </c>
      <c r="AY290" s="211" t="s">
        <v>151</v>
      </c>
    </row>
    <row r="291" s="14" customFormat="1">
      <c r="A291" s="14"/>
      <c r="B291" s="218"/>
      <c r="C291" s="14"/>
      <c r="D291" s="210" t="s">
        <v>159</v>
      </c>
      <c r="E291" s="219" t="s">
        <v>1</v>
      </c>
      <c r="F291" s="220" t="s">
        <v>161</v>
      </c>
      <c r="G291" s="14"/>
      <c r="H291" s="221">
        <v>332.14999999999998</v>
      </c>
      <c r="I291" s="222"/>
      <c r="J291" s="14"/>
      <c r="K291" s="14"/>
      <c r="L291" s="218"/>
      <c r="M291" s="223"/>
      <c r="N291" s="224"/>
      <c r="O291" s="224"/>
      <c r="P291" s="224"/>
      <c r="Q291" s="224"/>
      <c r="R291" s="224"/>
      <c r="S291" s="224"/>
      <c r="T291" s="225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19" t="s">
        <v>159</v>
      </c>
      <c r="AU291" s="219" t="s">
        <v>129</v>
      </c>
      <c r="AV291" s="14" t="s">
        <v>157</v>
      </c>
      <c r="AW291" s="14" t="s">
        <v>30</v>
      </c>
      <c r="AX291" s="14" t="s">
        <v>83</v>
      </c>
      <c r="AY291" s="219" t="s">
        <v>151</v>
      </c>
    </row>
    <row r="292" s="2" customFormat="1" ht="16.5" customHeight="1">
      <c r="A292" s="37"/>
      <c r="B292" s="159"/>
      <c r="C292" s="226" t="s">
        <v>434</v>
      </c>
      <c r="D292" s="226" t="s">
        <v>207</v>
      </c>
      <c r="E292" s="227" t="s">
        <v>435</v>
      </c>
      <c r="F292" s="228" t="s">
        <v>436</v>
      </c>
      <c r="G292" s="229" t="s">
        <v>169</v>
      </c>
      <c r="H292" s="230">
        <v>358.72199999999998</v>
      </c>
      <c r="I292" s="230"/>
      <c r="J292" s="231">
        <f>ROUND(I292*H292,3)</f>
        <v>0</v>
      </c>
      <c r="K292" s="232"/>
      <c r="L292" s="233"/>
      <c r="M292" s="234" t="s">
        <v>1</v>
      </c>
      <c r="N292" s="235" t="s">
        <v>41</v>
      </c>
      <c r="O292" s="81"/>
      <c r="P292" s="204">
        <f>O292*H292</f>
        <v>0</v>
      </c>
      <c r="Q292" s="204">
        <v>0.0066</v>
      </c>
      <c r="R292" s="204">
        <f>Q292*H292</f>
        <v>2.3675652</v>
      </c>
      <c r="S292" s="204">
        <v>0</v>
      </c>
      <c r="T292" s="205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206" t="s">
        <v>317</v>
      </c>
      <c r="AT292" s="206" t="s">
        <v>207</v>
      </c>
      <c r="AU292" s="206" t="s">
        <v>129</v>
      </c>
      <c r="AY292" s="18" t="s">
        <v>151</v>
      </c>
      <c r="BE292" s="207">
        <f>IF(N292="základná",J292,0)</f>
        <v>0</v>
      </c>
      <c r="BF292" s="207">
        <f>IF(N292="znížená",J292,0)</f>
        <v>0</v>
      </c>
      <c r="BG292" s="207">
        <f>IF(N292="zákl. prenesená",J292,0)</f>
        <v>0</v>
      </c>
      <c r="BH292" s="207">
        <f>IF(N292="zníž. prenesená",J292,0)</f>
        <v>0</v>
      </c>
      <c r="BI292" s="207">
        <f>IF(N292="nulová",J292,0)</f>
        <v>0</v>
      </c>
      <c r="BJ292" s="18" t="s">
        <v>129</v>
      </c>
      <c r="BK292" s="208">
        <f>ROUND(I292*H292,3)</f>
        <v>0</v>
      </c>
      <c r="BL292" s="18" t="s">
        <v>233</v>
      </c>
      <c r="BM292" s="206" t="s">
        <v>437</v>
      </c>
    </row>
    <row r="293" s="13" customFormat="1">
      <c r="A293" s="13"/>
      <c r="B293" s="209"/>
      <c r="C293" s="13"/>
      <c r="D293" s="210" t="s">
        <v>159</v>
      </c>
      <c r="E293" s="13"/>
      <c r="F293" s="212" t="s">
        <v>438</v>
      </c>
      <c r="G293" s="13"/>
      <c r="H293" s="213">
        <v>358.72199999999998</v>
      </c>
      <c r="I293" s="214"/>
      <c r="J293" s="13"/>
      <c r="K293" s="13"/>
      <c r="L293" s="209"/>
      <c r="M293" s="215"/>
      <c r="N293" s="216"/>
      <c r="O293" s="216"/>
      <c r="P293" s="216"/>
      <c r="Q293" s="216"/>
      <c r="R293" s="216"/>
      <c r="S293" s="216"/>
      <c r="T293" s="217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11" t="s">
        <v>159</v>
      </c>
      <c r="AU293" s="211" t="s">
        <v>129</v>
      </c>
      <c r="AV293" s="13" t="s">
        <v>129</v>
      </c>
      <c r="AW293" s="13" t="s">
        <v>3</v>
      </c>
      <c r="AX293" s="13" t="s">
        <v>83</v>
      </c>
      <c r="AY293" s="211" t="s">
        <v>151</v>
      </c>
    </row>
    <row r="294" s="12" customFormat="1" ht="22.8" customHeight="1">
      <c r="A294" s="12"/>
      <c r="B294" s="182"/>
      <c r="C294" s="12"/>
      <c r="D294" s="183" t="s">
        <v>74</v>
      </c>
      <c r="E294" s="193" t="s">
        <v>439</v>
      </c>
      <c r="F294" s="193" t="s">
        <v>440</v>
      </c>
      <c r="G294" s="12"/>
      <c r="H294" s="12"/>
      <c r="I294" s="185"/>
      <c r="J294" s="194">
        <f>BK294</f>
        <v>0</v>
      </c>
      <c r="K294" s="12"/>
      <c r="L294" s="182"/>
      <c r="M294" s="187"/>
      <c r="N294" s="188"/>
      <c r="O294" s="188"/>
      <c r="P294" s="189">
        <f>P295</f>
        <v>0</v>
      </c>
      <c r="Q294" s="188"/>
      <c r="R294" s="189">
        <f>R295</f>
        <v>0</v>
      </c>
      <c r="S294" s="188"/>
      <c r="T294" s="190">
        <f>T295</f>
        <v>1.196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183" t="s">
        <v>129</v>
      </c>
      <c r="AT294" s="191" t="s">
        <v>74</v>
      </c>
      <c r="AU294" s="191" t="s">
        <v>83</v>
      </c>
      <c r="AY294" s="183" t="s">
        <v>151</v>
      </c>
      <c r="BK294" s="192">
        <f>BK295</f>
        <v>0</v>
      </c>
    </row>
    <row r="295" s="2" customFormat="1" ht="24.15" customHeight="1">
      <c r="A295" s="37"/>
      <c r="B295" s="159"/>
      <c r="C295" s="195" t="s">
        <v>441</v>
      </c>
      <c r="D295" s="195" t="s">
        <v>153</v>
      </c>
      <c r="E295" s="196" t="s">
        <v>442</v>
      </c>
      <c r="F295" s="197" t="s">
        <v>443</v>
      </c>
      <c r="G295" s="198" t="s">
        <v>324</v>
      </c>
      <c r="H295" s="199">
        <v>520</v>
      </c>
      <c r="I295" s="199"/>
      <c r="J295" s="200">
        <f>ROUND(I295*H295,3)</f>
        <v>0</v>
      </c>
      <c r="K295" s="201"/>
      <c r="L295" s="38"/>
      <c r="M295" s="202" t="s">
        <v>1</v>
      </c>
      <c r="N295" s="203" t="s">
        <v>41</v>
      </c>
      <c r="O295" s="81"/>
      <c r="P295" s="204">
        <f>O295*H295</f>
        <v>0</v>
      </c>
      <c r="Q295" s="204">
        <v>0</v>
      </c>
      <c r="R295" s="204">
        <f>Q295*H295</f>
        <v>0</v>
      </c>
      <c r="S295" s="204">
        <v>0.0023</v>
      </c>
      <c r="T295" s="205">
        <f>S295*H295</f>
        <v>1.196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206" t="s">
        <v>233</v>
      </c>
      <c r="AT295" s="206" t="s">
        <v>153</v>
      </c>
      <c r="AU295" s="206" t="s">
        <v>129</v>
      </c>
      <c r="AY295" s="18" t="s">
        <v>151</v>
      </c>
      <c r="BE295" s="207">
        <f>IF(N295="základná",J295,0)</f>
        <v>0</v>
      </c>
      <c r="BF295" s="207">
        <f>IF(N295="znížená",J295,0)</f>
        <v>0</v>
      </c>
      <c r="BG295" s="207">
        <f>IF(N295="zákl. prenesená",J295,0)</f>
        <v>0</v>
      </c>
      <c r="BH295" s="207">
        <f>IF(N295="zníž. prenesená",J295,0)</f>
        <v>0</v>
      </c>
      <c r="BI295" s="207">
        <f>IF(N295="nulová",J295,0)</f>
        <v>0</v>
      </c>
      <c r="BJ295" s="18" t="s">
        <v>129</v>
      </c>
      <c r="BK295" s="208">
        <f>ROUND(I295*H295,3)</f>
        <v>0</v>
      </c>
      <c r="BL295" s="18" t="s">
        <v>233</v>
      </c>
      <c r="BM295" s="206" t="s">
        <v>444</v>
      </c>
    </row>
    <row r="296" s="12" customFormat="1" ht="22.8" customHeight="1">
      <c r="A296" s="12"/>
      <c r="B296" s="182"/>
      <c r="C296" s="12"/>
      <c r="D296" s="183" t="s">
        <v>74</v>
      </c>
      <c r="E296" s="193" t="s">
        <v>445</v>
      </c>
      <c r="F296" s="193" t="s">
        <v>446</v>
      </c>
      <c r="G296" s="12"/>
      <c r="H296" s="12"/>
      <c r="I296" s="185"/>
      <c r="J296" s="194">
        <f>BK296</f>
        <v>0</v>
      </c>
      <c r="K296" s="12"/>
      <c r="L296" s="182"/>
      <c r="M296" s="187"/>
      <c r="N296" s="188"/>
      <c r="O296" s="188"/>
      <c r="P296" s="189">
        <f>SUM(P297:P334)</f>
        <v>0</v>
      </c>
      <c r="Q296" s="188"/>
      <c r="R296" s="189">
        <f>SUM(R297:R334)</f>
        <v>0.012960000000000001</v>
      </c>
      <c r="S296" s="188"/>
      <c r="T296" s="190">
        <f>SUM(T297:T334)</f>
        <v>15.275590999999999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183" t="s">
        <v>129</v>
      </c>
      <c r="AT296" s="191" t="s">
        <v>74</v>
      </c>
      <c r="AU296" s="191" t="s">
        <v>83</v>
      </c>
      <c r="AY296" s="183" t="s">
        <v>151</v>
      </c>
      <c r="BK296" s="192">
        <f>SUM(BK297:BK334)</f>
        <v>0</v>
      </c>
    </row>
    <row r="297" s="2" customFormat="1" ht="24.15" customHeight="1">
      <c r="A297" s="37"/>
      <c r="B297" s="159"/>
      <c r="C297" s="195" t="s">
        <v>447</v>
      </c>
      <c r="D297" s="195" t="s">
        <v>153</v>
      </c>
      <c r="E297" s="196" t="s">
        <v>448</v>
      </c>
      <c r="F297" s="197" t="s">
        <v>449</v>
      </c>
      <c r="G297" s="198" t="s">
        <v>169</v>
      </c>
      <c r="H297" s="199">
        <v>737.98699999999997</v>
      </c>
      <c r="I297" s="199"/>
      <c r="J297" s="200">
        <f>ROUND(I297*H297,3)</f>
        <v>0</v>
      </c>
      <c r="K297" s="201"/>
      <c r="L297" s="38"/>
      <c r="M297" s="202" t="s">
        <v>1</v>
      </c>
      <c r="N297" s="203" t="s">
        <v>41</v>
      </c>
      <c r="O297" s="81"/>
      <c r="P297" s="204">
        <f>O297*H297</f>
        <v>0</v>
      </c>
      <c r="Q297" s="204">
        <v>0</v>
      </c>
      <c r="R297" s="204">
        <f>Q297*H297</f>
        <v>0</v>
      </c>
      <c r="S297" s="204">
        <v>0.0030000000000000001</v>
      </c>
      <c r="T297" s="205">
        <f>S297*H297</f>
        <v>2.2139609999999998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206" t="s">
        <v>233</v>
      </c>
      <c r="AT297" s="206" t="s">
        <v>153</v>
      </c>
      <c r="AU297" s="206" t="s">
        <v>129</v>
      </c>
      <c r="AY297" s="18" t="s">
        <v>151</v>
      </c>
      <c r="BE297" s="207">
        <f>IF(N297="základná",J297,0)</f>
        <v>0</v>
      </c>
      <c r="BF297" s="207">
        <f>IF(N297="znížená",J297,0)</f>
        <v>0</v>
      </c>
      <c r="BG297" s="207">
        <f>IF(N297="zákl. prenesená",J297,0)</f>
        <v>0</v>
      </c>
      <c r="BH297" s="207">
        <f>IF(N297="zníž. prenesená",J297,0)</f>
        <v>0</v>
      </c>
      <c r="BI297" s="207">
        <f>IF(N297="nulová",J297,0)</f>
        <v>0</v>
      </c>
      <c r="BJ297" s="18" t="s">
        <v>129</v>
      </c>
      <c r="BK297" s="208">
        <f>ROUND(I297*H297,3)</f>
        <v>0</v>
      </c>
      <c r="BL297" s="18" t="s">
        <v>233</v>
      </c>
      <c r="BM297" s="206" t="s">
        <v>450</v>
      </c>
    </row>
    <row r="298" s="13" customFormat="1">
      <c r="A298" s="13"/>
      <c r="B298" s="209"/>
      <c r="C298" s="13"/>
      <c r="D298" s="210" t="s">
        <v>159</v>
      </c>
      <c r="E298" s="211" t="s">
        <v>1</v>
      </c>
      <c r="F298" s="212" t="s">
        <v>451</v>
      </c>
      <c r="G298" s="13"/>
      <c r="H298" s="213">
        <v>135.09</v>
      </c>
      <c r="I298" s="214"/>
      <c r="J298" s="13"/>
      <c r="K298" s="13"/>
      <c r="L298" s="209"/>
      <c r="M298" s="215"/>
      <c r="N298" s="216"/>
      <c r="O298" s="216"/>
      <c r="P298" s="216"/>
      <c r="Q298" s="216"/>
      <c r="R298" s="216"/>
      <c r="S298" s="216"/>
      <c r="T298" s="217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11" t="s">
        <v>159</v>
      </c>
      <c r="AU298" s="211" t="s">
        <v>129</v>
      </c>
      <c r="AV298" s="13" t="s">
        <v>129</v>
      </c>
      <c r="AW298" s="13" t="s">
        <v>30</v>
      </c>
      <c r="AX298" s="13" t="s">
        <v>75</v>
      </c>
      <c r="AY298" s="211" t="s">
        <v>151</v>
      </c>
    </row>
    <row r="299" s="13" customFormat="1">
      <c r="A299" s="13"/>
      <c r="B299" s="209"/>
      <c r="C299" s="13"/>
      <c r="D299" s="210" t="s">
        <v>159</v>
      </c>
      <c r="E299" s="211" t="s">
        <v>1</v>
      </c>
      <c r="F299" s="212" t="s">
        <v>452</v>
      </c>
      <c r="G299" s="13"/>
      <c r="H299" s="213">
        <v>13.25</v>
      </c>
      <c r="I299" s="214"/>
      <c r="J299" s="13"/>
      <c r="K299" s="13"/>
      <c r="L299" s="209"/>
      <c r="M299" s="215"/>
      <c r="N299" s="216"/>
      <c r="O299" s="216"/>
      <c r="P299" s="216"/>
      <c r="Q299" s="216"/>
      <c r="R299" s="216"/>
      <c r="S299" s="216"/>
      <c r="T299" s="217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11" t="s">
        <v>159</v>
      </c>
      <c r="AU299" s="211" t="s">
        <v>129</v>
      </c>
      <c r="AV299" s="13" t="s">
        <v>129</v>
      </c>
      <c r="AW299" s="13" t="s">
        <v>30</v>
      </c>
      <c r="AX299" s="13" t="s">
        <v>75</v>
      </c>
      <c r="AY299" s="211" t="s">
        <v>151</v>
      </c>
    </row>
    <row r="300" s="13" customFormat="1">
      <c r="A300" s="13"/>
      <c r="B300" s="209"/>
      <c r="C300" s="13"/>
      <c r="D300" s="210" t="s">
        <v>159</v>
      </c>
      <c r="E300" s="211" t="s">
        <v>1</v>
      </c>
      <c r="F300" s="212" t="s">
        <v>453</v>
      </c>
      <c r="G300" s="13"/>
      <c r="H300" s="213">
        <v>50.097000000000001</v>
      </c>
      <c r="I300" s="214"/>
      <c r="J300" s="13"/>
      <c r="K300" s="13"/>
      <c r="L300" s="209"/>
      <c r="M300" s="215"/>
      <c r="N300" s="216"/>
      <c r="O300" s="216"/>
      <c r="P300" s="216"/>
      <c r="Q300" s="216"/>
      <c r="R300" s="216"/>
      <c r="S300" s="216"/>
      <c r="T300" s="217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11" t="s">
        <v>159</v>
      </c>
      <c r="AU300" s="211" t="s">
        <v>129</v>
      </c>
      <c r="AV300" s="13" t="s">
        <v>129</v>
      </c>
      <c r="AW300" s="13" t="s">
        <v>30</v>
      </c>
      <c r="AX300" s="13" t="s">
        <v>75</v>
      </c>
      <c r="AY300" s="211" t="s">
        <v>151</v>
      </c>
    </row>
    <row r="301" s="13" customFormat="1">
      <c r="A301" s="13"/>
      <c r="B301" s="209"/>
      <c r="C301" s="13"/>
      <c r="D301" s="210" t="s">
        <v>159</v>
      </c>
      <c r="E301" s="211" t="s">
        <v>1</v>
      </c>
      <c r="F301" s="212" t="s">
        <v>454</v>
      </c>
      <c r="G301" s="13"/>
      <c r="H301" s="213">
        <v>69.575000000000003</v>
      </c>
      <c r="I301" s="214"/>
      <c r="J301" s="13"/>
      <c r="K301" s="13"/>
      <c r="L301" s="209"/>
      <c r="M301" s="215"/>
      <c r="N301" s="216"/>
      <c r="O301" s="216"/>
      <c r="P301" s="216"/>
      <c r="Q301" s="216"/>
      <c r="R301" s="216"/>
      <c r="S301" s="216"/>
      <c r="T301" s="217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11" t="s">
        <v>159</v>
      </c>
      <c r="AU301" s="211" t="s">
        <v>129</v>
      </c>
      <c r="AV301" s="13" t="s">
        <v>129</v>
      </c>
      <c r="AW301" s="13" t="s">
        <v>30</v>
      </c>
      <c r="AX301" s="13" t="s">
        <v>75</v>
      </c>
      <c r="AY301" s="211" t="s">
        <v>151</v>
      </c>
    </row>
    <row r="302" s="13" customFormat="1">
      <c r="A302" s="13"/>
      <c r="B302" s="209"/>
      <c r="C302" s="13"/>
      <c r="D302" s="210" t="s">
        <v>159</v>
      </c>
      <c r="E302" s="211" t="s">
        <v>1</v>
      </c>
      <c r="F302" s="212" t="s">
        <v>455</v>
      </c>
      <c r="G302" s="13"/>
      <c r="H302" s="213">
        <v>61.494999999999997</v>
      </c>
      <c r="I302" s="214"/>
      <c r="J302" s="13"/>
      <c r="K302" s="13"/>
      <c r="L302" s="209"/>
      <c r="M302" s="215"/>
      <c r="N302" s="216"/>
      <c r="O302" s="216"/>
      <c r="P302" s="216"/>
      <c r="Q302" s="216"/>
      <c r="R302" s="216"/>
      <c r="S302" s="216"/>
      <c r="T302" s="217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11" t="s">
        <v>159</v>
      </c>
      <c r="AU302" s="211" t="s">
        <v>129</v>
      </c>
      <c r="AV302" s="13" t="s">
        <v>129</v>
      </c>
      <c r="AW302" s="13" t="s">
        <v>30</v>
      </c>
      <c r="AX302" s="13" t="s">
        <v>75</v>
      </c>
      <c r="AY302" s="211" t="s">
        <v>151</v>
      </c>
    </row>
    <row r="303" s="13" customFormat="1">
      <c r="A303" s="13"/>
      <c r="B303" s="209"/>
      <c r="C303" s="13"/>
      <c r="D303" s="210" t="s">
        <v>159</v>
      </c>
      <c r="E303" s="211" t="s">
        <v>1</v>
      </c>
      <c r="F303" s="212" t="s">
        <v>456</v>
      </c>
      <c r="G303" s="13"/>
      <c r="H303" s="213">
        <v>2.0800000000000001</v>
      </c>
      <c r="I303" s="214"/>
      <c r="J303" s="13"/>
      <c r="K303" s="13"/>
      <c r="L303" s="209"/>
      <c r="M303" s="215"/>
      <c r="N303" s="216"/>
      <c r="O303" s="216"/>
      <c r="P303" s="216"/>
      <c r="Q303" s="216"/>
      <c r="R303" s="216"/>
      <c r="S303" s="216"/>
      <c r="T303" s="217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11" t="s">
        <v>159</v>
      </c>
      <c r="AU303" s="211" t="s">
        <v>129</v>
      </c>
      <c r="AV303" s="13" t="s">
        <v>129</v>
      </c>
      <c r="AW303" s="13" t="s">
        <v>30</v>
      </c>
      <c r="AX303" s="13" t="s">
        <v>75</v>
      </c>
      <c r="AY303" s="211" t="s">
        <v>151</v>
      </c>
    </row>
    <row r="304" s="13" customFormat="1">
      <c r="A304" s="13"/>
      <c r="B304" s="209"/>
      <c r="C304" s="13"/>
      <c r="D304" s="210" t="s">
        <v>159</v>
      </c>
      <c r="E304" s="211" t="s">
        <v>1</v>
      </c>
      <c r="F304" s="212" t="s">
        <v>457</v>
      </c>
      <c r="G304" s="13"/>
      <c r="H304" s="213">
        <v>203.19999999999999</v>
      </c>
      <c r="I304" s="214"/>
      <c r="J304" s="13"/>
      <c r="K304" s="13"/>
      <c r="L304" s="209"/>
      <c r="M304" s="215"/>
      <c r="N304" s="216"/>
      <c r="O304" s="216"/>
      <c r="P304" s="216"/>
      <c r="Q304" s="216"/>
      <c r="R304" s="216"/>
      <c r="S304" s="216"/>
      <c r="T304" s="217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11" t="s">
        <v>159</v>
      </c>
      <c r="AU304" s="211" t="s">
        <v>129</v>
      </c>
      <c r="AV304" s="13" t="s">
        <v>129</v>
      </c>
      <c r="AW304" s="13" t="s">
        <v>30</v>
      </c>
      <c r="AX304" s="13" t="s">
        <v>75</v>
      </c>
      <c r="AY304" s="211" t="s">
        <v>151</v>
      </c>
    </row>
    <row r="305" s="13" customFormat="1">
      <c r="A305" s="13"/>
      <c r="B305" s="209"/>
      <c r="C305" s="13"/>
      <c r="D305" s="210" t="s">
        <v>159</v>
      </c>
      <c r="E305" s="211" t="s">
        <v>1</v>
      </c>
      <c r="F305" s="212" t="s">
        <v>458</v>
      </c>
      <c r="G305" s="13"/>
      <c r="H305" s="213">
        <v>203.19999999999999</v>
      </c>
      <c r="I305" s="214"/>
      <c r="J305" s="13"/>
      <c r="K305" s="13"/>
      <c r="L305" s="209"/>
      <c r="M305" s="215"/>
      <c r="N305" s="216"/>
      <c r="O305" s="216"/>
      <c r="P305" s="216"/>
      <c r="Q305" s="216"/>
      <c r="R305" s="216"/>
      <c r="S305" s="216"/>
      <c r="T305" s="217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11" t="s">
        <v>159</v>
      </c>
      <c r="AU305" s="211" t="s">
        <v>129</v>
      </c>
      <c r="AV305" s="13" t="s">
        <v>129</v>
      </c>
      <c r="AW305" s="13" t="s">
        <v>30</v>
      </c>
      <c r="AX305" s="13" t="s">
        <v>75</v>
      </c>
      <c r="AY305" s="211" t="s">
        <v>151</v>
      </c>
    </row>
    <row r="306" s="14" customFormat="1">
      <c r="A306" s="14"/>
      <c r="B306" s="218"/>
      <c r="C306" s="14"/>
      <c r="D306" s="210" t="s">
        <v>159</v>
      </c>
      <c r="E306" s="219" t="s">
        <v>1</v>
      </c>
      <c r="F306" s="220" t="s">
        <v>161</v>
      </c>
      <c r="G306" s="14"/>
      <c r="H306" s="221">
        <v>737.98699999999997</v>
      </c>
      <c r="I306" s="222"/>
      <c r="J306" s="14"/>
      <c r="K306" s="14"/>
      <c r="L306" s="218"/>
      <c r="M306" s="223"/>
      <c r="N306" s="224"/>
      <c r="O306" s="224"/>
      <c r="P306" s="224"/>
      <c r="Q306" s="224"/>
      <c r="R306" s="224"/>
      <c r="S306" s="224"/>
      <c r="T306" s="225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19" t="s">
        <v>159</v>
      </c>
      <c r="AU306" s="219" t="s">
        <v>129</v>
      </c>
      <c r="AV306" s="14" t="s">
        <v>157</v>
      </c>
      <c r="AW306" s="14" t="s">
        <v>30</v>
      </c>
      <c r="AX306" s="14" t="s">
        <v>83</v>
      </c>
      <c r="AY306" s="219" t="s">
        <v>151</v>
      </c>
    </row>
    <row r="307" s="2" customFormat="1" ht="21.75" customHeight="1">
      <c r="A307" s="37"/>
      <c r="B307" s="159"/>
      <c r="C307" s="195" t="s">
        <v>459</v>
      </c>
      <c r="D307" s="195" t="s">
        <v>153</v>
      </c>
      <c r="E307" s="196" t="s">
        <v>460</v>
      </c>
      <c r="F307" s="197" t="s">
        <v>461</v>
      </c>
      <c r="G307" s="198" t="s">
        <v>169</v>
      </c>
      <c r="H307" s="199">
        <v>737.98699999999997</v>
      </c>
      <c r="I307" s="199"/>
      <c r="J307" s="200">
        <f>ROUND(I307*H307,3)</f>
        <v>0</v>
      </c>
      <c r="K307" s="201"/>
      <c r="L307" s="38"/>
      <c r="M307" s="202" t="s">
        <v>1</v>
      </c>
      <c r="N307" s="203" t="s">
        <v>41</v>
      </c>
      <c r="O307" s="81"/>
      <c r="P307" s="204">
        <f>O307*H307</f>
        <v>0</v>
      </c>
      <c r="Q307" s="204">
        <v>0</v>
      </c>
      <c r="R307" s="204">
        <f>Q307*H307</f>
        <v>0</v>
      </c>
      <c r="S307" s="204">
        <v>0.01</v>
      </c>
      <c r="T307" s="205">
        <f>S307*H307</f>
        <v>7.3798699999999995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R307" s="206" t="s">
        <v>233</v>
      </c>
      <c r="AT307" s="206" t="s">
        <v>153</v>
      </c>
      <c r="AU307" s="206" t="s">
        <v>129</v>
      </c>
      <c r="AY307" s="18" t="s">
        <v>151</v>
      </c>
      <c r="BE307" s="207">
        <f>IF(N307="základná",J307,0)</f>
        <v>0</v>
      </c>
      <c r="BF307" s="207">
        <f>IF(N307="znížená",J307,0)</f>
        <v>0</v>
      </c>
      <c r="BG307" s="207">
        <f>IF(N307="zákl. prenesená",J307,0)</f>
        <v>0</v>
      </c>
      <c r="BH307" s="207">
        <f>IF(N307="zníž. prenesená",J307,0)</f>
        <v>0</v>
      </c>
      <c r="BI307" s="207">
        <f>IF(N307="nulová",J307,0)</f>
        <v>0</v>
      </c>
      <c r="BJ307" s="18" t="s">
        <v>129</v>
      </c>
      <c r="BK307" s="208">
        <f>ROUND(I307*H307,3)</f>
        <v>0</v>
      </c>
      <c r="BL307" s="18" t="s">
        <v>233</v>
      </c>
      <c r="BM307" s="206" t="s">
        <v>462</v>
      </c>
    </row>
    <row r="308" s="2" customFormat="1" ht="37.8" customHeight="1">
      <c r="A308" s="37"/>
      <c r="B308" s="159"/>
      <c r="C308" s="195" t="s">
        <v>463</v>
      </c>
      <c r="D308" s="195" t="s">
        <v>153</v>
      </c>
      <c r="E308" s="196" t="s">
        <v>464</v>
      </c>
      <c r="F308" s="197" t="s">
        <v>465</v>
      </c>
      <c r="G308" s="198" t="s">
        <v>324</v>
      </c>
      <c r="H308" s="199">
        <v>26.399999999999999</v>
      </c>
      <c r="I308" s="199"/>
      <c r="J308" s="200">
        <f>ROUND(I308*H308,3)</f>
        <v>0</v>
      </c>
      <c r="K308" s="201"/>
      <c r="L308" s="38"/>
      <c r="M308" s="202" t="s">
        <v>1</v>
      </c>
      <c r="N308" s="203" t="s">
        <v>41</v>
      </c>
      <c r="O308" s="81"/>
      <c r="P308" s="204">
        <f>O308*H308</f>
        <v>0</v>
      </c>
      <c r="Q308" s="204">
        <v>0</v>
      </c>
      <c r="R308" s="204">
        <f>Q308*H308</f>
        <v>0</v>
      </c>
      <c r="S308" s="204">
        <v>0.037199999999999997</v>
      </c>
      <c r="T308" s="205">
        <f>S308*H308</f>
        <v>0.98207999999999984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206" t="s">
        <v>233</v>
      </c>
      <c r="AT308" s="206" t="s">
        <v>153</v>
      </c>
      <c r="AU308" s="206" t="s">
        <v>129</v>
      </c>
      <c r="AY308" s="18" t="s">
        <v>151</v>
      </c>
      <c r="BE308" s="207">
        <f>IF(N308="základná",J308,0)</f>
        <v>0</v>
      </c>
      <c r="BF308" s="207">
        <f>IF(N308="znížená",J308,0)</f>
        <v>0</v>
      </c>
      <c r="BG308" s="207">
        <f>IF(N308="zákl. prenesená",J308,0)</f>
        <v>0</v>
      </c>
      <c r="BH308" s="207">
        <f>IF(N308="zníž. prenesená",J308,0)</f>
        <v>0</v>
      </c>
      <c r="BI308" s="207">
        <f>IF(N308="nulová",J308,0)</f>
        <v>0</v>
      </c>
      <c r="BJ308" s="18" t="s">
        <v>129</v>
      </c>
      <c r="BK308" s="208">
        <f>ROUND(I308*H308,3)</f>
        <v>0</v>
      </c>
      <c r="BL308" s="18" t="s">
        <v>233</v>
      </c>
      <c r="BM308" s="206" t="s">
        <v>466</v>
      </c>
    </row>
    <row r="309" s="13" customFormat="1">
      <c r="A309" s="13"/>
      <c r="B309" s="209"/>
      <c r="C309" s="13"/>
      <c r="D309" s="210" t="s">
        <v>159</v>
      </c>
      <c r="E309" s="211" t="s">
        <v>1</v>
      </c>
      <c r="F309" s="212" t="s">
        <v>467</v>
      </c>
      <c r="G309" s="13"/>
      <c r="H309" s="213">
        <v>26.399999999999999</v>
      </c>
      <c r="I309" s="214"/>
      <c r="J309" s="13"/>
      <c r="K309" s="13"/>
      <c r="L309" s="209"/>
      <c r="M309" s="215"/>
      <c r="N309" s="216"/>
      <c r="O309" s="216"/>
      <c r="P309" s="216"/>
      <c r="Q309" s="216"/>
      <c r="R309" s="216"/>
      <c r="S309" s="216"/>
      <c r="T309" s="217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11" t="s">
        <v>159</v>
      </c>
      <c r="AU309" s="211" t="s">
        <v>129</v>
      </c>
      <c r="AV309" s="13" t="s">
        <v>129</v>
      </c>
      <c r="AW309" s="13" t="s">
        <v>30</v>
      </c>
      <c r="AX309" s="13" t="s">
        <v>75</v>
      </c>
      <c r="AY309" s="211" t="s">
        <v>151</v>
      </c>
    </row>
    <row r="310" s="14" customFormat="1">
      <c r="A310" s="14"/>
      <c r="B310" s="218"/>
      <c r="C310" s="14"/>
      <c r="D310" s="210" t="s">
        <v>159</v>
      </c>
      <c r="E310" s="219" t="s">
        <v>1</v>
      </c>
      <c r="F310" s="220" t="s">
        <v>161</v>
      </c>
      <c r="G310" s="14"/>
      <c r="H310" s="221">
        <v>26.399999999999999</v>
      </c>
      <c r="I310" s="222"/>
      <c r="J310" s="14"/>
      <c r="K310" s="14"/>
      <c r="L310" s="218"/>
      <c r="M310" s="223"/>
      <c r="N310" s="224"/>
      <c r="O310" s="224"/>
      <c r="P310" s="224"/>
      <c r="Q310" s="224"/>
      <c r="R310" s="224"/>
      <c r="S310" s="224"/>
      <c r="T310" s="225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19" t="s">
        <v>159</v>
      </c>
      <c r="AU310" s="219" t="s">
        <v>129</v>
      </c>
      <c r="AV310" s="14" t="s">
        <v>157</v>
      </c>
      <c r="AW310" s="14" t="s">
        <v>30</v>
      </c>
      <c r="AX310" s="14" t="s">
        <v>83</v>
      </c>
      <c r="AY310" s="219" t="s">
        <v>151</v>
      </c>
    </row>
    <row r="311" s="2" customFormat="1" ht="16.5" customHeight="1">
      <c r="A311" s="37"/>
      <c r="B311" s="159"/>
      <c r="C311" s="195" t="s">
        <v>468</v>
      </c>
      <c r="D311" s="195" t="s">
        <v>153</v>
      </c>
      <c r="E311" s="196" t="s">
        <v>469</v>
      </c>
      <c r="F311" s="197" t="s">
        <v>470</v>
      </c>
      <c r="G311" s="198" t="s">
        <v>169</v>
      </c>
      <c r="H311" s="199">
        <v>783.27999999999997</v>
      </c>
      <c r="I311" s="199"/>
      <c r="J311" s="200">
        <f>ROUND(I311*H311,3)</f>
        <v>0</v>
      </c>
      <c r="K311" s="201"/>
      <c r="L311" s="38"/>
      <c r="M311" s="202" t="s">
        <v>1</v>
      </c>
      <c r="N311" s="203" t="s">
        <v>41</v>
      </c>
      <c r="O311" s="81"/>
      <c r="P311" s="204">
        <f>O311*H311</f>
        <v>0</v>
      </c>
      <c r="Q311" s="204">
        <v>0</v>
      </c>
      <c r="R311" s="204">
        <f>Q311*H311</f>
        <v>0</v>
      </c>
      <c r="S311" s="204">
        <v>0.0040000000000000001</v>
      </c>
      <c r="T311" s="205">
        <f>S311*H311</f>
        <v>3.1331199999999999</v>
      </c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R311" s="206" t="s">
        <v>233</v>
      </c>
      <c r="AT311" s="206" t="s">
        <v>153</v>
      </c>
      <c r="AU311" s="206" t="s">
        <v>129</v>
      </c>
      <c r="AY311" s="18" t="s">
        <v>151</v>
      </c>
      <c r="BE311" s="207">
        <f>IF(N311="základná",J311,0)</f>
        <v>0</v>
      </c>
      <c r="BF311" s="207">
        <f>IF(N311="znížená",J311,0)</f>
        <v>0</v>
      </c>
      <c r="BG311" s="207">
        <f>IF(N311="zákl. prenesená",J311,0)</f>
        <v>0</v>
      </c>
      <c r="BH311" s="207">
        <f>IF(N311="zníž. prenesená",J311,0)</f>
        <v>0</v>
      </c>
      <c r="BI311" s="207">
        <f>IF(N311="nulová",J311,0)</f>
        <v>0</v>
      </c>
      <c r="BJ311" s="18" t="s">
        <v>129</v>
      </c>
      <c r="BK311" s="208">
        <f>ROUND(I311*H311,3)</f>
        <v>0</v>
      </c>
      <c r="BL311" s="18" t="s">
        <v>233</v>
      </c>
      <c r="BM311" s="206" t="s">
        <v>471</v>
      </c>
    </row>
    <row r="312" s="13" customFormat="1">
      <c r="A312" s="13"/>
      <c r="B312" s="209"/>
      <c r="C312" s="13"/>
      <c r="D312" s="210" t="s">
        <v>159</v>
      </c>
      <c r="E312" s="211" t="s">
        <v>1</v>
      </c>
      <c r="F312" s="212" t="s">
        <v>472</v>
      </c>
      <c r="G312" s="13"/>
      <c r="H312" s="213">
        <v>195.14599999999999</v>
      </c>
      <c r="I312" s="214"/>
      <c r="J312" s="13"/>
      <c r="K312" s="13"/>
      <c r="L312" s="209"/>
      <c r="M312" s="215"/>
      <c r="N312" s="216"/>
      <c r="O312" s="216"/>
      <c r="P312" s="216"/>
      <c r="Q312" s="216"/>
      <c r="R312" s="216"/>
      <c r="S312" s="216"/>
      <c r="T312" s="217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11" t="s">
        <v>159</v>
      </c>
      <c r="AU312" s="211" t="s">
        <v>129</v>
      </c>
      <c r="AV312" s="13" t="s">
        <v>129</v>
      </c>
      <c r="AW312" s="13" t="s">
        <v>30</v>
      </c>
      <c r="AX312" s="13" t="s">
        <v>75</v>
      </c>
      <c r="AY312" s="211" t="s">
        <v>151</v>
      </c>
    </row>
    <row r="313" s="13" customFormat="1">
      <c r="A313" s="13"/>
      <c r="B313" s="209"/>
      <c r="C313" s="13"/>
      <c r="D313" s="210" t="s">
        <v>159</v>
      </c>
      <c r="E313" s="211" t="s">
        <v>1</v>
      </c>
      <c r="F313" s="212" t="s">
        <v>473</v>
      </c>
      <c r="G313" s="13"/>
      <c r="H313" s="213">
        <v>83.25</v>
      </c>
      <c r="I313" s="214"/>
      <c r="J313" s="13"/>
      <c r="K313" s="13"/>
      <c r="L313" s="209"/>
      <c r="M313" s="215"/>
      <c r="N313" s="216"/>
      <c r="O313" s="216"/>
      <c r="P313" s="216"/>
      <c r="Q313" s="216"/>
      <c r="R313" s="216"/>
      <c r="S313" s="216"/>
      <c r="T313" s="217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11" t="s">
        <v>159</v>
      </c>
      <c r="AU313" s="211" t="s">
        <v>129</v>
      </c>
      <c r="AV313" s="13" t="s">
        <v>129</v>
      </c>
      <c r="AW313" s="13" t="s">
        <v>30</v>
      </c>
      <c r="AX313" s="13" t="s">
        <v>75</v>
      </c>
      <c r="AY313" s="211" t="s">
        <v>151</v>
      </c>
    </row>
    <row r="314" s="13" customFormat="1">
      <c r="A314" s="13"/>
      <c r="B314" s="209"/>
      <c r="C314" s="13"/>
      <c r="D314" s="210" t="s">
        <v>159</v>
      </c>
      <c r="E314" s="211" t="s">
        <v>1</v>
      </c>
      <c r="F314" s="212" t="s">
        <v>474</v>
      </c>
      <c r="G314" s="13"/>
      <c r="H314" s="213">
        <v>120.7</v>
      </c>
      <c r="I314" s="214"/>
      <c r="J314" s="13"/>
      <c r="K314" s="13"/>
      <c r="L314" s="209"/>
      <c r="M314" s="215"/>
      <c r="N314" s="216"/>
      <c r="O314" s="216"/>
      <c r="P314" s="216"/>
      <c r="Q314" s="216"/>
      <c r="R314" s="216"/>
      <c r="S314" s="216"/>
      <c r="T314" s="217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11" t="s">
        <v>159</v>
      </c>
      <c r="AU314" s="211" t="s">
        <v>129</v>
      </c>
      <c r="AV314" s="13" t="s">
        <v>129</v>
      </c>
      <c r="AW314" s="13" t="s">
        <v>30</v>
      </c>
      <c r="AX314" s="13" t="s">
        <v>75</v>
      </c>
      <c r="AY314" s="211" t="s">
        <v>151</v>
      </c>
    </row>
    <row r="315" s="13" customFormat="1">
      <c r="A315" s="13"/>
      <c r="B315" s="209"/>
      <c r="C315" s="13"/>
      <c r="D315" s="210" t="s">
        <v>159</v>
      </c>
      <c r="E315" s="211" t="s">
        <v>1</v>
      </c>
      <c r="F315" s="212" t="s">
        <v>475</v>
      </c>
      <c r="G315" s="13"/>
      <c r="H315" s="213">
        <v>32.810000000000002</v>
      </c>
      <c r="I315" s="214"/>
      <c r="J315" s="13"/>
      <c r="K315" s="13"/>
      <c r="L315" s="209"/>
      <c r="M315" s="215"/>
      <c r="N315" s="216"/>
      <c r="O315" s="216"/>
      <c r="P315" s="216"/>
      <c r="Q315" s="216"/>
      <c r="R315" s="216"/>
      <c r="S315" s="216"/>
      <c r="T315" s="217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11" t="s">
        <v>159</v>
      </c>
      <c r="AU315" s="211" t="s">
        <v>129</v>
      </c>
      <c r="AV315" s="13" t="s">
        <v>129</v>
      </c>
      <c r="AW315" s="13" t="s">
        <v>30</v>
      </c>
      <c r="AX315" s="13" t="s">
        <v>75</v>
      </c>
      <c r="AY315" s="211" t="s">
        <v>151</v>
      </c>
    </row>
    <row r="316" s="13" customFormat="1">
      <c r="A316" s="13"/>
      <c r="B316" s="209"/>
      <c r="C316" s="13"/>
      <c r="D316" s="210" t="s">
        <v>159</v>
      </c>
      <c r="E316" s="211" t="s">
        <v>1</v>
      </c>
      <c r="F316" s="212" t="s">
        <v>476</v>
      </c>
      <c r="G316" s="13"/>
      <c r="H316" s="213">
        <v>151.81</v>
      </c>
      <c r="I316" s="214"/>
      <c r="J316" s="13"/>
      <c r="K316" s="13"/>
      <c r="L316" s="209"/>
      <c r="M316" s="215"/>
      <c r="N316" s="216"/>
      <c r="O316" s="216"/>
      <c r="P316" s="216"/>
      <c r="Q316" s="216"/>
      <c r="R316" s="216"/>
      <c r="S316" s="216"/>
      <c r="T316" s="217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11" t="s">
        <v>159</v>
      </c>
      <c r="AU316" s="211" t="s">
        <v>129</v>
      </c>
      <c r="AV316" s="13" t="s">
        <v>129</v>
      </c>
      <c r="AW316" s="13" t="s">
        <v>30</v>
      </c>
      <c r="AX316" s="13" t="s">
        <v>75</v>
      </c>
      <c r="AY316" s="211" t="s">
        <v>151</v>
      </c>
    </row>
    <row r="317" s="15" customFormat="1">
      <c r="A317" s="15"/>
      <c r="B317" s="236"/>
      <c r="C317" s="15"/>
      <c r="D317" s="210" t="s">
        <v>159</v>
      </c>
      <c r="E317" s="237" t="s">
        <v>1</v>
      </c>
      <c r="F317" s="238" t="s">
        <v>477</v>
      </c>
      <c r="G317" s="15"/>
      <c r="H317" s="239">
        <v>583.71600000000001</v>
      </c>
      <c r="I317" s="240"/>
      <c r="J317" s="15"/>
      <c r="K317" s="15"/>
      <c r="L317" s="236"/>
      <c r="M317" s="241"/>
      <c r="N317" s="242"/>
      <c r="O317" s="242"/>
      <c r="P317" s="242"/>
      <c r="Q317" s="242"/>
      <c r="R317" s="242"/>
      <c r="S317" s="242"/>
      <c r="T317" s="243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37" t="s">
        <v>159</v>
      </c>
      <c r="AU317" s="237" t="s">
        <v>129</v>
      </c>
      <c r="AV317" s="15" t="s">
        <v>166</v>
      </c>
      <c r="AW317" s="15" t="s">
        <v>30</v>
      </c>
      <c r="AX317" s="15" t="s">
        <v>75</v>
      </c>
      <c r="AY317" s="237" t="s">
        <v>151</v>
      </c>
    </row>
    <row r="318" s="13" customFormat="1">
      <c r="A318" s="13"/>
      <c r="B318" s="209"/>
      <c r="C318" s="13"/>
      <c r="D318" s="210" t="s">
        <v>159</v>
      </c>
      <c r="E318" s="211" t="s">
        <v>1</v>
      </c>
      <c r="F318" s="212" t="s">
        <v>478</v>
      </c>
      <c r="G318" s="13"/>
      <c r="H318" s="213">
        <v>25.949999999999999</v>
      </c>
      <c r="I318" s="214"/>
      <c r="J318" s="13"/>
      <c r="K318" s="13"/>
      <c r="L318" s="209"/>
      <c r="M318" s="215"/>
      <c r="N318" s="216"/>
      <c r="O318" s="216"/>
      <c r="P318" s="216"/>
      <c r="Q318" s="216"/>
      <c r="R318" s="216"/>
      <c r="S318" s="216"/>
      <c r="T318" s="217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11" t="s">
        <v>159</v>
      </c>
      <c r="AU318" s="211" t="s">
        <v>129</v>
      </c>
      <c r="AV318" s="13" t="s">
        <v>129</v>
      </c>
      <c r="AW318" s="13" t="s">
        <v>30</v>
      </c>
      <c r="AX318" s="13" t="s">
        <v>75</v>
      </c>
      <c r="AY318" s="211" t="s">
        <v>151</v>
      </c>
    </row>
    <row r="319" s="13" customFormat="1">
      <c r="A319" s="13"/>
      <c r="B319" s="209"/>
      <c r="C319" s="13"/>
      <c r="D319" s="210" t="s">
        <v>159</v>
      </c>
      <c r="E319" s="211" t="s">
        <v>1</v>
      </c>
      <c r="F319" s="212" t="s">
        <v>479</v>
      </c>
      <c r="G319" s="13"/>
      <c r="H319" s="213">
        <v>154.14400000000001</v>
      </c>
      <c r="I319" s="214"/>
      <c r="J319" s="13"/>
      <c r="K319" s="13"/>
      <c r="L319" s="209"/>
      <c r="M319" s="215"/>
      <c r="N319" s="216"/>
      <c r="O319" s="216"/>
      <c r="P319" s="216"/>
      <c r="Q319" s="216"/>
      <c r="R319" s="216"/>
      <c r="S319" s="216"/>
      <c r="T319" s="217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11" t="s">
        <v>159</v>
      </c>
      <c r="AU319" s="211" t="s">
        <v>129</v>
      </c>
      <c r="AV319" s="13" t="s">
        <v>129</v>
      </c>
      <c r="AW319" s="13" t="s">
        <v>30</v>
      </c>
      <c r="AX319" s="13" t="s">
        <v>75</v>
      </c>
      <c r="AY319" s="211" t="s">
        <v>151</v>
      </c>
    </row>
    <row r="320" s="13" customFormat="1">
      <c r="A320" s="13"/>
      <c r="B320" s="209"/>
      <c r="C320" s="13"/>
      <c r="D320" s="210" t="s">
        <v>159</v>
      </c>
      <c r="E320" s="211" t="s">
        <v>1</v>
      </c>
      <c r="F320" s="212" t="s">
        <v>480</v>
      </c>
      <c r="G320" s="13"/>
      <c r="H320" s="213">
        <v>13.35</v>
      </c>
      <c r="I320" s="214"/>
      <c r="J320" s="13"/>
      <c r="K320" s="13"/>
      <c r="L320" s="209"/>
      <c r="M320" s="215"/>
      <c r="N320" s="216"/>
      <c r="O320" s="216"/>
      <c r="P320" s="216"/>
      <c r="Q320" s="216"/>
      <c r="R320" s="216"/>
      <c r="S320" s="216"/>
      <c r="T320" s="217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11" t="s">
        <v>159</v>
      </c>
      <c r="AU320" s="211" t="s">
        <v>129</v>
      </c>
      <c r="AV320" s="13" t="s">
        <v>129</v>
      </c>
      <c r="AW320" s="13" t="s">
        <v>30</v>
      </c>
      <c r="AX320" s="13" t="s">
        <v>75</v>
      </c>
      <c r="AY320" s="211" t="s">
        <v>151</v>
      </c>
    </row>
    <row r="321" s="13" customFormat="1">
      <c r="A321" s="13"/>
      <c r="B321" s="209"/>
      <c r="C321" s="13"/>
      <c r="D321" s="210" t="s">
        <v>159</v>
      </c>
      <c r="E321" s="211" t="s">
        <v>1</v>
      </c>
      <c r="F321" s="212" t="s">
        <v>481</v>
      </c>
      <c r="G321" s="13"/>
      <c r="H321" s="213">
        <v>6.1200000000000001</v>
      </c>
      <c r="I321" s="214"/>
      <c r="J321" s="13"/>
      <c r="K321" s="13"/>
      <c r="L321" s="209"/>
      <c r="M321" s="215"/>
      <c r="N321" s="216"/>
      <c r="O321" s="216"/>
      <c r="P321" s="216"/>
      <c r="Q321" s="216"/>
      <c r="R321" s="216"/>
      <c r="S321" s="216"/>
      <c r="T321" s="217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11" t="s">
        <v>159</v>
      </c>
      <c r="AU321" s="211" t="s">
        <v>129</v>
      </c>
      <c r="AV321" s="13" t="s">
        <v>129</v>
      </c>
      <c r="AW321" s="13" t="s">
        <v>30</v>
      </c>
      <c r="AX321" s="13" t="s">
        <v>75</v>
      </c>
      <c r="AY321" s="211" t="s">
        <v>151</v>
      </c>
    </row>
    <row r="322" s="15" customFormat="1">
      <c r="A322" s="15"/>
      <c r="B322" s="236"/>
      <c r="C322" s="15"/>
      <c r="D322" s="210" t="s">
        <v>159</v>
      </c>
      <c r="E322" s="237" t="s">
        <v>1</v>
      </c>
      <c r="F322" s="238" t="s">
        <v>477</v>
      </c>
      <c r="G322" s="15"/>
      <c r="H322" s="239">
        <v>199.56399999999999</v>
      </c>
      <c r="I322" s="240"/>
      <c r="J322" s="15"/>
      <c r="K322" s="15"/>
      <c r="L322" s="236"/>
      <c r="M322" s="241"/>
      <c r="N322" s="242"/>
      <c r="O322" s="242"/>
      <c r="P322" s="242"/>
      <c r="Q322" s="242"/>
      <c r="R322" s="242"/>
      <c r="S322" s="242"/>
      <c r="T322" s="243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37" t="s">
        <v>159</v>
      </c>
      <c r="AU322" s="237" t="s">
        <v>129</v>
      </c>
      <c r="AV322" s="15" t="s">
        <v>166</v>
      </c>
      <c r="AW322" s="15" t="s">
        <v>30</v>
      </c>
      <c r="AX322" s="15" t="s">
        <v>75</v>
      </c>
      <c r="AY322" s="237" t="s">
        <v>151</v>
      </c>
    </row>
    <row r="323" s="14" customFormat="1">
      <c r="A323" s="14"/>
      <c r="B323" s="218"/>
      <c r="C323" s="14"/>
      <c r="D323" s="210" t="s">
        <v>159</v>
      </c>
      <c r="E323" s="219" t="s">
        <v>1</v>
      </c>
      <c r="F323" s="220" t="s">
        <v>161</v>
      </c>
      <c r="G323" s="14"/>
      <c r="H323" s="221">
        <v>783.27999999999997</v>
      </c>
      <c r="I323" s="222"/>
      <c r="J323" s="14"/>
      <c r="K323" s="14"/>
      <c r="L323" s="218"/>
      <c r="M323" s="223"/>
      <c r="N323" s="224"/>
      <c r="O323" s="224"/>
      <c r="P323" s="224"/>
      <c r="Q323" s="224"/>
      <c r="R323" s="224"/>
      <c r="S323" s="224"/>
      <c r="T323" s="225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19" t="s">
        <v>159</v>
      </c>
      <c r="AU323" s="219" t="s">
        <v>129</v>
      </c>
      <c r="AV323" s="14" t="s">
        <v>157</v>
      </c>
      <c r="AW323" s="14" t="s">
        <v>30</v>
      </c>
      <c r="AX323" s="14" t="s">
        <v>83</v>
      </c>
      <c r="AY323" s="219" t="s">
        <v>151</v>
      </c>
    </row>
    <row r="324" s="2" customFormat="1" ht="16.5" customHeight="1">
      <c r="A324" s="37"/>
      <c r="B324" s="159"/>
      <c r="C324" s="195" t="s">
        <v>482</v>
      </c>
      <c r="D324" s="195" t="s">
        <v>153</v>
      </c>
      <c r="E324" s="196" t="s">
        <v>483</v>
      </c>
      <c r="F324" s="197" t="s">
        <v>484</v>
      </c>
      <c r="G324" s="198" t="s">
        <v>169</v>
      </c>
      <c r="H324" s="199">
        <v>783.27999999999997</v>
      </c>
      <c r="I324" s="199"/>
      <c r="J324" s="200">
        <f>ROUND(I324*H324,3)</f>
        <v>0</v>
      </c>
      <c r="K324" s="201"/>
      <c r="L324" s="38"/>
      <c r="M324" s="202" t="s">
        <v>1</v>
      </c>
      <c r="N324" s="203" t="s">
        <v>41</v>
      </c>
      <c r="O324" s="81"/>
      <c r="P324" s="204">
        <f>O324*H324</f>
        <v>0</v>
      </c>
      <c r="Q324" s="204">
        <v>0</v>
      </c>
      <c r="R324" s="204">
        <f>Q324*H324</f>
        <v>0</v>
      </c>
      <c r="S324" s="204">
        <v>0.002</v>
      </c>
      <c r="T324" s="205">
        <f>S324*H324</f>
        <v>1.56656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R324" s="206" t="s">
        <v>233</v>
      </c>
      <c r="AT324" s="206" t="s">
        <v>153</v>
      </c>
      <c r="AU324" s="206" t="s">
        <v>129</v>
      </c>
      <c r="AY324" s="18" t="s">
        <v>151</v>
      </c>
      <c r="BE324" s="207">
        <f>IF(N324="základná",J324,0)</f>
        <v>0</v>
      </c>
      <c r="BF324" s="207">
        <f>IF(N324="znížená",J324,0)</f>
        <v>0</v>
      </c>
      <c r="BG324" s="207">
        <f>IF(N324="zákl. prenesená",J324,0)</f>
        <v>0</v>
      </c>
      <c r="BH324" s="207">
        <f>IF(N324="zníž. prenesená",J324,0)</f>
        <v>0</v>
      </c>
      <c r="BI324" s="207">
        <f>IF(N324="nulová",J324,0)</f>
        <v>0</v>
      </c>
      <c r="BJ324" s="18" t="s">
        <v>129</v>
      </c>
      <c r="BK324" s="208">
        <f>ROUND(I324*H324,3)</f>
        <v>0</v>
      </c>
      <c r="BL324" s="18" t="s">
        <v>233</v>
      </c>
      <c r="BM324" s="206" t="s">
        <v>485</v>
      </c>
    </row>
    <row r="325" s="2" customFormat="1" ht="33" customHeight="1">
      <c r="A325" s="37"/>
      <c r="B325" s="159"/>
      <c r="C325" s="195" t="s">
        <v>486</v>
      </c>
      <c r="D325" s="195" t="s">
        <v>153</v>
      </c>
      <c r="E325" s="196" t="s">
        <v>487</v>
      </c>
      <c r="F325" s="197" t="s">
        <v>488</v>
      </c>
      <c r="G325" s="198" t="s">
        <v>489</v>
      </c>
      <c r="H325" s="199">
        <v>1</v>
      </c>
      <c r="I325" s="199"/>
      <c r="J325" s="200">
        <f>ROUND(I325*H325,3)</f>
        <v>0</v>
      </c>
      <c r="K325" s="201"/>
      <c r="L325" s="38"/>
      <c r="M325" s="202" t="s">
        <v>1</v>
      </c>
      <c r="N325" s="203" t="s">
        <v>41</v>
      </c>
      <c r="O325" s="81"/>
      <c r="P325" s="204">
        <f>O325*H325</f>
        <v>0</v>
      </c>
      <c r="Q325" s="204">
        <v>0</v>
      </c>
      <c r="R325" s="204">
        <f>Q325*H325</f>
        <v>0</v>
      </c>
      <c r="S325" s="204">
        <v>0</v>
      </c>
      <c r="T325" s="205">
        <f>S325*H325</f>
        <v>0</v>
      </c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R325" s="206" t="s">
        <v>233</v>
      </c>
      <c r="AT325" s="206" t="s">
        <v>153</v>
      </c>
      <c r="AU325" s="206" t="s">
        <v>129</v>
      </c>
      <c r="AY325" s="18" t="s">
        <v>151</v>
      </c>
      <c r="BE325" s="207">
        <f>IF(N325="základná",J325,0)</f>
        <v>0</v>
      </c>
      <c r="BF325" s="207">
        <f>IF(N325="znížená",J325,0)</f>
        <v>0</v>
      </c>
      <c r="BG325" s="207">
        <f>IF(N325="zákl. prenesená",J325,0)</f>
        <v>0</v>
      </c>
      <c r="BH325" s="207">
        <f>IF(N325="zníž. prenesená",J325,0)</f>
        <v>0</v>
      </c>
      <c r="BI325" s="207">
        <f>IF(N325="nulová",J325,0)</f>
        <v>0</v>
      </c>
      <c r="BJ325" s="18" t="s">
        <v>129</v>
      </c>
      <c r="BK325" s="208">
        <f>ROUND(I325*H325,3)</f>
        <v>0</v>
      </c>
      <c r="BL325" s="18" t="s">
        <v>233</v>
      </c>
      <c r="BM325" s="206" t="s">
        <v>490</v>
      </c>
    </row>
    <row r="326" s="2" customFormat="1" ht="24.15" customHeight="1">
      <c r="A326" s="37"/>
      <c r="B326" s="159"/>
      <c r="C326" s="195" t="s">
        <v>491</v>
      </c>
      <c r="D326" s="195" t="s">
        <v>153</v>
      </c>
      <c r="E326" s="196" t="s">
        <v>492</v>
      </c>
      <c r="F326" s="197" t="s">
        <v>493</v>
      </c>
      <c r="G326" s="198" t="s">
        <v>210</v>
      </c>
      <c r="H326" s="199">
        <v>146</v>
      </c>
      <c r="I326" s="199"/>
      <c r="J326" s="200">
        <f>ROUND(I326*H326,3)</f>
        <v>0</v>
      </c>
      <c r="K326" s="201"/>
      <c r="L326" s="38"/>
      <c r="M326" s="202" t="s">
        <v>1</v>
      </c>
      <c r="N326" s="203" t="s">
        <v>41</v>
      </c>
      <c r="O326" s="81"/>
      <c r="P326" s="204">
        <f>O326*H326</f>
        <v>0</v>
      </c>
      <c r="Q326" s="204">
        <v>6.0000000000000002E-05</v>
      </c>
      <c r="R326" s="204">
        <f>Q326*H326</f>
        <v>0.0087600000000000004</v>
      </c>
      <c r="S326" s="204">
        <v>0</v>
      </c>
      <c r="T326" s="205">
        <f>S326*H326</f>
        <v>0</v>
      </c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R326" s="206" t="s">
        <v>157</v>
      </c>
      <c r="AT326" s="206" t="s">
        <v>153</v>
      </c>
      <c r="AU326" s="206" t="s">
        <v>129</v>
      </c>
      <c r="AY326" s="18" t="s">
        <v>151</v>
      </c>
      <c r="BE326" s="207">
        <f>IF(N326="základná",J326,0)</f>
        <v>0</v>
      </c>
      <c r="BF326" s="207">
        <f>IF(N326="znížená",J326,0)</f>
        <v>0</v>
      </c>
      <c r="BG326" s="207">
        <f>IF(N326="zákl. prenesená",J326,0)</f>
        <v>0</v>
      </c>
      <c r="BH326" s="207">
        <f>IF(N326="zníž. prenesená",J326,0)</f>
        <v>0</v>
      </c>
      <c r="BI326" s="207">
        <f>IF(N326="nulová",J326,0)</f>
        <v>0</v>
      </c>
      <c r="BJ326" s="18" t="s">
        <v>129</v>
      </c>
      <c r="BK326" s="208">
        <f>ROUND(I326*H326,3)</f>
        <v>0</v>
      </c>
      <c r="BL326" s="18" t="s">
        <v>157</v>
      </c>
      <c r="BM326" s="206" t="s">
        <v>494</v>
      </c>
    </row>
    <row r="327" s="13" customFormat="1">
      <c r="A327" s="13"/>
      <c r="B327" s="209"/>
      <c r="C327" s="13"/>
      <c r="D327" s="210" t="s">
        <v>159</v>
      </c>
      <c r="E327" s="211" t="s">
        <v>1</v>
      </c>
      <c r="F327" s="212" t="s">
        <v>495</v>
      </c>
      <c r="G327" s="13"/>
      <c r="H327" s="213">
        <v>146</v>
      </c>
      <c r="I327" s="214"/>
      <c r="J327" s="13"/>
      <c r="K327" s="13"/>
      <c r="L327" s="209"/>
      <c r="M327" s="215"/>
      <c r="N327" s="216"/>
      <c r="O327" s="216"/>
      <c r="P327" s="216"/>
      <c r="Q327" s="216"/>
      <c r="R327" s="216"/>
      <c r="S327" s="216"/>
      <c r="T327" s="217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11" t="s">
        <v>159</v>
      </c>
      <c r="AU327" s="211" t="s">
        <v>129</v>
      </c>
      <c r="AV327" s="13" t="s">
        <v>129</v>
      </c>
      <c r="AW327" s="13" t="s">
        <v>30</v>
      </c>
      <c r="AX327" s="13" t="s">
        <v>75</v>
      </c>
      <c r="AY327" s="211" t="s">
        <v>151</v>
      </c>
    </row>
    <row r="328" s="14" customFormat="1">
      <c r="A328" s="14"/>
      <c r="B328" s="218"/>
      <c r="C328" s="14"/>
      <c r="D328" s="210" t="s">
        <v>159</v>
      </c>
      <c r="E328" s="219" t="s">
        <v>1</v>
      </c>
      <c r="F328" s="220" t="s">
        <v>161</v>
      </c>
      <c r="G328" s="14"/>
      <c r="H328" s="221">
        <v>146</v>
      </c>
      <c r="I328" s="222"/>
      <c r="J328" s="14"/>
      <c r="K328" s="14"/>
      <c r="L328" s="218"/>
      <c r="M328" s="223"/>
      <c r="N328" s="224"/>
      <c r="O328" s="224"/>
      <c r="P328" s="224"/>
      <c r="Q328" s="224"/>
      <c r="R328" s="224"/>
      <c r="S328" s="224"/>
      <c r="T328" s="225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19" t="s">
        <v>159</v>
      </c>
      <c r="AU328" s="219" t="s">
        <v>129</v>
      </c>
      <c r="AV328" s="14" t="s">
        <v>157</v>
      </c>
      <c r="AW328" s="14" t="s">
        <v>30</v>
      </c>
      <c r="AX328" s="14" t="s">
        <v>83</v>
      </c>
      <c r="AY328" s="219" t="s">
        <v>151</v>
      </c>
    </row>
    <row r="329" s="2" customFormat="1" ht="37.8" customHeight="1">
      <c r="A329" s="37"/>
      <c r="B329" s="159"/>
      <c r="C329" s="226" t="s">
        <v>496</v>
      </c>
      <c r="D329" s="226" t="s">
        <v>207</v>
      </c>
      <c r="E329" s="227" t="s">
        <v>497</v>
      </c>
      <c r="F329" s="228" t="s">
        <v>498</v>
      </c>
      <c r="G329" s="229" t="s">
        <v>489</v>
      </c>
      <c r="H329" s="230">
        <v>10</v>
      </c>
      <c r="I329" s="230"/>
      <c r="J329" s="231">
        <f>ROUND(I329*H329,3)</f>
        <v>0</v>
      </c>
      <c r="K329" s="232"/>
      <c r="L329" s="233"/>
      <c r="M329" s="234" t="s">
        <v>1</v>
      </c>
      <c r="N329" s="235" t="s">
        <v>41</v>
      </c>
      <c r="O329" s="81"/>
      <c r="P329" s="204">
        <f>O329*H329</f>
        <v>0</v>
      </c>
      <c r="Q329" s="204">
        <v>0</v>
      </c>
      <c r="R329" s="204">
        <f>Q329*H329</f>
        <v>0</v>
      </c>
      <c r="S329" s="204">
        <v>0</v>
      </c>
      <c r="T329" s="205">
        <f>S329*H329</f>
        <v>0</v>
      </c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R329" s="206" t="s">
        <v>190</v>
      </c>
      <c r="AT329" s="206" t="s">
        <v>207</v>
      </c>
      <c r="AU329" s="206" t="s">
        <v>129</v>
      </c>
      <c r="AY329" s="18" t="s">
        <v>151</v>
      </c>
      <c r="BE329" s="207">
        <f>IF(N329="základná",J329,0)</f>
        <v>0</v>
      </c>
      <c r="BF329" s="207">
        <f>IF(N329="znížená",J329,0)</f>
        <v>0</v>
      </c>
      <c r="BG329" s="207">
        <f>IF(N329="zákl. prenesená",J329,0)</f>
        <v>0</v>
      </c>
      <c r="BH329" s="207">
        <f>IF(N329="zníž. prenesená",J329,0)</f>
        <v>0</v>
      </c>
      <c r="BI329" s="207">
        <f>IF(N329="nulová",J329,0)</f>
        <v>0</v>
      </c>
      <c r="BJ329" s="18" t="s">
        <v>129</v>
      </c>
      <c r="BK329" s="208">
        <f>ROUND(I329*H329,3)</f>
        <v>0</v>
      </c>
      <c r="BL329" s="18" t="s">
        <v>157</v>
      </c>
      <c r="BM329" s="206" t="s">
        <v>499</v>
      </c>
    </row>
    <row r="330" s="2" customFormat="1" ht="24.15" customHeight="1">
      <c r="A330" s="37"/>
      <c r="B330" s="159"/>
      <c r="C330" s="195" t="s">
        <v>500</v>
      </c>
      <c r="D330" s="195" t="s">
        <v>153</v>
      </c>
      <c r="E330" s="196" t="s">
        <v>501</v>
      </c>
      <c r="F330" s="197" t="s">
        <v>502</v>
      </c>
      <c r="G330" s="198" t="s">
        <v>210</v>
      </c>
      <c r="H330" s="199">
        <v>84</v>
      </c>
      <c r="I330" s="199"/>
      <c r="J330" s="200">
        <f>ROUND(I330*H330,3)</f>
        <v>0</v>
      </c>
      <c r="K330" s="201"/>
      <c r="L330" s="38"/>
      <c r="M330" s="202" t="s">
        <v>1</v>
      </c>
      <c r="N330" s="203" t="s">
        <v>41</v>
      </c>
      <c r="O330" s="81"/>
      <c r="P330" s="204">
        <f>O330*H330</f>
        <v>0</v>
      </c>
      <c r="Q330" s="204">
        <v>5.0000000000000002E-05</v>
      </c>
      <c r="R330" s="204">
        <f>Q330*H330</f>
        <v>0.0042000000000000006</v>
      </c>
      <c r="S330" s="204">
        <v>0</v>
      </c>
      <c r="T330" s="205">
        <f>S330*H330</f>
        <v>0</v>
      </c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R330" s="206" t="s">
        <v>233</v>
      </c>
      <c r="AT330" s="206" t="s">
        <v>153</v>
      </c>
      <c r="AU330" s="206" t="s">
        <v>129</v>
      </c>
      <c r="AY330" s="18" t="s">
        <v>151</v>
      </c>
      <c r="BE330" s="207">
        <f>IF(N330="základná",J330,0)</f>
        <v>0</v>
      </c>
      <c r="BF330" s="207">
        <f>IF(N330="znížená",J330,0)</f>
        <v>0</v>
      </c>
      <c r="BG330" s="207">
        <f>IF(N330="zákl. prenesená",J330,0)</f>
        <v>0</v>
      </c>
      <c r="BH330" s="207">
        <f>IF(N330="zníž. prenesená",J330,0)</f>
        <v>0</v>
      </c>
      <c r="BI330" s="207">
        <f>IF(N330="nulová",J330,0)</f>
        <v>0</v>
      </c>
      <c r="BJ330" s="18" t="s">
        <v>129</v>
      </c>
      <c r="BK330" s="208">
        <f>ROUND(I330*H330,3)</f>
        <v>0</v>
      </c>
      <c r="BL330" s="18" t="s">
        <v>233</v>
      </c>
      <c r="BM330" s="206" t="s">
        <v>503</v>
      </c>
    </row>
    <row r="331" s="13" customFormat="1">
      <c r="A331" s="13"/>
      <c r="B331" s="209"/>
      <c r="C331" s="13"/>
      <c r="D331" s="210" t="s">
        <v>159</v>
      </c>
      <c r="E331" s="211" t="s">
        <v>1</v>
      </c>
      <c r="F331" s="212" t="s">
        <v>504</v>
      </c>
      <c r="G331" s="13"/>
      <c r="H331" s="213">
        <v>84</v>
      </c>
      <c r="I331" s="214"/>
      <c r="J331" s="13"/>
      <c r="K331" s="13"/>
      <c r="L331" s="209"/>
      <c r="M331" s="215"/>
      <c r="N331" s="216"/>
      <c r="O331" s="216"/>
      <c r="P331" s="216"/>
      <c r="Q331" s="216"/>
      <c r="R331" s="216"/>
      <c r="S331" s="216"/>
      <c r="T331" s="217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11" t="s">
        <v>159</v>
      </c>
      <c r="AU331" s="211" t="s">
        <v>129</v>
      </c>
      <c r="AV331" s="13" t="s">
        <v>129</v>
      </c>
      <c r="AW331" s="13" t="s">
        <v>30</v>
      </c>
      <c r="AX331" s="13" t="s">
        <v>75</v>
      </c>
      <c r="AY331" s="211" t="s">
        <v>151</v>
      </c>
    </row>
    <row r="332" s="14" customFormat="1">
      <c r="A332" s="14"/>
      <c r="B332" s="218"/>
      <c r="C332" s="14"/>
      <c r="D332" s="210" t="s">
        <v>159</v>
      </c>
      <c r="E332" s="219" t="s">
        <v>1</v>
      </c>
      <c r="F332" s="220" t="s">
        <v>161</v>
      </c>
      <c r="G332" s="14"/>
      <c r="H332" s="221">
        <v>84</v>
      </c>
      <c r="I332" s="222"/>
      <c r="J332" s="14"/>
      <c r="K332" s="14"/>
      <c r="L332" s="218"/>
      <c r="M332" s="223"/>
      <c r="N332" s="224"/>
      <c r="O332" s="224"/>
      <c r="P332" s="224"/>
      <c r="Q332" s="224"/>
      <c r="R332" s="224"/>
      <c r="S332" s="224"/>
      <c r="T332" s="225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19" t="s">
        <v>159</v>
      </c>
      <c r="AU332" s="219" t="s">
        <v>129</v>
      </c>
      <c r="AV332" s="14" t="s">
        <v>157</v>
      </c>
      <c r="AW332" s="14" t="s">
        <v>30</v>
      </c>
      <c r="AX332" s="14" t="s">
        <v>83</v>
      </c>
      <c r="AY332" s="219" t="s">
        <v>151</v>
      </c>
    </row>
    <row r="333" s="2" customFormat="1" ht="33" customHeight="1">
      <c r="A333" s="37"/>
      <c r="B333" s="159"/>
      <c r="C333" s="226" t="s">
        <v>505</v>
      </c>
      <c r="D333" s="226" t="s">
        <v>207</v>
      </c>
      <c r="E333" s="227" t="s">
        <v>506</v>
      </c>
      <c r="F333" s="228" t="s">
        <v>507</v>
      </c>
      <c r="G333" s="229" t="s">
        <v>489</v>
      </c>
      <c r="H333" s="230">
        <v>4</v>
      </c>
      <c r="I333" s="230"/>
      <c r="J333" s="231">
        <f>ROUND(I333*H333,3)</f>
        <v>0</v>
      </c>
      <c r="K333" s="232"/>
      <c r="L333" s="233"/>
      <c r="M333" s="234" t="s">
        <v>1</v>
      </c>
      <c r="N333" s="235" t="s">
        <v>41</v>
      </c>
      <c r="O333" s="81"/>
      <c r="P333" s="204">
        <f>O333*H333</f>
        <v>0</v>
      </c>
      <c r="Q333" s="204">
        <v>0</v>
      </c>
      <c r="R333" s="204">
        <f>Q333*H333</f>
        <v>0</v>
      </c>
      <c r="S333" s="204">
        <v>0</v>
      </c>
      <c r="T333" s="205">
        <f>S333*H333</f>
        <v>0</v>
      </c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R333" s="206" t="s">
        <v>317</v>
      </c>
      <c r="AT333" s="206" t="s">
        <v>207</v>
      </c>
      <c r="AU333" s="206" t="s">
        <v>129</v>
      </c>
      <c r="AY333" s="18" t="s">
        <v>151</v>
      </c>
      <c r="BE333" s="207">
        <f>IF(N333="základná",J333,0)</f>
        <v>0</v>
      </c>
      <c r="BF333" s="207">
        <f>IF(N333="znížená",J333,0)</f>
        <v>0</v>
      </c>
      <c r="BG333" s="207">
        <f>IF(N333="zákl. prenesená",J333,0)</f>
        <v>0</v>
      </c>
      <c r="BH333" s="207">
        <f>IF(N333="zníž. prenesená",J333,0)</f>
        <v>0</v>
      </c>
      <c r="BI333" s="207">
        <f>IF(N333="nulová",J333,0)</f>
        <v>0</v>
      </c>
      <c r="BJ333" s="18" t="s">
        <v>129</v>
      </c>
      <c r="BK333" s="208">
        <f>ROUND(I333*H333,3)</f>
        <v>0</v>
      </c>
      <c r="BL333" s="18" t="s">
        <v>233</v>
      </c>
      <c r="BM333" s="206" t="s">
        <v>508</v>
      </c>
    </row>
    <row r="334" s="2" customFormat="1" ht="24.15" customHeight="1">
      <c r="A334" s="37"/>
      <c r="B334" s="159"/>
      <c r="C334" s="195" t="s">
        <v>509</v>
      </c>
      <c r="D334" s="195" t="s">
        <v>153</v>
      </c>
      <c r="E334" s="196" t="s">
        <v>510</v>
      </c>
      <c r="F334" s="197" t="s">
        <v>511</v>
      </c>
      <c r="G334" s="198" t="s">
        <v>512</v>
      </c>
      <c r="H334" s="199"/>
      <c r="I334" s="199"/>
      <c r="J334" s="200">
        <f>ROUND(I334*H334,3)</f>
        <v>0</v>
      </c>
      <c r="K334" s="201"/>
      <c r="L334" s="38"/>
      <c r="M334" s="202" t="s">
        <v>1</v>
      </c>
      <c r="N334" s="203" t="s">
        <v>41</v>
      </c>
      <c r="O334" s="81"/>
      <c r="P334" s="204">
        <f>O334*H334</f>
        <v>0</v>
      </c>
      <c r="Q334" s="204">
        <v>0</v>
      </c>
      <c r="R334" s="204">
        <f>Q334*H334</f>
        <v>0</v>
      </c>
      <c r="S334" s="204">
        <v>0</v>
      </c>
      <c r="T334" s="205">
        <f>S334*H334</f>
        <v>0</v>
      </c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R334" s="206" t="s">
        <v>233</v>
      </c>
      <c r="AT334" s="206" t="s">
        <v>153</v>
      </c>
      <c r="AU334" s="206" t="s">
        <v>129</v>
      </c>
      <c r="AY334" s="18" t="s">
        <v>151</v>
      </c>
      <c r="BE334" s="207">
        <f>IF(N334="základná",J334,0)</f>
        <v>0</v>
      </c>
      <c r="BF334" s="207">
        <f>IF(N334="znížená",J334,0)</f>
        <v>0</v>
      </c>
      <c r="BG334" s="207">
        <f>IF(N334="zákl. prenesená",J334,0)</f>
        <v>0</v>
      </c>
      <c r="BH334" s="207">
        <f>IF(N334="zníž. prenesená",J334,0)</f>
        <v>0</v>
      </c>
      <c r="BI334" s="207">
        <f>IF(N334="nulová",J334,0)</f>
        <v>0</v>
      </c>
      <c r="BJ334" s="18" t="s">
        <v>129</v>
      </c>
      <c r="BK334" s="208">
        <f>ROUND(I334*H334,3)</f>
        <v>0</v>
      </c>
      <c r="BL334" s="18" t="s">
        <v>233</v>
      </c>
      <c r="BM334" s="206" t="s">
        <v>513</v>
      </c>
    </row>
    <row r="335" s="12" customFormat="1" ht="22.8" customHeight="1">
      <c r="A335" s="12"/>
      <c r="B335" s="182"/>
      <c r="C335" s="12"/>
      <c r="D335" s="183" t="s">
        <v>74</v>
      </c>
      <c r="E335" s="193" t="s">
        <v>514</v>
      </c>
      <c r="F335" s="193" t="s">
        <v>515</v>
      </c>
      <c r="G335" s="12"/>
      <c r="H335" s="12"/>
      <c r="I335" s="185"/>
      <c r="J335" s="194">
        <f>BK335</f>
        <v>0</v>
      </c>
      <c r="K335" s="12"/>
      <c r="L335" s="182"/>
      <c r="M335" s="187"/>
      <c r="N335" s="188"/>
      <c r="O335" s="188"/>
      <c r="P335" s="189">
        <f>SUM(P336:P341)</f>
        <v>0</v>
      </c>
      <c r="Q335" s="188"/>
      <c r="R335" s="189">
        <f>SUM(R336:R341)</f>
        <v>0.37233539999999998</v>
      </c>
      <c r="S335" s="188"/>
      <c r="T335" s="190">
        <f>SUM(T336:T341)</f>
        <v>0</v>
      </c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R335" s="183" t="s">
        <v>129</v>
      </c>
      <c r="AT335" s="191" t="s">
        <v>74</v>
      </c>
      <c r="AU335" s="191" t="s">
        <v>83</v>
      </c>
      <c r="AY335" s="183" t="s">
        <v>151</v>
      </c>
      <c r="BK335" s="192">
        <f>SUM(BK336:BK341)</f>
        <v>0</v>
      </c>
    </row>
    <row r="336" s="2" customFormat="1" ht="24.15" customHeight="1">
      <c r="A336" s="37"/>
      <c r="B336" s="159"/>
      <c r="C336" s="195" t="s">
        <v>516</v>
      </c>
      <c r="D336" s="195" t="s">
        <v>153</v>
      </c>
      <c r="E336" s="196" t="s">
        <v>517</v>
      </c>
      <c r="F336" s="197" t="s">
        <v>518</v>
      </c>
      <c r="G336" s="198" t="s">
        <v>169</v>
      </c>
      <c r="H336" s="199">
        <v>979.83000000000004</v>
      </c>
      <c r="I336" s="199"/>
      <c r="J336" s="200">
        <f>ROUND(I336*H336,3)</f>
        <v>0</v>
      </c>
      <c r="K336" s="201"/>
      <c r="L336" s="38"/>
      <c r="M336" s="202" t="s">
        <v>1</v>
      </c>
      <c r="N336" s="203" t="s">
        <v>41</v>
      </c>
      <c r="O336" s="81"/>
      <c r="P336" s="204">
        <f>O336*H336</f>
        <v>0</v>
      </c>
      <c r="Q336" s="204">
        <v>0</v>
      </c>
      <c r="R336" s="204">
        <f>Q336*H336</f>
        <v>0</v>
      </c>
      <c r="S336" s="204">
        <v>0</v>
      </c>
      <c r="T336" s="205">
        <f>S336*H336</f>
        <v>0</v>
      </c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R336" s="206" t="s">
        <v>233</v>
      </c>
      <c r="AT336" s="206" t="s">
        <v>153</v>
      </c>
      <c r="AU336" s="206" t="s">
        <v>129</v>
      </c>
      <c r="AY336" s="18" t="s">
        <v>151</v>
      </c>
      <c r="BE336" s="207">
        <f>IF(N336="základná",J336,0)</f>
        <v>0</v>
      </c>
      <c r="BF336" s="207">
        <f>IF(N336="znížená",J336,0)</f>
        <v>0</v>
      </c>
      <c r="BG336" s="207">
        <f>IF(N336="zákl. prenesená",J336,0)</f>
        <v>0</v>
      </c>
      <c r="BH336" s="207">
        <f>IF(N336="zníž. prenesená",J336,0)</f>
        <v>0</v>
      </c>
      <c r="BI336" s="207">
        <f>IF(N336="nulová",J336,0)</f>
        <v>0</v>
      </c>
      <c r="BJ336" s="18" t="s">
        <v>129</v>
      </c>
      <c r="BK336" s="208">
        <f>ROUND(I336*H336,3)</f>
        <v>0</v>
      </c>
      <c r="BL336" s="18" t="s">
        <v>233</v>
      </c>
      <c r="BM336" s="206" t="s">
        <v>519</v>
      </c>
    </row>
    <row r="337" s="13" customFormat="1">
      <c r="A337" s="13"/>
      <c r="B337" s="209"/>
      <c r="C337" s="13"/>
      <c r="D337" s="210" t="s">
        <v>159</v>
      </c>
      <c r="E337" s="211" t="s">
        <v>1</v>
      </c>
      <c r="F337" s="212" t="s">
        <v>520</v>
      </c>
      <c r="G337" s="13"/>
      <c r="H337" s="213">
        <v>563.13</v>
      </c>
      <c r="I337" s="214"/>
      <c r="J337" s="13"/>
      <c r="K337" s="13"/>
      <c r="L337" s="209"/>
      <c r="M337" s="215"/>
      <c r="N337" s="216"/>
      <c r="O337" s="216"/>
      <c r="P337" s="216"/>
      <c r="Q337" s="216"/>
      <c r="R337" s="216"/>
      <c r="S337" s="216"/>
      <c r="T337" s="217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11" t="s">
        <v>159</v>
      </c>
      <c r="AU337" s="211" t="s">
        <v>129</v>
      </c>
      <c r="AV337" s="13" t="s">
        <v>129</v>
      </c>
      <c r="AW337" s="13" t="s">
        <v>30</v>
      </c>
      <c r="AX337" s="13" t="s">
        <v>75</v>
      </c>
      <c r="AY337" s="211" t="s">
        <v>151</v>
      </c>
    </row>
    <row r="338" s="13" customFormat="1">
      <c r="A338" s="13"/>
      <c r="B338" s="209"/>
      <c r="C338" s="13"/>
      <c r="D338" s="210" t="s">
        <v>159</v>
      </c>
      <c r="E338" s="211" t="s">
        <v>1</v>
      </c>
      <c r="F338" s="212" t="s">
        <v>521</v>
      </c>
      <c r="G338" s="13"/>
      <c r="H338" s="213">
        <v>416.69999999999999</v>
      </c>
      <c r="I338" s="214"/>
      <c r="J338" s="13"/>
      <c r="K338" s="13"/>
      <c r="L338" s="209"/>
      <c r="M338" s="215"/>
      <c r="N338" s="216"/>
      <c r="O338" s="216"/>
      <c r="P338" s="216"/>
      <c r="Q338" s="216"/>
      <c r="R338" s="216"/>
      <c r="S338" s="216"/>
      <c r="T338" s="217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11" t="s">
        <v>159</v>
      </c>
      <c r="AU338" s="211" t="s">
        <v>129</v>
      </c>
      <c r="AV338" s="13" t="s">
        <v>129</v>
      </c>
      <c r="AW338" s="13" t="s">
        <v>30</v>
      </c>
      <c r="AX338" s="13" t="s">
        <v>75</v>
      </c>
      <c r="AY338" s="211" t="s">
        <v>151</v>
      </c>
    </row>
    <row r="339" s="14" customFormat="1">
      <c r="A339" s="14"/>
      <c r="B339" s="218"/>
      <c r="C339" s="14"/>
      <c r="D339" s="210" t="s">
        <v>159</v>
      </c>
      <c r="E339" s="219" t="s">
        <v>1</v>
      </c>
      <c r="F339" s="220" t="s">
        <v>161</v>
      </c>
      <c r="G339" s="14"/>
      <c r="H339" s="221">
        <v>979.82999999999993</v>
      </c>
      <c r="I339" s="222"/>
      <c r="J339" s="14"/>
      <c r="K339" s="14"/>
      <c r="L339" s="218"/>
      <c r="M339" s="223"/>
      <c r="N339" s="224"/>
      <c r="O339" s="224"/>
      <c r="P339" s="224"/>
      <c r="Q339" s="224"/>
      <c r="R339" s="224"/>
      <c r="S339" s="224"/>
      <c r="T339" s="225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19" t="s">
        <v>159</v>
      </c>
      <c r="AU339" s="219" t="s">
        <v>129</v>
      </c>
      <c r="AV339" s="14" t="s">
        <v>157</v>
      </c>
      <c r="AW339" s="14" t="s">
        <v>30</v>
      </c>
      <c r="AX339" s="14" t="s">
        <v>83</v>
      </c>
      <c r="AY339" s="219" t="s">
        <v>151</v>
      </c>
    </row>
    <row r="340" s="2" customFormat="1" ht="24.15" customHeight="1">
      <c r="A340" s="37"/>
      <c r="B340" s="159"/>
      <c r="C340" s="195" t="s">
        <v>522</v>
      </c>
      <c r="D340" s="195" t="s">
        <v>153</v>
      </c>
      <c r="E340" s="196" t="s">
        <v>523</v>
      </c>
      <c r="F340" s="197" t="s">
        <v>524</v>
      </c>
      <c r="G340" s="198" t="s">
        <v>169</v>
      </c>
      <c r="H340" s="199">
        <v>979.83000000000004</v>
      </c>
      <c r="I340" s="199"/>
      <c r="J340" s="200">
        <f>ROUND(I340*H340,3)</f>
        <v>0</v>
      </c>
      <c r="K340" s="201"/>
      <c r="L340" s="38"/>
      <c r="M340" s="202" t="s">
        <v>1</v>
      </c>
      <c r="N340" s="203" t="s">
        <v>41</v>
      </c>
      <c r="O340" s="81"/>
      <c r="P340" s="204">
        <f>O340*H340</f>
        <v>0</v>
      </c>
      <c r="Q340" s="204">
        <v>0.00023000000000000001</v>
      </c>
      <c r="R340" s="204">
        <f>Q340*H340</f>
        <v>0.2253609</v>
      </c>
      <c r="S340" s="204">
        <v>0</v>
      </c>
      <c r="T340" s="205">
        <f>S340*H340</f>
        <v>0</v>
      </c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R340" s="206" t="s">
        <v>233</v>
      </c>
      <c r="AT340" s="206" t="s">
        <v>153</v>
      </c>
      <c r="AU340" s="206" t="s">
        <v>129</v>
      </c>
      <c r="AY340" s="18" t="s">
        <v>151</v>
      </c>
      <c r="BE340" s="207">
        <f>IF(N340="základná",J340,0)</f>
        <v>0</v>
      </c>
      <c r="BF340" s="207">
        <f>IF(N340="znížená",J340,0)</f>
        <v>0</v>
      </c>
      <c r="BG340" s="207">
        <f>IF(N340="zákl. prenesená",J340,0)</f>
        <v>0</v>
      </c>
      <c r="BH340" s="207">
        <f>IF(N340="zníž. prenesená",J340,0)</f>
        <v>0</v>
      </c>
      <c r="BI340" s="207">
        <f>IF(N340="nulová",J340,0)</f>
        <v>0</v>
      </c>
      <c r="BJ340" s="18" t="s">
        <v>129</v>
      </c>
      <c r="BK340" s="208">
        <f>ROUND(I340*H340,3)</f>
        <v>0</v>
      </c>
      <c r="BL340" s="18" t="s">
        <v>233</v>
      </c>
      <c r="BM340" s="206" t="s">
        <v>525</v>
      </c>
    </row>
    <row r="341" s="2" customFormat="1" ht="24.15" customHeight="1">
      <c r="A341" s="37"/>
      <c r="B341" s="159"/>
      <c r="C341" s="195" t="s">
        <v>526</v>
      </c>
      <c r="D341" s="195" t="s">
        <v>153</v>
      </c>
      <c r="E341" s="196" t="s">
        <v>527</v>
      </c>
      <c r="F341" s="197" t="s">
        <v>528</v>
      </c>
      <c r="G341" s="198" t="s">
        <v>169</v>
      </c>
      <c r="H341" s="199">
        <v>979.83000000000004</v>
      </c>
      <c r="I341" s="199"/>
      <c r="J341" s="200">
        <f>ROUND(I341*H341,3)</f>
        <v>0</v>
      </c>
      <c r="K341" s="201"/>
      <c r="L341" s="38"/>
      <c r="M341" s="202" t="s">
        <v>1</v>
      </c>
      <c r="N341" s="203" t="s">
        <v>41</v>
      </c>
      <c r="O341" s="81"/>
      <c r="P341" s="204">
        <f>O341*H341</f>
        <v>0</v>
      </c>
      <c r="Q341" s="204">
        <v>0.00014999999999999999</v>
      </c>
      <c r="R341" s="204">
        <f>Q341*H341</f>
        <v>0.14697449999999998</v>
      </c>
      <c r="S341" s="204">
        <v>0</v>
      </c>
      <c r="T341" s="205">
        <f>S341*H341</f>
        <v>0</v>
      </c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R341" s="206" t="s">
        <v>233</v>
      </c>
      <c r="AT341" s="206" t="s">
        <v>153</v>
      </c>
      <c r="AU341" s="206" t="s">
        <v>129</v>
      </c>
      <c r="AY341" s="18" t="s">
        <v>151</v>
      </c>
      <c r="BE341" s="207">
        <f>IF(N341="základná",J341,0)</f>
        <v>0</v>
      </c>
      <c r="BF341" s="207">
        <f>IF(N341="znížená",J341,0)</f>
        <v>0</v>
      </c>
      <c r="BG341" s="207">
        <f>IF(N341="zákl. prenesená",J341,0)</f>
        <v>0</v>
      </c>
      <c r="BH341" s="207">
        <f>IF(N341="zníž. prenesená",J341,0)</f>
        <v>0</v>
      </c>
      <c r="BI341" s="207">
        <f>IF(N341="nulová",J341,0)</f>
        <v>0</v>
      </c>
      <c r="BJ341" s="18" t="s">
        <v>129</v>
      </c>
      <c r="BK341" s="208">
        <f>ROUND(I341*H341,3)</f>
        <v>0</v>
      </c>
      <c r="BL341" s="18" t="s">
        <v>233</v>
      </c>
      <c r="BM341" s="206" t="s">
        <v>529</v>
      </c>
    </row>
    <row r="342" s="12" customFormat="1" ht="25.92" customHeight="1">
      <c r="A342" s="12"/>
      <c r="B342" s="182"/>
      <c r="C342" s="12"/>
      <c r="D342" s="183" t="s">
        <v>74</v>
      </c>
      <c r="E342" s="184" t="s">
        <v>207</v>
      </c>
      <c r="F342" s="184" t="s">
        <v>530</v>
      </c>
      <c r="G342" s="12"/>
      <c r="H342" s="12"/>
      <c r="I342" s="185"/>
      <c r="J342" s="186">
        <f>BK342</f>
        <v>0</v>
      </c>
      <c r="K342" s="12"/>
      <c r="L342" s="182"/>
      <c r="M342" s="187"/>
      <c r="N342" s="188"/>
      <c r="O342" s="188"/>
      <c r="P342" s="189">
        <f>P343</f>
        <v>0</v>
      </c>
      <c r="Q342" s="188"/>
      <c r="R342" s="189">
        <f>R343</f>
        <v>0</v>
      </c>
      <c r="S342" s="188"/>
      <c r="T342" s="190">
        <f>T343</f>
        <v>0</v>
      </c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R342" s="183" t="s">
        <v>166</v>
      </c>
      <c r="AT342" s="191" t="s">
        <v>74</v>
      </c>
      <c r="AU342" s="191" t="s">
        <v>75</v>
      </c>
      <c r="AY342" s="183" t="s">
        <v>151</v>
      </c>
      <c r="BK342" s="192">
        <f>BK343</f>
        <v>0</v>
      </c>
    </row>
    <row r="343" s="12" customFormat="1" ht="22.8" customHeight="1">
      <c r="A343" s="12"/>
      <c r="B343" s="182"/>
      <c r="C343" s="12"/>
      <c r="D343" s="183" t="s">
        <v>74</v>
      </c>
      <c r="E343" s="193" t="s">
        <v>531</v>
      </c>
      <c r="F343" s="193" t="s">
        <v>532</v>
      </c>
      <c r="G343" s="12"/>
      <c r="H343" s="12"/>
      <c r="I343" s="185"/>
      <c r="J343" s="194">
        <f>BK343</f>
        <v>0</v>
      </c>
      <c r="K343" s="12"/>
      <c r="L343" s="182"/>
      <c r="M343" s="187"/>
      <c r="N343" s="188"/>
      <c r="O343" s="188"/>
      <c r="P343" s="189">
        <f>SUM(P344:P351)</f>
        <v>0</v>
      </c>
      <c r="Q343" s="188"/>
      <c r="R343" s="189">
        <f>SUM(R344:R351)</f>
        <v>0</v>
      </c>
      <c r="S343" s="188"/>
      <c r="T343" s="190">
        <f>SUM(T344:T351)</f>
        <v>0</v>
      </c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R343" s="183" t="s">
        <v>166</v>
      </c>
      <c r="AT343" s="191" t="s">
        <v>74</v>
      </c>
      <c r="AU343" s="191" t="s">
        <v>83</v>
      </c>
      <c r="AY343" s="183" t="s">
        <v>151</v>
      </c>
      <c r="BK343" s="192">
        <f>SUM(BK344:BK351)</f>
        <v>0</v>
      </c>
    </row>
    <row r="344" s="2" customFormat="1" ht="16.5" customHeight="1">
      <c r="A344" s="37"/>
      <c r="B344" s="159"/>
      <c r="C344" s="195" t="s">
        <v>533</v>
      </c>
      <c r="D344" s="195" t="s">
        <v>153</v>
      </c>
      <c r="E344" s="196" t="s">
        <v>534</v>
      </c>
      <c r="F344" s="197" t="s">
        <v>535</v>
      </c>
      <c r="G344" s="198" t="s">
        <v>210</v>
      </c>
      <c r="H344" s="199">
        <v>959.91999999999996</v>
      </c>
      <c r="I344" s="199"/>
      <c r="J344" s="200">
        <f>ROUND(I344*H344,3)</f>
        <v>0</v>
      </c>
      <c r="K344" s="201"/>
      <c r="L344" s="38"/>
      <c r="M344" s="202" t="s">
        <v>1</v>
      </c>
      <c r="N344" s="203" t="s">
        <v>41</v>
      </c>
      <c r="O344" s="81"/>
      <c r="P344" s="204">
        <f>O344*H344</f>
        <v>0</v>
      </c>
      <c r="Q344" s="204">
        <v>0</v>
      </c>
      <c r="R344" s="204">
        <f>Q344*H344</f>
        <v>0</v>
      </c>
      <c r="S344" s="204">
        <v>0</v>
      </c>
      <c r="T344" s="205">
        <f>S344*H344</f>
        <v>0</v>
      </c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R344" s="206" t="s">
        <v>500</v>
      </c>
      <c r="AT344" s="206" t="s">
        <v>153</v>
      </c>
      <c r="AU344" s="206" t="s">
        <v>129</v>
      </c>
      <c r="AY344" s="18" t="s">
        <v>151</v>
      </c>
      <c r="BE344" s="207">
        <f>IF(N344="základná",J344,0)</f>
        <v>0</v>
      </c>
      <c r="BF344" s="207">
        <f>IF(N344="znížená",J344,0)</f>
        <v>0</v>
      </c>
      <c r="BG344" s="207">
        <f>IF(N344="zákl. prenesená",J344,0)</f>
        <v>0</v>
      </c>
      <c r="BH344" s="207">
        <f>IF(N344="zníž. prenesená",J344,0)</f>
        <v>0</v>
      </c>
      <c r="BI344" s="207">
        <f>IF(N344="nulová",J344,0)</f>
        <v>0</v>
      </c>
      <c r="BJ344" s="18" t="s">
        <v>129</v>
      </c>
      <c r="BK344" s="208">
        <f>ROUND(I344*H344,3)</f>
        <v>0</v>
      </c>
      <c r="BL344" s="18" t="s">
        <v>500</v>
      </c>
      <c r="BM344" s="206" t="s">
        <v>536</v>
      </c>
    </row>
    <row r="345" s="13" customFormat="1">
      <c r="A345" s="13"/>
      <c r="B345" s="209"/>
      <c r="C345" s="13"/>
      <c r="D345" s="210" t="s">
        <v>159</v>
      </c>
      <c r="E345" s="211" t="s">
        <v>1</v>
      </c>
      <c r="F345" s="212" t="s">
        <v>537</v>
      </c>
      <c r="G345" s="13"/>
      <c r="H345" s="213">
        <v>959.91999999999996</v>
      </c>
      <c r="I345" s="214"/>
      <c r="J345" s="13"/>
      <c r="K345" s="13"/>
      <c r="L345" s="209"/>
      <c r="M345" s="215"/>
      <c r="N345" s="216"/>
      <c r="O345" s="216"/>
      <c r="P345" s="216"/>
      <c r="Q345" s="216"/>
      <c r="R345" s="216"/>
      <c r="S345" s="216"/>
      <c r="T345" s="217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11" t="s">
        <v>159</v>
      </c>
      <c r="AU345" s="211" t="s">
        <v>129</v>
      </c>
      <c r="AV345" s="13" t="s">
        <v>129</v>
      </c>
      <c r="AW345" s="13" t="s">
        <v>30</v>
      </c>
      <c r="AX345" s="13" t="s">
        <v>75</v>
      </c>
      <c r="AY345" s="211" t="s">
        <v>151</v>
      </c>
    </row>
    <row r="346" s="14" customFormat="1">
      <c r="A346" s="14"/>
      <c r="B346" s="218"/>
      <c r="C346" s="14"/>
      <c r="D346" s="210" t="s">
        <v>159</v>
      </c>
      <c r="E346" s="219" t="s">
        <v>1</v>
      </c>
      <c r="F346" s="220" t="s">
        <v>161</v>
      </c>
      <c r="G346" s="14"/>
      <c r="H346" s="221">
        <v>959.91999999999996</v>
      </c>
      <c r="I346" s="222"/>
      <c r="J346" s="14"/>
      <c r="K346" s="14"/>
      <c r="L346" s="218"/>
      <c r="M346" s="223"/>
      <c r="N346" s="224"/>
      <c r="O346" s="224"/>
      <c r="P346" s="224"/>
      <c r="Q346" s="224"/>
      <c r="R346" s="224"/>
      <c r="S346" s="224"/>
      <c r="T346" s="225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19" t="s">
        <v>159</v>
      </c>
      <c r="AU346" s="219" t="s">
        <v>129</v>
      </c>
      <c r="AV346" s="14" t="s">
        <v>157</v>
      </c>
      <c r="AW346" s="14" t="s">
        <v>30</v>
      </c>
      <c r="AX346" s="14" t="s">
        <v>83</v>
      </c>
      <c r="AY346" s="219" t="s">
        <v>151</v>
      </c>
    </row>
    <row r="347" s="2" customFormat="1" ht="16.5" customHeight="1">
      <c r="A347" s="37"/>
      <c r="B347" s="159"/>
      <c r="C347" s="226" t="s">
        <v>538</v>
      </c>
      <c r="D347" s="226" t="s">
        <v>207</v>
      </c>
      <c r="E347" s="227" t="s">
        <v>539</v>
      </c>
      <c r="F347" s="228" t="s">
        <v>540</v>
      </c>
      <c r="G347" s="229" t="s">
        <v>210</v>
      </c>
      <c r="H347" s="230">
        <v>959.91999999999996</v>
      </c>
      <c r="I347" s="230"/>
      <c r="J347" s="231">
        <f>ROUND(I347*H347,3)</f>
        <v>0</v>
      </c>
      <c r="K347" s="232"/>
      <c r="L347" s="233"/>
      <c r="M347" s="234" t="s">
        <v>1</v>
      </c>
      <c r="N347" s="235" t="s">
        <v>41</v>
      </c>
      <c r="O347" s="81"/>
      <c r="P347" s="204">
        <f>O347*H347</f>
        <v>0</v>
      </c>
      <c r="Q347" s="204">
        <v>0</v>
      </c>
      <c r="R347" s="204">
        <f>Q347*H347</f>
        <v>0</v>
      </c>
      <c r="S347" s="204">
        <v>0</v>
      </c>
      <c r="T347" s="205">
        <f>S347*H347</f>
        <v>0</v>
      </c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R347" s="206" t="s">
        <v>541</v>
      </c>
      <c r="AT347" s="206" t="s">
        <v>207</v>
      </c>
      <c r="AU347" s="206" t="s">
        <v>129</v>
      </c>
      <c r="AY347" s="18" t="s">
        <v>151</v>
      </c>
      <c r="BE347" s="207">
        <f>IF(N347="základná",J347,0)</f>
        <v>0</v>
      </c>
      <c r="BF347" s="207">
        <f>IF(N347="znížená",J347,0)</f>
        <v>0</v>
      </c>
      <c r="BG347" s="207">
        <f>IF(N347="zákl. prenesená",J347,0)</f>
        <v>0</v>
      </c>
      <c r="BH347" s="207">
        <f>IF(N347="zníž. prenesená",J347,0)</f>
        <v>0</v>
      </c>
      <c r="BI347" s="207">
        <f>IF(N347="nulová",J347,0)</f>
        <v>0</v>
      </c>
      <c r="BJ347" s="18" t="s">
        <v>129</v>
      </c>
      <c r="BK347" s="208">
        <f>ROUND(I347*H347,3)</f>
        <v>0</v>
      </c>
      <c r="BL347" s="18" t="s">
        <v>500</v>
      </c>
      <c r="BM347" s="206" t="s">
        <v>542</v>
      </c>
    </row>
    <row r="348" s="2" customFormat="1" ht="16.5" customHeight="1">
      <c r="A348" s="37"/>
      <c r="B348" s="159"/>
      <c r="C348" s="195" t="s">
        <v>543</v>
      </c>
      <c r="D348" s="195" t="s">
        <v>153</v>
      </c>
      <c r="E348" s="196" t="s">
        <v>544</v>
      </c>
      <c r="F348" s="197" t="s">
        <v>545</v>
      </c>
      <c r="G348" s="198" t="s">
        <v>512</v>
      </c>
      <c r="H348" s="199"/>
      <c r="I348" s="199"/>
      <c r="J348" s="200">
        <f>ROUND(I348*H348,3)</f>
        <v>0</v>
      </c>
      <c r="K348" s="201"/>
      <c r="L348" s="38"/>
      <c r="M348" s="202" t="s">
        <v>1</v>
      </c>
      <c r="N348" s="203" t="s">
        <v>41</v>
      </c>
      <c r="O348" s="81"/>
      <c r="P348" s="204">
        <f>O348*H348</f>
        <v>0</v>
      </c>
      <c r="Q348" s="204">
        <v>0</v>
      </c>
      <c r="R348" s="204">
        <f>Q348*H348</f>
        <v>0</v>
      </c>
      <c r="S348" s="204">
        <v>0</v>
      </c>
      <c r="T348" s="205">
        <f>S348*H348</f>
        <v>0</v>
      </c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R348" s="206" t="s">
        <v>500</v>
      </c>
      <c r="AT348" s="206" t="s">
        <v>153</v>
      </c>
      <c r="AU348" s="206" t="s">
        <v>129</v>
      </c>
      <c r="AY348" s="18" t="s">
        <v>151</v>
      </c>
      <c r="BE348" s="207">
        <f>IF(N348="základná",J348,0)</f>
        <v>0</v>
      </c>
      <c r="BF348" s="207">
        <f>IF(N348="znížená",J348,0)</f>
        <v>0</v>
      </c>
      <c r="BG348" s="207">
        <f>IF(N348="zákl. prenesená",J348,0)</f>
        <v>0</v>
      </c>
      <c r="BH348" s="207">
        <f>IF(N348="zníž. prenesená",J348,0)</f>
        <v>0</v>
      </c>
      <c r="BI348" s="207">
        <f>IF(N348="nulová",J348,0)</f>
        <v>0</v>
      </c>
      <c r="BJ348" s="18" t="s">
        <v>129</v>
      </c>
      <c r="BK348" s="208">
        <f>ROUND(I348*H348,3)</f>
        <v>0</v>
      </c>
      <c r="BL348" s="18" t="s">
        <v>500</v>
      </c>
      <c r="BM348" s="206" t="s">
        <v>546</v>
      </c>
    </row>
    <row r="349" s="2" customFormat="1" ht="16.5" customHeight="1">
      <c r="A349" s="37"/>
      <c r="B349" s="159"/>
      <c r="C349" s="195" t="s">
        <v>547</v>
      </c>
      <c r="D349" s="195" t="s">
        <v>153</v>
      </c>
      <c r="E349" s="196" t="s">
        <v>548</v>
      </c>
      <c r="F349" s="197" t="s">
        <v>549</v>
      </c>
      <c r="G349" s="198" t="s">
        <v>512</v>
      </c>
      <c r="H349" s="199"/>
      <c r="I349" s="199"/>
      <c r="J349" s="200">
        <f>ROUND(I349*H349,3)</f>
        <v>0</v>
      </c>
      <c r="K349" s="201"/>
      <c r="L349" s="38"/>
      <c r="M349" s="202" t="s">
        <v>1</v>
      </c>
      <c r="N349" s="203" t="s">
        <v>41</v>
      </c>
      <c r="O349" s="81"/>
      <c r="P349" s="204">
        <f>O349*H349</f>
        <v>0</v>
      </c>
      <c r="Q349" s="204">
        <v>0</v>
      </c>
      <c r="R349" s="204">
        <f>Q349*H349</f>
        <v>0</v>
      </c>
      <c r="S349" s="204">
        <v>0</v>
      </c>
      <c r="T349" s="205">
        <f>S349*H349</f>
        <v>0</v>
      </c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R349" s="206" t="s">
        <v>500</v>
      </c>
      <c r="AT349" s="206" t="s">
        <v>153</v>
      </c>
      <c r="AU349" s="206" t="s">
        <v>129</v>
      </c>
      <c r="AY349" s="18" t="s">
        <v>151</v>
      </c>
      <c r="BE349" s="207">
        <f>IF(N349="základná",J349,0)</f>
        <v>0</v>
      </c>
      <c r="BF349" s="207">
        <f>IF(N349="znížená",J349,0)</f>
        <v>0</v>
      </c>
      <c r="BG349" s="207">
        <f>IF(N349="zákl. prenesená",J349,0)</f>
        <v>0</v>
      </c>
      <c r="BH349" s="207">
        <f>IF(N349="zníž. prenesená",J349,0)</f>
        <v>0</v>
      </c>
      <c r="BI349" s="207">
        <f>IF(N349="nulová",J349,0)</f>
        <v>0</v>
      </c>
      <c r="BJ349" s="18" t="s">
        <v>129</v>
      </c>
      <c r="BK349" s="208">
        <f>ROUND(I349*H349,3)</f>
        <v>0</v>
      </c>
      <c r="BL349" s="18" t="s">
        <v>500</v>
      </c>
      <c r="BM349" s="206" t="s">
        <v>550</v>
      </c>
    </row>
    <row r="350" s="2" customFormat="1" ht="16.5" customHeight="1">
      <c r="A350" s="37"/>
      <c r="B350" s="159"/>
      <c r="C350" s="195" t="s">
        <v>551</v>
      </c>
      <c r="D350" s="195" t="s">
        <v>153</v>
      </c>
      <c r="E350" s="196" t="s">
        <v>552</v>
      </c>
      <c r="F350" s="197" t="s">
        <v>553</v>
      </c>
      <c r="G350" s="198" t="s">
        <v>512</v>
      </c>
      <c r="H350" s="199"/>
      <c r="I350" s="199"/>
      <c r="J350" s="200">
        <f>ROUND(I350*H350,3)</f>
        <v>0</v>
      </c>
      <c r="K350" s="201"/>
      <c r="L350" s="38"/>
      <c r="M350" s="202" t="s">
        <v>1</v>
      </c>
      <c r="N350" s="203" t="s">
        <v>41</v>
      </c>
      <c r="O350" s="81"/>
      <c r="P350" s="204">
        <f>O350*H350</f>
        <v>0</v>
      </c>
      <c r="Q350" s="204">
        <v>0</v>
      </c>
      <c r="R350" s="204">
        <f>Q350*H350</f>
        <v>0</v>
      </c>
      <c r="S350" s="204">
        <v>0</v>
      </c>
      <c r="T350" s="205">
        <f>S350*H350</f>
        <v>0</v>
      </c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R350" s="206" t="s">
        <v>500</v>
      </c>
      <c r="AT350" s="206" t="s">
        <v>153</v>
      </c>
      <c r="AU350" s="206" t="s">
        <v>129</v>
      </c>
      <c r="AY350" s="18" t="s">
        <v>151</v>
      </c>
      <c r="BE350" s="207">
        <f>IF(N350="základná",J350,0)</f>
        <v>0</v>
      </c>
      <c r="BF350" s="207">
        <f>IF(N350="znížená",J350,0)</f>
        <v>0</v>
      </c>
      <c r="BG350" s="207">
        <f>IF(N350="zákl. prenesená",J350,0)</f>
        <v>0</v>
      </c>
      <c r="BH350" s="207">
        <f>IF(N350="zníž. prenesená",J350,0)</f>
        <v>0</v>
      </c>
      <c r="BI350" s="207">
        <f>IF(N350="nulová",J350,0)</f>
        <v>0</v>
      </c>
      <c r="BJ350" s="18" t="s">
        <v>129</v>
      </c>
      <c r="BK350" s="208">
        <f>ROUND(I350*H350,3)</f>
        <v>0</v>
      </c>
      <c r="BL350" s="18" t="s">
        <v>500</v>
      </c>
      <c r="BM350" s="206" t="s">
        <v>554</v>
      </c>
    </row>
    <row r="351" s="2" customFormat="1" ht="16.5" customHeight="1">
      <c r="A351" s="37"/>
      <c r="B351" s="159"/>
      <c r="C351" s="195" t="s">
        <v>555</v>
      </c>
      <c r="D351" s="195" t="s">
        <v>153</v>
      </c>
      <c r="E351" s="196" t="s">
        <v>556</v>
      </c>
      <c r="F351" s="197" t="s">
        <v>557</v>
      </c>
      <c r="G351" s="198" t="s">
        <v>512</v>
      </c>
      <c r="H351" s="199"/>
      <c r="I351" s="199"/>
      <c r="J351" s="200">
        <f>ROUND(I351*H351,3)</f>
        <v>0</v>
      </c>
      <c r="K351" s="201"/>
      <c r="L351" s="38"/>
      <c r="M351" s="244" t="s">
        <v>1</v>
      </c>
      <c r="N351" s="245" t="s">
        <v>41</v>
      </c>
      <c r="O351" s="246"/>
      <c r="P351" s="247">
        <f>O351*H351</f>
        <v>0</v>
      </c>
      <c r="Q351" s="247">
        <v>0</v>
      </c>
      <c r="R351" s="247">
        <f>Q351*H351</f>
        <v>0</v>
      </c>
      <c r="S351" s="247">
        <v>0</v>
      </c>
      <c r="T351" s="248">
        <f>S351*H351</f>
        <v>0</v>
      </c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R351" s="206" t="s">
        <v>500</v>
      </c>
      <c r="AT351" s="206" t="s">
        <v>153</v>
      </c>
      <c r="AU351" s="206" t="s">
        <v>129</v>
      </c>
      <c r="AY351" s="18" t="s">
        <v>151</v>
      </c>
      <c r="BE351" s="207">
        <f>IF(N351="základná",J351,0)</f>
        <v>0</v>
      </c>
      <c r="BF351" s="207">
        <f>IF(N351="znížená",J351,0)</f>
        <v>0</v>
      </c>
      <c r="BG351" s="207">
        <f>IF(N351="zákl. prenesená",J351,0)</f>
        <v>0</v>
      </c>
      <c r="BH351" s="207">
        <f>IF(N351="zníž. prenesená",J351,0)</f>
        <v>0</v>
      </c>
      <c r="BI351" s="207">
        <f>IF(N351="nulová",J351,0)</f>
        <v>0</v>
      </c>
      <c r="BJ351" s="18" t="s">
        <v>129</v>
      </c>
      <c r="BK351" s="208">
        <f>ROUND(I351*H351,3)</f>
        <v>0</v>
      </c>
      <c r="BL351" s="18" t="s">
        <v>500</v>
      </c>
      <c r="BM351" s="206" t="s">
        <v>558</v>
      </c>
    </row>
    <row r="352" s="2" customFormat="1" ht="6.96" customHeight="1">
      <c r="A352" s="37"/>
      <c r="B352" s="64"/>
      <c r="C352" s="65"/>
      <c r="D352" s="65"/>
      <c r="E352" s="65"/>
      <c r="F352" s="65"/>
      <c r="G352" s="65"/>
      <c r="H352" s="65"/>
      <c r="I352" s="65"/>
      <c r="J352" s="65"/>
      <c r="K352" s="65"/>
      <c r="L352" s="38"/>
      <c r="M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</row>
  </sheetData>
  <autoFilter ref="C141:K351"/>
  <mergeCells count="14">
    <mergeCell ref="E7:H7"/>
    <mergeCell ref="E9:H9"/>
    <mergeCell ref="E18:H18"/>
    <mergeCell ref="E27:H27"/>
    <mergeCell ref="E85:H85"/>
    <mergeCell ref="E87:H87"/>
    <mergeCell ref="D116:F116"/>
    <mergeCell ref="D117:F117"/>
    <mergeCell ref="D118:F118"/>
    <mergeCell ref="D119:F119"/>
    <mergeCell ref="D120:F120"/>
    <mergeCell ref="E132:H132"/>
    <mergeCell ref="E134:H13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="1" customFormat="1" ht="24.96" customHeight="1">
      <c r="B4" s="21"/>
      <c r="D4" s="22" t="s">
        <v>97</v>
      </c>
      <c r="L4" s="21"/>
      <c r="M4" s="124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14</v>
      </c>
      <c r="L6" s="21"/>
    </row>
    <row r="7" s="1" customFormat="1" ht="26.25" customHeight="1">
      <c r="B7" s="21"/>
      <c r="E7" s="125" t="str">
        <f>'Rekapitulácia stavby'!K6</f>
        <v xml:space="preserve">REKONŠTRUKCIA  EXIST  STRECHY  OBJEKTU  KREMATÓRIA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98</v>
      </c>
      <c r="E8" s="37"/>
      <c r="F8" s="37"/>
      <c r="G8" s="37"/>
      <c r="H8" s="37"/>
      <c r="I8" s="37"/>
      <c r="J8" s="37"/>
      <c r="K8" s="37"/>
      <c r="L8" s="5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30" customHeight="1">
      <c r="A9" s="37"/>
      <c r="B9" s="38"/>
      <c r="C9" s="37"/>
      <c r="D9" s="37"/>
      <c r="E9" s="71" t="s">
        <v>559</v>
      </c>
      <c r="F9" s="37"/>
      <c r="G9" s="37"/>
      <c r="H9" s="37"/>
      <c r="I9" s="37"/>
      <c r="J9" s="37"/>
      <c r="K9" s="37"/>
      <c r="L9" s="5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16</v>
      </c>
      <c r="E11" s="37"/>
      <c r="F11" s="26" t="s">
        <v>1</v>
      </c>
      <c r="G11" s="37"/>
      <c r="H11" s="37"/>
      <c r="I11" s="31" t="s">
        <v>17</v>
      </c>
      <c r="J11" s="26" t="s">
        <v>1</v>
      </c>
      <c r="K11" s="37"/>
      <c r="L11" s="5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18</v>
      </c>
      <c r="E12" s="37"/>
      <c r="F12" s="26" t="s">
        <v>19</v>
      </c>
      <c r="G12" s="37"/>
      <c r="H12" s="37"/>
      <c r="I12" s="31" t="s">
        <v>20</v>
      </c>
      <c r="J12" s="73" t="str">
        <f>'Rekapitulácia stavby'!AN8</f>
        <v>8.7.2022</v>
      </c>
      <c r="K12" s="37"/>
      <c r="L12" s="5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22</v>
      </c>
      <c r="E14" s="37"/>
      <c r="F14" s="37"/>
      <c r="G14" s="37"/>
      <c r="H14" s="37"/>
      <c r="I14" s="31" t="s">
        <v>23</v>
      </c>
      <c r="J14" s="26" t="s">
        <v>1</v>
      </c>
      <c r="K14" s="37"/>
      <c r="L14" s="5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560</v>
      </c>
      <c r="F15" s="37"/>
      <c r="G15" s="37"/>
      <c r="H15" s="37"/>
      <c r="I15" s="31" t="s">
        <v>25</v>
      </c>
      <c r="J15" s="26" t="s">
        <v>1</v>
      </c>
      <c r="K15" s="37"/>
      <c r="L15" s="5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26</v>
      </c>
      <c r="E17" s="37"/>
      <c r="F17" s="37"/>
      <c r="G17" s="37"/>
      <c r="H17" s="37"/>
      <c r="I17" s="31" t="s">
        <v>23</v>
      </c>
      <c r="J17" s="32" t="str">
        <f>'Rekapitulácia stavby'!AN13</f>
        <v>Vyplň údaj</v>
      </c>
      <c r="K17" s="37"/>
      <c r="L17" s="5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25</v>
      </c>
      <c r="J18" s="32" t="str">
        <f>'Rekapitulácia stavby'!AN14</f>
        <v>Vyplň údaj</v>
      </c>
      <c r="K18" s="37"/>
      <c r="L18" s="5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28</v>
      </c>
      <c r="E20" s="37"/>
      <c r="F20" s="37"/>
      <c r="G20" s="37"/>
      <c r="H20" s="37"/>
      <c r="I20" s="31" t="s">
        <v>23</v>
      </c>
      <c r="J20" s="26" t="s">
        <v>1</v>
      </c>
      <c r="K20" s="37"/>
      <c r="L20" s="5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561</v>
      </c>
      <c r="F21" s="37"/>
      <c r="G21" s="37"/>
      <c r="H21" s="37"/>
      <c r="I21" s="31" t="s">
        <v>25</v>
      </c>
      <c r="J21" s="26" t="s">
        <v>1</v>
      </c>
      <c r="K21" s="37"/>
      <c r="L21" s="5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32</v>
      </c>
      <c r="E23" s="37"/>
      <c r="F23" s="37"/>
      <c r="G23" s="37"/>
      <c r="H23" s="37"/>
      <c r="I23" s="31" t="s">
        <v>23</v>
      </c>
      <c r="J23" s="26" t="s">
        <v>1</v>
      </c>
      <c r="K23" s="37"/>
      <c r="L23" s="5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33</v>
      </c>
      <c r="F24" s="37"/>
      <c r="G24" s="37"/>
      <c r="H24" s="37"/>
      <c r="I24" s="31" t="s">
        <v>25</v>
      </c>
      <c r="J24" s="26" t="s">
        <v>1</v>
      </c>
      <c r="K24" s="37"/>
      <c r="L24" s="5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34</v>
      </c>
      <c r="E26" s="37"/>
      <c r="F26" s="37"/>
      <c r="G26" s="37"/>
      <c r="H26" s="37"/>
      <c r="I26" s="37"/>
      <c r="J26" s="37"/>
      <c r="K26" s="37"/>
      <c r="L26" s="5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6"/>
      <c r="B27" s="127"/>
      <c r="C27" s="126"/>
      <c r="D27" s="126"/>
      <c r="E27" s="35" t="s">
        <v>1</v>
      </c>
      <c r="F27" s="35"/>
      <c r="G27" s="35"/>
      <c r="H27" s="35"/>
      <c r="I27" s="126"/>
      <c r="J27" s="126"/>
      <c r="K27" s="126"/>
      <c r="L27" s="128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94"/>
      <c r="E29" s="94"/>
      <c r="F29" s="94"/>
      <c r="G29" s="94"/>
      <c r="H29" s="94"/>
      <c r="I29" s="94"/>
      <c r="J29" s="94"/>
      <c r="K29" s="94"/>
      <c r="L29" s="5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38"/>
      <c r="C30" s="37"/>
      <c r="D30" s="26" t="s">
        <v>103</v>
      </c>
      <c r="E30" s="37"/>
      <c r="F30" s="37"/>
      <c r="G30" s="37"/>
      <c r="H30" s="37"/>
      <c r="I30" s="37"/>
      <c r="J30" s="129">
        <f>J96</f>
        <v>0</v>
      </c>
      <c r="K30" s="37"/>
      <c r="L30" s="5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38"/>
      <c r="C31" s="37"/>
      <c r="D31" s="130" t="s">
        <v>104</v>
      </c>
      <c r="E31" s="37"/>
      <c r="F31" s="37"/>
      <c r="G31" s="37"/>
      <c r="H31" s="37"/>
      <c r="I31" s="37"/>
      <c r="J31" s="129">
        <f>J104</f>
        <v>0</v>
      </c>
      <c r="K31" s="37"/>
      <c r="L31" s="5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1" t="s">
        <v>35</v>
      </c>
      <c r="E32" s="37"/>
      <c r="F32" s="37"/>
      <c r="G32" s="37"/>
      <c r="H32" s="37"/>
      <c r="I32" s="37"/>
      <c r="J32" s="100">
        <f>ROUND(J30 + J31, 2)</f>
        <v>0</v>
      </c>
      <c r="K32" s="37"/>
      <c r="L32" s="5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94"/>
      <c r="E33" s="94"/>
      <c r="F33" s="94"/>
      <c r="G33" s="94"/>
      <c r="H33" s="94"/>
      <c r="I33" s="94"/>
      <c r="J33" s="94"/>
      <c r="K33" s="94"/>
      <c r="L33" s="5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37</v>
      </c>
      <c r="G34" s="37"/>
      <c r="H34" s="37"/>
      <c r="I34" s="42" t="s">
        <v>36</v>
      </c>
      <c r="J34" s="42" t="s">
        <v>38</v>
      </c>
      <c r="K34" s="37"/>
      <c r="L34" s="5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2" t="s">
        <v>39</v>
      </c>
      <c r="E35" s="44" t="s">
        <v>40</v>
      </c>
      <c r="F35" s="133">
        <f>ROUND((SUM(BE104:BE111) + SUM(BE131:BE169)),  2)</f>
        <v>0</v>
      </c>
      <c r="G35" s="134"/>
      <c r="H35" s="134"/>
      <c r="I35" s="135">
        <v>0.20000000000000001</v>
      </c>
      <c r="J35" s="133">
        <f>ROUND(((SUM(BE104:BE111) + SUM(BE131:BE169))*I35),  2)</f>
        <v>0</v>
      </c>
      <c r="K35" s="37"/>
      <c r="L35" s="5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44" t="s">
        <v>41</v>
      </c>
      <c r="F36" s="133">
        <f>ROUND((SUM(BF104:BF111) + SUM(BF131:BF169)),  2)</f>
        <v>0</v>
      </c>
      <c r="G36" s="134"/>
      <c r="H36" s="134"/>
      <c r="I36" s="135">
        <v>0.20000000000000001</v>
      </c>
      <c r="J36" s="133">
        <f>ROUND(((SUM(BF104:BF111) + SUM(BF131:BF169))*I36),  2)</f>
        <v>0</v>
      </c>
      <c r="K36" s="37"/>
      <c r="L36" s="5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36">
        <f>ROUND((SUM(BG104:BG111) + SUM(BG131:BG169)),  2)</f>
        <v>0</v>
      </c>
      <c r="G37" s="37"/>
      <c r="H37" s="37"/>
      <c r="I37" s="137">
        <v>0.20000000000000001</v>
      </c>
      <c r="J37" s="136">
        <f>0</f>
        <v>0</v>
      </c>
      <c r="K37" s="37"/>
      <c r="L37" s="5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43</v>
      </c>
      <c r="F38" s="136">
        <f>ROUND((SUM(BH104:BH111) + SUM(BH131:BH169)),  2)</f>
        <v>0</v>
      </c>
      <c r="G38" s="37"/>
      <c r="H38" s="37"/>
      <c r="I38" s="137">
        <v>0.20000000000000001</v>
      </c>
      <c r="J38" s="136">
        <f>0</f>
        <v>0</v>
      </c>
      <c r="K38" s="37"/>
      <c r="L38" s="5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44" t="s">
        <v>44</v>
      </c>
      <c r="F39" s="133">
        <f>ROUND((SUM(BI104:BI111) + SUM(BI131:BI169)),  2)</f>
        <v>0</v>
      </c>
      <c r="G39" s="134"/>
      <c r="H39" s="134"/>
      <c r="I39" s="135">
        <v>0</v>
      </c>
      <c r="J39" s="133">
        <f>0</f>
        <v>0</v>
      </c>
      <c r="K39" s="37"/>
      <c r="L39" s="5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8"/>
      <c r="D41" s="139" t="s">
        <v>45</v>
      </c>
      <c r="E41" s="85"/>
      <c r="F41" s="85"/>
      <c r="G41" s="140" t="s">
        <v>46</v>
      </c>
      <c r="H41" s="141" t="s">
        <v>47</v>
      </c>
      <c r="I41" s="85"/>
      <c r="J41" s="142">
        <f>SUM(J32:J39)</f>
        <v>0</v>
      </c>
      <c r="K41" s="143"/>
      <c r="L41" s="59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9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9"/>
      <c r="D50" s="60" t="s">
        <v>48</v>
      </c>
      <c r="E50" s="61"/>
      <c r="F50" s="61"/>
      <c r="G50" s="60" t="s">
        <v>49</v>
      </c>
      <c r="H50" s="61"/>
      <c r="I50" s="61"/>
      <c r="J50" s="61"/>
      <c r="K50" s="61"/>
      <c r="L50" s="59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62" t="s">
        <v>50</v>
      </c>
      <c r="E61" s="40"/>
      <c r="F61" s="144" t="s">
        <v>51</v>
      </c>
      <c r="G61" s="62" t="s">
        <v>50</v>
      </c>
      <c r="H61" s="40"/>
      <c r="I61" s="40"/>
      <c r="J61" s="145" t="s">
        <v>51</v>
      </c>
      <c r="K61" s="40"/>
      <c r="L61" s="5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60" t="s">
        <v>52</v>
      </c>
      <c r="E65" s="63"/>
      <c r="F65" s="63"/>
      <c r="G65" s="60" t="s">
        <v>53</v>
      </c>
      <c r="H65" s="63"/>
      <c r="I65" s="63"/>
      <c r="J65" s="63"/>
      <c r="K65" s="63"/>
      <c r="L65" s="5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62" t="s">
        <v>50</v>
      </c>
      <c r="E76" s="40"/>
      <c r="F76" s="144" t="s">
        <v>51</v>
      </c>
      <c r="G76" s="62" t="s">
        <v>50</v>
      </c>
      <c r="H76" s="40"/>
      <c r="I76" s="40"/>
      <c r="J76" s="145" t="s">
        <v>51</v>
      </c>
      <c r="K76" s="40"/>
      <c r="L76" s="5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5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5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105</v>
      </c>
      <c r="D82" s="37"/>
      <c r="E82" s="37"/>
      <c r="F82" s="37"/>
      <c r="G82" s="37"/>
      <c r="H82" s="37"/>
      <c r="I82" s="37"/>
      <c r="J82" s="37"/>
      <c r="K82" s="37"/>
      <c r="L82" s="5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14</v>
      </c>
      <c r="D84" s="37"/>
      <c r="E84" s="37"/>
      <c r="F84" s="37"/>
      <c r="G84" s="37"/>
      <c r="H84" s="37"/>
      <c r="I84" s="37"/>
      <c r="J84" s="37"/>
      <c r="K84" s="37"/>
      <c r="L84" s="5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5" t="str">
        <f>E7</f>
        <v xml:space="preserve">REKONŠTRUKCIA  EXIST  STRECHY  OBJEKTU  KREMATÓRIA</v>
      </c>
      <c r="F85" s="31"/>
      <c r="G85" s="31"/>
      <c r="H85" s="31"/>
      <c r="I85" s="37"/>
      <c r="J85" s="37"/>
      <c r="K85" s="37"/>
      <c r="L85" s="5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98</v>
      </c>
      <c r="D86" s="37"/>
      <c r="E86" s="37"/>
      <c r="F86" s="37"/>
      <c r="G86" s="37"/>
      <c r="H86" s="37"/>
      <c r="I86" s="37"/>
      <c r="J86" s="37"/>
      <c r="K86" s="37"/>
      <c r="L86" s="5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30" customHeight="1">
      <c r="A87" s="37"/>
      <c r="B87" s="38"/>
      <c r="C87" s="37"/>
      <c r="D87" s="37"/>
      <c r="E87" s="71" t="str">
        <f>E9</f>
        <v xml:space="preserve">550/3 - Strechy zo železobetonových  stropných panelov dutinových, ozn, B</v>
      </c>
      <c r="F87" s="37"/>
      <c r="G87" s="37"/>
      <c r="H87" s="37"/>
      <c r="I87" s="37"/>
      <c r="J87" s="37"/>
      <c r="K87" s="37"/>
      <c r="L87" s="5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18</v>
      </c>
      <c r="D89" s="37"/>
      <c r="E89" s="37"/>
      <c r="F89" s="26" t="str">
        <f>F12</f>
        <v>Zelený Dvor 1 , KE</v>
      </c>
      <c r="G89" s="37"/>
      <c r="H89" s="37"/>
      <c r="I89" s="31" t="s">
        <v>20</v>
      </c>
      <c r="J89" s="73" t="str">
        <f>IF(J12="","",J12)</f>
        <v>8.7.2022</v>
      </c>
      <c r="K89" s="37"/>
      <c r="L89" s="5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22</v>
      </c>
      <c r="D91" s="37"/>
      <c r="E91" s="37"/>
      <c r="F91" s="26" t="str">
        <f>E15</f>
        <v>SMsZ v Košiciach</v>
      </c>
      <c r="G91" s="37"/>
      <c r="H91" s="37"/>
      <c r="I91" s="31" t="s">
        <v>28</v>
      </c>
      <c r="J91" s="35" t="str">
        <f>E21</f>
        <v xml:space="preserve">ARCHEM  s.r.o. Košice</v>
      </c>
      <c r="K91" s="37"/>
      <c r="L91" s="5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26</v>
      </c>
      <c r="D92" s="37"/>
      <c r="E92" s="37"/>
      <c r="F92" s="26" t="str">
        <f>IF(E18="","",E18)</f>
        <v>Vyplň údaj</v>
      </c>
      <c r="G92" s="37"/>
      <c r="H92" s="37"/>
      <c r="I92" s="31" t="s">
        <v>32</v>
      </c>
      <c r="J92" s="35" t="str">
        <f>E24</f>
        <v>Semancová M.</v>
      </c>
      <c r="K92" s="37"/>
      <c r="L92" s="5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46" t="s">
        <v>106</v>
      </c>
      <c r="D94" s="138"/>
      <c r="E94" s="138"/>
      <c r="F94" s="138"/>
      <c r="G94" s="138"/>
      <c r="H94" s="138"/>
      <c r="I94" s="138"/>
      <c r="J94" s="147" t="s">
        <v>107</v>
      </c>
      <c r="K94" s="138"/>
      <c r="L94" s="59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9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8" t="s">
        <v>108</v>
      </c>
      <c r="D96" s="37"/>
      <c r="E96" s="37"/>
      <c r="F96" s="37"/>
      <c r="G96" s="37"/>
      <c r="H96" s="37"/>
      <c r="I96" s="37"/>
      <c r="J96" s="100">
        <f>J131</f>
        <v>0</v>
      </c>
      <c r="K96" s="37"/>
      <c r="L96" s="59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109</v>
      </c>
    </row>
    <row r="97" s="9" customFormat="1" ht="24.96" customHeight="1">
      <c r="A97" s="9"/>
      <c r="B97" s="149"/>
      <c r="C97" s="9"/>
      <c r="D97" s="150" t="s">
        <v>110</v>
      </c>
      <c r="E97" s="151"/>
      <c r="F97" s="151"/>
      <c r="G97" s="151"/>
      <c r="H97" s="151"/>
      <c r="I97" s="151"/>
      <c r="J97" s="152">
        <f>J132</f>
        <v>0</v>
      </c>
      <c r="K97" s="9"/>
      <c r="L97" s="14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3"/>
      <c r="C98" s="10"/>
      <c r="D98" s="154" t="s">
        <v>115</v>
      </c>
      <c r="E98" s="155"/>
      <c r="F98" s="155"/>
      <c r="G98" s="155"/>
      <c r="H98" s="155"/>
      <c r="I98" s="155"/>
      <c r="J98" s="156">
        <f>J133</f>
        <v>0</v>
      </c>
      <c r="K98" s="10"/>
      <c r="L98" s="15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49"/>
      <c r="C99" s="9"/>
      <c r="D99" s="150" t="s">
        <v>117</v>
      </c>
      <c r="E99" s="151"/>
      <c r="F99" s="151"/>
      <c r="G99" s="151"/>
      <c r="H99" s="151"/>
      <c r="I99" s="151"/>
      <c r="J99" s="152">
        <f>J157</f>
        <v>0</v>
      </c>
      <c r="K99" s="9"/>
      <c r="L99" s="14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3"/>
      <c r="C100" s="10"/>
      <c r="D100" s="154" t="s">
        <v>118</v>
      </c>
      <c r="E100" s="155"/>
      <c r="F100" s="155"/>
      <c r="G100" s="155"/>
      <c r="H100" s="155"/>
      <c r="I100" s="155"/>
      <c r="J100" s="156">
        <f>J158</f>
        <v>0</v>
      </c>
      <c r="K100" s="10"/>
      <c r="L100" s="15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3"/>
      <c r="C101" s="10"/>
      <c r="D101" s="154" t="s">
        <v>119</v>
      </c>
      <c r="E101" s="155"/>
      <c r="F101" s="155"/>
      <c r="G101" s="155"/>
      <c r="H101" s="155"/>
      <c r="I101" s="155"/>
      <c r="J101" s="156">
        <f>J165</f>
        <v>0</v>
      </c>
      <c r="K101" s="10"/>
      <c r="L101" s="15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7"/>
      <c r="D102" s="37"/>
      <c r="E102" s="37"/>
      <c r="F102" s="37"/>
      <c r="G102" s="37"/>
      <c r="H102" s="37"/>
      <c r="I102" s="37"/>
      <c r="J102" s="37"/>
      <c r="K102" s="37"/>
      <c r="L102" s="59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38"/>
      <c r="C103" s="37"/>
      <c r="D103" s="37"/>
      <c r="E103" s="37"/>
      <c r="F103" s="37"/>
      <c r="G103" s="37"/>
      <c r="H103" s="37"/>
      <c r="I103" s="37"/>
      <c r="J103" s="37"/>
      <c r="K103" s="37"/>
      <c r="L103" s="59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29.28" customHeight="1">
      <c r="A104" s="37"/>
      <c r="B104" s="38"/>
      <c r="C104" s="148" t="s">
        <v>126</v>
      </c>
      <c r="D104" s="37"/>
      <c r="E104" s="37"/>
      <c r="F104" s="37"/>
      <c r="G104" s="37"/>
      <c r="H104" s="37"/>
      <c r="I104" s="37"/>
      <c r="J104" s="157">
        <f>ROUND(J105 + J106 + J107 + J108 + J109 + J110,2)</f>
        <v>0</v>
      </c>
      <c r="K104" s="37"/>
      <c r="L104" s="59"/>
      <c r="N104" s="158" t="s">
        <v>39</v>
      </c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18" customHeight="1">
      <c r="A105" s="37"/>
      <c r="B105" s="159"/>
      <c r="C105" s="160"/>
      <c r="D105" s="161" t="s">
        <v>127</v>
      </c>
      <c r="E105" s="162"/>
      <c r="F105" s="162"/>
      <c r="G105" s="160"/>
      <c r="H105" s="160"/>
      <c r="I105" s="160"/>
      <c r="J105" s="163">
        <v>0</v>
      </c>
      <c r="K105" s="160"/>
      <c r="L105" s="164"/>
      <c r="M105" s="165"/>
      <c r="N105" s="166" t="s">
        <v>41</v>
      </c>
      <c r="O105" s="165"/>
      <c r="P105" s="165"/>
      <c r="Q105" s="165"/>
      <c r="R105" s="165"/>
      <c r="S105" s="160"/>
      <c r="T105" s="160"/>
      <c r="U105" s="160"/>
      <c r="V105" s="160"/>
      <c r="W105" s="160"/>
      <c r="X105" s="160"/>
      <c r="Y105" s="160"/>
      <c r="Z105" s="160"/>
      <c r="AA105" s="160"/>
      <c r="AB105" s="160"/>
      <c r="AC105" s="160"/>
      <c r="AD105" s="160"/>
      <c r="AE105" s="160"/>
      <c r="AF105" s="165"/>
      <c r="AG105" s="165"/>
      <c r="AH105" s="165"/>
      <c r="AI105" s="165"/>
      <c r="AJ105" s="165"/>
      <c r="AK105" s="165"/>
      <c r="AL105" s="165"/>
      <c r="AM105" s="165"/>
      <c r="AN105" s="165"/>
      <c r="AO105" s="165"/>
      <c r="AP105" s="165"/>
      <c r="AQ105" s="165"/>
      <c r="AR105" s="165"/>
      <c r="AS105" s="165"/>
      <c r="AT105" s="165"/>
      <c r="AU105" s="165"/>
      <c r="AV105" s="165"/>
      <c r="AW105" s="165"/>
      <c r="AX105" s="165"/>
      <c r="AY105" s="167" t="s">
        <v>128</v>
      </c>
      <c r="AZ105" s="165"/>
      <c r="BA105" s="165"/>
      <c r="BB105" s="165"/>
      <c r="BC105" s="165"/>
      <c r="BD105" s="165"/>
      <c r="BE105" s="168">
        <f>IF(N105="základná",J105,0)</f>
        <v>0</v>
      </c>
      <c r="BF105" s="168">
        <f>IF(N105="znížená",J105,0)</f>
        <v>0</v>
      </c>
      <c r="BG105" s="168">
        <f>IF(N105="zákl. prenesená",J105,0)</f>
        <v>0</v>
      </c>
      <c r="BH105" s="168">
        <f>IF(N105="zníž. prenesená",J105,0)</f>
        <v>0</v>
      </c>
      <c r="BI105" s="168">
        <f>IF(N105="nulová",J105,0)</f>
        <v>0</v>
      </c>
      <c r="BJ105" s="167" t="s">
        <v>129</v>
      </c>
      <c r="BK105" s="165"/>
      <c r="BL105" s="165"/>
      <c r="BM105" s="165"/>
    </row>
    <row r="106" s="2" customFormat="1" ht="18" customHeight="1">
      <c r="A106" s="37"/>
      <c r="B106" s="159"/>
      <c r="C106" s="160"/>
      <c r="D106" s="161" t="s">
        <v>130</v>
      </c>
      <c r="E106" s="162"/>
      <c r="F106" s="162"/>
      <c r="G106" s="160"/>
      <c r="H106" s="160"/>
      <c r="I106" s="160"/>
      <c r="J106" s="163">
        <v>0</v>
      </c>
      <c r="K106" s="160"/>
      <c r="L106" s="164"/>
      <c r="M106" s="165"/>
      <c r="N106" s="166" t="s">
        <v>41</v>
      </c>
      <c r="O106" s="165"/>
      <c r="P106" s="165"/>
      <c r="Q106" s="165"/>
      <c r="R106" s="165"/>
      <c r="S106" s="160"/>
      <c r="T106" s="160"/>
      <c r="U106" s="160"/>
      <c r="V106" s="160"/>
      <c r="W106" s="160"/>
      <c r="X106" s="160"/>
      <c r="Y106" s="160"/>
      <c r="Z106" s="160"/>
      <c r="AA106" s="160"/>
      <c r="AB106" s="160"/>
      <c r="AC106" s="160"/>
      <c r="AD106" s="160"/>
      <c r="AE106" s="160"/>
      <c r="AF106" s="165"/>
      <c r="AG106" s="165"/>
      <c r="AH106" s="165"/>
      <c r="AI106" s="165"/>
      <c r="AJ106" s="165"/>
      <c r="AK106" s="165"/>
      <c r="AL106" s="165"/>
      <c r="AM106" s="165"/>
      <c r="AN106" s="165"/>
      <c r="AO106" s="165"/>
      <c r="AP106" s="165"/>
      <c r="AQ106" s="165"/>
      <c r="AR106" s="165"/>
      <c r="AS106" s="165"/>
      <c r="AT106" s="165"/>
      <c r="AU106" s="165"/>
      <c r="AV106" s="165"/>
      <c r="AW106" s="165"/>
      <c r="AX106" s="165"/>
      <c r="AY106" s="167" t="s">
        <v>128</v>
      </c>
      <c r="AZ106" s="165"/>
      <c r="BA106" s="165"/>
      <c r="BB106" s="165"/>
      <c r="BC106" s="165"/>
      <c r="BD106" s="165"/>
      <c r="BE106" s="168">
        <f>IF(N106="základná",J106,0)</f>
        <v>0</v>
      </c>
      <c r="BF106" s="168">
        <f>IF(N106="znížená",J106,0)</f>
        <v>0</v>
      </c>
      <c r="BG106" s="168">
        <f>IF(N106="zákl. prenesená",J106,0)</f>
        <v>0</v>
      </c>
      <c r="BH106" s="168">
        <f>IF(N106="zníž. prenesená",J106,0)</f>
        <v>0</v>
      </c>
      <c r="BI106" s="168">
        <f>IF(N106="nulová",J106,0)</f>
        <v>0</v>
      </c>
      <c r="BJ106" s="167" t="s">
        <v>129</v>
      </c>
      <c r="BK106" s="165"/>
      <c r="BL106" s="165"/>
      <c r="BM106" s="165"/>
    </row>
    <row r="107" s="2" customFormat="1" ht="18" customHeight="1">
      <c r="A107" s="37"/>
      <c r="B107" s="159"/>
      <c r="C107" s="160"/>
      <c r="D107" s="161" t="s">
        <v>131</v>
      </c>
      <c r="E107" s="162"/>
      <c r="F107" s="162"/>
      <c r="G107" s="160"/>
      <c r="H107" s="160"/>
      <c r="I107" s="160"/>
      <c r="J107" s="163">
        <v>0</v>
      </c>
      <c r="K107" s="160"/>
      <c r="L107" s="164"/>
      <c r="M107" s="165"/>
      <c r="N107" s="166" t="s">
        <v>41</v>
      </c>
      <c r="O107" s="165"/>
      <c r="P107" s="165"/>
      <c r="Q107" s="165"/>
      <c r="R107" s="165"/>
      <c r="S107" s="160"/>
      <c r="T107" s="160"/>
      <c r="U107" s="160"/>
      <c r="V107" s="160"/>
      <c r="W107" s="160"/>
      <c r="X107" s="160"/>
      <c r="Y107" s="160"/>
      <c r="Z107" s="160"/>
      <c r="AA107" s="160"/>
      <c r="AB107" s="160"/>
      <c r="AC107" s="160"/>
      <c r="AD107" s="160"/>
      <c r="AE107" s="160"/>
      <c r="AF107" s="165"/>
      <c r="AG107" s="165"/>
      <c r="AH107" s="165"/>
      <c r="AI107" s="165"/>
      <c r="AJ107" s="165"/>
      <c r="AK107" s="165"/>
      <c r="AL107" s="165"/>
      <c r="AM107" s="165"/>
      <c r="AN107" s="165"/>
      <c r="AO107" s="165"/>
      <c r="AP107" s="165"/>
      <c r="AQ107" s="165"/>
      <c r="AR107" s="165"/>
      <c r="AS107" s="165"/>
      <c r="AT107" s="165"/>
      <c r="AU107" s="165"/>
      <c r="AV107" s="165"/>
      <c r="AW107" s="165"/>
      <c r="AX107" s="165"/>
      <c r="AY107" s="167" t="s">
        <v>128</v>
      </c>
      <c r="AZ107" s="165"/>
      <c r="BA107" s="165"/>
      <c r="BB107" s="165"/>
      <c r="BC107" s="165"/>
      <c r="BD107" s="165"/>
      <c r="BE107" s="168">
        <f>IF(N107="základná",J107,0)</f>
        <v>0</v>
      </c>
      <c r="BF107" s="168">
        <f>IF(N107="znížená",J107,0)</f>
        <v>0</v>
      </c>
      <c r="BG107" s="168">
        <f>IF(N107="zákl. prenesená",J107,0)</f>
        <v>0</v>
      </c>
      <c r="BH107" s="168">
        <f>IF(N107="zníž. prenesená",J107,0)</f>
        <v>0</v>
      </c>
      <c r="BI107" s="168">
        <f>IF(N107="nulová",J107,0)</f>
        <v>0</v>
      </c>
      <c r="BJ107" s="167" t="s">
        <v>129</v>
      </c>
      <c r="BK107" s="165"/>
      <c r="BL107" s="165"/>
      <c r="BM107" s="165"/>
    </row>
    <row r="108" s="2" customFormat="1" ht="18" customHeight="1">
      <c r="A108" s="37"/>
      <c r="B108" s="159"/>
      <c r="C108" s="160"/>
      <c r="D108" s="161" t="s">
        <v>132</v>
      </c>
      <c r="E108" s="162"/>
      <c r="F108" s="162"/>
      <c r="G108" s="160"/>
      <c r="H108" s="160"/>
      <c r="I108" s="160"/>
      <c r="J108" s="163">
        <v>0</v>
      </c>
      <c r="K108" s="160"/>
      <c r="L108" s="164"/>
      <c r="M108" s="165"/>
      <c r="N108" s="166" t="s">
        <v>41</v>
      </c>
      <c r="O108" s="165"/>
      <c r="P108" s="165"/>
      <c r="Q108" s="165"/>
      <c r="R108" s="165"/>
      <c r="S108" s="160"/>
      <c r="T108" s="160"/>
      <c r="U108" s="160"/>
      <c r="V108" s="160"/>
      <c r="W108" s="160"/>
      <c r="X108" s="160"/>
      <c r="Y108" s="160"/>
      <c r="Z108" s="160"/>
      <c r="AA108" s="160"/>
      <c r="AB108" s="160"/>
      <c r="AC108" s="160"/>
      <c r="AD108" s="160"/>
      <c r="AE108" s="160"/>
      <c r="AF108" s="165"/>
      <c r="AG108" s="165"/>
      <c r="AH108" s="165"/>
      <c r="AI108" s="165"/>
      <c r="AJ108" s="165"/>
      <c r="AK108" s="165"/>
      <c r="AL108" s="165"/>
      <c r="AM108" s="165"/>
      <c r="AN108" s="165"/>
      <c r="AO108" s="165"/>
      <c r="AP108" s="165"/>
      <c r="AQ108" s="165"/>
      <c r="AR108" s="165"/>
      <c r="AS108" s="165"/>
      <c r="AT108" s="165"/>
      <c r="AU108" s="165"/>
      <c r="AV108" s="165"/>
      <c r="AW108" s="165"/>
      <c r="AX108" s="165"/>
      <c r="AY108" s="167" t="s">
        <v>128</v>
      </c>
      <c r="AZ108" s="165"/>
      <c r="BA108" s="165"/>
      <c r="BB108" s="165"/>
      <c r="BC108" s="165"/>
      <c r="BD108" s="165"/>
      <c r="BE108" s="168">
        <f>IF(N108="základná",J108,0)</f>
        <v>0</v>
      </c>
      <c r="BF108" s="168">
        <f>IF(N108="znížená",J108,0)</f>
        <v>0</v>
      </c>
      <c r="BG108" s="168">
        <f>IF(N108="zákl. prenesená",J108,0)</f>
        <v>0</v>
      </c>
      <c r="BH108" s="168">
        <f>IF(N108="zníž. prenesená",J108,0)</f>
        <v>0</v>
      </c>
      <c r="BI108" s="168">
        <f>IF(N108="nulová",J108,0)</f>
        <v>0</v>
      </c>
      <c r="BJ108" s="167" t="s">
        <v>129</v>
      </c>
      <c r="BK108" s="165"/>
      <c r="BL108" s="165"/>
      <c r="BM108" s="165"/>
    </row>
    <row r="109" s="2" customFormat="1" ht="18" customHeight="1">
      <c r="A109" s="37"/>
      <c r="B109" s="159"/>
      <c r="C109" s="160"/>
      <c r="D109" s="161" t="s">
        <v>133</v>
      </c>
      <c r="E109" s="162"/>
      <c r="F109" s="162"/>
      <c r="G109" s="160"/>
      <c r="H109" s="160"/>
      <c r="I109" s="160"/>
      <c r="J109" s="163">
        <v>0</v>
      </c>
      <c r="K109" s="160"/>
      <c r="L109" s="164"/>
      <c r="M109" s="165"/>
      <c r="N109" s="166" t="s">
        <v>41</v>
      </c>
      <c r="O109" s="165"/>
      <c r="P109" s="165"/>
      <c r="Q109" s="165"/>
      <c r="R109" s="165"/>
      <c r="S109" s="160"/>
      <c r="T109" s="160"/>
      <c r="U109" s="160"/>
      <c r="V109" s="160"/>
      <c r="W109" s="160"/>
      <c r="X109" s="160"/>
      <c r="Y109" s="160"/>
      <c r="Z109" s="160"/>
      <c r="AA109" s="160"/>
      <c r="AB109" s="160"/>
      <c r="AC109" s="160"/>
      <c r="AD109" s="160"/>
      <c r="AE109" s="160"/>
      <c r="AF109" s="165"/>
      <c r="AG109" s="165"/>
      <c r="AH109" s="165"/>
      <c r="AI109" s="165"/>
      <c r="AJ109" s="165"/>
      <c r="AK109" s="165"/>
      <c r="AL109" s="165"/>
      <c r="AM109" s="165"/>
      <c r="AN109" s="165"/>
      <c r="AO109" s="165"/>
      <c r="AP109" s="165"/>
      <c r="AQ109" s="165"/>
      <c r="AR109" s="165"/>
      <c r="AS109" s="165"/>
      <c r="AT109" s="165"/>
      <c r="AU109" s="165"/>
      <c r="AV109" s="165"/>
      <c r="AW109" s="165"/>
      <c r="AX109" s="165"/>
      <c r="AY109" s="167" t="s">
        <v>128</v>
      </c>
      <c r="AZ109" s="165"/>
      <c r="BA109" s="165"/>
      <c r="BB109" s="165"/>
      <c r="BC109" s="165"/>
      <c r="BD109" s="165"/>
      <c r="BE109" s="168">
        <f>IF(N109="základná",J109,0)</f>
        <v>0</v>
      </c>
      <c r="BF109" s="168">
        <f>IF(N109="znížená",J109,0)</f>
        <v>0</v>
      </c>
      <c r="BG109" s="168">
        <f>IF(N109="zákl. prenesená",J109,0)</f>
        <v>0</v>
      </c>
      <c r="BH109" s="168">
        <f>IF(N109="zníž. prenesená",J109,0)</f>
        <v>0</v>
      </c>
      <c r="BI109" s="168">
        <f>IF(N109="nulová",J109,0)</f>
        <v>0</v>
      </c>
      <c r="BJ109" s="167" t="s">
        <v>129</v>
      </c>
      <c r="BK109" s="165"/>
      <c r="BL109" s="165"/>
      <c r="BM109" s="165"/>
    </row>
    <row r="110" s="2" customFormat="1" ht="18" customHeight="1">
      <c r="A110" s="37"/>
      <c r="B110" s="159"/>
      <c r="C110" s="160"/>
      <c r="D110" s="162" t="s">
        <v>134</v>
      </c>
      <c r="E110" s="160"/>
      <c r="F110" s="160"/>
      <c r="G110" s="160"/>
      <c r="H110" s="160"/>
      <c r="I110" s="160"/>
      <c r="J110" s="163">
        <f>ROUND(J30*T110,2)</f>
        <v>0</v>
      </c>
      <c r="K110" s="160"/>
      <c r="L110" s="164"/>
      <c r="M110" s="165"/>
      <c r="N110" s="166" t="s">
        <v>41</v>
      </c>
      <c r="O110" s="165"/>
      <c r="P110" s="165"/>
      <c r="Q110" s="165"/>
      <c r="R110" s="165"/>
      <c r="S110" s="160"/>
      <c r="T110" s="160"/>
      <c r="U110" s="160"/>
      <c r="V110" s="160"/>
      <c r="W110" s="160"/>
      <c r="X110" s="160"/>
      <c r="Y110" s="160"/>
      <c r="Z110" s="160"/>
      <c r="AA110" s="160"/>
      <c r="AB110" s="160"/>
      <c r="AC110" s="160"/>
      <c r="AD110" s="160"/>
      <c r="AE110" s="160"/>
      <c r="AF110" s="165"/>
      <c r="AG110" s="165"/>
      <c r="AH110" s="165"/>
      <c r="AI110" s="165"/>
      <c r="AJ110" s="165"/>
      <c r="AK110" s="165"/>
      <c r="AL110" s="165"/>
      <c r="AM110" s="165"/>
      <c r="AN110" s="165"/>
      <c r="AO110" s="165"/>
      <c r="AP110" s="165"/>
      <c r="AQ110" s="165"/>
      <c r="AR110" s="165"/>
      <c r="AS110" s="165"/>
      <c r="AT110" s="165"/>
      <c r="AU110" s="165"/>
      <c r="AV110" s="165"/>
      <c r="AW110" s="165"/>
      <c r="AX110" s="165"/>
      <c r="AY110" s="167" t="s">
        <v>135</v>
      </c>
      <c r="AZ110" s="165"/>
      <c r="BA110" s="165"/>
      <c r="BB110" s="165"/>
      <c r="BC110" s="165"/>
      <c r="BD110" s="165"/>
      <c r="BE110" s="168">
        <f>IF(N110="základná",J110,0)</f>
        <v>0</v>
      </c>
      <c r="BF110" s="168">
        <f>IF(N110="znížená",J110,0)</f>
        <v>0</v>
      </c>
      <c r="BG110" s="168">
        <f>IF(N110="zákl. prenesená",J110,0)</f>
        <v>0</v>
      </c>
      <c r="BH110" s="168">
        <f>IF(N110="zníž. prenesená",J110,0)</f>
        <v>0</v>
      </c>
      <c r="BI110" s="168">
        <f>IF(N110="nulová",J110,0)</f>
        <v>0</v>
      </c>
      <c r="BJ110" s="167" t="s">
        <v>129</v>
      </c>
      <c r="BK110" s="165"/>
      <c r="BL110" s="165"/>
      <c r="BM110" s="165"/>
    </row>
    <row r="111" s="2" customFormat="1">
      <c r="A111" s="37"/>
      <c r="B111" s="38"/>
      <c r="C111" s="37"/>
      <c r="D111" s="37"/>
      <c r="E111" s="37"/>
      <c r="F111" s="37"/>
      <c r="G111" s="37"/>
      <c r="H111" s="37"/>
      <c r="I111" s="37"/>
      <c r="J111" s="37"/>
      <c r="K111" s="37"/>
      <c r="L111" s="59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9.28" customHeight="1">
      <c r="A112" s="37"/>
      <c r="B112" s="38"/>
      <c r="C112" s="169" t="s">
        <v>136</v>
      </c>
      <c r="D112" s="138"/>
      <c r="E112" s="138"/>
      <c r="F112" s="138"/>
      <c r="G112" s="138"/>
      <c r="H112" s="138"/>
      <c r="I112" s="138"/>
      <c r="J112" s="170">
        <f>ROUND(J96+J104,2)</f>
        <v>0</v>
      </c>
      <c r="K112" s="138"/>
      <c r="L112" s="59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64"/>
      <c r="C113" s="65"/>
      <c r="D113" s="65"/>
      <c r="E113" s="65"/>
      <c r="F113" s="65"/>
      <c r="G113" s="65"/>
      <c r="H113" s="65"/>
      <c r="I113" s="65"/>
      <c r="J113" s="65"/>
      <c r="K113" s="65"/>
      <c r="L113" s="59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7" s="2" customFormat="1" ht="6.96" customHeight="1">
      <c r="A117" s="37"/>
      <c r="B117" s="66"/>
      <c r="C117" s="67"/>
      <c r="D117" s="67"/>
      <c r="E117" s="67"/>
      <c r="F117" s="67"/>
      <c r="G117" s="67"/>
      <c r="H117" s="67"/>
      <c r="I117" s="67"/>
      <c r="J117" s="67"/>
      <c r="K117" s="67"/>
      <c r="L117" s="59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24.96" customHeight="1">
      <c r="A118" s="37"/>
      <c r="B118" s="38"/>
      <c r="C118" s="22" t="s">
        <v>137</v>
      </c>
      <c r="D118" s="37"/>
      <c r="E118" s="37"/>
      <c r="F118" s="37"/>
      <c r="G118" s="37"/>
      <c r="H118" s="37"/>
      <c r="I118" s="37"/>
      <c r="J118" s="37"/>
      <c r="K118" s="37"/>
      <c r="L118" s="59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7"/>
      <c r="D119" s="37"/>
      <c r="E119" s="37"/>
      <c r="F119" s="37"/>
      <c r="G119" s="37"/>
      <c r="H119" s="37"/>
      <c r="I119" s="37"/>
      <c r="J119" s="37"/>
      <c r="K119" s="37"/>
      <c r="L119" s="59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14</v>
      </c>
      <c r="D120" s="37"/>
      <c r="E120" s="37"/>
      <c r="F120" s="37"/>
      <c r="G120" s="37"/>
      <c r="H120" s="37"/>
      <c r="I120" s="37"/>
      <c r="J120" s="37"/>
      <c r="K120" s="37"/>
      <c r="L120" s="59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26.25" customHeight="1">
      <c r="A121" s="37"/>
      <c r="B121" s="38"/>
      <c r="C121" s="37"/>
      <c r="D121" s="37"/>
      <c r="E121" s="125" t="str">
        <f>E7</f>
        <v xml:space="preserve">REKONŠTRUKCIA  EXIST  STRECHY  OBJEKTU  KREMATÓRIA</v>
      </c>
      <c r="F121" s="31"/>
      <c r="G121" s="31"/>
      <c r="H121" s="31"/>
      <c r="I121" s="37"/>
      <c r="J121" s="37"/>
      <c r="K121" s="37"/>
      <c r="L121" s="59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31" t="s">
        <v>98</v>
      </c>
      <c r="D122" s="37"/>
      <c r="E122" s="37"/>
      <c r="F122" s="37"/>
      <c r="G122" s="37"/>
      <c r="H122" s="37"/>
      <c r="I122" s="37"/>
      <c r="J122" s="37"/>
      <c r="K122" s="37"/>
      <c r="L122" s="59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30" customHeight="1">
      <c r="A123" s="37"/>
      <c r="B123" s="38"/>
      <c r="C123" s="37"/>
      <c r="D123" s="37"/>
      <c r="E123" s="71" t="str">
        <f>E9</f>
        <v xml:space="preserve">550/3 - Strechy zo železobetonových  stropných panelov dutinových, ozn, B</v>
      </c>
      <c r="F123" s="37"/>
      <c r="G123" s="37"/>
      <c r="H123" s="37"/>
      <c r="I123" s="37"/>
      <c r="J123" s="37"/>
      <c r="K123" s="37"/>
      <c r="L123" s="59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6.96" customHeight="1">
      <c r="A124" s="37"/>
      <c r="B124" s="38"/>
      <c r="C124" s="37"/>
      <c r="D124" s="37"/>
      <c r="E124" s="37"/>
      <c r="F124" s="37"/>
      <c r="G124" s="37"/>
      <c r="H124" s="37"/>
      <c r="I124" s="37"/>
      <c r="J124" s="37"/>
      <c r="K124" s="37"/>
      <c r="L124" s="59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2" customHeight="1">
      <c r="A125" s="37"/>
      <c r="B125" s="38"/>
      <c r="C125" s="31" t="s">
        <v>18</v>
      </c>
      <c r="D125" s="37"/>
      <c r="E125" s="37"/>
      <c r="F125" s="26" t="str">
        <f>F12</f>
        <v>Zelený Dvor 1 , KE</v>
      </c>
      <c r="G125" s="37"/>
      <c r="H125" s="37"/>
      <c r="I125" s="31" t="s">
        <v>20</v>
      </c>
      <c r="J125" s="73" t="str">
        <f>IF(J12="","",J12)</f>
        <v>8.7.2022</v>
      </c>
      <c r="K125" s="37"/>
      <c r="L125" s="59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6.96" customHeight="1">
      <c r="A126" s="37"/>
      <c r="B126" s="38"/>
      <c r="C126" s="37"/>
      <c r="D126" s="37"/>
      <c r="E126" s="37"/>
      <c r="F126" s="37"/>
      <c r="G126" s="37"/>
      <c r="H126" s="37"/>
      <c r="I126" s="37"/>
      <c r="J126" s="37"/>
      <c r="K126" s="37"/>
      <c r="L126" s="59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25.65" customHeight="1">
      <c r="A127" s="37"/>
      <c r="B127" s="38"/>
      <c r="C127" s="31" t="s">
        <v>22</v>
      </c>
      <c r="D127" s="37"/>
      <c r="E127" s="37"/>
      <c r="F127" s="26" t="str">
        <f>E15</f>
        <v>SMsZ v Košiciach</v>
      </c>
      <c r="G127" s="37"/>
      <c r="H127" s="37"/>
      <c r="I127" s="31" t="s">
        <v>28</v>
      </c>
      <c r="J127" s="35" t="str">
        <f>E21</f>
        <v xml:space="preserve">ARCHEM  s.r.o. Košice</v>
      </c>
      <c r="K127" s="37"/>
      <c r="L127" s="59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5.15" customHeight="1">
      <c r="A128" s="37"/>
      <c r="B128" s="38"/>
      <c r="C128" s="31" t="s">
        <v>26</v>
      </c>
      <c r="D128" s="37"/>
      <c r="E128" s="37"/>
      <c r="F128" s="26" t="str">
        <f>IF(E18="","",E18)</f>
        <v>Vyplň údaj</v>
      </c>
      <c r="G128" s="37"/>
      <c r="H128" s="37"/>
      <c r="I128" s="31" t="s">
        <v>32</v>
      </c>
      <c r="J128" s="35" t="str">
        <f>E24</f>
        <v>Semancová M.</v>
      </c>
      <c r="K128" s="37"/>
      <c r="L128" s="59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0.32" customHeight="1">
      <c r="A129" s="37"/>
      <c r="B129" s="38"/>
      <c r="C129" s="37"/>
      <c r="D129" s="37"/>
      <c r="E129" s="37"/>
      <c r="F129" s="37"/>
      <c r="G129" s="37"/>
      <c r="H129" s="37"/>
      <c r="I129" s="37"/>
      <c r="J129" s="37"/>
      <c r="K129" s="37"/>
      <c r="L129" s="59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11" customFormat="1" ht="29.28" customHeight="1">
      <c r="A130" s="171"/>
      <c r="B130" s="172"/>
      <c r="C130" s="173" t="s">
        <v>138</v>
      </c>
      <c r="D130" s="174" t="s">
        <v>60</v>
      </c>
      <c r="E130" s="174" t="s">
        <v>56</v>
      </c>
      <c r="F130" s="174" t="s">
        <v>57</v>
      </c>
      <c r="G130" s="174" t="s">
        <v>139</v>
      </c>
      <c r="H130" s="174" t="s">
        <v>140</v>
      </c>
      <c r="I130" s="174" t="s">
        <v>141</v>
      </c>
      <c r="J130" s="175" t="s">
        <v>107</v>
      </c>
      <c r="K130" s="176" t="s">
        <v>142</v>
      </c>
      <c r="L130" s="177"/>
      <c r="M130" s="90" t="s">
        <v>1</v>
      </c>
      <c r="N130" s="91" t="s">
        <v>39</v>
      </c>
      <c r="O130" s="91" t="s">
        <v>143</v>
      </c>
      <c r="P130" s="91" t="s">
        <v>144</v>
      </c>
      <c r="Q130" s="91" t="s">
        <v>145</v>
      </c>
      <c r="R130" s="91" t="s">
        <v>146</v>
      </c>
      <c r="S130" s="91" t="s">
        <v>147</v>
      </c>
      <c r="T130" s="92" t="s">
        <v>148</v>
      </c>
      <c r="U130" s="171"/>
      <c r="V130" s="171"/>
      <c r="W130" s="171"/>
      <c r="X130" s="171"/>
      <c r="Y130" s="171"/>
      <c r="Z130" s="171"/>
      <c r="AA130" s="171"/>
      <c r="AB130" s="171"/>
      <c r="AC130" s="171"/>
      <c r="AD130" s="171"/>
      <c r="AE130" s="171"/>
    </row>
    <row r="131" s="2" customFormat="1" ht="22.8" customHeight="1">
      <c r="A131" s="37"/>
      <c r="B131" s="38"/>
      <c r="C131" s="97" t="s">
        <v>103</v>
      </c>
      <c r="D131" s="37"/>
      <c r="E131" s="37"/>
      <c r="F131" s="37"/>
      <c r="G131" s="37"/>
      <c r="H131" s="37"/>
      <c r="I131" s="37"/>
      <c r="J131" s="178">
        <f>BK131</f>
        <v>0</v>
      </c>
      <c r="K131" s="37"/>
      <c r="L131" s="38"/>
      <c r="M131" s="93"/>
      <c r="N131" s="77"/>
      <c r="O131" s="94"/>
      <c r="P131" s="179">
        <f>P132+P157</f>
        <v>0</v>
      </c>
      <c r="Q131" s="94"/>
      <c r="R131" s="179">
        <f>R132+R157</f>
        <v>0</v>
      </c>
      <c r="S131" s="94"/>
      <c r="T131" s="180">
        <f>T132+T157</f>
        <v>242.21589999999998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8" t="s">
        <v>74</v>
      </c>
      <c r="AU131" s="18" t="s">
        <v>109</v>
      </c>
      <c r="BK131" s="181">
        <f>BK132+BK157</f>
        <v>0</v>
      </c>
    </row>
    <row r="132" s="12" customFormat="1" ht="25.92" customHeight="1">
      <c r="A132" s="12"/>
      <c r="B132" s="182"/>
      <c r="C132" s="12"/>
      <c r="D132" s="183" t="s">
        <v>74</v>
      </c>
      <c r="E132" s="184" t="s">
        <v>149</v>
      </c>
      <c r="F132" s="184" t="s">
        <v>150</v>
      </c>
      <c r="G132" s="12"/>
      <c r="H132" s="12"/>
      <c r="I132" s="185"/>
      <c r="J132" s="186">
        <f>BK132</f>
        <v>0</v>
      </c>
      <c r="K132" s="12"/>
      <c r="L132" s="182"/>
      <c r="M132" s="187"/>
      <c r="N132" s="188"/>
      <c r="O132" s="188"/>
      <c r="P132" s="189">
        <f>P133</f>
        <v>0</v>
      </c>
      <c r="Q132" s="188"/>
      <c r="R132" s="189">
        <f>R133</f>
        <v>0</v>
      </c>
      <c r="S132" s="188"/>
      <c r="T132" s="190">
        <f>T133</f>
        <v>224.19285999999997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83" t="s">
        <v>83</v>
      </c>
      <c r="AT132" s="191" t="s">
        <v>74</v>
      </c>
      <c r="AU132" s="191" t="s">
        <v>75</v>
      </c>
      <c r="AY132" s="183" t="s">
        <v>151</v>
      </c>
      <c r="BK132" s="192">
        <f>BK133</f>
        <v>0</v>
      </c>
    </row>
    <row r="133" s="12" customFormat="1" ht="22.8" customHeight="1">
      <c r="A133" s="12"/>
      <c r="B133" s="182"/>
      <c r="C133" s="12"/>
      <c r="D133" s="183" t="s">
        <v>74</v>
      </c>
      <c r="E133" s="193" t="s">
        <v>195</v>
      </c>
      <c r="F133" s="193" t="s">
        <v>263</v>
      </c>
      <c r="G133" s="12"/>
      <c r="H133" s="12"/>
      <c r="I133" s="185"/>
      <c r="J133" s="194">
        <f>BK133</f>
        <v>0</v>
      </c>
      <c r="K133" s="12"/>
      <c r="L133" s="182"/>
      <c r="M133" s="187"/>
      <c r="N133" s="188"/>
      <c r="O133" s="188"/>
      <c r="P133" s="189">
        <f>SUM(P134:P156)</f>
        <v>0</v>
      </c>
      <c r="Q133" s="188"/>
      <c r="R133" s="189">
        <f>SUM(R134:R156)</f>
        <v>0</v>
      </c>
      <c r="S133" s="188"/>
      <c r="T133" s="190">
        <f>SUM(T134:T156)</f>
        <v>224.19285999999997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83" t="s">
        <v>83</v>
      </c>
      <c r="AT133" s="191" t="s">
        <v>74</v>
      </c>
      <c r="AU133" s="191" t="s">
        <v>83</v>
      </c>
      <c r="AY133" s="183" t="s">
        <v>151</v>
      </c>
      <c r="BK133" s="192">
        <f>SUM(BK134:BK156)</f>
        <v>0</v>
      </c>
    </row>
    <row r="134" s="2" customFormat="1" ht="44.25" customHeight="1">
      <c r="A134" s="37"/>
      <c r="B134" s="159"/>
      <c r="C134" s="195" t="s">
        <v>83</v>
      </c>
      <c r="D134" s="195" t="s">
        <v>153</v>
      </c>
      <c r="E134" s="196" t="s">
        <v>327</v>
      </c>
      <c r="F134" s="197" t="s">
        <v>328</v>
      </c>
      <c r="G134" s="198" t="s">
        <v>156</v>
      </c>
      <c r="H134" s="199">
        <v>8.4120000000000008</v>
      </c>
      <c r="I134" s="199"/>
      <c r="J134" s="200">
        <f>ROUND(I134*H134,3)</f>
        <v>0</v>
      </c>
      <c r="K134" s="201"/>
      <c r="L134" s="38"/>
      <c r="M134" s="202" t="s">
        <v>1</v>
      </c>
      <c r="N134" s="203" t="s">
        <v>41</v>
      </c>
      <c r="O134" s="81"/>
      <c r="P134" s="204">
        <f>O134*H134</f>
        <v>0</v>
      </c>
      <c r="Q134" s="204">
        <v>0</v>
      </c>
      <c r="R134" s="204">
        <f>Q134*H134</f>
        <v>0</v>
      </c>
      <c r="S134" s="204">
        <v>1.905</v>
      </c>
      <c r="T134" s="205">
        <f>S134*H134</f>
        <v>16.02486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06" t="s">
        <v>157</v>
      </c>
      <c r="AT134" s="206" t="s">
        <v>153</v>
      </c>
      <c r="AU134" s="206" t="s">
        <v>129</v>
      </c>
      <c r="AY134" s="18" t="s">
        <v>151</v>
      </c>
      <c r="BE134" s="207">
        <f>IF(N134="základná",J134,0)</f>
        <v>0</v>
      </c>
      <c r="BF134" s="207">
        <f>IF(N134="znížená",J134,0)</f>
        <v>0</v>
      </c>
      <c r="BG134" s="207">
        <f>IF(N134="zákl. prenesená",J134,0)</f>
        <v>0</v>
      </c>
      <c r="BH134" s="207">
        <f>IF(N134="zníž. prenesená",J134,0)</f>
        <v>0</v>
      </c>
      <c r="BI134" s="207">
        <f>IF(N134="nulová",J134,0)</f>
        <v>0</v>
      </c>
      <c r="BJ134" s="18" t="s">
        <v>129</v>
      </c>
      <c r="BK134" s="208">
        <f>ROUND(I134*H134,3)</f>
        <v>0</v>
      </c>
      <c r="BL134" s="18" t="s">
        <v>157</v>
      </c>
      <c r="BM134" s="206" t="s">
        <v>562</v>
      </c>
    </row>
    <row r="135" s="13" customFormat="1">
      <c r="A135" s="13"/>
      <c r="B135" s="209"/>
      <c r="C135" s="13"/>
      <c r="D135" s="210" t="s">
        <v>159</v>
      </c>
      <c r="E135" s="211" t="s">
        <v>1</v>
      </c>
      <c r="F135" s="212" t="s">
        <v>563</v>
      </c>
      <c r="G135" s="13"/>
      <c r="H135" s="213">
        <v>7.7210000000000001</v>
      </c>
      <c r="I135" s="214"/>
      <c r="J135" s="13"/>
      <c r="K135" s="13"/>
      <c r="L135" s="209"/>
      <c r="M135" s="215"/>
      <c r="N135" s="216"/>
      <c r="O135" s="216"/>
      <c r="P135" s="216"/>
      <c r="Q135" s="216"/>
      <c r="R135" s="216"/>
      <c r="S135" s="216"/>
      <c r="T135" s="217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11" t="s">
        <v>159</v>
      </c>
      <c r="AU135" s="211" t="s">
        <v>129</v>
      </c>
      <c r="AV135" s="13" t="s">
        <v>129</v>
      </c>
      <c r="AW135" s="13" t="s">
        <v>30</v>
      </c>
      <c r="AX135" s="13" t="s">
        <v>75</v>
      </c>
      <c r="AY135" s="211" t="s">
        <v>151</v>
      </c>
    </row>
    <row r="136" s="13" customFormat="1">
      <c r="A136" s="13"/>
      <c r="B136" s="209"/>
      <c r="C136" s="13"/>
      <c r="D136" s="210" t="s">
        <v>159</v>
      </c>
      <c r="E136" s="211" t="s">
        <v>1</v>
      </c>
      <c r="F136" s="212" t="s">
        <v>564</v>
      </c>
      <c r="G136" s="13"/>
      <c r="H136" s="213">
        <v>0.69099999999999995</v>
      </c>
      <c r="I136" s="214"/>
      <c r="J136" s="13"/>
      <c r="K136" s="13"/>
      <c r="L136" s="209"/>
      <c r="M136" s="215"/>
      <c r="N136" s="216"/>
      <c r="O136" s="216"/>
      <c r="P136" s="216"/>
      <c r="Q136" s="216"/>
      <c r="R136" s="216"/>
      <c r="S136" s="216"/>
      <c r="T136" s="21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11" t="s">
        <v>159</v>
      </c>
      <c r="AU136" s="211" t="s">
        <v>129</v>
      </c>
      <c r="AV136" s="13" t="s">
        <v>129</v>
      </c>
      <c r="AW136" s="13" t="s">
        <v>30</v>
      </c>
      <c r="AX136" s="13" t="s">
        <v>75</v>
      </c>
      <c r="AY136" s="211" t="s">
        <v>151</v>
      </c>
    </row>
    <row r="137" s="14" customFormat="1">
      <c r="A137" s="14"/>
      <c r="B137" s="218"/>
      <c r="C137" s="14"/>
      <c r="D137" s="210" t="s">
        <v>159</v>
      </c>
      <c r="E137" s="219" t="s">
        <v>1</v>
      </c>
      <c r="F137" s="220" t="s">
        <v>161</v>
      </c>
      <c r="G137" s="14"/>
      <c r="H137" s="221">
        <v>8.4120000000000008</v>
      </c>
      <c r="I137" s="222"/>
      <c r="J137" s="14"/>
      <c r="K137" s="14"/>
      <c r="L137" s="218"/>
      <c r="M137" s="223"/>
      <c r="N137" s="224"/>
      <c r="O137" s="224"/>
      <c r="P137" s="224"/>
      <c r="Q137" s="224"/>
      <c r="R137" s="224"/>
      <c r="S137" s="224"/>
      <c r="T137" s="225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19" t="s">
        <v>159</v>
      </c>
      <c r="AU137" s="219" t="s">
        <v>129</v>
      </c>
      <c r="AV137" s="14" t="s">
        <v>157</v>
      </c>
      <c r="AW137" s="14" t="s">
        <v>30</v>
      </c>
      <c r="AX137" s="14" t="s">
        <v>83</v>
      </c>
      <c r="AY137" s="219" t="s">
        <v>151</v>
      </c>
    </row>
    <row r="138" s="2" customFormat="1" ht="33" customHeight="1">
      <c r="A138" s="37"/>
      <c r="B138" s="159"/>
      <c r="C138" s="195" t="s">
        <v>129</v>
      </c>
      <c r="D138" s="195" t="s">
        <v>153</v>
      </c>
      <c r="E138" s="196" t="s">
        <v>332</v>
      </c>
      <c r="F138" s="197" t="s">
        <v>333</v>
      </c>
      <c r="G138" s="198" t="s">
        <v>156</v>
      </c>
      <c r="H138" s="199">
        <v>2.5019999999999998</v>
      </c>
      <c r="I138" s="199"/>
      <c r="J138" s="200">
        <f>ROUND(I138*H138,3)</f>
        <v>0</v>
      </c>
      <c r="K138" s="201"/>
      <c r="L138" s="38"/>
      <c r="M138" s="202" t="s">
        <v>1</v>
      </c>
      <c r="N138" s="203" t="s">
        <v>41</v>
      </c>
      <c r="O138" s="81"/>
      <c r="P138" s="204">
        <f>O138*H138</f>
        <v>0</v>
      </c>
      <c r="Q138" s="204">
        <v>0</v>
      </c>
      <c r="R138" s="204">
        <f>Q138*H138</f>
        <v>0</v>
      </c>
      <c r="S138" s="204">
        <v>2.3999999999999999</v>
      </c>
      <c r="T138" s="205">
        <f>S138*H138</f>
        <v>6.0047999999999995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06" t="s">
        <v>157</v>
      </c>
      <c r="AT138" s="206" t="s">
        <v>153</v>
      </c>
      <c r="AU138" s="206" t="s">
        <v>129</v>
      </c>
      <c r="AY138" s="18" t="s">
        <v>151</v>
      </c>
      <c r="BE138" s="207">
        <f>IF(N138="základná",J138,0)</f>
        <v>0</v>
      </c>
      <c r="BF138" s="207">
        <f>IF(N138="znížená",J138,0)</f>
        <v>0</v>
      </c>
      <c r="BG138" s="207">
        <f>IF(N138="zákl. prenesená",J138,0)</f>
        <v>0</v>
      </c>
      <c r="BH138" s="207">
        <f>IF(N138="zníž. prenesená",J138,0)</f>
        <v>0</v>
      </c>
      <c r="BI138" s="207">
        <f>IF(N138="nulová",J138,0)</f>
        <v>0</v>
      </c>
      <c r="BJ138" s="18" t="s">
        <v>129</v>
      </c>
      <c r="BK138" s="208">
        <f>ROUND(I138*H138,3)</f>
        <v>0</v>
      </c>
      <c r="BL138" s="18" t="s">
        <v>157</v>
      </c>
      <c r="BM138" s="206" t="s">
        <v>565</v>
      </c>
    </row>
    <row r="139" s="13" customFormat="1">
      <c r="A139" s="13"/>
      <c r="B139" s="209"/>
      <c r="C139" s="13"/>
      <c r="D139" s="210" t="s">
        <v>159</v>
      </c>
      <c r="E139" s="211" t="s">
        <v>1</v>
      </c>
      <c r="F139" s="212" t="s">
        <v>566</v>
      </c>
      <c r="G139" s="13"/>
      <c r="H139" s="213">
        <v>2.206</v>
      </c>
      <c r="I139" s="214"/>
      <c r="J139" s="13"/>
      <c r="K139" s="13"/>
      <c r="L139" s="209"/>
      <c r="M139" s="215"/>
      <c r="N139" s="216"/>
      <c r="O139" s="216"/>
      <c r="P139" s="216"/>
      <c r="Q139" s="216"/>
      <c r="R139" s="216"/>
      <c r="S139" s="216"/>
      <c r="T139" s="217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11" t="s">
        <v>159</v>
      </c>
      <c r="AU139" s="211" t="s">
        <v>129</v>
      </c>
      <c r="AV139" s="13" t="s">
        <v>129</v>
      </c>
      <c r="AW139" s="13" t="s">
        <v>30</v>
      </c>
      <c r="AX139" s="13" t="s">
        <v>75</v>
      </c>
      <c r="AY139" s="211" t="s">
        <v>151</v>
      </c>
    </row>
    <row r="140" s="13" customFormat="1">
      <c r="A140" s="13"/>
      <c r="B140" s="209"/>
      <c r="C140" s="13"/>
      <c r="D140" s="210" t="s">
        <v>159</v>
      </c>
      <c r="E140" s="211" t="s">
        <v>1</v>
      </c>
      <c r="F140" s="212" t="s">
        <v>567</v>
      </c>
      <c r="G140" s="13"/>
      <c r="H140" s="213">
        <v>0.29599999999999999</v>
      </c>
      <c r="I140" s="214"/>
      <c r="J140" s="13"/>
      <c r="K140" s="13"/>
      <c r="L140" s="209"/>
      <c r="M140" s="215"/>
      <c r="N140" s="216"/>
      <c r="O140" s="216"/>
      <c r="P140" s="216"/>
      <c r="Q140" s="216"/>
      <c r="R140" s="216"/>
      <c r="S140" s="216"/>
      <c r="T140" s="217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11" t="s">
        <v>159</v>
      </c>
      <c r="AU140" s="211" t="s">
        <v>129</v>
      </c>
      <c r="AV140" s="13" t="s">
        <v>129</v>
      </c>
      <c r="AW140" s="13" t="s">
        <v>30</v>
      </c>
      <c r="AX140" s="13" t="s">
        <v>75</v>
      </c>
      <c r="AY140" s="211" t="s">
        <v>151</v>
      </c>
    </row>
    <row r="141" s="14" customFormat="1">
      <c r="A141" s="14"/>
      <c r="B141" s="218"/>
      <c r="C141" s="14"/>
      <c r="D141" s="210" t="s">
        <v>159</v>
      </c>
      <c r="E141" s="219" t="s">
        <v>1</v>
      </c>
      <c r="F141" s="220" t="s">
        <v>161</v>
      </c>
      <c r="G141" s="14"/>
      <c r="H141" s="221">
        <v>2.5019999999999998</v>
      </c>
      <c r="I141" s="222"/>
      <c r="J141" s="14"/>
      <c r="K141" s="14"/>
      <c r="L141" s="218"/>
      <c r="M141" s="223"/>
      <c r="N141" s="224"/>
      <c r="O141" s="224"/>
      <c r="P141" s="224"/>
      <c r="Q141" s="224"/>
      <c r="R141" s="224"/>
      <c r="S141" s="224"/>
      <c r="T141" s="22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19" t="s">
        <v>159</v>
      </c>
      <c r="AU141" s="219" t="s">
        <v>129</v>
      </c>
      <c r="AV141" s="14" t="s">
        <v>157</v>
      </c>
      <c r="AW141" s="14" t="s">
        <v>30</v>
      </c>
      <c r="AX141" s="14" t="s">
        <v>83</v>
      </c>
      <c r="AY141" s="219" t="s">
        <v>151</v>
      </c>
    </row>
    <row r="142" s="2" customFormat="1" ht="24.15" customHeight="1">
      <c r="A142" s="37"/>
      <c r="B142" s="159"/>
      <c r="C142" s="195" t="s">
        <v>166</v>
      </c>
      <c r="D142" s="195" t="s">
        <v>153</v>
      </c>
      <c r="E142" s="196" t="s">
        <v>337</v>
      </c>
      <c r="F142" s="197" t="s">
        <v>568</v>
      </c>
      <c r="G142" s="198" t="s">
        <v>156</v>
      </c>
      <c r="H142" s="199">
        <v>95.359999999999999</v>
      </c>
      <c r="I142" s="199"/>
      <c r="J142" s="200">
        <f>ROUND(I142*H142,3)</f>
        <v>0</v>
      </c>
      <c r="K142" s="201"/>
      <c r="L142" s="38"/>
      <c r="M142" s="202" t="s">
        <v>1</v>
      </c>
      <c r="N142" s="203" t="s">
        <v>41</v>
      </c>
      <c r="O142" s="81"/>
      <c r="P142" s="204">
        <f>O142*H142</f>
        <v>0</v>
      </c>
      <c r="Q142" s="204">
        <v>0</v>
      </c>
      <c r="R142" s="204">
        <f>Q142*H142</f>
        <v>0</v>
      </c>
      <c r="S142" s="204">
        <v>1.6000000000000001</v>
      </c>
      <c r="T142" s="205">
        <f>S142*H142</f>
        <v>152.57599999999999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06" t="s">
        <v>157</v>
      </c>
      <c r="AT142" s="206" t="s">
        <v>153</v>
      </c>
      <c r="AU142" s="206" t="s">
        <v>129</v>
      </c>
      <c r="AY142" s="18" t="s">
        <v>151</v>
      </c>
      <c r="BE142" s="207">
        <f>IF(N142="základná",J142,0)</f>
        <v>0</v>
      </c>
      <c r="BF142" s="207">
        <f>IF(N142="znížená",J142,0)</f>
        <v>0</v>
      </c>
      <c r="BG142" s="207">
        <f>IF(N142="zákl. prenesená",J142,0)</f>
        <v>0</v>
      </c>
      <c r="BH142" s="207">
        <f>IF(N142="zníž. prenesená",J142,0)</f>
        <v>0</v>
      </c>
      <c r="BI142" s="207">
        <f>IF(N142="nulová",J142,0)</f>
        <v>0</v>
      </c>
      <c r="BJ142" s="18" t="s">
        <v>129</v>
      </c>
      <c r="BK142" s="208">
        <f>ROUND(I142*H142,3)</f>
        <v>0</v>
      </c>
      <c r="BL142" s="18" t="s">
        <v>157</v>
      </c>
      <c r="BM142" s="206" t="s">
        <v>569</v>
      </c>
    </row>
    <row r="143" s="13" customFormat="1">
      <c r="A143" s="13"/>
      <c r="B143" s="209"/>
      <c r="C143" s="13"/>
      <c r="D143" s="210" t="s">
        <v>159</v>
      </c>
      <c r="E143" s="211" t="s">
        <v>1</v>
      </c>
      <c r="F143" s="212" t="s">
        <v>570</v>
      </c>
      <c r="G143" s="13"/>
      <c r="H143" s="213">
        <v>95.359999999999999</v>
      </c>
      <c r="I143" s="214"/>
      <c r="J143" s="13"/>
      <c r="K143" s="13"/>
      <c r="L143" s="209"/>
      <c r="M143" s="215"/>
      <c r="N143" s="216"/>
      <c r="O143" s="216"/>
      <c r="P143" s="216"/>
      <c r="Q143" s="216"/>
      <c r="R143" s="216"/>
      <c r="S143" s="216"/>
      <c r="T143" s="217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11" t="s">
        <v>159</v>
      </c>
      <c r="AU143" s="211" t="s">
        <v>129</v>
      </c>
      <c r="AV143" s="13" t="s">
        <v>129</v>
      </c>
      <c r="AW143" s="13" t="s">
        <v>30</v>
      </c>
      <c r="AX143" s="13" t="s">
        <v>75</v>
      </c>
      <c r="AY143" s="211" t="s">
        <v>151</v>
      </c>
    </row>
    <row r="144" s="14" customFormat="1">
      <c r="A144" s="14"/>
      <c r="B144" s="218"/>
      <c r="C144" s="14"/>
      <c r="D144" s="210" t="s">
        <v>159</v>
      </c>
      <c r="E144" s="219" t="s">
        <v>1</v>
      </c>
      <c r="F144" s="220" t="s">
        <v>161</v>
      </c>
      <c r="G144" s="14"/>
      <c r="H144" s="221">
        <v>95.359999999999999</v>
      </c>
      <c r="I144" s="222"/>
      <c r="J144" s="14"/>
      <c r="K144" s="14"/>
      <c r="L144" s="218"/>
      <c r="M144" s="223"/>
      <c r="N144" s="224"/>
      <c r="O144" s="224"/>
      <c r="P144" s="224"/>
      <c r="Q144" s="224"/>
      <c r="R144" s="224"/>
      <c r="S144" s="224"/>
      <c r="T144" s="22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19" t="s">
        <v>159</v>
      </c>
      <c r="AU144" s="219" t="s">
        <v>129</v>
      </c>
      <c r="AV144" s="14" t="s">
        <v>157</v>
      </c>
      <c r="AW144" s="14" t="s">
        <v>30</v>
      </c>
      <c r="AX144" s="14" t="s">
        <v>83</v>
      </c>
      <c r="AY144" s="219" t="s">
        <v>151</v>
      </c>
    </row>
    <row r="145" s="2" customFormat="1" ht="24.15" customHeight="1">
      <c r="A145" s="37"/>
      <c r="B145" s="159"/>
      <c r="C145" s="195" t="s">
        <v>157</v>
      </c>
      <c r="D145" s="195" t="s">
        <v>153</v>
      </c>
      <c r="E145" s="196" t="s">
        <v>342</v>
      </c>
      <c r="F145" s="197" t="s">
        <v>343</v>
      </c>
      <c r="G145" s="198" t="s">
        <v>156</v>
      </c>
      <c r="H145" s="199">
        <v>30.992000000000001</v>
      </c>
      <c r="I145" s="199"/>
      <c r="J145" s="200">
        <f>ROUND(I145*H145,3)</f>
        <v>0</v>
      </c>
      <c r="K145" s="201"/>
      <c r="L145" s="38"/>
      <c r="M145" s="202" t="s">
        <v>1</v>
      </c>
      <c r="N145" s="203" t="s">
        <v>41</v>
      </c>
      <c r="O145" s="81"/>
      <c r="P145" s="204">
        <f>O145*H145</f>
        <v>0</v>
      </c>
      <c r="Q145" s="204">
        <v>0</v>
      </c>
      <c r="R145" s="204">
        <f>Q145*H145</f>
        <v>0</v>
      </c>
      <c r="S145" s="204">
        <v>1.6000000000000001</v>
      </c>
      <c r="T145" s="205">
        <f>S145*H145</f>
        <v>49.587200000000003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06" t="s">
        <v>157</v>
      </c>
      <c r="AT145" s="206" t="s">
        <v>153</v>
      </c>
      <c r="AU145" s="206" t="s">
        <v>129</v>
      </c>
      <c r="AY145" s="18" t="s">
        <v>151</v>
      </c>
      <c r="BE145" s="207">
        <f>IF(N145="základná",J145,0)</f>
        <v>0</v>
      </c>
      <c r="BF145" s="207">
        <f>IF(N145="znížená",J145,0)</f>
        <v>0</v>
      </c>
      <c r="BG145" s="207">
        <f>IF(N145="zákl. prenesená",J145,0)</f>
        <v>0</v>
      </c>
      <c r="BH145" s="207">
        <f>IF(N145="zníž. prenesená",J145,0)</f>
        <v>0</v>
      </c>
      <c r="BI145" s="207">
        <f>IF(N145="nulová",J145,0)</f>
        <v>0</v>
      </c>
      <c r="BJ145" s="18" t="s">
        <v>129</v>
      </c>
      <c r="BK145" s="208">
        <f>ROUND(I145*H145,3)</f>
        <v>0</v>
      </c>
      <c r="BL145" s="18" t="s">
        <v>157</v>
      </c>
      <c r="BM145" s="206" t="s">
        <v>571</v>
      </c>
    </row>
    <row r="146" s="13" customFormat="1">
      <c r="A146" s="13"/>
      <c r="B146" s="209"/>
      <c r="C146" s="13"/>
      <c r="D146" s="210" t="s">
        <v>159</v>
      </c>
      <c r="E146" s="211" t="s">
        <v>1</v>
      </c>
      <c r="F146" s="212" t="s">
        <v>572</v>
      </c>
      <c r="G146" s="13"/>
      <c r="H146" s="213">
        <v>30.992000000000001</v>
      </c>
      <c r="I146" s="214"/>
      <c r="J146" s="13"/>
      <c r="K146" s="13"/>
      <c r="L146" s="209"/>
      <c r="M146" s="215"/>
      <c r="N146" s="216"/>
      <c r="O146" s="216"/>
      <c r="P146" s="216"/>
      <c r="Q146" s="216"/>
      <c r="R146" s="216"/>
      <c r="S146" s="216"/>
      <c r="T146" s="217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11" t="s">
        <v>159</v>
      </c>
      <c r="AU146" s="211" t="s">
        <v>129</v>
      </c>
      <c r="AV146" s="13" t="s">
        <v>129</v>
      </c>
      <c r="AW146" s="13" t="s">
        <v>30</v>
      </c>
      <c r="AX146" s="13" t="s">
        <v>75</v>
      </c>
      <c r="AY146" s="211" t="s">
        <v>151</v>
      </c>
    </row>
    <row r="147" s="14" customFormat="1">
      <c r="A147" s="14"/>
      <c r="B147" s="218"/>
      <c r="C147" s="14"/>
      <c r="D147" s="210" t="s">
        <v>159</v>
      </c>
      <c r="E147" s="219" t="s">
        <v>1</v>
      </c>
      <c r="F147" s="220" t="s">
        <v>161</v>
      </c>
      <c r="G147" s="14"/>
      <c r="H147" s="221">
        <v>30.992000000000001</v>
      </c>
      <c r="I147" s="222"/>
      <c r="J147" s="14"/>
      <c r="K147" s="14"/>
      <c r="L147" s="218"/>
      <c r="M147" s="223"/>
      <c r="N147" s="224"/>
      <c r="O147" s="224"/>
      <c r="P147" s="224"/>
      <c r="Q147" s="224"/>
      <c r="R147" s="224"/>
      <c r="S147" s="224"/>
      <c r="T147" s="22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19" t="s">
        <v>159</v>
      </c>
      <c r="AU147" s="219" t="s">
        <v>129</v>
      </c>
      <c r="AV147" s="14" t="s">
        <v>157</v>
      </c>
      <c r="AW147" s="14" t="s">
        <v>30</v>
      </c>
      <c r="AX147" s="14" t="s">
        <v>83</v>
      </c>
      <c r="AY147" s="219" t="s">
        <v>151</v>
      </c>
    </row>
    <row r="148" s="2" customFormat="1" ht="33" customHeight="1">
      <c r="A148" s="37"/>
      <c r="B148" s="159"/>
      <c r="C148" s="195" t="s">
        <v>175</v>
      </c>
      <c r="D148" s="195" t="s">
        <v>153</v>
      </c>
      <c r="E148" s="196" t="s">
        <v>347</v>
      </c>
      <c r="F148" s="197" t="s">
        <v>348</v>
      </c>
      <c r="G148" s="198" t="s">
        <v>156</v>
      </c>
      <c r="H148" s="199">
        <v>30.992000000000001</v>
      </c>
      <c r="I148" s="199"/>
      <c r="J148" s="200">
        <f>ROUND(I148*H148,3)</f>
        <v>0</v>
      </c>
      <c r="K148" s="201"/>
      <c r="L148" s="38"/>
      <c r="M148" s="202" t="s">
        <v>1</v>
      </c>
      <c r="N148" s="203" t="s">
        <v>41</v>
      </c>
      <c r="O148" s="81"/>
      <c r="P148" s="204">
        <f>O148*H148</f>
        <v>0</v>
      </c>
      <c r="Q148" s="204">
        <v>0</v>
      </c>
      <c r="R148" s="204">
        <f>Q148*H148</f>
        <v>0</v>
      </c>
      <c r="S148" s="204">
        <v>0</v>
      </c>
      <c r="T148" s="205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06" t="s">
        <v>157</v>
      </c>
      <c r="AT148" s="206" t="s">
        <v>153</v>
      </c>
      <c r="AU148" s="206" t="s">
        <v>129</v>
      </c>
      <c r="AY148" s="18" t="s">
        <v>151</v>
      </c>
      <c r="BE148" s="207">
        <f>IF(N148="základná",J148,0)</f>
        <v>0</v>
      </c>
      <c r="BF148" s="207">
        <f>IF(N148="znížená",J148,0)</f>
        <v>0</v>
      </c>
      <c r="BG148" s="207">
        <f>IF(N148="zákl. prenesená",J148,0)</f>
        <v>0</v>
      </c>
      <c r="BH148" s="207">
        <f>IF(N148="zníž. prenesená",J148,0)</f>
        <v>0</v>
      </c>
      <c r="BI148" s="207">
        <f>IF(N148="nulová",J148,0)</f>
        <v>0</v>
      </c>
      <c r="BJ148" s="18" t="s">
        <v>129</v>
      </c>
      <c r="BK148" s="208">
        <f>ROUND(I148*H148,3)</f>
        <v>0</v>
      </c>
      <c r="BL148" s="18" t="s">
        <v>157</v>
      </c>
      <c r="BM148" s="206" t="s">
        <v>573</v>
      </c>
    </row>
    <row r="149" s="13" customFormat="1">
      <c r="A149" s="13"/>
      <c r="B149" s="209"/>
      <c r="C149" s="13"/>
      <c r="D149" s="210" t="s">
        <v>159</v>
      </c>
      <c r="E149" s="211" t="s">
        <v>1</v>
      </c>
      <c r="F149" s="212" t="s">
        <v>574</v>
      </c>
      <c r="G149" s="13"/>
      <c r="H149" s="213">
        <v>30.992000000000001</v>
      </c>
      <c r="I149" s="214"/>
      <c r="J149" s="13"/>
      <c r="K149" s="13"/>
      <c r="L149" s="209"/>
      <c r="M149" s="215"/>
      <c r="N149" s="216"/>
      <c r="O149" s="216"/>
      <c r="P149" s="216"/>
      <c r="Q149" s="216"/>
      <c r="R149" s="216"/>
      <c r="S149" s="216"/>
      <c r="T149" s="21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11" t="s">
        <v>159</v>
      </c>
      <c r="AU149" s="211" t="s">
        <v>129</v>
      </c>
      <c r="AV149" s="13" t="s">
        <v>129</v>
      </c>
      <c r="AW149" s="13" t="s">
        <v>30</v>
      </c>
      <c r="AX149" s="13" t="s">
        <v>75</v>
      </c>
      <c r="AY149" s="211" t="s">
        <v>151</v>
      </c>
    </row>
    <row r="150" s="14" customFormat="1">
      <c r="A150" s="14"/>
      <c r="B150" s="218"/>
      <c r="C150" s="14"/>
      <c r="D150" s="210" t="s">
        <v>159</v>
      </c>
      <c r="E150" s="219" t="s">
        <v>1</v>
      </c>
      <c r="F150" s="220" t="s">
        <v>161</v>
      </c>
      <c r="G150" s="14"/>
      <c r="H150" s="221">
        <v>30.992000000000001</v>
      </c>
      <c r="I150" s="222"/>
      <c r="J150" s="14"/>
      <c r="K150" s="14"/>
      <c r="L150" s="218"/>
      <c r="M150" s="223"/>
      <c r="N150" s="224"/>
      <c r="O150" s="224"/>
      <c r="P150" s="224"/>
      <c r="Q150" s="224"/>
      <c r="R150" s="224"/>
      <c r="S150" s="224"/>
      <c r="T150" s="22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19" t="s">
        <v>159</v>
      </c>
      <c r="AU150" s="219" t="s">
        <v>129</v>
      </c>
      <c r="AV150" s="14" t="s">
        <v>157</v>
      </c>
      <c r="AW150" s="14" t="s">
        <v>30</v>
      </c>
      <c r="AX150" s="14" t="s">
        <v>83</v>
      </c>
      <c r="AY150" s="219" t="s">
        <v>151</v>
      </c>
    </row>
    <row r="151" s="2" customFormat="1" ht="24.15" customHeight="1">
      <c r="A151" s="37"/>
      <c r="B151" s="159"/>
      <c r="C151" s="195" t="s">
        <v>180</v>
      </c>
      <c r="D151" s="195" t="s">
        <v>153</v>
      </c>
      <c r="E151" s="196" t="s">
        <v>367</v>
      </c>
      <c r="F151" s="197" t="s">
        <v>368</v>
      </c>
      <c r="G151" s="198" t="s">
        <v>193</v>
      </c>
      <c r="H151" s="199">
        <v>242.21600000000001</v>
      </c>
      <c r="I151" s="199"/>
      <c r="J151" s="200">
        <f>ROUND(I151*H151,3)</f>
        <v>0</v>
      </c>
      <c r="K151" s="201"/>
      <c r="L151" s="38"/>
      <c r="M151" s="202" t="s">
        <v>1</v>
      </c>
      <c r="N151" s="203" t="s">
        <v>41</v>
      </c>
      <c r="O151" s="81"/>
      <c r="P151" s="204">
        <f>O151*H151</f>
        <v>0</v>
      </c>
      <c r="Q151" s="204">
        <v>0</v>
      </c>
      <c r="R151" s="204">
        <f>Q151*H151</f>
        <v>0</v>
      </c>
      <c r="S151" s="204">
        <v>0</v>
      </c>
      <c r="T151" s="205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06" t="s">
        <v>157</v>
      </c>
      <c r="AT151" s="206" t="s">
        <v>153</v>
      </c>
      <c r="AU151" s="206" t="s">
        <v>129</v>
      </c>
      <c r="AY151" s="18" t="s">
        <v>151</v>
      </c>
      <c r="BE151" s="207">
        <f>IF(N151="základná",J151,0)</f>
        <v>0</v>
      </c>
      <c r="BF151" s="207">
        <f>IF(N151="znížená",J151,0)</f>
        <v>0</v>
      </c>
      <c r="BG151" s="207">
        <f>IF(N151="zákl. prenesená",J151,0)</f>
        <v>0</v>
      </c>
      <c r="BH151" s="207">
        <f>IF(N151="zníž. prenesená",J151,0)</f>
        <v>0</v>
      </c>
      <c r="BI151" s="207">
        <f>IF(N151="nulová",J151,0)</f>
        <v>0</v>
      </c>
      <c r="BJ151" s="18" t="s">
        <v>129</v>
      </c>
      <c r="BK151" s="208">
        <f>ROUND(I151*H151,3)</f>
        <v>0</v>
      </c>
      <c r="BL151" s="18" t="s">
        <v>157</v>
      </c>
      <c r="BM151" s="206" t="s">
        <v>575</v>
      </c>
    </row>
    <row r="152" s="2" customFormat="1" ht="21.75" customHeight="1">
      <c r="A152" s="37"/>
      <c r="B152" s="159"/>
      <c r="C152" s="195" t="s">
        <v>185</v>
      </c>
      <c r="D152" s="195" t="s">
        <v>153</v>
      </c>
      <c r="E152" s="196" t="s">
        <v>371</v>
      </c>
      <c r="F152" s="197" t="s">
        <v>372</v>
      </c>
      <c r="G152" s="198" t="s">
        <v>193</v>
      </c>
      <c r="H152" s="199">
        <v>242.21600000000001</v>
      </c>
      <c r="I152" s="199"/>
      <c r="J152" s="200">
        <f>ROUND(I152*H152,3)</f>
        <v>0</v>
      </c>
      <c r="K152" s="201"/>
      <c r="L152" s="38"/>
      <c r="M152" s="202" t="s">
        <v>1</v>
      </c>
      <c r="N152" s="203" t="s">
        <v>41</v>
      </c>
      <c r="O152" s="81"/>
      <c r="P152" s="204">
        <f>O152*H152</f>
        <v>0</v>
      </c>
      <c r="Q152" s="204">
        <v>0</v>
      </c>
      <c r="R152" s="204">
        <f>Q152*H152</f>
        <v>0</v>
      </c>
      <c r="S152" s="204">
        <v>0</v>
      </c>
      <c r="T152" s="205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06" t="s">
        <v>157</v>
      </c>
      <c r="AT152" s="206" t="s">
        <v>153</v>
      </c>
      <c r="AU152" s="206" t="s">
        <v>129</v>
      </c>
      <c r="AY152" s="18" t="s">
        <v>151</v>
      </c>
      <c r="BE152" s="207">
        <f>IF(N152="základná",J152,0)</f>
        <v>0</v>
      </c>
      <c r="BF152" s="207">
        <f>IF(N152="znížená",J152,0)</f>
        <v>0</v>
      </c>
      <c r="BG152" s="207">
        <f>IF(N152="zákl. prenesená",J152,0)</f>
        <v>0</v>
      </c>
      <c r="BH152" s="207">
        <f>IF(N152="zníž. prenesená",J152,0)</f>
        <v>0</v>
      </c>
      <c r="BI152" s="207">
        <f>IF(N152="nulová",J152,0)</f>
        <v>0</v>
      </c>
      <c r="BJ152" s="18" t="s">
        <v>129</v>
      </c>
      <c r="BK152" s="208">
        <f>ROUND(I152*H152,3)</f>
        <v>0</v>
      </c>
      <c r="BL152" s="18" t="s">
        <v>157</v>
      </c>
      <c r="BM152" s="206" t="s">
        <v>576</v>
      </c>
    </row>
    <row r="153" s="2" customFormat="1" ht="24.15" customHeight="1">
      <c r="A153" s="37"/>
      <c r="B153" s="159"/>
      <c r="C153" s="195" t="s">
        <v>190</v>
      </c>
      <c r="D153" s="195" t="s">
        <v>153</v>
      </c>
      <c r="E153" s="196" t="s">
        <v>376</v>
      </c>
      <c r="F153" s="197" t="s">
        <v>377</v>
      </c>
      <c r="G153" s="198" t="s">
        <v>193</v>
      </c>
      <c r="H153" s="199">
        <v>3391.0239999999999</v>
      </c>
      <c r="I153" s="199"/>
      <c r="J153" s="200">
        <f>ROUND(I153*H153,3)</f>
        <v>0</v>
      </c>
      <c r="K153" s="201"/>
      <c r="L153" s="38"/>
      <c r="M153" s="202" t="s">
        <v>1</v>
      </c>
      <c r="N153" s="203" t="s">
        <v>41</v>
      </c>
      <c r="O153" s="81"/>
      <c r="P153" s="204">
        <f>O153*H153</f>
        <v>0</v>
      </c>
      <c r="Q153" s="204">
        <v>0</v>
      </c>
      <c r="R153" s="204">
        <f>Q153*H153</f>
        <v>0</v>
      </c>
      <c r="S153" s="204">
        <v>0</v>
      </c>
      <c r="T153" s="205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06" t="s">
        <v>157</v>
      </c>
      <c r="AT153" s="206" t="s">
        <v>153</v>
      </c>
      <c r="AU153" s="206" t="s">
        <v>129</v>
      </c>
      <c r="AY153" s="18" t="s">
        <v>151</v>
      </c>
      <c r="BE153" s="207">
        <f>IF(N153="základná",J153,0)</f>
        <v>0</v>
      </c>
      <c r="BF153" s="207">
        <f>IF(N153="znížená",J153,0)</f>
        <v>0</v>
      </c>
      <c r="BG153" s="207">
        <f>IF(N153="zákl. prenesená",J153,0)</f>
        <v>0</v>
      </c>
      <c r="BH153" s="207">
        <f>IF(N153="zníž. prenesená",J153,0)</f>
        <v>0</v>
      </c>
      <c r="BI153" s="207">
        <f>IF(N153="nulová",J153,0)</f>
        <v>0</v>
      </c>
      <c r="BJ153" s="18" t="s">
        <v>129</v>
      </c>
      <c r="BK153" s="208">
        <f>ROUND(I153*H153,3)</f>
        <v>0</v>
      </c>
      <c r="BL153" s="18" t="s">
        <v>157</v>
      </c>
      <c r="BM153" s="206" t="s">
        <v>577</v>
      </c>
    </row>
    <row r="154" s="13" customFormat="1">
      <c r="A154" s="13"/>
      <c r="B154" s="209"/>
      <c r="C154" s="13"/>
      <c r="D154" s="210" t="s">
        <v>159</v>
      </c>
      <c r="E154" s="211" t="s">
        <v>1</v>
      </c>
      <c r="F154" s="212" t="s">
        <v>578</v>
      </c>
      <c r="G154" s="13"/>
      <c r="H154" s="213">
        <v>3391.0239999999999</v>
      </c>
      <c r="I154" s="214"/>
      <c r="J154" s="13"/>
      <c r="K154" s="13"/>
      <c r="L154" s="209"/>
      <c r="M154" s="215"/>
      <c r="N154" s="216"/>
      <c r="O154" s="216"/>
      <c r="P154" s="216"/>
      <c r="Q154" s="216"/>
      <c r="R154" s="216"/>
      <c r="S154" s="216"/>
      <c r="T154" s="217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11" t="s">
        <v>159</v>
      </c>
      <c r="AU154" s="211" t="s">
        <v>129</v>
      </c>
      <c r="AV154" s="13" t="s">
        <v>129</v>
      </c>
      <c r="AW154" s="13" t="s">
        <v>30</v>
      </c>
      <c r="AX154" s="13" t="s">
        <v>75</v>
      </c>
      <c r="AY154" s="211" t="s">
        <v>151</v>
      </c>
    </row>
    <row r="155" s="14" customFormat="1">
      <c r="A155" s="14"/>
      <c r="B155" s="218"/>
      <c r="C155" s="14"/>
      <c r="D155" s="210" t="s">
        <v>159</v>
      </c>
      <c r="E155" s="219" t="s">
        <v>1</v>
      </c>
      <c r="F155" s="220" t="s">
        <v>161</v>
      </c>
      <c r="G155" s="14"/>
      <c r="H155" s="221">
        <v>3391.0239999999999</v>
      </c>
      <c r="I155" s="222"/>
      <c r="J155" s="14"/>
      <c r="K155" s="14"/>
      <c r="L155" s="218"/>
      <c r="M155" s="223"/>
      <c r="N155" s="224"/>
      <c r="O155" s="224"/>
      <c r="P155" s="224"/>
      <c r="Q155" s="224"/>
      <c r="R155" s="224"/>
      <c r="S155" s="224"/>
      <c r="T155" s="22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19" t="s">
        <v>159</v>
      </c>
      <c r="AU155" s="219" t="s">
        <v>129</v>
      </c>
      <c r="AV155" s="14" t="s">
        <v>157</v>
      </c>
      <c r="AW155" s="14" t="s">
        <v>30</v>
      </c>
      <c r="AX155" s="14" t="s">
        <v>83</v>
      </c>
      <c r="AY155" s="219" t="s">
        <v>151</v>
      </c>
    </row>
    <row r="156" s="2" customFormat="1" ht="24.15" customHeight="1">
      <c r="A156" s="37"/>
      <c r="B156" s="159"/>
      <c r="C156" s="195" t="s">
        <v>195</v>
      </c>
      <c r="D156" s="195" t="s">
        <v>153</v>
      </c>
      <c r="E156" s="196" t="s">
        <v>381</v>
      </c>
      <c r="F156" s="197" t="s">
        <v>382</v>
      </c>
      <c r="G156" s="198" t="s">
        <v>193</v>
      </c>
      <c r="H156" s="199">
        <v>242.21600000000001</v>
      </c>
      <c r="I156" s="199"/>
      <c r="J156" s="200">
        <f>ROUND(I156*H156,3)</f>
        <v>0</v>
      </c>
      <c r="K156" s="201"/>
      <c r="L156" s="38"/>
      <c r="M156" s="202" t="s">
        <v>1</v>
      </c>
      <c r="N156" s="203" t="s">
        <v>41</v>
      </c>
      <c r="O156" s="81"/>
      <c r="P156" s="204">
        <f>O156*H156</f>
        <v>0</v>
      </c>
      <c r="Q156" s="204">
        <v>0</v>
      </c>
      <c r="R156" s="204">
        <f>Q156*H156</f>
        <v>0</v>
      </c>
      <c r="S156" s="204">
        <v>0</v>
      </c>
      <c r="T156" s="205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06" t="s">
        <v>157</v>
      </c>
      <c r="AT156" s="206" t="s">
        <v>153</v>
      </c>
      <c r="AU156" s="206" t="s">
        <v>129</v>
      </c>
      <c r="AY156" s="18" t="s">
        <v>151</v>
      </c>
      <c r="BE156" s="207">
        <f>IF(N156="základná",J156,0)</f>
        <v>0</v>
      </c>
      <c r="BF156" s="207">
        <f>IF(N156="znížená",J156,0)</f>
        <v>0</v>
      </c>
      <c r="BG156" s="207">
        <f>IF(N156="zákl. prenesená",J156,0)</f>
        <v>0</v>
      </c>
      <c r="BH156" s="207">
        <f>IF(N156="zníž. prenesená",J156,0)</f>
        <v>0</v>
      </c>
      <c r="BI156" s="207">
        <f>IF(N156="nulová",J156,0)</f>
        <v>0</v>
      </c>
      <c r="BJ156" s="18" t="s">
        <v>129</v>
      </c>
      <c r="BK156" s="208">
        <f>ROUND(I156*H156,3)</f>
        <v>0</v>
      </c>
      <c r="BL156" s="18" t="s">
        <v>157</v>
      </c>
      <c r="BM156" s="206" t="s">
        <v>579</v>
      </c>
    </row>
    <row r="157" s="12" customFormat="1" ht="25.92" customHeight="1">
      <c r="A157" s="12"/>
      <c r="B157" s="182"/>
      <c r="C157" s="12"/>
      <c r="D157" s="183" t="s">
        <v>74</v>
      </c>
      <c r="E157" s="184" t="s">
        <v>395</v>
      </c>
      <c r="F157" s="184" t="s">
        <v>396</v>
      </c>
      <c r="G157" s="12"/>
      <c r="H157" s="12"/>
      <c r="I157" s="185"/>
      <c r="J157" s="186">
        <f>BK157</f>
        <v>0</v>
      </c>
      <c r="K157" s="12"/>
      <c r="L157" s="182"/>
      <c r="M157" s="187"/>
      <c r="N157" s="188"/>
      <c r="O157" s="188"/>
      <c r="P157" s="189">
        <f>P158+P165</f>
        <v>0</v>
      </c>
      <c r="Q157" s="188"/>
      <c r="R157" s="189">
        <f>R158+R165</f>
        <v>0</v>
      </c>
      <c r="S157" s="188"/>
      <c r="T157" s="190">
        <f>T158+T165</f>
        <v>18.023040000000002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183" t="s">
        <v>129</v>
      </c>
      <c r="AT157" s="191" t="s">
        <v>74</v>
      </c>
      <c r="AU157" s="191" t="s">
        <v>75</v>
      </c>
      <c r="AY157" s="183" t="s">
        <v>151</v>
      </c>
      <c r="BK157" s="192">
        <f>BK158+BK165</f>
        <v>0</v>
      </c>
    </row>
    <row r="158" s="12" customFormat="1" ht="22.8" customHeight="1">
      <c r="A158" s="12"/>
      <c r="B158" s="182"/>
      <c r="C158" s="12"/>
      <c r="D158" s="183" t="s">
        <v>74</v>
      </c>
      <c r="E158" s="193" t="s">
        <v>397</v>
      </c>
      <c r="F158" s="193" t="s">
        <v>398</v>
      </c>
      <c r="G158" s="12"/>
      <c r="H158" s="12"/>
      <c r="I158" s="185"/>
      <c r="J158" s="194">
        <f>BK158</f>
        <v>0</v>
      </c>
      <c r="K158" s="12"/>
      <c r="L158" s="182"/>
      <c r="M158" s="187"/>
      <c r="N158" s="188"/>
      <c r="O158" s="188"/>
      <c r="P158" s="189">
        <f>SUM(P159:P164)</f>
        <v>0</v>
      </c>
      <c r="Q158" s="188"/>
      <c r="R158" s="189">
        <f>SUM(R159:R164)</f>
        <v>0</v>
      </c>
      <c r="S158" s="188"/>
      <c r="T158" s="190">
        <f>SUM(T159:T164)</f>
        <v>12.396800000000001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83" t="s">
        <v>129</v>
      </c>
      <c r="AT158" s="191" t="s">
        <v>74</v>
      </c>
      <c r="AU158" s="191" t="s">
        <v>83</v>
      </c>
      <c r="AY158" s="183" t="s">
        <v>151</v>
      </c>
      <c r="BK158" s="192">
        <f>SUM(BK159:BK164)</f>
        <v>0</v>
      </c>
    </row>
    <row r="159" s="2" customFormat="1" ht="24.15" customHeight="1">
      <c r="A159" s="37"/>
      <c r="B159" s="159"/>
      <c r="C159" s="195" t="s">
        <v>201</v>
      </c>
      <c r="D159" s="195" t="s">
        <v>153</v>
      </c>
      <c r="E159" s="196" t="s">
        <v>400</v>
      </c>
      <c r="F159" s="197" t="s">
        <v>401</v>
      </c>
      <c r="G159" s="198" t="s">
        <v>169</v>
      </c>
      <c r="H159" s="199">
        <v>476.80000000000001</v>
      </c>
      <c r="I159" s="199"/>
      <c r="J159" s="200">
        <f>ROUND(I159*H159,3)</f>
        <v>0</v>
      </c>
      <c r="K159" s="201"/>
      <c r="L159" s="38"/>
      <c r="M159" s="202" t="s">
        <v>1</v>
      </c>
      <c r="N159" s="203" t="s">
        <v>41</v>
      </c>
      <c r="O159" s="81"/>
      <c r="P159" s="204">
        <f>O159*H159</f>
        <v>0</v>
      </c>
      <c r="Q159" s="204">
        <v>0</v>
      </c>
      <c r="R159" s="204">
        <f>Q159*H159</f>
        <v>0</v>
      </c>
      <c r="S159" s="204">
        <v>0.014</v>
      </c>
      <c r="T159" s="205">
        <f>S159*H159</f>
        <v>6.6752000000000002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06" t="s">
        <v>233</v>
      </c>
      <c r="AT159" s="206" t="s">
        <v>153</v>
      </c>
      <c r="AU159" s="206" t="s">
        <v>129</v>
      </c>
      <c r="AY159" s="18" t="s">
        <v>151</v>
      </c>
      <c r="BE159" s="207">
        <f>IF(N159="základná",J159,0)</f>
        <v>0</v>
      </c>
      <c r="BF159" s="207">
        <f>IF(N159="znížená",J159,0)</f>
        <v>0</v>
      </c>
      <c r="BG159" s="207">
        <f>IF(N159="zákl. prenesená",J159,0)</f>
        <v>0</v>
      </c>
      <c r="BH159" s="207">
        <f>IF(N159="zníž. prenesená",J159,0)</f>
        <v>0</v>
      </c>
      <c r="BI159" s="207">
        <f>IF(N159="nulová",J159,0)</f>
        <v>0</v>
      </c>
      <c r="BJ159" s="18" t="s">
        <v>129</v>
      </c>
      <c r="BK159" s="208">
        <f>ROUND(I159*H159,3)</f>
        <v>0</v>
      </c>
      <c r="BL159" s="18" t="s">
        <v>233</v>
      </c>
      <c r="BM159" s="206" t="s">
        <v>580</v>
      </c>
    </row>
    <row r="160" s="13" customFormat="1">
      <c r="A160" s="13"/>
      <c r="B160" s="209"/>
      <c r="C160" s="13"/>
      <c r="D160" s="210" t="s">
        <v>159</v>
      </c>
      <c r="E160" s="211" t="s">
        <v>1</v>
      </c>
      <c r="F160" s="212" t="s">
        <v>581</v>
      </c>
      <c r="G160" s="13"/>
      <c r="H160" s="213">
        <v>476.80000000000001</v>
      </c>
      <c r="I160" s="214"/>
      <c r="J160" s="13"/>
      <c r="K160" s="13"/>
      <c r="L160" s="209"/>
      <c r="M160" s="215"/>
      <c r="N160" s="216"/>
      <c r="O160" s="216"/>
      <c r="P160" s="216"/>
      <c r="Q160" s="216"/>
      <c r="R160" s="216"/>
      <c r="S160" s="216"/>
      <c r="T160" s="217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11" t="s">
        <v>159</v>
      </c>
      <c r="AU160" s="211" t="s">
        <v>129</v>
      </c>
      <c r="AV160" s="13" t="s">
        <v>129</v>
      </c>
      <c r="AW160" s="13" t="s">
        <v>30</v>
      </c>
      <c r="AX160" s="13" t="s">
        <v>75</v>
      </c>
      <c r="AY160" s="211" t="s">
        <v>151</v>
      </c>
    </row>
    <row r="161" s="14" customFormat="1">
      <c r="A161" s="14"/>
      <c r="B161" s="218"/>
      <c r="C161" s="14"/>
      <c r="D161" s="210" t="s">
        <v>159</v>
      </c>
      <c r="E161" s="219" t="s">
        <v>1</v>
      </c>
      <c r="F161" s="220" t="s">
        <v>161</v>
      </c>
      <c r="G161" s="14"/>
      <c r="H161" s="221">
        <v>476.80000000000001</v>
      </c>
      <c r="I161" s="222"/>
      <c r="J161" s="14"/>
      <c r="K161" s="14"/>
      <c r="L161" s="218"/>
      <c r="M161" s="223"/>
      <c r="N161" s="224"/>
      <c r="O161" s="224"/>
      <c r="P161" s="224"/>
      <c r="Q161" s="224"/>
      <c r="R161" s="224"/>
      <c r="S161" s="224"/>
      <c r="T161" s="22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19" t="s">
        <v>159</v>
      </c>
      <c r="AU161" s="219" t="s">
        <v>129</v>
      </c>
      <c r="AV161" s="14" t="s">
        <v>157</v>
      </c>
      <c r="AW161" s="14" t="s">
        <v>30</v>
      </c>
      <c r="AX161" s="14" t="s">
        <v>83</v>
      </c>
      <c r="AY161" s="219" t="s">
        <v>151</v>
      </c>
    </row>
    <row r="162" s="2" customFormat="1" ht="24.15" customHeight="1">
      <c r="A162" s="37"/>
      <c r="B162" s="159"/>
      <c r="C162" s="195" t="s">
        <v>206</v>
      </c>
      <c r="D162" s="195" t="s">
        <v>153</v>
      </c>
      <c r="E162" s="196" t="s">
        <v>406</v>
      </c>
      <c r="F162" s="197" t="s">
        <v>407</v>
      </c>
      <c r="G162" s="198" t="s">
        <v>169</v>
      </c>
      <c r="H162" s="199">
        <v>953.60000000000002</v>
      </c>
      <c r="I162" s="199"/>
      <c r="J162" s="200">
        <f>ROUND(I162*H162,3)</f>
        <v>0</v>
      </c>
      <c r="K162" s="201"/>
      <c r="L162" s="38"/>
      <c r="M162" s="202" t="s">
        <v>1</v>
      </c>
      <c r="N162" s="203" t="s">
        <v>41</v>
      </c>
      <c r="O162" s="81"/>
      <c r="P162" s="204">
        <f>O162*H162</f>
        <v>0</v>
      </c>
      <c r="Q162" s="204">
        <v>0</v>
      </c>
      <c r="R162" s="204">
        <f>Q162*H162</f>
        <v>0</v>
      </c>
      <c r="S162" s="204">
        <v>0.0060000000000000001</v>
      </c>
      <c r="T162" s="205">
        <f>S162*H162</f>
        <v>5.7216000000000005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06" t="s">
        <v>233</v>
      </c>
      <c r="AT162" s="206" t="s">
        <v>153</v>
      </c>
      <c r="AU162" s="206" t="s">
        <v>129</v>
      </c>
      <c r="AY162" s="18" t="s">
        <v>151</v>
      </c>
      <c r="BE162" s="207">
        <f>IF(N162="základná",J162,0)</f>
        <v>0</v>
      </c>
      <c r="BF162" s="207">
        <f>IF(N162="znížená",J162,0)</f>
        <v>0</v>
      </c>
      <c r="BG162" s="207">
        <f>IF(N162="zákl. prenesená",J162,0)</f>
        <v>0</v>
      </c>
      <c r="BH162" s="207">
        <f>IF(N162="zníž. prenesená",J162,0)</f>
        <v>0</v>
      </c>
      <c r="BI162" s="207">
        <f>IF(N162="nulová",J162,0)</f>
        <v>0</v>
      </c>
      <c r="BJ162" s="18" t="s">
        <v>129</v>
      </c>
      <c r="BK162" s="208">
        <f>ROUND(I162*H162,3)</f>
        <v>0</v>
      </c>
      <c r="BL162" s="18" t="s">
        <v>233</v>
      </c>
      <c r="BM162" s="206" t="s">
        <v>582</v>
      </c>
    </row>
    <row r="163" s="13" customFormat="1">
      <c r="A163" s="13"/>
      <c r="B163" s="209"/>
      <c r="C163" s="13"/>
      <c r="D163" s="210" t="s">
        <v>159</v>
      </c>
      <c r="E163" s="211" t="s">
        <v>1</v>
      </c>
      <c r="F163" s="212" t="s">
        <v>583</v>
      </c>
      <c r="G163" s="13"/>
      <c r="H163" s="213">
        <v>953.60000000000002</v>
      </c>
      <c r="I163" s="214"/>
      <c r="J163" s="13"/>
      <c r="K163" s="13"/>
      <c r="L163" s="209"/>
      <c r="M163" s="215"/>
      <c r="N163" s="216"/>
      <c r="O163" s="216"/>
      <c r="P163" s="216"/>
      <c r="Q163" s="216"/>
      <c r="R163" s="216"/>
      <c r="S163" s="216"/>
      <c r="T163" s="217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11" t="s">
        <v>159</v>
      </c>
      <c r="AU163" s="211" t="s">
        <v>129</v>
      </c>
      <c r="AV163" s="13" t="s">
        <v>129</v>
      </c>
      <c r="AW163" s="13" t="s">
        <v>30</v>
      </c>
      <c r="AX163" s="13" t="s">
        <v>75</v>
      </c>
      <c r="AY163" s="211" t="s">
        <v>151</v>
      </c>
    </row>
    <row r="164" s="14" customFormat="1">
      <c r="A164" s="14"/>
      <c r="B164" s="218"/>
      <c r="C164" s="14"/>
      <c r="D164" s="210" t="s">
        <v>159</v>
      </c>
      <c r="E164" s="219" t="s">
        <v>1</v>
      </c>
      <c r="F164" s="220" t="s">
        <v>161</v>
      </c>
      <c r="G164" s="14"/>
      <c r="H164" s="221">
        <v>953.60000000000002</v>
      </c>
      <c r="I164" s="222"/>
      <c r="J164" s="14"/>
      <c r="K164" s="14"/>
      <c r="L164" s="218"/>
      <c r="M164" s="223"/>
      <c r="N164" s="224"/>
      <c r="O164" s="224"/>
      <c r="P164" s="224"/>
      <c r="Q164" s="224"/>
      <c r="R164" s="224"/>
      <c r="S164" s="224"/>
      <c r="T164" s="22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19" t="s">
        <v>159</v>
      </c>
      <c r="AU164" s="219" t="s">
        <v>129</v>
      </c>
      <c r="AV164" s="14" t="s">
        <v>157</v>
      </c>
      <c r="AW164" s="14" t="s">
        <v>30</v>
      </c>
      <c r="AX164" s="14" t="s">
        <v>83</v>
      </c>
      <c r="AY164" s="219" t="s">
        <v>151</v>
      </c>
    </row>
    <row r="165" s="12" customFormat="1" ht="22.8" customHeight="1">
      <c r="A165" s="12"/>
      <c r="B165" s="182"/>
      <c r="C165" s="12"/>
      <c r="D165" s="183" t="s">
        <v>74</v>
      </c>
      <c r="E165" s="193" t="s">
        <v>410</v>
      </c>
      <c r="F165" s="193" t="s">
        <v>411</v>
      </c>
      <c r="G165" s="12"/>
      <c r="H165" s="12"/>
      <c r="I165" s="185"/>
      <c r="J165" s="194">
        <f>BK165</f>
        <v>0</v>
      </c>
      <c r="K165" s="12"/>
      <c r="L165" s="182"/>
      <c r="M165" s="187"/>
      <c r="N165" s="188"/>
      <c r="O165" s="188"/>
      <c r="P165" s="189">
        <f>SUM(P166:P169)</f>
        <v>0</v>
      </c>
      <c r="Q165" s="188"/>
      <c r="R165" s="189">
        <f>SUM(R166:R169)</f>
        <v>0</v>
      </c>
      <c r="S165" s="188"/>
      <c r="T165" s="190">
        <f>SUM(T166:T169)</f>
        <v>5.6262400000000001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183" t="s">
        <v>129</v>
      </c>
      <c r="AT165" s="191" t="s">
        <v>74</v>
      </c>
      <c r="AU165" s="191" t="s">
        <v>83</v>
      </c>
      <c r="AY165" s="183" t="s">
        <v>151</v>
      </c>
      <c r="BK165" s="192">
        <f>SUM(BK166:BK169)</f>
        <v>0</v>
      </c>
    </row>
    <row r="166" s="2" customFormat="1" ht="37.8" customHeight="1">
      <c r="A166" s="37"/>
      <c r="B166" s="159"/>
      <c r="C166" s="195" t="s">
        <v>224</v>
      </c>
      <c r="D166" s="195" t="s">
        <v>153</v>
      </c>
      <c r="E166" s="196" t="s">
        <v>418</v>
      </c>
      <c r="F166" s="197" t="s">
        <v>584</v>
      </c>
      <c r="G166" s="198" t="s">
        <v>169</v>
      </c>
      <c r="H166" s="199">
        <v>476.80000000000001</v>
      </c>
      <c r="I166" s="199"/>
      <c r="J166" s="200">
        <f>ROUND(I166*H166,3)</f>
        <v>0</v>
      </c>
      <c r="K166" s="201"/>
      <c r="L166" s="38"/>
      <c r="M166" s="202" t="s">
        <v>1</v>
      </c>
      <c r="N166" s="203" t="s">
        <v>41</v>
      </c>
      <c r="O166" s="81"/>
      <c r="P166" s="204">
        <f>O166*H166</f>
        <v>0</v>
      </c>
      <c r="Q166" s="204">
        <v>0</v>
      </c>
      <c r="R166" s="204">
        <f>Q166*H166</f>
        <v>0</v>
      </c>
      <c r="S166" s="204">
        <v>0.0089999999999999993</v>
      </c>
      <c r="T166" s="205">
        <f>S166*H166</f>
        <v>4.2911999999999999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06" t="s">
        <v>233</v>
      </c>
      <c r="AT166" s="206" t="s">
        <v>153</v>
      </c>
      <c r="AU166" s="206" t="s">
        <v>129</v>
      </c>
      <c r="AY166" s="18" t="s">
        <v>151</v>
      </c>
      <c r="BE166" s="207">
        <f>IF(N166="základná",J166,0)</f>
        <v>0</v>
      </c>
      <c r="BF166" s="207">
        <f>IF(N166="znížená",J166,0)</f>
        <v>0</v>
      </c>
      <c r="BG166" s="207">
        <f>IF(N166="zákl. prenesená",J166,0)</f>
        <v>0</v>
      </c>
      <c r="BH166" s="207">
        <f>IF(N166="zníž. prenesená",J166,0)</f>
        <v>0</v>
      </c>
      <c r="BI166" s="207">
        <f>IF(N166="nulová",J166,0)</f>
        <v>0</v>
      </c>
      <c r="BJ166" s="18" t="s">
        <v>129</v>
      </c>
      <c r="BK166" s="208">
        <f>ROUND(I166*H166,3)</f>
        <v>0</v>
      </c>
      <c r="BL166" s="18" t="s">
        <v>233</v>
      </c>
      <c r="BM166" s="206" t="s">
        <v>585</v>
      </c>
    </row>
    <row r="167" s="2" customFormat="1" ht="37.8" customHeight="1">
      <c r="A167" s="37"/>
      <c r="B167" s="159"/>
      <c r="C167" s="195" t="s">
        <v>219</v>
      </c>
      <c r="D167" s="195" t="s">
        <v>153</v>
      </c>
      <c r="E167" s="196" t="s">
        <v>423</v>
      </c>
      <c r="F167" s="197" t="s">
        <v>586</v>
      </c>
      <c r="G167" s="198" t="s">
        <v>169</v>
      </c>
      <c r="H167" s="199">
        <v>476.80000000000001</v>
      </c>
      <c r="I167" s="199"/>
      <c r="J167" s="200">
        <f>ROUND(I167*H167,3)</f>
        <v>0</v>
      </c>
      <c r="K167" s="201"/>
      <c r="L167" s="38"/>
      <c r="M167" s="202" t="s">
        <v>1</v>
      </c>
      <c r="N167" s="203" t="s">
        <v>41</v>
      </c>
      <c r="O167" s="81"/>
      <c r="P167" s="204">
        <f>O167*H167</f>
        <v>0</v>
      </c>
      <c r="Q167" s="204">
        <v>0</v>
      </c>
      <c r="R167" s="204">
        <f>Q167*H167</f>
        <v>0</v>
      </c>
      <c r="S167" s="204">
        <v>0.0028</v>
      </c>
      <c r="T167" s="205">
        <f>S167*H167</f>
        <v>1.33504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06" t="s">
        <v>233</v>
      </c>
      <c r="AT167" s="206" t="s">
        <v>153</v>
      </c>
      <c r="AU167" s="206" t="s">
        <v>129</v>
      </c>
      <c r="AY167" s="18" t="s">
        <v>151</v>
      </c>
      <c r="BE167" s="207">
        <f>IF(N167="základná",J167,0)</f>
        <v>0</v>
      </c>
      <c r="BF167" s="207">
        <f>IF(N167="znížená",J167,0)</f>
        <v>0</v>
      </c>
      <c r="BG167" s="207">
        <f>IF(N167="zákl. prenesená",J167,0)</f>
        <v>0</v>
      </c>
      <c r="BH167" s="207">
        <f>IF(N167="zníž. prenesená",J167,0)</f>
        <v>0</v>
      </c>
      <c r="BI167" s="207">
        <f>IF(N167="nulová",J167,0)</f>
        <v>0</v>
      </c>
      <c r="BJ167" s="18" t="s">
        <v>129</v>
      </c>
      <c r="BK167" s="208">
        <f>ROUND(I167*H167,3)</f>
        <v>0</v>
      </c>
      <c r="BL167" s="18" t="s">
        <v>233</v>
      </c>
      <c r="BM167" s="206" t="s">
        <v>587</v>
      </c>
    </row>
    <row r="168" s="13" customFormat="1">
      <c r="A168" s="13"/>
      <c r="B168" s="209"/>
      <c r="C168" s="13"/>
      <c r="D168" s="210" t="s">
        <v>159</v>
      </c>
      <c r="E168" s="211" t="s">
        <v>1</v>
      </c>
      <c r="F168" s="212" t="s">
        <v>588</v>
      </c>
      <c r="G168" s="13"/>
      <c r="H168" s="213">
        <v>476.80000000000001</v>
      </c>
      <c r="I168" s="214"/>
      <c r="J168" s="13"/>
      <c r="K168" s="13"/>
      <c r="L168" s="209"/>
      <c r="M168" s="215"/>
      <c r="N168" s="216"/>
      <c r="O168" s="216"/>
      <c r="P168" s="216"/>
      <c r="Q168" s="216"/>
      <c r="R168" s="216"/>
      <c r="S168" s="216"/>
      <c r="T168" s="217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11" t="s">
        <v>159</v>
      </c>
      <c r="AU168" s="211" t="s">
        <v>129</v>
      </c>
      <c r="AV168" s="13" t="s">
        <v>129</v>
      </c>
      <c r="AW168" s="13" t="s">
        <v>30</v>
      </c>
      <c r="AX168" s="13" t="s">
        <v>75</v>
      </c>
      <c r="AY168" s="211" t="s">
        <v>151</v>
      </c>
    </row>
    <row r="169" s="14" customFormat="1">
      <c r="A169" s="14"/>
      <c r="B169" s="218"/>
      <c r="C169" s="14"/>
      <c r="D169" s="210" t="s">
        <v>159</v>
      </c>
      <c r="E169" s="219" t="s">
        <v>1</v>
      </c>
      <c r="F169" s="220" t="s">
        <v>161</v>
      </c>
      <c r="G169" s="14"/>
      <c r="H169" s="221">
        <v>476.80000000000001</v>
      </c>
      <c r="I169" s="222"/>
      <c r="J169" s="14"/>
      <c r="K169" s="14"/>
      <c r="L169" s="218"/>
      <c r="M169" s="249"/>
      <c r="N169" s="250"/>
      <c r="O169" s="250"/>
      <c r="P169" s="250"/>
      <c r="Q169" s="250"/>
      <c r="R169" s="250"/>
      <c r="S169" s="250"/>
      <c r="T169" s="251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19" t="s">
        <v>159</v>
      </c>
      <c r="AU169" s="219" t="s">
        <v>129</v>
      </c>
      <c r="AV169" s="14" t="s">
        <v>157</v>
      </c>
      <c r="AW169" s="14" t="s">
        <v>30</v>
      </c>
      <c r="AX169" s="14" t="s">
        <v>83</v>
      </c>
      <c r="AY169" s="219" t="s">
        <v>151</v>
      </c>
    </row>
    <row r="170" s="2" customFormat="1" ht="6.96" customHeight="1">
      <c r="A170" s="37"/>
      <c r="B170" s="64"/>
      <c r="C170" s="65"/>
      <c r="D170" s="65"/>
      <c r="E170" s="65"/>
      <c r="F170" s="65"/>
      <c r="G170" s="65"/>
      <c r="H170" s="65"/>
      <c r="I170" s="65"/>
      <c r="J170" s="65"/>
      <c r="K170" s="65"/>
      <c r="L170" s="38"/>
      <c r="M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</row>
  </sheetData>
  <autoFilter ref="C130:K169"/>
  <mergeCells count="14">
    <mergeCell ref="E7:H7"/>
    <mergeCell ref="E9:H9"/>
    <mergeCell ref="E18:H18"/>
    <mergeCell ref="E27:H27"/>
    <mergeCell ref="E85:H85"/>
    <mergeCell ref="E87:H87"/>
    <mergeCell ref="D105:F105"/>
    <mergeCell ref="D106:F106"/>
    <mergeCell ref="D107:F107"/>
    <mergeCell ref="D108:F108"/>
    <mergeCell ref="D109:F109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="1" customFormat="1" ht="24.96" customHeight="1">
      <c r="B4" s="21"/>
      <c r="D4" s="22" t="s">
        <v>97</v>
      </c>
      <c r="L4" s="21"/>
      <c r="M4" s="124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14</v>
      </c>
      <c r="L6" s="21"/>
    </row>
    <row r="7" s="1" customFormat="1" ht="26.25" customHeight="1">
      <c r="B7" s="21"/>
      <c r="E7" s="125" t="str">
        <f>'Rekapitulácia stavby'!K6</f>
        <v xml:space="preserve">REKONŠTRUKCIA  EXIST  STRECHY  OBJEKTU  KREMATÓRIA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98</v>
      </c>
      <c r="E8" s="37"/>
      <c r="F8" s="37"/>
      <c r="G8" s="37"/>
      <c r="H8" s="37"/>
      <c r="I8" s="37"/>
      <c r="J8" s="37"/>
      <c r="K8" s="37"/>
      <c r="L8" s="5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30" customHeight="1">
      <c r="A9" s="37"/>
      <c r="B9" s="38"/>
      <c r="C9" s="37"/>
      <c r="D9" s="37"/>
      <c r="E9" s="71" t="s">
        <v>589</v>
      </c>
      <c r="F9" s="37"/>
      <c r="G9" s="37"/>
      <c r="H9" s="37"/>
      <c r="I9" s="37"/>
      <c r="J9" s="37"/>
      <c r="K9" s="37"/>
      <c r="L9" s="5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16</v>
      </c>
      <c r="E11" s="37"/>
      <c r="F11" s="26" t="s">
        <v>1</v>
      </c>
      <c r="G11" s="37"/>
      <c r="H11" s="37"/>
      <c r="I11" s="31" t="s">
        <v>17</v>
      </c>
      <c r="J11" s="26" t="s">
        <v>1</v>
      </c>
      <c r="K11" s="37"/>
      <c r="L11" s="5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18</v>
      </c>
      <c r="E12" s="37"/>
      <c r="F12" s="26" t="s">
        <v>19</v>
      </c>
      <c r="G12" s="37"/>
      <c r="H12" s="37"/>
      <c r="I12" s="31" t="s">
        <v>20</v>
      </c>
      <c r="J12" s="73" t="str">
        <f>'Rekapitulácia stavby'!AN8</f>
        <v>8.7.2022</v>
      </c>
      <c r="K12" s="37"/>
      <c r="L12" s="5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22</v>
      </c>
      <c r="E14" s="37"/>
      <c r="F14" s="37"/>
      <c r="G14" s="37"/>
      <c r="H14" s="37"/>
      <c r="I14" s="31" t="s">
        <v>23</v>
      </c>
      <c r="J14" s="26" t="s">
        <v>1</v>
      </c>
      <c r="K14" s="37"/>
      <c r="L14" s="5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560</v>
      </c>
      <c r="F15" s="37"/>
      <c r="G15" s="37"/>
      <c r="H15" s="37"/>
      <c r="I15" s="31" t="s">
        <v>25</v>
      </c>
      <c r="J15" s="26" t="s">
        <v>1</v>
      </c>
      <c r="K15" s="37"/>
      <c r="L15" s="5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26</v>
      </c>
      <c r="E17" s="37"/>
      <c r="F17" s="37"/>
      <c r="G17" s="37"/>
      <c r="H17" s="37"/>
      <c r="I17" s="31" t="s">
        <v>23</v>
      </c>
      <c r="J17" s="32" t="str">
        <f>'Rekapitulácia stavby'!AN13</f>
        <v>Vyplň údaj</v>
      </c>
      <c r="K17" s="37"/>
      <c r="L17" s="5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25</v>
      </c>
      <c r="J18" s="32" t="str">
        <f>'Rekapitulácia stavby'!AN14</f>
        <v>Vyplň údaj</v>
      </c>
      <c r="K18" s="37"/>
      <c r="L18" s="5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28</v>
      </c>
      <c r="E20" s="37"/>
      <c r="F20" s="37"/>
      <c r="G20" s="37"/>
      <c r="H20" s="37"/>
      <c r="I20" s="31" t="s">
        <v>23</v>
      </c>
      <c r="J20" s="26" t="s">
        <v>1</v>
      </c>
      <c r="K20" s="37"/>
      <c r="L20" s="5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561</v>
      </c>
      <c r="F21" s="37"/>
      <c r="G21" s="37"/>
      <c r="H21" s="37"/>
      <c r="I21" s="31" t="s">
        <v>25</v>
      </c>
      <c r="J21" s="26" t="s">
        <v>1</v>
      </c>
      <c r="K21" s="37"/>
      <c r="L21" s="5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32</v>
      </c>
      <c r="E23" s="37"/>
      <c r="F23" s="37"/>
      <c r="G23" s="37"/>
      <c r="H23" s="37"/>
      <c r="I23" s="31" t="s">
        <v>23</v>
      </c>
      <c r="J23" s="26" t="s">
        <v>1</v>
      </c>
      <c r="K23" s="37"/>
      <c r="L23" s="5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33</v>
      </c>
      <c r="F24" s="37"/>
      <c r="G24" s="37"/>
      <c r="H24" s="37"/>
      <c r="I24" s="31" t="s">
        <v>25</v>
      </c>
      <c r="J24" s="26" t="s">
        <v>1</v>
      </c>
      <c r="K24" s="37"/>
      <c r="L24" s="5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34</v>
      </c>
      <c r="E26" s="37"/>
      <c r="F26" s="37"/>
      <c r="G26" s="37"/>
      <c r="H26" s="37"/>
      <c r="I26" s="37"/>
      <c r="J26" s="37"/>
      <c r="K26" s="37"/>
      <c r="L26" s="5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6"/>
      <c r="B27" s="127"/>
      <c r="C27" s="126"/>
      <c r="D27" s="126"/>
      <c r="E27" s="35" t="s">
        <v>1</v>
      </c>
      <c r="F27" s="35"/>
      <c r="G27" s="35"/>
      <c r="H27" s="35"/>
      <c r="I27" s="126"/>
      <c r="J27" s="126"/>
      <c r="K27" s="126"/>
      <c r="L27" s="128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94"/>
      <c r="E29" s="94"/>
      <c r="F29" s="94"/>
      <c r="G29" s="94"/>
      <c r="H29" s="94"/>
      <c r="I29" s="94"/>
      <c r="J29" s="94"/>
      <c r="K29" s="94"/>
      <c r="L29" s="5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38"/>
      <c r="C30" s="37"/>
      <c r="D30" s="26" t="s">
        <v>103</v>
      </c>
      <c r="E30" s="37"/>
      <c r="F30" s="37"/>
      <c r="G30" s="37"/>
      <c r="H30" s="37"/>
      <c r="I30" s="37"/>
      <c r="J30" s="129">
        <f>J96</f>
        <v>0</v>
      </c>
      <c r="K30" s="37"/>
      <c r="L30" s="5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38"/>
      <c r="C31" s="37"/>
      <c r="D31" s="130" t="s">
        <v>104</v>
      </c>
      <c r="E31" s="37"/>
      <c r="F31" s="37"/>
      <c r="G31" s="37"/>
      <c r="H31" s="37"/>
      <c r="I31" s="37"/>
      <c r="J31" s="129">
        <f>J104</f>
        <v>0</v>
      </c>
      <c r="K31" s="37"/>
      <c r="L31" s="5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1" t="s">
        <v>35</v>
      </c>
      <c r="E32" s="37"/>
      <c r="F32" s="37"/>
      <c r="G32" s="37"/>
      <c r="H32" s="37"/>
      <c r="I32" s="37"/>
      <c r="J32" s="100">
        <f>ROUND(J30 + J31, 2)</f>
        <v>0</v>
      </c>
      <c r="K32" s="37"/>
      <c r="L32" s="5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94"/>
      <c r="E33" s="94"/>
      <c r="F33" s="94"/>
      <c r="G33" s="94"/>
      <c r="H33" s="94"/>
      <c r="I33" s="94"/>
      <c r="J33" s="94"/>
      <c r="K33" s="94"/>
      <c r="L33" s="5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37</v>
      </c>
      <c r="G34" s="37"/>
      <c r="H34" s="37"/>
      <c r="I34" s="42" t="s">
        <v>36</v>
      </c>
      <c r="J34" s="42" t="s">
        <v>38</v>
      </c>
      <c r="K34" s="37"/>
      <c r="L34" s="5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2" t="s">
        <v>39</v>
      </c>
      <c r="E35" s="44" t="s">
        <v>40</v>
      </c>
      <c r="F35" s="133">
        <f>ROUND((SUM(BE104:BE111) + SUM(BE131:BE161)),  2)</f>
        <v>0</v>
      </c>
      <c r="G35" s="134"/>
      <c r="H35" s="134"/>
      <c r="I35" s="135">
        <v>0.20000000000000001</v>
      </c>
      <c r="J35" s="133">
        <f>ROUND(((SUM(BE104:BE111) + SUM(BE131:BE161))*I35),  2)</f>
        <v>0</v>
      </c>
      <c r="K35" s="37"/>
      <c r="L35" s="5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44" t="s">
        <v>41</v>
      </c>
      <c r="F36" s="133">
        <f>ROUND((SUM(BF104:BF111) + SUM(BF131:BF161)),  2)</f>
        <v>0</v>
      </c>
      <c r="G36" s="134"/>
      <c r="H36" s="134"/>
      <c r="I36" s="135">
        <v>0.20000000000000001</v>
      </c>
      <c r="J36" s="133">
        <f>ROUND(((SUM(BF104:BF111) + SUM(BF131:BF161))*I36),  2)</f>
        <v>0</v>
      </c>
      <c r="K36" s="37"/>
      <c r="L36" s="5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36">
        <f>ROUND((SUM(BG104:BG111) + SUM(BG131:BG161)),  2)</f>
        <v>0</v>
      </c>
      <c r="G37" s="37"/>
      <c r="H37" s="37"/>
      <c r="I37" s="137">
        <v>0.20000000000000001</v>
      </c>
      <c r="J37" s="136">
        <f>0</f>
        <v>0</v>
      </c>
      <c r="K37" s="37"/>
      <c r="L37" s="5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43</v>
      </c>
      <c r="F38" s="136">
        <f>ROUND((SUM(BH104:BH111) + SUM(BH131:BH161)),  2)</f>
        <v>0</v>
      </c>
      <c r="G38" s="37"/>
      <c r="H38" s="37"/>
      <c r="I38" s="137">
        <v>0.20000000000000001</v>
      </c>
      <c r="J38" s="136">
        <f>0</f>
        <v>0</v>
      </c>
      <c r="K38" s="37"/>
      <c r="L38" s="5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44" t="s">
        <v>44</v>
      </c>
      <c r="F39" s="133">
        <f>ROUND((SUM(BI104:BI111) + SUM(BI131:BI161)),  2)</f>
        <v>0</v>
      </c>
      <c r="G39" s="134"/>
      <c r="H39" s="134"/>
      <c r="I39" s="135">
        <v>0</v>
      </c>
      <c r="J39" s="133">
        <f>0</f>
        <v>0</v>
      </c>
      <c r="K39" s="37"/>
      <c r="L39" s="5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8"/>
      <c r="D41" s="139" t="s">
        <v>45</v>
      </c>
      <c r="E41" s="85"/>
      <c r="F41" s="85"/>
      <c r="G41" s="140" t="s">
        <v>46</v>
      </c>
      <c r="H41" s="141" t="s">
        <v>47</v>
      </c>
      <c r="I41" s="85"/>
      <c r="J41" s="142">
        <f>SUM(J32:J39)</f>
        <v>0</v>
      </c>
      <c r="K41" s="143"/>
      <c r="L41" s="59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9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9"/>
      <c r="D50" s="60" t="s">
        <v>48</v>
      </c>
      <c r="E50" s="61"/>
      <c r="F50" s="61"/>
      <c r="G50" s="60" t="s">
        <v>49</v>
      </c>
      <c r="H50" s="61"/>
      <c r="I50" s="61"/>
      <c r="J50" s="61"/>
      <c r="K50" s="61"/>
      <c r="L50" s="59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62" t="s">
        <v>50</v>
      </c>
      <c r="E61" s="40"/>
      <c r="F61" s="144" t="s">
        <v>51</v>
      </c>
      <c r="G61" s="62" t="s">
        <v>50</v>
      </c>
      <c r="H61" s="40"/>
      <c r="I61" s="40"/>
      <c r="J61" s="145" t="s">
        <v>51</v>
      </c>
      <c r="K61" s="40"/>
      <c r="L61" s="5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60" t="s">
        <v>52</v>
      </c>
      <c r="E65" s="63"/>
      <c r="F65" s="63"/>
      <c r="G65" s="60" t="s">
        <v>53</v>
      </c>
      <c r="H65" s="63"/>
      <c r="I65" s="63"/>
      <c r="J65" s="63"/>
      <c r="K65" s="63"/>
      <c r="L65" s="5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62" t="s">
        <v>50</v>
      </c>
      <c r="E76" s="40"/>
      <c r="F76" s="144" t="s">
        <v>51</v>
      </c>
      <c r="G76" s="62" t="s">
        <v>50</v>
      </c>
      <c r="H76" s="40"/>
      <c r="I76" s="40"/>
      <c r="J76" s="145" t="s">
        <v>51</v>
      </c>
      <c r="K76" s="40"/>
      <c r="L76" s="5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5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5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105</v>
      </c>
      <c r="D82" s="37"/>
      <c r="E82" s="37"/>
      <c r="F82" s="37"/>
      <c r="G82" s="37"/>
      <c r="H82" s="37"/>
      <c r="I82" s="37"/>
      <c r="J82" s="37"/>
      <c r="K82" s="37"/>
      <c r="L82" s="5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14</v>
      </c>
      <c r="D84" s="37"/>
      <c r="E84" s="37"/>
      <c r="F84" s="37"/>
      <c r="G84" s="37"/>
      <c r="H84" s="37"/>
      <c r="I84" s="37"/>
      <c r="J84" s="37"/>
      <c r="K84" s="37"/>
      <c r="L84" s="5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5" t="str">
        <f>E7</f>
        <v xml:space="preserve">REKONŠTRUKCIA  EXIST  STRECHY  OBJEKTU  KREMATÓRIA</v>
      </c>
      <c r="F85" s="31"/>
      <c r="G85" s="31"/>
      <c r="H85" s="31"/>
      <c r="I85" s="37"/>
      <c r="J85" s="37"/>
      <c r="K85" s="37"/>
      <c r="L85" s="5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98</v>
      </c>
      <c r="D86" s="37"/>
      <c r="E86" s="37"/>
      <c r="F86" s="37"/>
      <c r="G86" s="37"/>
      <c r="H86" s="37"/>
      <c r="I86" s="37"/>
      <c r="J86" s="37"/>
      <c r="K86" s="37"/>
      <c r="L86" s="5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30" customHeight="1">
      <c r="A87" s="37"/>
      <c r="B87" s="38"/>
      <c r="C87" s="37"/>
      <c r="D87" s="37"/>
      <c r="E87" s="71" t="str">
        <f>E9</f>
        <v xml:space="preserve">550/4 - Strechy  žb monolit.strop + monolit. svetlíky ozn.C , strecha vyložená ( oc nos. plech. bet ) ozn  D</v>
      </c>
      <c r="F87" s="37"/>
      <c r="G87" s="37"/>
      <c r="H87" s="37"/>
      <c r="I87" s="37"/>
      <c r="J87" s="37"/>
      <c r="K87" s="37"/>
      <c r="L87" s="5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18</v>
      </c>
      <c r="D89" s="37"/>
      <c r="E89" s="37"/>
      <c r="F89" s="26" t="str">
        <f>F12</f>
        <v>Zelený Dvor 1 , KE</v>
      </c>
      <c r="G89" s="37"/>
      <c r="H89" s="37"/>
      <c r="I89" s="31" t="s">
        <v>20</v>
      </c>
      <c r="J89" s="73" t="str">
        <f>IF(J12="","",J12)</f>
        <v>8.7.2022</v>
      </c>
      <c r="K89" s="37"/>
      <c r="L89" s="5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22</v>
      </c>
      <c r="D91" s="37"/>
      <c r="E91" s="37"/>
      <c r="F91" s="26" t="str">
        <f>E15</f>
        <v>SMsZ v Košiciach</v>
      </c>
      <c r="G91" s="37"/>
      <c r="H91" s="37"/>
      <c r="I91" s="31" t="s">
        <v>28</v>
      </c>
      <c r="J91" s="35" t="str">
        <f>E21</f>
        <v xml:space="preserve">ARCHEM  s.r.o. Košice</v>
      </c>
      <c r="K91" s="37"/>
      <c r="L91" s="5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26</v>
      </c>
      <c r="D92" s="37"/>
      <c r="E92" s="37"/>
      <c r="F92" s="26" t="str">
        <f>IF(E18="","",E18)</f>
        <v>Vyplň údaj</v>
      </c>
      <c r="G92" s="37"/>
      <c r="H92" s="37"/>
      <c r="I92" s="31" t="s">
        <v>32</v>
      </c>
      <c r="J92" s="35" t="str">
        <f>E24</f>
        <v>Semancová M.</v>
      </c>
      <c r="K92" s="37"/>
      <c r="L92" s="5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46" t="s">
        <v>106</v>
      </c>
      <c r="D94" s="138"/>
      <c r="E94" s="138"/>
      <c r="F94" s="138"/>
      <c r="G94" s="138"/>
      <c r="H94" s="138"/>
      <c r="I94" s="138"/>
      <c r="J94" s="147" t="s">
        <v>107</v>
      </c>
      <c r="K94" s="138"/>
      <c r="L94" s="59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9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8" t="s">
        <v>108</v>
      </c>
      <c r="D96" s="37"/>
      <c r="E96" s="37"/>
      <c r="F96" s="37"/>
      <c r="G96" s="37"/>
      <c r="H96" s="37"/>
      <c r="I96" s="37"/>
      <c r="J96" s="100">
        <f>J131</f>
        <v>0</v>
      </c>
      <c r="K96" s="37"/>
      <c r="L96" s="59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109</v>
      </c>
    </row>
    <row r="97" s="9" customFormat="1" ht="24.96" customHeight="1">
      <c r="A97" s="9"/>
      <c r="B97" s="149"/>
      <c r="C97" s="9"/>
      <c r="D97" s="150" t="s">
        <v>110</v>
      </c>
      <c r="E97" s="151"/>
      <c r="F97" s="151"/>
      <c r="G97" s="151"/>
      <c r="H97" s="151"/>
      <c r="I97" s="151"/>
      <c r="J97" s="152">
        <f>J132</f>
        <v>0</v>
      </c>
      <c r="K97" s="9"/>
      <c r="L97" s="14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3"/>
      <c r="C98" s="10"/>
      <c r="D98" s="154" t="s">
        <v>115</v>
      </c>
      <c r="E98" s="155"/>
      <c r="F98" s="155"/>
      <c r="G98" s="155"/>
      <c r="H98" s="155"/>
      <c r="I98" s="155"/>
      <c r="J98" s="156">
        <f>J133</f>
        <v>0</v>
      </c>
      <c r="K98" s="10"/>
      <c r="L98" s="15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49"/>
      <c r="C99" s="9"/>
      <c r="D99" s="150" t="s">
        <v>117</v>
      </c>
      <c r="E99" s="151"/>
      <c r="F99" s="151"/>
      <c r="G99" s="151"/>
      <c r="H99" s="151"/>
      <c r="I99" s="151"/>
      <c r="J99" s="152">
        <f>J146</f>
        <v>0</v>
      </c>
      <c r="K99" s="9"/>
      <c r="L99" s="14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3"/>
      <c r="C100" s="10"/>
      <c r="D100" s="154" t="s">
        <v>118</v>
      </c>
      <c r="E100" s="155"/>
      <c r="F100" s="155"/>
      <c r="G100" s="155"/>
      <c r="H100" s="155"/>
      <c r="I100" s="155"/>
      <c r="J100" s="156">
        <f>J147</f>
        <v>0</v>
      </c>
      <c r="K100" s="10"/>
      <c r="L100" s="15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3"/>
      <c r="C101" s="10"/>
      <c r="D101" s="154" t="s">
        <v>119</v>
      </c>
      <c r="E101" s="155"/>
      <c r="F101" s="155"/>
      <c r="G101" s="155"/>
      <c r="H101" s="155"/>
      <c r="I101" s="155"/>
      <c r="J101" s="156">
        <f>J155</f>
        <v>0</v>
      </c>
      <c r="K101" s="10"/>
      <c r="L101" s="15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7"/>
      <c r="D102" s="37"/>
      <c r="E102" s="37"/>
      <c r="F102" s="37"/>
      <c r="G102" s="37"/>
      <c r="H102" s="37"/>
      <c r="I102" s="37"/>
      <c r="J102" s="37"/>
      <c r="K102" s="37"/>
      <c r="L102" s="59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38"/>
      <c r="C103" s="37"/>
      <c r="D103" s="37"/>
      <c r="E103" s="37"/>
      <c r="F103" s="37"/>
      <c r="G103" s="37"/>
      <c r="H103" s="37"/>
      <c r="I103" s="37"/>
      <c r="J103" s="37"/>
      <c r="K103" s="37"/>
      <c r="L103" s="59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29.28" customHeight="1">
      <c r="A104" s="37"/>
      <c r="B104" s="38"/>
      <c r="C104" s="148" t="s">
        <v>126</v>
      </c>
      <c r="D104" s="37"/>
      <c r="E104" s="37"/>
      <c r="F104" s="37"/>
      <c r="G104" s="37"/>
      <c r="H104" s="37"/>
      <c r="I104" s="37"/>
      <c r="J104" s="157">
        <f>ROUND(J105 + J106 + J107 + J108 + J109 + J110,2)</f>
        <v>0</v>
      </c>
      <c r="K104" s="37"/>
      <c r="L104" s="59"/>
      <c r="N104" s="158" t="s">
        <v>39</v>
      </c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18" customHeight="1">
      <c r="A105" s="37"/>
      <c r="B105" s="159"/>
      <c r="C105" s="160"/>
      <c r="D105" s="161" t="s">
        <v>127</v>
      </c>
      <c r="E105" s="162"/>
      <c r="F105" s="162"/>
      <c r="G105" s="160"/>
      <c r="H105" s="160"/>
      <c r="I105" s="160"/>
      <c r="J105" s="163">
        <v>0</v>
      </c>
      <c r="K105" s="160"/>
      <c r="L105" s="164"/>
      <c r="M105" s="165"/>
      <c r="N105" s="166" t="s">
        <v>41</v>
      </c>
      <c r="O105" s="165"/>
      <c r="P105" s="165"/>
      <c r="Q105" s="165"/>
      <c r="R105" s="165"/>
      <c r="S105" s="160"/>
      <c r="T105" s="160"/>
      <c r="U105" s="160"/>
      <c r="V105" s="160"/>
      <c r="W105" s="160"/>
      <c r="X105" s="160"/>
      <c r="Y105" s="160"/>
      <c r="Z105" s="160"/>
      <c r="AA105" s="160"/>
      <c r="AB105" s="160"/>
      <c r="AC105" s="160"/>
      <c r="AD105" s="160"/>
      <c r="AE105" s="160"/>
      <c r="AF105" s="165"/>
      <c r="AG105" s="165"/>
      <c r="AH105" s="165"/>
      <c r="AI105" s="165"/>
      <c r="AJ105" s="165"/>
      <c r="AK105" s="165"/>
      <c r="AL105" s="165"/>
      <c r="AM105" s="165"/>
      <c r="AN105" s="165"/>
      <c r="AO105" s="165"/>
      <c r="AP105" s="165"/>
      <c r="AQ105" s="165"/>
      <c r="AR105" s="165"/>
      <c r="AS105" s="165"/>
      <c r="AT105" s="165"/>
      <c r="AU105" s="165"/>
      <c r="AV105" s="165"/>
      <c r="AW105" s="165"/>
      <c r="AX105" s="165"/>
      <c r="AY105" s="167" t="s">
        <v>128</v>
      </c>
      <c r="AZ105" s="165"/>
      <c r="BA105" s="165"/>
      <c r="BB105" s="165"/>
      <c r="BC105" s="165"/>
      <c r="BD105" s="165"/>
      <c r="BE105" s="168">
        <f>IF(N105="základná",J105,0)</f>
        <v>0</v>
      </c>
      <c r="BF105" s="168">
        <f>IF(N105="znížená",J105,0)</f>
        <v>0</v>
      </c>
      <c r="BG105" s="168">
        <f>IF(N105="zákl. prenesená",J105,0)</f>
        <v>0</v>
      </c>
      <c r="BH105" s="168">
        <f>IF(N105="zníž. prenesená",J105,0)</f>
        <v>0</v>
      </c>
      <c r="BI105" s="168">
        <f>IF(N105="nulová",J105,0)</f>
        <v>0</v>
      </c>
      <c r="BJ105" s="167" t="s">
        <v>129</v>
      </c>
      <c r="BK105" s="165"/>
      <c r="BL105" s="165"/>
      <c r="BM105" s="165"/>
    </row>
    <row r="106" s="2" customFormat="1" ht="18" customHeight="1">
      <c r="A106" s="37"/>
      <c r="B106" s="159"/>
      <c r="C106" s="160"/>
      <c r="D106" s="161" t="s">
        <v>130</v>
      </c>
      <c r="E106" s="162"/>
      <c r="F106" s="162"/>
      <c r="G106" s="160"/>
      <c r="H106" s="160"/>
      <c r="I106" s="160"/>
      <c r="J106" s="163">
        <v>0</v>
      </c>
      <c r="K106" s="160"/>
      <c r="L106" s="164"/>
      <c r="M106" s="165"/>
      <c r="N106" s="166" t="s">
        <v>41</v>
      </c>
      <c r="O106" s="165"/>
      <c r="P106" s="165"/>
      <c r="Q106" s="165"/>
      <c r="R106" s="165"/>
      <c r="S106" s="160"/>
      <c r="T106" s="160"/>
      <c r="U106" s="160"/>
      <c r="V106" s="160"/>
      <c r="W106" s="160"/>
      <c r="X106" s="160"/>
      <c r="Y106" s="160"/>
      <c r="Z106" s="160"/>
      <c r="AA106" s="160"/>
      <c r="AB106" s="160"/>
      <c r="AC106" s="160"/>
      <c r="AD106" s="160"/>
      <c r="AE106" s="160"/>
      <c r="AF106" s="165"/>
      <c r="AG106" s="165"/>
      <c r="AH106" s="165"/>
      <c r="AI106" s="165"/>
      <c r="AJ106" s="165"/>
      <c r="AK106" s="165"/>
      <c r="AL106" s="165"/>
      <c r="AM106" s="165"/>
      <c r="AN106" s="165"/>
      <c r="AO106" s="165"/>
      <c r="AP106" s="165"/>
      <c r="AQ106" s="165"/>
      <c r="AR106" s="165"/>
      <c r="AS106" s="165"/>
      <c r="AT106" s="165"/>
      <c r="AU106" s="165"/>
      <c r="AV106" s="165"/>
      <c r="AW106" s="165"/>
      <c r="AX106" s="165"/>
      <c r="AY106" s="167" t="s">
        <v>128</v>
      </c>
      <c r="AZ106" s="165"/>
      <c r="BA106" s="165"/>
      <c r="BB106" s="165"/>
      <c r="BC106" s="165"/>
      <c r="BD106" s="165"/>
      <c r="BE106" s="168">
        <f>IF(N106="základná",J106,0)</f>
        <v>0</v>
      </c>
      <c r="BF106" s="168">
        <f>IF(N106="znížená",J106,0)</f>
        <v>0</v>
      </c>
      <c r="BG106" s="168">
        <f>IF(N106="zákl. prenesená",J106,0)</f>
        <v>0</v>
      </c>
      <c r="BH106" s="168">
        <f>IF(N106="zníž. prenesená",J106,0)</f>
        <v>0</v>
      </c>
      <c r="BI106" s="168">
        <f>IF(N106="nulová",J106,0)</f>
        <v>0</v>
      </c>
      <c r="BJ106" s="167" t="s">
        <v>129</v>
      </c>
      <c r="BK106" s="165"/>
      <c r="BL106" s="165"/>
      <c r="BM106" s="165"/>
    </row>
    <row r="107" s="2" customFormat="1" ht="18" customHeight="1">
      <c r="A107" s="37"/>
      <c r="B107" s="159"/>
      <c r="C107" s="160"/>
      <c r="D107" s="161" t="s">
        <v>131</v>
      </c>
      <c r="E107" s="162"/>
      <c r="F107" s="162"/>
      <c r="G107" s="160"/>
      <c r="H107" s="160"/>
      <c r="I107" s="160"/>
      <c r="J107" s="163">
        <v>0</v>
      </c>
      <c r="K107" s="160"/>
      <c r="L107" s="164"/>
      <c r="M107" s="165"/>
      <c r="N107" s="166" t="s">
        <v>41</v>
      </c>
      <c r="O107" s="165"/>
      <c r="P107" s="165"/>
      <c r="Q107" s="165"/>
      <c r="R107" s="165"/>
      <c r="S107" s="160"/>
      <c r="T107" s="160"/>
      <c r="U107" s="160"/>
      <c r="V107" s="160"/>
      <c r="W107" s="160"/>
      <c r="X107" s="160"/>
      <c r="Y107" s="160"/>
      <c r="Z107" s="160"/>
      <c r="AA107" s="160"/>
      <c r="AB107" s="160"/>
      <c r="AC107" s="160"/>
      <c r="AD107" s="160"/>
      <c r="AE107" s="160"/>
      <c r="AF107" s="165"/>
      <c r="AG107" s="165"/>
      <c r="AH107" s="165"/>
      <c r="AI107" s="165"/>
      <c r="AJ107" s="165"/>
      <c r="AK107" s="165"/>
      <c r="AL107" s="165"/>
      <c r="AM107" s="165"/>
      <c r="AN107" s="165"/>
      <c r="AO107" s="165"/>
      <c r="AP107" s="165"/>
      <c r="AQ107" s="165"/>
      <c r="AR107" s="165"/>
      <c r="AS107" s="165"/>
      <c r="AT107" s="165"/>
      <c r="AU107" s="165"/>
      <c r="AV107" s="165"/>
      <c r="AW107" s="165"/>
      <c r="AX107" s="165"/>
      <c r="AY107" s="167" t="s">
        <v>128</v>
      </c>
      <c r="AZ107" s="165"/>
      <c r="BA107" s="165"/>
      <c r="BB107" s="165"/>
      <c r="BC107" s="165"/>
      <c r="BD107" s="165"/>
      <c r="BE107" s="168">
        <f>IF(N107="základná",J107,0)</f>
        <v>0</v>
      </c>
      <c r="BF107" s="168">
        <f>IF(N107="znížená",J107,0)</f>
        <v>0</v>
      </c>
      <c r="BG107" s="168">
        <f>IF(N107="zákl. prenesená",J107,0)</f>
        <v>0</v>
      </c>
      <c r="BH107" s="168">
        <f>IF(N107="zníž. prenesená",J107,0)</f>
        <v>0</v>
      </c>
      <c r="BI107" s="168">
        <f>IF(N107="nulová",J107,0)</f>
        <v>0</v>
      </c>
      <c r="BJ107" s="167" t="s">
        <v>129</v>
      </c>
      <c r="BK107" s="165"/>
      <c r="BL107" s="165"/>
      <c r="BM107" s="165"/>
    </row>
    <row r="108" s="2" customFormat="1" ht="18" customHeight="1">
      <c r="A108" s="37"/>
      <c r="B108" s="159"/>
      <c r="C108" s="160"/>
      <c r="D108" s="161" t="s">
        <v>132</v>
      </c>
      <c r="E108" s="162"/>
      <c r="F108" s="162"/>
      <c r="G108" s="160"/>
      <c r="H108" s="160"/>
      <c r="I108" s="160"/>
      <c r="J108" s="163">
        <v>0</v>
      </c>
      <c r="K108" s="160"/>
      <c r="L108" s="164"/>
      <c r="M108" s="165"/>
      <c r="N108" s="166" t="s">
        <v>41</v>
      </c>
      <c r="O108" s="165"/>
      <c r="P108" s="165"/>
      <c r="Q108" s="165"/>
      <c r="R108" s="165"/>
      <c r="S108" s="160"/>
      <c r="T108" s="160"/>
      <c r="U108" s="160"/>
      <c r="V108" s="160"/>
      <c r="W108" s="160"/>
      <c r="X108" s="160"/>
      <c r="Y108" s="160"/>
      <c r="Z108" s="160"/>
      <c r="AA108" s="160"/>
      <c r="AB108" s="160"/>
      <c r="AC108" s="160"/>
      <c r="AD108" s="160"/>
      <c r="AE108" s="160"/>
      <c r="AF108" s="165"/>
      <c r="AG108" s="165"/>
      <c r="AH108" s="165"/>
      <c r="AI108" s="165"/>
      <c r="AJ108" s="165"/>
      <c r="AK108" s="165"/>
      <c r="AL108" s="165"/>
      <c r="AM108" s="165"/>
      <c r="AN108" s="165"/>
      <c r="AO108" s="165"/>
      <c r="AP108" s="165"/>
      <c r="AQ108" s="165"/>
      <c r="AR108" s="165"/>
      <c r="AS108" s="165"/>
      <c r="AT108" s="165"/>
      <c r="AU108" s="165"/>
      <c r="AV108" s="165"/>
      <c r="AW108" s="165"/>
      <c r="AX108" s="165"/>
      <c r="AY108" s="167" t="s">
        <v>128</v>
      </c>
      <c r="AZ108" s="165"/>
      <c r="BA108" s="165"/>
      <c r="BB108" s="165"/>
      <c r="BC108" s="165"/>
      <c r="BD108" s="165"/>
      <c r="BE108" s="168">
        <f>IF(N108="základná",J108,0)</f>
        <v>0</v>
      </c>
      <c r="BF108" s="168">
        <f>IF(N108="znížená",J108,0)</f>
        <v>0</v>
      </c>
      <c r="BG108" s="168">
        <f>IF(N108="zákl. prenesená",J108,0)</f>
        <v>0</v>
      </c>
      <c r="BH108" s="168">
        <f>IF(N108="zníž. prenesená",J108,0)</f>
        <v>0</v>
      </c>
      <c r="BI108" s="168">
        <f>IF(N108="nulová",J108,0)</f>
        <v>0</v>
      </c>
      <c r="BJ108" s="167" t="s">
        <v>129</v>
      </c>
      <c r="BK108" s="165"/>
      <c r="BL108" s="165"/>
      <c r="BM108" s="165"/>
    </row>
    <row r="109" s="2" customFormat="1" ht="18" customHeight="1">
      <c r="A109" s="37"/>
      <c r="B109" s="159"/>
      <c r="C109" s="160"/>
      <c r="D109" s="161" t="s">
        <v>133</v>
      </c>
      <c r="E109" s="162"/>
      <c r="F109" s="162"/>
      <c r="G109" s="160"/>
      <c r="H109" s="160"/>
      <c r="I109" s="160"/>
      <c r="J109" s="163">
        <v>0</v>
      </c>
      <c r="K109" s="160"/>
      <c r="L109" s="164"/>
      <c r="M109" s="165"/>
      <c r="N109" s="166" t="s">
        <v>41</v>
      </c>
      <c r="O109" s="165"/>
      <c r="P109" s="165"/>
      <c r="Q109" s="165"/>
      <c r="R109" s="165"/>
      <c r="S109" s="160"/>
      <c r="T109" s="160"/>
      <c r="U109" s="160"/>
      <c r="V109" s="160"/>
      <c r="W109" s="160"/>
      <c r="X109" s="160"/>
      <c r="Y109" s="160"/>
      <c r="Z109" s="160"/>
      <c r="AA109" s="160"/>
      <c r="AB109" s="160"/>
      <c r="AC109" s="160"/>
      <c r="AD109" s="160"/>
      <c r="AE109" s="160"/>
      <c r="AF109" s="165"/>
      <c r="AG109" s="165"/>
      <c r="AH109" s="165"/>
      <c r="AI109" s="165"/>
      <c r="AJ109" s="165"/>
      <c r="AK109" s="165"/>
      <c r="AL109" s="165"/>
      <c r="AM109" s="165"/>
      <c r="AN109" s="165"/>
      <c r="AO109" s="165"/>
      <c r="AP109" s="165"/>
      <c r="AQ109" s="165"/>
      <c r="AR109" s="165"/>
      <c r="AS109" s="165"/>
      <c r="AT109" s="165"/>
      <c r="AU109" s="165"/>
      <c r="AV109" s="165"/>
      <c r="AW109" s="165"/>
      <c r="AX109" s="165"/>
      <c r="AY109" s="167" t="s">
        <v>128</v>
      </c>
      <c r="AZ109" s="165"/>
      <c r="BA109" s="165"/>
      <c r="BB109" s="165"/>
      <c r="BC109" s="165"/>
      <c r="BD109" s="165"/>
      <c r="BE109" s="168">
        <f>IF(N109="základná",J109,0)</f>
        <v>0</v>
      </c>
      <c r="BF109" s="168">
        <f>IF(N109="znížená",J109,0)</f>
        <v>0</v>
      </c>
      <c r="BG109" s="168">
        <f>IF(N109="zákl. prenesená",J109,0)</f>
        <v>0</v>
      </c>
      <c r="BH109" s="168">
        <f>IF(N109="zníž. prenesená",J109,0)</f>
        <v>0</v>
      </c>
      <c r="BI109" s="168">
        <f>IF(N109="nulová",J109,0)</f>
        <v>0</v>
      </c>
      <c r="BJ109" s="167" t="s">
        <v>129</v>
      </c>
      <c r="BK109" s="165"/>
      <c r="BL109" s="165"/>
      <c r="BM109" s="165"/>
    </row>
    <row r="110" s="2" customFormat="1" ht="18" customHeight="1">
      <c r="A110" s="37"/>
      <c r="B110" s="159"/>
      <c r="C110" s="160"/>
      <c r="D110" s="162" t="s">
        <v>134</v>
      </c>
      <c r="E110" s="160"/>
      <c r="F110" s="160"/>
      <c r="G110" s="160"/>
      <c r="H110" s="160"/>
      <c r="I110" s="160"/>
      <c r="J110" s="163">
        <f>ROUND(J30*T110,2)</f>
        <v>0</v>
      </c>
      <c r="K110" s="160"/>
      <c r="L110" s="164"/>
      <c r="M110" s="165"/>
      <c r="N110" s="166" t="s">
        <v>41</v>
      </c>
      <c r="O110" s="165"/>
      <c r="P110" s="165"/>
      <c r="Q110" s="165"/>
      <c r="R110" s="165"/>
      <c r="S110" s="160"/>
      <c r="T110" s="160"/>
      <c r="U110" s="160"/>
      <c r="V110" s="160"/>
      <c r="W110" s="160"/>
      <c r="X110" s="160"/>
      <c r="Y110" s="160"/>
      <c r="Z110" s="160"/>
      <c r="AA110" s="160"/>
      <c r="AB110" s="160"/>
      <c r="AC110" s="160"/>
      <c r="AD110" s="160"/>
      <c r="AE110" s="160"/>
      <c r="AF110" s="165"/>
      <c r="AG110" s="165"/>
      <c r="AH110" s="165"/>
      <c r="AI110" s="165"/>
      <c r="AJ110" s="165"/>
      <c r="AK110" s="165"/>
      <c r="AL110" s="165"/>
      <c r="AM110" s="165"/>
      <c r="AN110" s="165"/>
      <c r="AO110" s="165"/>
      <c r="AP110" s="165"/>
      <c r="AQ110" s="165"/>
      <c r="AR110" s="165"/>
      <c r="AS110" s="165"/>
      <c r="AT110" s="165"/>
      <c r="AU110" s="165"/>
      <c r="AV110" s="165"/>
      <c r="AW110" s="165"/>
      <c r="AX110" s="165"/>
      <c r="AY110" s="167" t="s">
        <v>135</v>
      </c>
      <c r="AZ110" s="165"/>
      <c r="BA110" s="165"/>
      <c r="BB110" s="165"/>
      <c r="BC110" s="165"/>
      <c r="BD110" s="165"/>
      <c r="BE110" s="168">
        <f>IF(N110="základná",J110,0)</f>
        <v>0</v>
      </c>
      <c r="BF110" s="168">
        <f>IF(N110="znížená",J110,0)</f>
        <v>0</v>
      </c>
      <c r="BG110" s="168">
        <f>IF(N110="zákl. prenesená",J110,0)</f>
        <v>0</v>
      </c>
      <c r="BH110" s="168">
        <f>IF(N110="zníž. prenesená",J110,0)</f>
        <v>0</v>
      </c>
      <c r="BI110" s="168">
        <f>IF(N110="nulová",J110,0)</f>
        <v>0</v>
      </c>
      <c r="BJ110" s="167" t="s">
        <v>129</v>
      </c>
      <c r="BK110" s="165"/>
      <c r="BL110" s="165"/>
      <c r="BM110" s="165"/>
    </row>
    <row r="111" s="2" customFormat="1">
      <c r="A111" s="37"/>
      <c r="B111" s="38"/>
      <c r="C111" s="37"/>
      <c r="D111" s="37"/>
      <c r="E111" s="37"/>
      <c r="F111" s="37"/>
      <c r="G111" s="37"/>
      <c r="H111" s="37"/>
      <c r="I111" s="37"/>
      <c r="J111" s="37"/>
      <c r="K111" s="37"/>
      <c r="L111" s="59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9.28" customHeight="1">
      <c r="A112" s="37"/>
      <c r="B112" s="38"/>
      <c r="C112" s="169" t="s">
        <v>136</v>
      </c>
      <c r="D112" s="138"/>
      <c r="E112" s="138"/>
      <c r="F112" s="138"/>
      <c r="G112" s="138"/>
      <c r="H112" s="138"/>
      <c r="I112" s="138"/>
      <c r="J112" s="170">
        <f>ROUND(J96+J104,2)</f>
        <v>0</v>
      </c>
      <c r="K112" s="138"/>
      <c r="L112" s="59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64"/>
      <c r="C113" s="65"/>
      <c r="D113" s="65"/>
      <c r="E113" s="65"/>
      <c r="F113" s="65"/>
      <c r="G113" s="65"/>
      <c r="H113" s="65"/>
      <c r="I113" s="65"/>
      <c r="J113" s="65"/>
      <c r="K113" s="65"/>
      <c r="L113" s="59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7" s="2" customFormat="1" ht="6.96" customHeight="1">
      <c r="A117" s="37"/>
      <c r="B117" s="66"/>
      <c r="C117" s="67"/>
      <c r="D117" s="67"/>
      <c r="E117" s="67"/>
      <c r="F117" s="67"/>
      <c r="G117" s="67"/>
      <c r="H117" s="67"/>
      <c r="I117" s="67"/>
      <c r="J117" s="67"/>
      <c r="K117" s="67"/>
      <c r="L117" s="59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24.96" customHeight="1">
      <c r="A118" s="37"/>
      <c r="B118" s="38"/>
      <c r="C118" s="22" t="s">
        <v>137</v>
      </c>
      <c r="D118" s="37"/>
      <c r="E118" s="37"/>
      <c r="F118" s="37"/>
      <c r="G118" s="37"/>
      <c r="H118" s="37"/>
      <c r="I118" s="37"/>
      <c r="J118" s="37"/>
      <c r="K118" s="37"/>
      <c r="L118" s="59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7"/>
      <c r="D119" s="37"/>
      <c r="E119" s="37"/>
      <c r="F119" s="37"/>
      <c r="G119" s="37"/>
      <c r="H119" s="37"/>
      <c r="I119" s="37"/>
      <c r="J119" s="37"/>
      <c r="K119" s="37"/>
      <c r="L119" s="59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14</v>
      </c>
      <c r="D120" s="37"/>
      <c r="E120" s="37"/>
      <c r="F120" s="37"/>
      <c r="G120" s="37"/>
      <c r="H120" s="37"/>
      <c r="I120" s="37"/>
      <c r="J120" s="37"/>
      <c r="K120" s="37"/>
      <c r="L120" s="59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26.25" customHeight="1">
      <c r="A121" s="37"/>
      <c r="B121" s="38"/>
      <c r="C121" s="37"/>
      <c r="D121" s="37"/>
      <c r="E121" s="125" t="str">
        <f>E7</f>
        <v xml:space="preserve">REKONŠTRUKCIA  EXIST  STRECHY  OBJEKTU  KREMATÓRIA</v>
      </c>
      <c r="F121" s="31"/>
      <c r="G121" s="31"/>
      <c r="H121" s="31"/>
      <c r="I121" s="37"/>
      <c r="J121" s="37"/>
      <c r="K121" s="37"/>
      <c r="L121" s="59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31" t="s">
        <v>98</v>
      </c>
      <c r="D122" s="37"/>
      <c r="E122" s="37"/>
      <c r="F122" s="37"/>
      <c r="G122" s="37"/>
      <c r="H122" s="37"/>
      <c r="I122" s="37"/>
      <c r="J122" s="37"/>
      <c r="K122" s="37"/>
      <c r="L122" s="59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30" customHeight="1">
      <c r="A123" s="37"/>
      <c r="B123" s="38"/>
      <c r="C123" s="37"/>
      <c r="D123" s="37"/>
      <c r="E123" s="71" t="str">
        <f>E9</f>
        <v xml:space="preserve">550/4 - Strechy  žb monolit.strop + monolit. svetlíky ozn.C , strecha vyložená ( oc nos. plech. bet ) ozn  D</v>
      </c>
      <c r="F123" s="37"/>
      <c r="G123" s="37"/>
      <c r="H123" s="37"/>
      <c r="I123" s="37"/>
      <c r="J123" s="37"/>
      <c r="K123" s="37"/>
      <c r="L123" s="59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6.96" customHeight="1">
      <c r="A124" s="37"/>
      <c r="B124" s="38"/>
      <c r="C124" s="37"/>
      <c r="D124" s="37"/>
      <c r="E124" s="37"/>
      <c r="F124" s="37"/>
      <c r="G124" s="37"/>
      <c r="H124" s="37"/>
      <c r="I124" s="37"/>
      <c r="J124" s="37"/>
      <c r="K124" s="37"/>
      <c r="L124" s="59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2" customHeight="1">
      <c r="A125" s="37"/>
      <c r="B125" s="38"/>
      <c r="C125" s="31" t="s">
        <v>18</v>
      </c>
      <c r="D125" s="37"/>
      <c r="E125" s="37"/>
      <c r="F125" s="26" t="str">
        <f>F12</f>
        <v>Zelený Dvor 1 , KE</v>
      </c>
      <c r="G125" s="37"/>
      <c r="H125" s="37"/>
      <c r="I125" s="31" t="s">
        <v>20</v>
      </c>
      <c r="J125" s="73" t="str">
        <f>IF(J12="","",J12)</f>
        <v>8.7.2022</v>
      </c>
      <c r="K125" s="37"/>
      <c r="L125" s="59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6.96" customHeight="1">
      <c r="A126" s="37"/>
      <c r="B126" s="38"/>
      <c r="C126" s="37"/>
      <c r="D126" s="37"/>
      <c r="E126" s="37"/>
      <c r="F126" s="37"/>
      <c r="G126" s="37"/>
      <c r="H126" s="37"/>
      <c r="I126" s="37"/>
      <c r="J126" s="37"/>
      <c r="K126" s="37"/>
      <c r="L126" s="59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25.65" customHeight="1">
      <c r="A127" s="37"/>
      <c r="B127" s="38"/>
      <c r="C127" s="31" t="s">
        <v>22</v>
      </c>
      <c r="D127" s="37"/>
      <c r="E127" s="37"/>
      <c r="F127" s="26" t="str">
        <f>E15</f>
        <v>SMsZ v Košiciach</v>
      </c>
      <c r="G127" s="37"/>
      <c r="H127" s="37"/>
      <c r="I127" s="31" t="s">
        <v>28</v>
      </c>
      <c r="J127" s="35" t="str">
        <f>E21</f>
        <v xml:space="preserve">ARCHEM  s.r.o. Košice</v>
      </c>
      <c r="K127" s="37"/>
      <c r="L127" s="59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5.15" customHeight="1">
      <c r="A128" s="37"/>
      <c r="B128" s="38"/>
      <c r="C128" s="31" t="s">
        <v>26</v>
      </c>
      <c r="D128" s="37"/>
      <c r="E128" s="37"/>
      <c r="F128" s="26" t="str">
        <f>IF(E18="","",E18)</f>
        <v>Vyplň údaj</v>
      </c>
      <c r="G128" s="37"/>
      <c r="H128" s="37"/>
      <c r="I128" s="31" t="s">
        <v>32</v>
      </c>
      <c r="J128" s="35" t="str">
        <f>E24</f>
        <v>Semancová M.</v>
      </c>
      <c r="K128" s="37"/>
      <c r="L128" s="59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0.32" customHeight="1">
      <c r="A129" s="37"/>
      <c r="B129" s="38"/>
      <c r="C129" s="37"/>
      <c r="D129" s="37"/>
      <c r="E129" s="37"/>
      <c r="F129" s="37"/>
      <c r="G129" s="37"/>
      <c r="H129" s="37"/>
      <c r="I129" s="37"/>
      <c r="J129" s="37"/>
      <c r="K129" s="37"/>
      <c r="L129" s="59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11" customFormat="1" ht="29.28" customHeight="1">
      <c r="A130" s="171"/>
      <c r="B130" s="172"/>
      <c r="C130" s="173" t="s">
        <v>138</v>
      </c>
      <c r="D130" s="174" t="s">
        <v>60</v>
      </c>
      <c r="E130" s="174" t="s">
        <v>56</v>
      </c>
      <c r="F130" s="174" t="s">
        <v>57</v>
      </c>
      <c r="G130" s="174" t="s">
        <v>139</v>
      </c>
      <c r="H130" s="174" t="s">
        <v>140</v>
      </c>
      <c r="I130" s="174" t="s">
        <v>141</v>
      </c>
      <c r="J130" s="175" t="s">
        <v>107</v>
      </c>
      <c r="K130" s="176" t="s">
        <v>142</v>
      </c>
      <c r="L130" s="177"/>
      <c r="M130" s="90" t="s">
        <v>1</v>
      </c>
      <c r="N130" s="91" t="s">
        <v>39</v>
      </c>
      <c r="O130" s="91" t="s">
        <v>143</v>
      </c>
      <c r="P130" s="91" t="s">
        <v>144</v>
      </c>
      <c r="Q130" s="91" t="s">
        <v>145</v>
      </c>
      <c r="R130" s="91" t="s">
        <v>146</v>
      </c>
      <c r="S130" s="91" t="s">
        <v>147</v>
      </c>
      <c r="T130" s="92" t="s">
        <v>148</v>
      </c>
      <c r="U130" s="171"/>
      <c r="V130" s="171"/>
      <c r="W130" s="171"/>
      <c r="X130" s="171"/>
      <c r="Y130" s="171"/>
      <c r="Z130" s="171"/>
      <c r="AA130" s="171"/>
      <c r="AB130" s="171"/>
      <c r="AC130" s="171"/>
      <c r="AD130" s="171"/>
      <c r="AE130" s="171"/>
    </row>
    <row r="131" s="2" customFormat="1" ht="22.8" customHeight="1">
      <c r="A131" s="37"/>
      <c r="B131" s="38"/>
      <c r="C131" s="97" t="s">
        <v>103</v>
      </c>
      <c r="D131" s="37"/>
      <c r="E131" s="37"/>
      <c r="F131" s="37"/>
      <c r="G131" s="37"/>
      <c r="H131" s="37"/>
      <c r="I131" s="37"/>
      <c r="J131" s="178">
        <f>BK131</f>
        <v>0</v>
      </c>
      <c r="K131" s="37"/>
      <c r="L131" s="38"/>
      <c r="M131" s="93"/>
      <c r="N131" s="77"/>
      <c r="O131" s="94"/>
      <c r="P131" s="179">
        <f>P132+P146</f>
        <v>0</v>
      </c>
      <c r="Q131" s="94"/>
      <c r="R131" s="179">
        <f>R132+R146</f>
        <v>0</v>
      </c>
      <c r="S131" s="94"/>
      <c r="T131" s="180">
        <f>T132+T146</f>
        <v>37.535130000000009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8" t="s">
        <v>74</v>
      </c>
      <c r="AU131" s="18" t="s">
        <v>109</v>
      </c>
      <c r="BK131" s="181">
        <f>BK132+BK146</f>
        <v>0</v>
      </c>
    </row>
    <row r="132" s="12" customFormat="1" ht="25.92" customHeight="1">
      <c r="A132" s="12"/>
      <c r="B132" s="182"/>
      <c r="C132" s="12"/>
      <c r="D132" s="183" t="s">
        <v>74</v>
      </c>
      <c r="E132" s="184" t="s">
        <v>149</v>
      </c>
      <c r="F132" s="184" t="s">
        <v>150</v>
      </c>
      <c r="G132" s="12"/>
      <c r="H132" s="12"/>
      <c r="I132" s="185"/>
      <c r="J132" s="186">
        <f>BK132</f>
        <v>0</v>
      </c>
      <c r="K132" s="12"/>
      <c r="L132" s="182"/>
      <c r="M132" s="187"/>
      <c r="N132" s="188"/>
      <c r="O132" s="188"/>
      <c r="P132" s="189">
        <f>P133</f>
        <v>0</v>
      </c>
      <c r="Q132" s="188"/>
      <c r="R132" s="189">
        <f>R133</f>
        <v>0</v>
      </c>
      <c r="S132" s="188"/>
      <c r="T132" s="190">
        <f>T133</f>
        <v>14.158770000000001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83" t="s">
        <v>83</v>
      </c>
      <c r="AT132" s="191" t="s">
        <v>74</v>
      </c>
      <c r="AU132" s="191" t="s">
        <v>75</v>
      </c>
      <c r="AY132" s="183" t="s">
        <v>151</v>
      </c>
      <c r="BK132" s="192">
        <f>BK133</f>
        <v>0</v>
      </c>
    </row>
    <row r="133" s="12" customFormat="1" ht="22.8" customHeight="1">
      <c r="A133" s="12"/>
      <c r="B133" s="182"/>
      <c r="C133" s="12"/>
      <c r="D133" s="183" t="s">
        <v>74</v>
      </c>
      <c r="E133" s="193" t="s">
        <v>195</v>
      </c>
      <c r="F133" s="193" t="s">
        <v>263</v>
      </c>
      <c r="G133" s="12"/>
      <c r="H133" s="12"/>
      <c r="I133" s="185"/>
      <c r="J133" s="194">
        <f>BK133</f>
        <v>0</v>
      </c>
      <c r="K133" s="12"/>
      <c r="L133" s="182"/>
      <c r="M133" s="187"/>
      <c r="N133" s="188"/>
      <c r="O133" s="188"/>
      <c r="P133" s="189">
        <f>SUM(P134:P145)</f>
        <v>0</v>
      </c>
      <c r="Q133" s="188"/>
      <c r="R133" s="189">
        <f>SUM(R134:R145)</f>
        <v>0</v>
      </c>
      <c r="S133" s="188"/>
      <c r="T133" s="190">
        <f>SUM(T134:T145)</f>
        <v>14.158770000000001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83" t="s">
        <v>83</v>
      </c>
      <c r="AT133" s="191" t="s">
        <v>74</v>
      </c>
      <c r="AU133" s="191" t="s">
        <v>83</v>
      </c>
      <c r="AY133" s="183" t="s">
        <v>151</v>
      </c>
      <c r="BK133" s="192">
        <f>SUM(BK134:BK145)</f>
        <v>0</v>
      </c>
    </row>
    <row r="134" s="2" customFormat="1" ht="44.25" customHeight="1">
      <c r="A134" s="37"/>
      <c r="B134" s="159"/>
      <c r="C134" s="195" t="s">
        <v>83</v>
      </c>
      <c r="D134" s="195" t="s">
        <v>153</v>
      </c>
      <c r="E134" s="196" t="s">
        <v>327</v>
      </c>
      <c r="F134" s="197" t="s">
        <v>328</v>
      </c>
      <c r="G134" s="198" t="s">
        <v>156</v>
      </c>
      <c r="H134" s="199">
        <v>5.234</v>
      </c>
      <c r="I134" s="199"/>
      <c r="J134" s="200">
        <f>ROUND(I134*H134,3)</f>
        <v>0</v>
      </c>
      <c r="K134" s="201"/>
      <c r="L134" s="38"/>
      <c r="M134" s="202" t="s">
        <v>1</v>
      </c>
      <c r="N134" s="203" t="s">
        <v>41</v>
      </c>
      <c r="O134" s="81"/>
      <c r="P134" s="204">
        <f>O134*H134</f>
        <v>0</v>
      </c>
      <c r="Q134" s="204">
        <v>0</v>
      </c>
      <c r="R134" s="204">
        <f>Q134*H134</f>
        <v>0</v>
      </c>
      <c r="S134" s="204">
        <v>1.905</v>
      </c>
      <c r="T134" s="205">
        <f>S134*H134</f>
        <v>9.9707699999999999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06" t="s">
        <v>157</v>
      </c>
      <c r="AT134" s="206" t="s">
        <v>153</v>
      </c>
      <c r="AU134" s="206" t="s">
        <v>129</v>
      </c>
      <c r="AY134" s="18" t="s">
        <v>151</v>
      </c>
      <c r="BE134" s="207">
        <f>IF(N134="základná",J134,0)</f>
        <v>0</v>
      </c>
      <c r="BF134" s="207">
        <f>IF(N134="znížená",J134,0)</f>
        <v>0</v>
      </c>
      <c r="BG134" s="207">
        <f>IF(N134="zákl. prenesená",J134,0)</f>
        <v>0</v>
      </c>
      <c r="BH134" s="207">
        <f>IF(N134="zníž. prenesená",J134,0)</f>
        <v>0</v>
      </c>
      <c r="BI134" s="207">
        <f>IF(N134="nulová",J134,0)</f>
        <v>0</v>
      </c>
      <c r="BJ134" s="18" t="s">
        <v>129</v>
      </c>
      <c r="BK134" s="208">
        <f>ROUND(I134*H134,3)</f>
        <v>0</v>
      </c>
      <c r="BL134" s="18" t="s">
        <v>157</v>
      </c>
      <c r="BM134" s="206" t="s">
        <v>590</v>
      </c>
    </row>
    <row r="135" s="13" customFormat="1">
      <c r="A135" s="13"/>
      <c r="B135" s="209"/>
      <c r="C135" s="13"/>
      <c r="D135" s="210" t="s">
        <v>159</v>
      </c>
      <c r="E135" s="211" t="s">
        <v>1</v>
      </c>
      <c r="F135" s="212" t="s">
        <v>591</v>
      </c>
      <c r="G135" s="13"/>
      <c r="H135" s="213">
        <v>5.234</v>
      </c>
      <c r="I135" s="214"/>
      <c r="J135" s="13"/>
      <c r="K135" s="13"/>
      <c r="L135" s="209"/>
      <c r="M135" s="215"/>
      <c r="N135" s="216"/>
      <c r="O135" s="216"/>
      <c r="P135" s="216"/>
      <c r="Q135" s="216"/>
      <c r="R135" s="216"/>
      <c r="S135" s="216"/>
      <c r="T135" s="217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11" t="s">
        <v>159</v>
      </c>
      <c r="AU135" s="211" t="s">
        <v>129</v>
      </c>
      <c r="AV135" s="13" t="s">
        <v>129</v>
      </c>
      <c r="AW135" s="13" t="s">
        <v>30</v>
      </c>
      <c r="AX135" s="13" t="s">
        <v>75</v>
      </c>
      <c r="AY135" s="211" t="s">
        <v>151</v>
      </c>
    </row>
    <row r="136" s="14" customFormat="1">
      <c r="A136" s="14"/>
      <c r="B136" s="218"/>
      <c r="C136" s="14"/>
      <c r="D136" s="210" t="s">
        <v>159</v>
      </c>
      <c r="E136" s="219" t="s">
        <v>1</v>
      </c>
      <c r="F136" s="220" t="s">
        <v>161</v>
      </c>
      <c r="G136" s="14"/>
      <c r="H136" s="221">
        <v>5.234</v>
      </c>
      <c r="I136" s="222"/>
      <c r="J136" s="14"/>
      <c r="K136" s="14"/>
      <c r="L136" s="218"/>
      <c r="M136" s="223"/>
      <c r="N136" s="224"/>
      <c r="O136" s="224"/>
      <c r="P136" s="224"/>
      <c r="Q136" s="224"/>
      <c r="R136" s="224"/>
      <c r="S136" s="224"/>
      <c r="T136" s="225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19" t="s">
        <v>159</v>
      </c>
      <c r="AU136" s="219" t="s">
        <v>129</v>
      </c>
      <c r="AV136" s="14" t="s">
        <v>157</v>
      </c>
      <c r="AW136" s="14" t="s">
        <v>30</v>
      </c>
      <c r="AX136" s="14" t="s">
        <v>83</v>
      </c>
      <c r="AY136" s="219" t="s">
        <v>151</v>
      </c>
    </row>
    <row r="137" s="2" customFormat="1" ht="33" customHeight="1">
      <c r="A137" s="37"/>
      <c r="B137" s="159"/>
      <c r="C137" s="195" t="s">
        <v>129</v>
      </c>
      <c r="D137" s="195" t="s">
        <v>153</v>
      </c>
      <c r="E137" s="196" t="s">
        <v>332</v>
      </c>
      <c r="F137" s="197" t="s">
        <v>333</v>
      </c>
      <c r="G137" s="198" t="s">
        <v>156</v>
      </c>
      <c r="H137" s="199">
        <v>1.7450000000000001</v>
      </c>
      <c r="I137" s="199"/>
      <c r="J137" s="200">
        <f>ROUND(I137*H137,3)</f>
        <v>0</v>
      </c>
      <c r="K137" s="201"/>
      <c r="L137" s="38"/>
      <c r="M137" s="202" t="s">
        <v>1</v>
      </c>
      <c r="N137" s="203" t="s">
        <v>41</v>
      </c>
      <c r="O137" s="81"/>
      <c r="P137" s="204">
        <f>O137*H137</f>
        <v>0</v>
      </c>
      <c r="Q137" s="204">
        <v>0</v>
      </c>
      <c r="R137" s="204">
        <f>Q137*H137</f>
        <v>0</v>
      </c>
      <c r="S137" s="204">
        <v>2.3999999999999999</v>
      </c>
      <c r="T137" s="205">
        <f>S137*H137</f>
        <v>4.1879999999999997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06" t="s">
        <v>157</v>
      </c>
      <c r="AT137" s="206" t="s">
        <v>153</v>
      </c>
      <c r="AU137" s="206" t="s">
        <v>129</v>
      </c>
      <c r="AY137" s="18" t="s">
        <v>151</v>
      </c>
      <c r="BE137" s="207">
        <f>IF(N137="základná",J137,0)</f>
        <v>0</v>
      </c>
      <c r="BF137" s="207">
        <f>IF(N137="znížená",J137,0)</f>
        <v>0</v>
      </c>
      <c r="BG137" s="207">
        <f>IF(N137="zákl. prenesená",J137,0)</f>
        <v>0</v>
      </c>
      <c r="BH137" s="207">
        <f>IF(N137="zníž. prenesená",J137,0)</f>
        <v>0</v>
      </c>
      <c r="BI137" s="207">
        <f>IF(N137="nulová",J137,0)</f>
        <v>0</v>
      </c>
      <c r="BJ137" s="18" t="s">
        <v>129</v>
      </c>
      <c r="BK137" s="208">
        <f>ROUND(I137*H137,3)</f>
        <v>0</v>
      </c>
      <c r="BL137" s="18" t="s">
        <v>157</v>
      </c>
      <c r="BM137" s="206" t="s">
        <v>592</v>
      </c>
    </row>
    <row r="138" s="13" customFormat="1">
      <c r="A138" s="13"/>
      <c r="B138" s="209"/>
      <c r="C138" s="13"/>
      <c r="D138" s="210" t="s">
        <v>159</v>
      </c>
      <c r="E138" s="211" t="s">
        <v>1</v>
      </c>
      <c r="F138" s="212" t="s">
        <v>593</v>
      </c>
      <c r="G138" s="13"/>
      <c r="H138" s="213">
        <v>1.7450000000000001</v>
      </c>
      <c r="I138" s="214"/>
      <c r="J138" s="13"/>
      <c r="K138" s="13"/>
      <c r="L138" s="209"/>
      <c r="M138" s="215"/>
      <c r="N138" s="216"/>
      <c r="O138" s="216"/>
      <c r="P138" s="216"/>
      <c r="Q138" s="216"/>
      <c r="R138" s="216"/>
      <c r="S138" s="216"/>
      <c r="T138" s="217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11" t="s">
        <v>159</v>
      </c>
      <c r="AU138" s="211" t="s">
        <v>129</v>
      </c>
      <c r="AV138" s="13" t="s">
        <v>129</v>
      </c>
      <c r="AW138" s="13" t="s">
        <v>30</v>
      </c>
      <c r="AX138" s="13" t="s">
        <v>75</v>
      </c>
      <c r="AY138" s="211" t="s">
        <v>151</v>
      </c>
    </row>
    <row r="139" s="14" customFormat="1">
      <c r="A139" s="14"/>
      <c r="B139" s="218"/>
      <c r="C139" s="14"/>
      <c r="D139" s="210" t="s">
        <v>159</v>
      </c>
      <c r="E139" s="219" t="s">
        <v>1</v>
      </c>
      <c r="F139" s="220" t="s">
        <v>161</v>
      </c>
      <c r="G139" s="14"/>
      <c r="H139" s="221">
        <v>1.7450000000000001</v>
      </c>
      <c r="I139" s="222"/>
      <c r="J139" s="14"/>
      <c r="K139" s="14"/>
      <c r="L139" s="218"/>
      <c r="M139" s="223"/>
      <c r="N139" s="224"/>
      <c r="O139" s="224"/>
      <c r="P139" s="224"/>
      <c r="Q139" s="224"/>
      <c r="R139" s="224"/>
      <c r="S139" s="224"/>
      <c r="T139" s="22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19" t="s">
        <v>159</v>
      </c>
      <c r="AU139" s="219" t="s">
        <v>129</v>
      </c>
      <c r="AV139" s="14" t="s">
        <v>157</v>
      </c>
      <c r="AW139" s="14" t="s">
        <v>30</v>
      </c>
      <c r="AX139" s="14" t="s">
        <v>83</v>
      </c>
      <c r="AY139" s="219" t="s">
        <v>151</v>
      </c>
    </row>
    <row r="140" s="2" customFormat="1" ht="24.15" customHeight="1">
      <c r="A140" s="37"/>
      <c r="B140" s="159"/>
      <c r="C140" s="195" t="s">
        <v>166</v>
      </c>
      <c r="D140" s="195" t="s">
        <v>153</v>
      </c>
      <c r="E140" s="196" t="s">
        <v>367</v>
      </c>
      <c r="F140" s="197" t="s">
        <v>368</v>
      </c>
      <c r="G140" s="198" t="s">
        <v>193</v>
      </c>
      <c r="H140" s="199">
        <v>37.534999999999997</v>
      </c>
      <c r="I140" s="199"/>
      <c r="J140" s="200">
        <f>ROUND(I140*H140,3)</f>
        <v>0</v>
      </c>
      <c r="K140" s="201"/>
      <c r="L140" s="38"/>
      <c r="M140" s="202" t="s">
        <v>1</v>
      </c>
      <c r="N140" s="203" t="s">
        <v>41</v>
      </c>
      <c r="O140" s="81"/>
      <c r="P140" s="204">
        <f>O140*H140</f>
        <v>0</v>
      </c>
      <c r="Q140" s="204">
        <v>0</v>
      </c>
      <c r="R140" s="204">
        <f>Q140*H140</f>
        <v>0</v>
      </c>
      <c r="S140" s="204">
        <v>0</v>
      </c>
      <c r="T140" s="205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06" t="s">
        <v>157</v>
      </c>
      <c r="AT140" s="206" t="s">
        <v>153</v>
      </c>
      <c r="AU140" s="206" t="s">
        <v>129</v>
      </c>
      <c r="AY140" s="18" t="s">
        <v>151</v>
      </c>
      <c r="BE140" s="207">
        <f>IF(N140="základná",J140,0)</f>
        <v>0</v>
      </c>
      <c r="BF140" s="207">
        <f>IF(N140="znížená",J140,0)</f>
        <v>0</v>
      </c>
      <c r="BG140" s="207">
        <f>IF(N140="zákl. prenesená",J140,0)</f>
        <v>0</v>
      </c>
      <c r="BH140" s="207">
        <f>IF(N140="zníž. prenesená",J140,0)</f>
        <v>0</v>
      </c>
      <c r="BI140" s="207">
        <f>IF(N140="nulová",J140,0)</f>
        <v>0</v>
      </c>
      <c r="BJ140" s="18" t="s">
        <v>129</v>
      </c>
      <c r="BK140" s="208">
        <f>ROUND(I140*H140,3)</f>
        <v>0</v>
      </c>
      <c r="BL140" s="18" t="s">
        <v>157</v>
      </c>
      <c r="BM140" s="206" t="s">
        <v>594</v>
      </c>
    </row>
    <row r="141" s="2" customFormat="1" ht="21.75" customHeight="1">
      <c r="A141" s="37"/>
      <c r="B141" s="159"/>
      <c r="C141" s="195" t="s">
        <v>157</v>
      </c>
      <c r="D141" s="195" t="s">
        <v>153</v>
      </c>
      <c r="E141" s="196" t="s">
        <v>371</v>
      </c>
      <c r="F141" s="197" t="s">
        <v>372</v>
      </c>
      <c r="G141" s="198" t="s">
        <v>193</v>
      </c>
      <c r="H141" s="199">
        <v>37.534999999999997</v>
      </c>
      <c r="I141" s="199"/>
      <c r="J141" s="200">
        <f>ROUND(I141*H141,3)</f>
        <v>0</v>
      </c>
      <c r="K141" s="201"/>
      <c r="L141" s="38"/>
      <c r="M141" s="202" t="s">
        <v>1</v>
      </c>
      <c r="N141" s="203" t="s">
        <v>41</v>
      </c>
      <c r="O141" s="81"/>
      <c r="P141" s="204">
        <f>O141*H141</f>
        <v>0</v>
      </c>
      <c r="Q141" s="204">
        <v>0</v>
      </c>
      <c r="R141" s="204">
        <f>Q141*H141</f>
        <v>0</v>
      </c>
      <c r="S141" s="204">
        <v>0</v>
      </c>
      <c r="T141" s="205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06" t="s">
        <v>157</v>
      </c>
      <c r="AT141" s="206" t="s">
        <v>153</v>
      </c>
      <c r="AU141" s="206" t="s">
        <v>129</v>
      </c>
      <c r="AY141" s="18" t="s">
        <v>151</v>
      </c>
      <c r="BE141" s="207">
        <f>IF(N141="základná",J141,0)</f>
        <v>0</v>
      </c>
      <c r="BF141" s="207">
        <f>IF(N141="znížená",J141,0)</f>
        <v>0</v>
      </c>
      <c r="BG141" s="207">
        <f>IF(N141="zákl. prenesená",J141,0)</f>
        <v>0</v>
      </c>
      <c r="BH141" s="207">
        <f>IF(N141="zníž. prenesená",J141,0)</f>
        <v>0</v>
      </c>
      <c r="BI141" s="207">
        <f>IF(N141="nulová",J141,0)</f>
        <v>0</v>
      </c>
      <c r="BJ141" s="18" t="s">
        <v>129</v>
      </c>
      <c r="BK141" s="208">
        <f>ROUND(I141*H141,3)</f>
        <v>0</v>
      </c>
      <c r="BL141" s="18" t="s">
        <v>157</v>
      </c>
      <c r="BM141" s="206" t="s">
        <v>595</v>
      </c>
    </row>
    <row r="142" s="2" customFormat="1" ht="24.15" customHeight="1">
      <c r="A142" s="37"/>
      <c r="B142" s="159"/>
      <c r="C142" s="195" t="s">
        <v>175</v>
      </c>
      <c r="D142" s="195" t="s">
        <v>153</v>
      </c>
      <c r="E142" s="196" t="s">
        <v>376</v>
      </c>
      <c r="F142" s="197" t="s">
        <v>377</v>
      </c>
      <c r="G142" s="198" t="s">
        <v>193</v>
      </c>
      <c r="H142" s="199">
        <v>525.49000000000001</v>
      </c>
      <c r="I142" s="199"/>
      <c r="J142" s="200">
        <f>ROUND(I142*H142,3)</f>
        <v>0</v>
      </c>
      <c r="K142" s="201"/>
      <c r="L142" s="38"/>
      <c r="M142" s="202" t="s">
        <v>1</v>
      </c>
      <c r="N142" s="203" t="s">
        <v>41</v>
      </c>
      <c r="O142" s="81"/>
      <c r="P142" s="204">
        <f>O142*H142</f>
        <v>0</v>
      </c>
      <c r="Q142" s="204">
        <v>0</v>
      </c>
      <c r="R142" s="204">
        <f>Q142*H142</f>
        <v>0</v>
      </c>
      <c r="S142" s="204">
        <v>0</v>
      </c>
      <c r="T142" s="205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06" t="s">
        <v>157</v>
      </c>
      <c r="AT142" s="206" t="s">
        <v>153</v>
      </c>
      <c r="AU142" s="206" t="s">
        <v>129</v>
      </c>
      <c r="AY142" s="18" t="s">
        <v>151</v>
      </c>
      <c r="BE142" s="207">
        <f>IF(N142="základná",J142,0)</f>
        <v>0</v>
      </c>
      <c r="BF142" s="207">
        <f>IF(N142="znížená",J142,0)</f>
        <v>0</v>
      </c>
      <c r="BG142" s="207">
        <f>IF(N142="zákl. prenesená",J142,0)</f>
        <v>0</v>
      </c>
      <c r="BH142" s="207">
        <f>IF(N142="zníž. prenesená",J142,0)</f>
        <v>0</v>
      </c>
      <c r="BI142" s="207">
        <f>IF(N142="nulová",J142,0)</f>
        <v>0</v>
      </c>
      <c r="BJ142" s="18" t="s">
        <v>129</v>
      </c>
      <c r="BK142" s="208">
        <f>ROUND(I142*H142,3)</f>
        <v>0</v>
      </c>
      <c r="BL142" s="18" t="s">
        <v>157</v>
      </c>
      <c r="BM142" s="206" t="s">
        <v>596</v>
      </c>
    </row>
    <row r="143" s="13" customFormat="1">
      <c r="A143" s="13"/>
      <c r="B143" s="209"/>
      <c r="C143" s="13"/>
      <c r="D143" s="210" t="s">
        <v>159</v>
      </c>
      <c r="E143" s="211" t="s">
        <v>1</v>
      </c>
      <c r="F143" s="212" t="s">
        <v>597</v>
      </c>
      <c r="G143" s="13"/>
      <c r="H143" s="213">
        <v>525.49000000000001</v>
      </c>
      <c r="I143" s="214"/>
      <c r="J143" s="13"/>
      <c r="K143" s="13"/>
      <c r="L143" s="209"/>
      <c r="M143" s="215"/>
      <c r="N143" s="216"/>
      <c r="O143" s="216"/>
      <c r="P143" s="216"/>
      <c r="Q143" s="216"/>
      <c r="R143" s="216"/>
      <c r="S143" s="216"/>
      <c r="T143" s="217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11" t="s">
        <v>159</v>
      </c>
      <c r="AU143" s="211" t="s">
        <v>129</v>
      </c>
      <c r="AV143" s="13" t="s">
        <v>129</v>
      </c>
      <c r="AW143" s="13" t="s">
        <v>30</v>
      </c>
      <c r="AX143" s="13" t="s">
        <v>75</v>
      </c>
      <c r="AY143" s="211" t="s">
        <v>151</v>
      </c>
    </row>
    <row r="144" s="14" customFormat="1">
      <c r="A144" s="14"/>
      <c r="B144" s="218"/>
      <c r="C144" s="14"/>
      <c r="D144" s="210" t="s">
        <v>159</v>
      </c>
      <c r="E144" s="219" t="s">
        <v>1</v>
      </c>
      <c r="F144" s="220" t="s">
        <v>161</v>
      </c>
      <c r="G144" s="14"/>
      <c r="H144" s="221">
        <v>525.49000000000001</v>
      </c>
      <c r="I144" s="222"/>
      <c r="J144" s="14"/>
      <c r="K144" s="14"/>
      <c r="L144" s="218"/>
      <c r="M144" s="223"/>
      <c r="N144" s="224"/>
      <c r="O144" s="224"/>
      <c r="P144" s="224"/>
      <c r="Q144" s="224"/>
      <c r="R144" s="224"/>
      <c r="S144" s="224"/>
      <c r="T144" s="22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19" t="s">
        <v>159</v>
      </c>
      <c r="AU144" s="219" t="s">
        <v>129</v>
      </c>
      <c r="AV144" s="14" t="s">
        <v>157</v>
      </c>
      <c r="AW144" s="14" t="s">
        <v>30</v>
      </c>
      <c r="AX144" s="14" t="s">
        <v>83</v>
      </c>
      <c r="AY144" s="219" t="s">
        <v>151</v>
      </c>
    </row>
    <row r="145" s="2" customFormat="1" ht="24.15" customHeight="1">
      <c r="A145" s="37"/>
      <c r="B145" s="159"/>
      <c r="C145" s="195" t="s">
        <v>180</v>
      </c>
      <c r="D145" s="195" t="s">
        <v>153</v>
      </c>
      <c r="E145" s="196" t="s">
        <v>381</v>
      </c>
      <c r="F145" s="197" t="s">
        <v>382</v>
      </c>
      <c r="G145" s="198" t="s">
        <v>193</v>
      </c>
      <c r="H145" s="199">
        <v>37.534999999999997</v>
      </c>
      <c r="I145" s="199"/>
      <c r="J145" s="200">
        <f>ROUND(I145*H145,3)</f>
        <v>0</v>
      </c>
      <c r="K145" s="201"/>
      <c r="L145" s="38"/>
      <c r="M145" s="202" t="s">
        <v>1</v>
      </c>
      <c r="N145" s="203" t="s">
        <v>41</v>
      </c>
      <c r="O145" s="81"/>
      <c r="P145" s="204">
        <f>O145*H145</f>
        <v>0</v>
      </c>
      <c r="Q145" s="204">
        <v>0</v>
      </c>
      <c r="R145" s="204">
        <f>Q145*H145</f>
        <v>0</v>
      </c>
      <c r="S145" s="204">
        <v>0</v>
      </c>
      <c r="T145" s="205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06" t="s">
        <v>157</v>
      </c>
      <c r="AT145" s="206" t="s">
        <v>153</v>
      </c>
      <c r="AU145" s="206" t="s">
        <v>129</v>
      </c>
      <c r="AY145" s="18" t="s">
        <v>151</v>
      </c>
      <c r="BE145" s="207">
        <f>IF(N145="základná",J145,0)</f>
        <v>0</v>
      </c>
      <c r="BF145" s="207">
        <f>IF(N145="znížená",J145,0)</f>
        <v>0</v>
      </c>
      <c r="BG145" s="207">
        <f>IF(N145="zákl. prenesená",J145,0)</f>
        <v>0</v>
      </c>
      <c r="BH145" s="207">
        <f>IF(N145="zníž. prenesená",J145,0)</f>
        <v>0</v>
      </c>
      <c r="BI145" s="207">
        <f>IF(N145="nulová",J145,0)</f>
        <v>0</v>
      </c>
      <c r="BJ145" s="18" t="s">
        <v>129</v>
      </c>
      <c r="BK145" s="208">
        <f>ROUND(I145*H145,3)</f>
        <v>0</v>
      </c>
      <c r="BL145" s="18" t="s">
        <v>157</v>
      </c>
      <c r="BM145" s="206" t="s">
        <v>598</v>
      </c>
    </row>
    <row r="146" s="12" customFormat="1" ht="25.92" customHeight="1">
      <c r="A146" s="12"/>
      <c r="B146" s="182"/>
      <c r="C146" s="12"/>
      <c r="D146" s="183" t="s">
        <v>74</v>
      </c>
      <c r="E146" s="184" t="s">
        <v>395</v>
      </c>
      <c r="F146" s="184" t="s">
        <v>396</v>
      </c>
      <c r="G146" s="12"/>
      <c r="H146" s="12"/>
      <c r="I146" s="185"/>
      <c r="J146" s="186">
        <f>BK146</f>
        <v>0</v>
      </c>
      <c r="K146" s="12"/>
      <c r="L146" s="182"/>
      <c r="M146" s="187"/>
      <c r="N146" s="188"/>
      <c r="O146" s="188"/>
      <c r="P146" s="189">
        <f>P147+P155</f>
        <v>0</v>
      </c>
      <c r="Q146" s="188"/>
      <c r="R146" s="189">
        <f>R147+R155</f>
        <v>0</v>
      </c>
      <c r="S146" s="188"/>
      <c r="T146" s="190">
        <f>T147+T155</f>
        <v>23.376360000000005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83" t="s">
        <v>129</v>
      </c>
      <c r="AT146" s="191" t="s">
        <v>74</v>
      </c>
      <c r="AU146" s="191" t="s">
        <v>75</v>
      </c>
      <c r="AY146" s="183" t="s">
        <v>151</v>
      </c>
      <c r="BK146" s="192">
        <f>BK147+BK155</f>
        <v>0</v>
      </c>
    </row>
    <row r="147" s="12" customFormat="1" ht="22.8" customHeight="1">
      <c r="A147" s="12"/>
      <c r="B147" s="182"/>
      <c r="C147" s="12"/>
      <c r="D147" s="183" t="s">
        <v>74</v>
      </c>
      <c r="E147" s="193" t="s">
        <v>397</v>
      </c>
      <c r="F147" s="193" t="s">
        <v>398</v>
      </c>
      <c r="G147" s="12"/>
      <c r="H147" s="12"/>
      <c r="I147" s="185"/>
      <c r="J147" s="194">
        <f>BK147</f>
        <v>0</v>
      </c>
      <c r="K147" s="12"/>
      <c r="L147" s="182"/>
      <c r="M147" s="187"/>
      <c r="N147" s="188"/>
      <c r="O147" s="188"/>
      <c r="P147" s="189">
        <f>SUM(P148:P154)</f>
        <v>0</v>
      </c>
      <c r="Q147" s="188"/>
      <c r="R147" s="189">
        <f>SUM(R148:R154)</f>
        <v>0</v>
      </c>
      <c r="S147" s="188"/>
      <c r="T147" s="190">
        <f>SUM(T148:T154)</f>
        <v>16.931200000000004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83" t="s">
        <v>129</v>
      </c>
      <c r="AT147" s="191" t="s">
        <v>74</v>
      </c>
      <c r="AU147" s="191" t="s">
        <v>83</v>
      </c>
      <c r="AY147" s="183" t="s">
        <v>151</v>
      </c>
      <c r="BK147" s="192">
        <f>SUM(BK148:BK154)</f>
        <v>0</v>
      </c>
    </row>
    <row r="148" s="2" customFormat="1" ht="24.15" customHeight="1">
      <c r="A148" s="37"/>
      <c r="B148" s="159"/>
      <c r="C148" s="195" t="s">
        <v>185</v>
      </c>
      <c r="D148" s="195" t="s">
        <v>153</v>
      </c>
      <c r="E148" s="196" t="s">
        <v>400</v>
      </c>
      <c r="F148" s="197" t="s">
        <v>401</v>
      </c>
      <c r="G148" s="198" t="s">
        <v>169</v>
      </c>
      <c r="H148" s="199">
        <v>651.20000000000005</v>
      </c>
      <c r="I148" s="199"/>
      <c r="J148" s="200">
        <f>ROUND(I148*H148,3)</f>
        <v>0</v>
      </c>
      <c r="K148" s="201"/>
      <c r="L148" s="38"/>
      <c r="M148" s="202" t="s">
        <v>1</v>
      </c>
      <c r="N148" s="203" t="s">
        <v>41</v>
      </c>
      <c r="O148" s="81"/>
      <c r="P148" s="204">
        <f>O148*H148</f>
        <v>0</v>
      </c>
      <c r="Q148" s="204">
        <v>0</v>
      </c>
      <c r="R148" s="204">
        <f>Q148*H148</f>
        <v>0</v>
      </c>
      <c r="S148" s="204">
        <v>0.014</v>
      </c>
      <c r="T148" s="205">
        <f>S148*H148</f>
        <v>9.1168000000000013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06" t="s">
        <v>233</v>
      </c>
      <c r="AT148" s="206" t="s">
        <v>153</v>
      </c>
      <c r="AU148" s="206" t="s">
        <v>129</v>
      </c>
      <c r="AY148" s="18" t="s">
        <v>151</v>
      </c>
      <c r="BE148" s="207">
        <f>IF(N148="základná",J148,0)</f>
        <v>0</v>
      </c>
      <c r="BF148" s="207">
        <f>IF(N148="znížená",J148,0)</f>
        <v>0</v>
      </c>
      <c r="BG148" s="207">
        <f>IF(N148="zákl. prenesená",J148,0)</f>
        <v>0</v>
      </c>
      <c r="BH148" s="207">
        <f>IF(N148="zníž. prenesená",J148,0)</f>
        <v>0</v>
      </c>
      <c r="BI148" s="207">
        <f>IF(N148="nulová",J148,0)</f>
        <v>0</v>
      </c>
      <c r="BJ148" s="18" t="s">
        <v>129</v>
      </c>
      <c r="BK148" s="208">
        <f>ROUND(I148*H148,3)</f>
        <v>0</v>
      </c>
      <c r="BL148" s="18" t="s">
        <v>233</v>
      </c>
      <c r="BM148" s="206" t="s">
        <v>599</v>
      </c>
    </row>
    <row r="149" s="13" customFormat="1">
      <c r="A149" s="13"/>
      <c r="B149" s="209"/>
      <c r="C149" s="13"/>
      <c r="D149" s="210" t="s">
        <v>159</v>
      </c>
      <c r="E149" s="211" t="s">
        <v>1</v>
      </c>
      <c r="F149" s="212" t="s">
        <v>600</v>
      </c>
      <c r="G149" s="13"/>
      <c r="H149" s="213">
        <v>546.20000000000005</v>
      </c>
      <c r="I149" s="214"/>
      <c r="J149" s="13"/>
      <c r="K149" s="13"/>
      <c r="L149" s="209"/>
      <c r="M149" s="215"/>
      <c r="N149" s="216"/>
      <c r="O149" s="216"/>
      <c r="P149" s="216"/>
      <c r="Q149" s="216"/>
      <c r="R149" s="216"/>
      <c r="S149" s="216"/>
      <c r="T149" s="21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11" t="s">
        <v>159</v>
      </c>
      <c r="AU149" s="211" t="s">
        <v>129</v>
      </c>
      <c r="AV149" s="13" t="s">
        <v>129</v>
      </c>
      <c r="AW149" s="13" t="s">
        <v>30</v>
      </c>
      <c r="AX149" s="13" t="s">
        <v>75</v>
      </c>
      <c r="AY149" s="211" t="s">
        <v>151</v>
      </c>
    </row>
    <row r="150" s="13" customFormat="1">
      <c r="A150" s="13"/>
      <c r="B150" s="209"/>
      <c r="C150" s="13"/>
      <c r="D150" s="210" t="s">
        <v>159</v>
      </c>
      <c r="E150" s="211" t="s">
        <v>1</v>
      </c>
      <c r="F150" s="212" t="s">
        <v>601</v>
      </c>
      <c r="G150" s="13"/>
      <c r="H150" s="213">
        <v>105</v>
      </c>
      <c r="I150" s="214"/>
      <c r="J150" s="13"/>
      <c r="K150" s="13"/>
      <c r="L150" s="209"/>
      <c r="M150" s="215"/>
      <c r="N150" s="216"/>
      <c r="O150" s="216"/>
      <c r="P150" s="216"/>
      <c r="Q150" s="216"/>
      <c r="R150" s="216"/>
      <c r="S150" s="216"/>
      <c r="T150" s="217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11" t="s">
        <v>159</v>
      </c>
      <c r="AU150" s="211" t="s">
        <v>129</v>
      </c>
      <c r="AV150" s="13" t="s">
        <v>129</v>
      </c>
      <c r="AW150" s="13" t="s">
        <v>30</v>
      </c>
      <c r="AX150" s="13" t="s">
        <v>75</v>
      </c>
      <c r="AY150" s="211" t="s">
        <v>151</v>
      </c>
    </row>
    <row r="151" s="14" customFormat="1">
      <c r="A151" s="14"/>
      <c r="B151" s="218"/>
      <c r="C151" s="14"/>
      <c r="D151" s="210" t="s">
        <v>159</v>
      </c>
      <c r="E151" s="219" t="s">
        <v>1</v>
      </c>
      <c r="F151" s="220" t="s">
        <v>161</v>
      </c>
      <c r="G151" s="14"/>
      <c r="H151" s="221">
        <v>651.20000000000005</v>
      </c>
      <c r="I151" s="222"/>
      <c r="J151" s="14"/>
      <c r="K151" s="14"/>
      <c r="L151" s="218"/>
      <c r="M151" s="223"/>
      <c r="N151" s="224"/>
      <c r="O151" s="224"/>
      <c r="P151" s="224"/>
      <c r="Q151" s="224"/>
      <c r="R151" s="224"/>
      <c r="S151" s="224"/>
      <c r="T151" s="22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19" t="s">
        <v>159</v>
      </c>
      <c r="AU151" s="219" t="s">
        <v>129</v>
      </c>
      <c r="AV151" s="14" t="s">
        <v>157</v>
      </c>
      <c r="AW151" s="14" t="s">
        <v>30</v>
      </c>
      <c r="AX151" s="14" t="s">
        <v>83</v>
      </c>
      <c r="AY151" s="219" t="s">
        <v>151</v>
      </c>
    </row>
    <row r="152" s="2" customFormat="1" ht="24.15" customHeight="1">
      <c r="A152" s="37"/>
      <c r="B152" s="159"/>
      <c r="C152" s="195" t="s">
        <v>190</v>
      </c>
      <c r="D152" s="195" t="s">
        <v>153</v>
      </c>
      <c r="E152" s="196" t="s">
        <v>406</v>
      </c>
      <c r="F152" s="197" t="s">
        <v>407</v>
      </c>
      <c r="G152" s="198" t="s">
        <v>169</v>
      </c>
      <c r="H152" s="199">
        <v>1302.4000000000001</v>
      </c>
      <c r="I152" s="199"/>
      <c r="J152" s="200">
        <f>ROUND(I152*H152,3)</f>
        <v>0</v>
      </c>
      <c r="K152" s="201"/>
      <c r="L152" s="38"/>
      <c r="M152" s="202" t="s">
        <v>1</v>
      </c>
      <c r="N152" s="203" t="s">
        <v>41</v>
      </c>
      <c r="O152" s="81"/>
      <c r="P152" s="204">
        <f>O152*H152</f>
        <v>0</v>
      </c>
      <c r="Q152" s="204">
        <v>0</v>
      </c>
      <c r="R152" s="204">
        <f>Q152*H152</f>
        <v>0</v>
      </c>
      <c r="S152" s="204">
        <v>0.0060000000000000001</v>
      </c>
      <c r="T152" s="205">
        <f>S152*H152</f>
        <v>7.8144000000000009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06" t="s">
        <v>233</v>
      </c>
      <c r="AT152" s="206" t="s">
        <v>153</v>
      </c>
      <c r="AU152" s="206" t="s">
        <v>129</v>
      </c>
      <c r="AY152" s="18" t="s">
        <v>151</v>
      </c>
      <c r="BE152" s="207">
        <f>IF(N152="základná",J152,0)</f>
        <v>0</v>
      </c>
      <c r="BF152" s="207">
        <f>IF(N152="znížená",J152,0)</f>
        <v>0</v>
      </c>
      <c r="BG152" s="207">
        <f>IF(N152="zákl. prenesená",J152,0)</f>
        <v>0</v>
      </c>
      <c r="BH152" s="207">
        <f>IF(N152="zníž. prenesená",J152,0)</f>
        <v>0</v>
      </c>
      <c r="BI152" s="207">
        <f>IF(N152="nulová",J152,0)</f>
        <v>0</v>
      </c>
      <c r="BJ152" s="18" t="s">
        <v>129</v>
      </c>
      <c r="BK152" s="208">
        <f>ROUND(I152*H152,3)</f>
        <v>0</v>
      </c>
      <c r="BL152" s="18" t="s">
        <v>233</v>
      </c>
      <c r="BM152" s="206" t="s">
        <v>602</v>
      </c>
    </row>
    <row r="153" s="13" customFormat="1">
      <c r="A153" s="13"/>
      <c r="B153" s="209"/>
      <c r="C153" s="13"/>
      <c r="D153" s="210" t="s">
        <v>159</v>
      </c>
      <c r="E153" s="211" t="s">
        <v>1</v>
      </c>
      <c r="F153" s="212" t="s">
        <v>603</v>
      </c>
      <c r="G153" s="13"/>
      <c r="H153" s="213">
        <v>1302.4000000000001</v>
      </c>
      <c r="I153" s="214"/>
      <c r="J153" s="13"/>
      <c r="K153" s="13"/>
      <c r="L153" s="209"/>
      <c r="M153" s="215"/>
      <c r="N153" s="216"/>
      <c r="O153" s="216"/>
      <c r="P153" s="216"/>
      <c r="Q153" s="216"/>
      <c r="R153" s="216"/>
      <c r="S153" s="216"/>
      <c r="T153" s="217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11" t="s">
        <v>159</v>
      </c>
      <c r="AU153" s="211" t="s">
        <v>129</v>
      </c>
      <c r="AV153" s="13" t="s">
        <v>129</v>
      </c>
      <c r="AW153" s="13" t="s">
        <v>30</v>
      </c>
      <c r="AX153" s="13" t="s">
        <v>75</v>
      </c>
      <c r="AY153" s="211" t="s">
        <v>151</v>
      </c>
    </row>
    <row r="154" s="14" customFormat="1">
      <c r="A154" s="14"/>
      <c r="B154" s="218"/>
      <c r="C154" s="14"/>
      <c r="D154" s="210" t="s">
        <v>159</v>
      </c>
      <c r="E154" s="219" t="s">
        <v>1</v>
      </c>
      <c r="F154" s="220" t="s">
        <v>161</v>
      </c>
      <c r="G154" s="14"/>
      <c r="H154" s="221">
        <v>1302.4000000000001</v>
      </c>
      <c r="I154" s="222"/>
      <c r="J154" s="14"/>
      <c r="K154" s="14"/>
      <c r="L154" s="218"/>
      <c r="M154" s="223"/>
      <c r="N154" s="224"/>
      <c r="O154" s="224"/>
      <c r="P154" s="224"/>
      <c r="Q154" s="224"/>
      <c r="R154" s="224"/>
      <c r="S154" s="224"/>
      <c r="T154" s="22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19" t="s">
        <v>159</v>
      </c>
      <c r="AU154" s="219" t="s">
        <v>129</v>
      </c>
      <c r="AV154" s="14" t="s">
        <v>157</v>
      </c>
      <c r="AW154" s="14" t="s">
        <v>30</v>
      </c>
      <c r="AX154" s="14" t="s">
        <v>83</v>
      </c>
      <c r="AY154" s="219" t="s">
        <v>151</v>
      </c>
    </row>
    <row r="155" s="12" customFormat="1" ht="22.8" customHeight="1">
      <c r="A155" s="12"/>
      <c r="B155" s="182"/>
      <c r="C155" s="12"/>
      <c r="D155" s="183" t="s">
        <v>74</v>
      </c>
      <c r="E155" s="193" t="s">
        <v>410</v>
      </c>
      <c r="F155" s="193" t="s">
        <v>411</v>
      </c>
      <c r="G155" s="12"/>
      <c r="H155" s="12"/>
      <c r="I155" s="185"/>
      <c r="J155" s="194">
        <f>BK155</f>
        <v>0</v>
      </c>
      <c r="K155" s="12"/>
      <c r="L155" s="182"/>
      <c r="M155" s="187"/>
      <c r="N155" s="188"/>
      <c r="O155" s="188"/>
      <c r="P155" s="189">
        <f>SUM(P156:P161)</f>
        <v>0</v>
      </c>
      <c r="Q155" s="188"/>
      <c r="R155" s="189">
        <f>SUM(R156:R161)</f>
        <v>0</v>
      </c>
      <c r="S155" s="188"/>
      <c r="T155" s="190">
        <f>SUM(T156:T161)</f>
        <v>6.4451599999999996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83" t="s">
        <v>129</v>
      </c>
      <c r="AT155" s="191" t="s">
        <v>74</v>
      </c>
      <c r="AU155" s="191" t="s">
        <v>83</v>
      </c>
      <c r="AY155" s="183" t="s">
        <v>151</v>
      </c>
      <c r="BK155" s="192">
        <f>SUM(BK156:BK161)</f>
        <v>0</v>
      </c>
    </row>
    <row r="156" s="2" customFormat="1" ht="37.8" customHeight="1">
      <c r="A156" s="37"/>
      <c r="B156" s="159"/>
      <c r="C156" s="195" t="s">
        <v>195</v>
      </c>
      <c r="D156" s="195" t="s">
        <v>153</v>
      </c>
      <c r="E156" s="196" t="s">
        <v>418</v>
      </c>
      <c r="F156" s="197" t="s">
        <v>584</v>
      </c>
      <c r="G156" s="198" t="s">
        <v>169</v>
      </c>
      <c r="H156" s="199">
        <v>546.20000000000005</v>
      </c>
      <c r="I156" s="199"/>
      <c r="J156" s="200">
        <f>ROUND(I156*H156,3)</f>
        <v>0</v>
      </c>
      <c r="K156" s="201"/>
      <c r="L156" s="38"/>
      <c r="M156" s="202" t="s">
        <v>1</v>
      </c>
      <c r="N156" s="203" t="s">
        <v>41</v>
      </c>
      <c r="O156" s="81"/>
      <c r="P156" s="204">
        <f>O156*H156</f>
        <v>0</v>
      </c>
      <c r="Q156" s="204">
        <v>0</v>
      </c>
      <c r="R156" s="204">
        <f>Q156*H156</f>
        <v>0</v>
      </c>
      <c r="S156" s="204">
        <v>0.0089999999999999993</v>
      </c>
      <c r="T156" s="205">
        <f>S156*H156</f>
        <v>4.9157999999999999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06" t="s">
        <v>233</v>
      </c>
      <c r="AT156" s="206" t="s">
        <v>153</v>
      </c>
      <c r="AU156" s="206" t="s">
        <v>129</v>
      </c>
      <c r="AY156" s="18" t="s">
        <v>151</v>
      </c>
      <c r="BE156" s="207">
        <f>IF(N156="základná",J156,0)</f>
        <v>0</v>
      </c>
      <c r="BF156" s="207">
        <f>IF(N156="znížená",J156,0)</f>
        <v>0</v>
      </c>
      <c r="BG156" s="207">
        <f>IF(N156="zákl. prenesená",J156,0)</f>
        <v>0</v>
      </c>
      <c r="BH156" s="207">
        <f>IF(N156="zníž. prenesená",J156,0)</f>
        <v>0</v>
      </c>
      <c r="BI156" s="207">
        <f>IF(N156="nulová",J156,0)</f>
        <v>0</v>
      </c>
      <c r="BJ156" s="18" t="s">
        <v>129</v>
      </c>
      <c r="BK156" s="208">
        <f>ROUND(I156*H156,3)</f>
        <v>0</v>
      </c>
      <c r="BL156" s="18" t="s">
        <v>233</v>
      </c>
      <c r="BM156" s="206" t="s">
        <v>604</v>
      </c>
    </row>
    <row r="157" s="13" customFormat="1">
      <c r="A157" s="13"/>
      <c r="B157" s="209"/>
      <c r="C157" s="13"/>
      <c r="D157" s="210" t="s">
        <v>159</v>
      </c>
      <c r="E157" s="211" t="s">
        <v>1</v>
      </c>
      <c r="F157" s="212" t="s">
        <v>605</v>
      </c>
      <c r="G157" s="13"/>
      <c r="H157" s="213">
        <v>546.20000000000005</v>
      </c>
      <c r="I157" s="214"/>
      <c r="J157" s="13"/>
      <c r="K157" s="13"/>
      <c r="L157" s="209"/>
      <c r="M157" s="215"/>
      <c r="N157" s="216"/>
      <c r="O157" s="216"/>
      <c r="P157" s="216"/>
      <c r="Q157" s="216"/>
      <c r="R157" s="216"/>
      <c r="S157" s="216"/>
      <c r="T157" s="21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11" t="s">
        <v>159</v>
      </c>
      <c r="AU157" s="211" t="s">
        <v>129</v>
      </c>
      <c r="AV157" s="13" t="s">
        <v>129</v>
      </c>
      <c r="AW157" s="13" t="s">
        <v>30</v>
      </c>
      <c r="AX157" s="13" t="s">
        <v>75</v>
      </c>
      <c r="AY157" s="211" t="s">
        <v>151</v>
      </c>
    </row>
    <row r="158" s="14" customFormat="1">
      <c r="A158" s="14"/>
      <c r="B158" s="218"/>
      <c r="C158" s="14"/>
      <c r="D158" s="210" t="s">
        <v>159</v>
      </c>
      <c r="E158" s="219" t="s">
        <v>1</v>
      </c>
      <c r="F158" s="220" t="s">
        <v>161</v>
      </c>
      <c r="G158" s="14"/>
      <c r="H158" s="221">
        <v>546.20000000000005</v>
      </c>
      <c r="I158" s="222"/>
      <c r="J158" s="14"/>
      <c r="K158" s="14"/>
      <c r="L158" s="218"/>
      <c r="M158" s="223"/>
      <c r="N158" s="224"/>
      <c r="O158" s="224"/>
      <c r="P158" s="224"/>
      <c r="Q158" s="224"/>
      <c r="R158" s="224"/>
      <c r="S158" s="224"/>
      <c r="T158" s="22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19" t="s">
        <v>159</v>
      </c>
      <c r="AU158" s="219" t="s">
        <v>129</v>
      </c>
      <c r="AV158" s="14" t="s">
        <v>157</v>
      </c>
      <c r="AW158" s="14" t="s">
        <v>30</v>
      </c>
      <c r="AX158" s="14" t="s">
        <v>83</v>
      </c>
      <c r="AY158" s="219" t="s">
        <v>151</v>
      </c>
    </row>
    <row r="159" s="2" customFormat="1" ht="37.8" customHeight="1">
      <c r="A159" s="37"/>
      <c r="B159" s="159"/>
      <c r="C159" s="195" t="s">
        <v>201</v>
      </c>
      <c r="D159" s="195" t="s">
        <v>153</v>
      </c>
      <c r="E159" s="196" t="s">
        <v>423</v>
      </c>
      <c r="F159" s="197" t="s">
        <v>586</v>
      </c>
      <c r="G159" s="198" t="s">
        <v>169</v>
      </c>
      <c r="H159" s="199">
        <v>546.20000000000005</v>
      </c>
      <c r="I159" s="199"/>
      <c r="J159" s="200">
        <f>ROUND(I159*H159,3)</f>
        <v>0</v>
      </c>
      <c r="K159" s="201"/>
      <c r="L159" s="38"/>
      <c r="M159" s="202" t="s">
        <v>1</v>
      </c>
      <c r="N159" s="203" t="s">
        <v>41</v>
      </c>
      <c r="O159" s="81"/>
      <c r="P159" s="204">
        <f>O159*H159</f>
        <v>0</v>
      </c>
      <c r="Q159" s="204">
        <v>0</v>
      </c>
      <c r="R159" s="204">
        <f>Q159*H159</f>
        <v>0</v>
      </c>
      <c r="S159" s="204">
        <v>0.0028</v>
      </c>
      <c r="T159" s="205">
        <f>S159*H159</f>
        <v>1.5293600000000001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06" t="s">
        <v>233</v>
      </c>
      <c r="AT159" s="206" t="s">
        <v>153</v>
      </c>
      <c r="AU159" s="206" t="s">
        <v>129</v>
      </c>
      <c r="AY159" s="18" t="s">
        <v>151</v>
      </c>
      <c r="BE159" s="207">
        <f>IF(N159="základná",J159,0)</f>
        <v>0</v>
      </c>
      <c r="BF159" s="207">
        <f>IF(N159="znížená",J159,0)</f>
        <v>0</v>
      </c>
      <c r="BG159" s="207">
        <f>IF(N159="zákl. prenesená",J159,0)</f>
        <v>0</v>
      </c>
      <c r="BH159" s="207">
        <f>IF(N159="zníž. prenesená",J159,0)</f>
        <v>0</v>
      </c>
      <c r="BI159" s="207">
        <f>IF(N159="nulová",J159,0)</f>
        <v>0</v>
      </c>
      <c r="BJ159" s="18" t="s">
        <v>129</v>
      </c>
      <c r="BK159" s="208">
        <f>ROUND(I159*H159,3)</f>
        <v>0</v>
      </c>
      <c r="BL159" s="18" t="s">
        <v>233</v>
      </c>
      <c r="BM159" s="206" t="s">
        <v>606</v>
      </c>
    </row>
    <row r="160" s="13" customFormat="1">
      <c r="A160" s="13"/>
      <c r="B160" s="209"/>
      <c r="C160" s="13"/>
      <c r="D160" s="210" t="s">
        <v>159</v>
      </c>
      <c r="E160" s="211" t="s">
        <v>1</v>
      </c>
      <c r="F160" s="212" t="s">
        <v>607</v>
      </c>
      <c r="G160" s="13"/>
      <c r="H160" s="213">
        <v>546.20000000000005</v>
      </c>
      <c r="I160" s="214"/>
      <c r="J160" s="13"/>
      <c r="K160" s="13"/>
      <c r="L160" s="209"/>
      <c r="M160" s="215"/>
      <c r="N160" s="216"/>
      <c r="O160" s="216"/>
      <c r="P160" s="216"/>
      <c r="Q160" s="216"/>
      <c r="R160" s="216"/>
      <c r="S160" s="216"/>
      <c r="T160" s="217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11" t="s">
        <v>159</v>
      </c>
      <c r="AU160" s="211" t="s">
        <v>129</v>
      </c>
      <c r="AV160" s="13" t="s">
        <v>129</v>
      </c>
      <c r="AW160" s="13" t="s">
        <v>30</v>
      </c>
      <c r="AX160" s="13" t="s">
        <v>75</v>
      </c>
      <c r="AY160" s="211" t="s">
        <v>151</v>
      </c>
    </row>
    <row r="161" s="14" customFormat="1">
      <c r="A161" s="14"/>
      <c r="B161" s="218"/>
      <c r="C161" s="14"/>
      <c r="D161" s="210" t="s">
        <v>159</v>
      </c>
      <c r="E161" s="219" t="s">
        <v>1</v>
      </c>
      <c r="F161" s="220" t="s">
        <v>161</v>
      </c>
      <c r="G161" s="14"/>
      <c r="H161" s="221">
        <v>546.20000000000005</v>
      </c>
      <c r="I161" s="222"/>
      <c r="J161" s="14"/>
      <c r="K161" s="14"/>
      <c r="L161" s="218"/>
      <c r="M161" s="249"/>
      <c r="N161" s="250"/>
      <c r="O161" s="250"/>
      <c r="P161" s="250"/>
      <c r="Q161" s="250"/>
      <c r="R161" s="250"/>
      <c r="S161" s="250"/>
      <c r="T161" s="251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19" t="s">
        <v>159</v>
      </c>
      <c r="AU161" s="219" t="s">
        <v>129</v>
      </c>
      <c r="AV161" s="14" t="s">
        <v>157</v>
      </c>
      <c r="AW161" s="14" t="s">
        <v>30</v>
      </c>
      <c r="AX161" s="14" t="s">
        <v>83</v>
      </c>
      <c r="AY161" s="219" t="s">
        <v>151</v>
      </c>
    </row>
    <row r="162" s="2" customFormat="1" ht="6.96" customHeight="1">
      <c r="A162" s="37"/>
      <c r="B162" s="64"/>
      <c r="C162" s="65"/>
      <c r="D162" s="65"/>
      <c r="E162" s="65"/>
      <c r="F162" s="65"/>
      <c r="G162" s="65"/>
      <c r="H162" s="65"/>
      <c r="I162" s="65"/>
      <c r="J162" s="65"/>
      <c r="K162" s="65"/>
      <c r="L162" s="38"/>
      <c r="M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</row>
  </sheetData>
  <autoFilter ref="C130:K161"/>
  <mergeCells count="14">
    <mergeCell ref="E7:H7"/>
    <mergeCell ref="E9:H9"/>
    <mergeCell ref="E18:H18"/>
    <mergeCell ref="E27:H27"/>
    <mergeCell ref="E85:H85"/>
    <mergeCell ref="E87:H87"/>
    <mergeCell ref="D105:F105"/>
    <mergeCell ref="D106:F106"/>
    <mergeCell ref="D107:F107"/>
    <mergeCell ref="D108:F108"/>
    <mergeCell ref="D109:F109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93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="1" customFormat="1" ht="24.96" customHeight="1">
      <c r="B4" s="21"/>
      <c r="D4" s="22" t="s">
        <v>97</v>
      </c>
      <c r="L4" s="21"/>
      <c r="M4" s="124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14</v>
      </c>
      <c r="L6" s="21"/>
    </row>
    <row r="7" s="1" customFormat="1" ht="26.25" customHeight="1">
      <c r="B7" s="21"/>
      <c r="E7" s="125" t="str">
        <f>'Rekapitulácia stavby'!K6</f>
        <v xml:space="preserve">REKONŠTRUKCIA  EXIST  STRECHY  OBJEKTU  KREMATÓRIA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98</v>
      </c>
      <c r="E8" s="37"/>
      <c r="F8" s="37"/>
      <c r="G8" s="37"/>
      <c r="H8" s="37"/>
      <c r="I8" s="37"/>
      <c r="J8" s="37"/>
      <c r="K8" s="37"/>
      <c r="L8" s="5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71" t="s">
        <v>608</v>
      </c>
      <c r="F9" s="37"/>
      <c r="G9" s="37"/>
      <c r="H9" s="37"/>
      <c r="I9" s="37"/>
      <c r="J9" s="37"/>
      <c r="K9" s="37"/>
      <c r="L9" s="5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16</v>
      </c>
      <c r="E11" s="37"/>
      <c r="F11" s="26" t="s">
        <v>1</v>
      </c>
      <c r="G11" s="37"/>
      <c r="H11" s="37"/>
      <c r="I11" s="31" t="s">
        <v>17</v>
      </c>
      <c r="J11" s="26" t="s">
        <v>1</v>
      </c>
      <c r="K11" s="37"/>
      <c r="L11" s="5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18</v>
      </c>
      <c r="E12" s="37"/>
      <c r="F12" s="26" t="s">
        <v>19</v>
      </c>
      <c r="G12" s="37"/>
      <c r="H12" s="37"/>
      <c r="I12" s="31" t="s">
        <v>20</v>
      </c>
      <c r="J12" s="73" t="str">
        <f>'Rekapitulácia stavby'!AN8</f>
        <v>8.7.2022</v>
      </c>
      <c r="K12" s="37"/>
      <c r="L12" s="5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22</v>
      </c>
      <c r="E14" s="37"/>
      <c r="F14" s="37"/>
      <c r="G14" s="37"/>
      <c r="H14" s="37"/>
      <c r="I14" s="31" t="s">
        <v>23</v>
      </c>
      <c r="J14" s="26" t="s">
        <v>1</v>
      </c>
      <c r="K14" s="37"/>
      <c r="L14" s="5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560</v>
      </c>
      <c r="F15" s="37"/>
      <c r="G15" s="37"/>
      <c r="H15" s="37"/>
      <c r="I15" s="31" t="s">
        <v>25</v>
      </c>
      <c r="J15" s="26" t="s">
        <v>1</v>
      </c>
      <c r="K15" s="37"/>
      <c r="L15" s="5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26</v>
      </c>
      <c r="E17" s="37"/>
      <c r="F17" s="37"/>
      <c r="G17" s="37"/>
      <c r="H17" s="37"/>
      <c r="I17" s="31" t="s">
        <v>23</v>
      </c>
      <c r="J17" s="32" t="str">
        <f>'Rekapitulácia stavby'!AN13</f>
        <v>Vyplň údaj</v>
      </c>
      <c r="K17" s="37"/>
      <c r="L17" s="5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25</v>
      </c>
      <c r="J18" s="32" t="str">
        <f>'Rekapitulácia stavby'!AN14</f>
        <v>Vyplň údaj</v>
      </c>
      <c r="K18" s="37"/>
      <c r="L18" s="5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28</v>
      </c>
      <c r="E20" s="37"/>
      <c r="F20" s="37"/>
      <c r="G20" s="37"/>
      <c r="H20" s="37"/>
      <c r="I20" s="31" t="s">
        <v>23</v>
      </c>
      <c r="J20" s="26" t="s">
        <v>1</v>
      </c>
      <c r="K20" s="37"/>
      <c r="L20" s="5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561</v>
      </c>
      <c r="F21" s="37"/>
      <c r="G21" s="37"/>
      <c r="H21" s="37"/>
      <c r="I21" s="31" t="s">
        <v>25</v>
      </c>
      <c r="J21" s="26" t="s">
        <v>1</v>
      </c>
      <c r="K21" s="37"/>
      <c r="L21" s="5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32</v>
      </c>
      <c r="E23" s="37"/>
      <c r="F23" s="37"/>
      <c r="G23" s="37"/>
      <c r="H23" s="37"/>
      <c r="I23" s="31" t="s">
        <v>23</v>
      </c>
      <c r="J23" s="26" t="s">
        <v>1</v>
      </c>
      <c r="K23" s="37"/>
      <c r="L23" s="5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33</v>
      </c>
      <c r="F24" s="37"/>
      <c r="G24" s="37"/>
      <c r="H24" s="37"/>
      <c r="I24" s="31" t="s">
        <v>25</v>
      </c>
      <c r="J24" s="26" t="s">
        <v>1</v>
      </c>
      <c r="K24" s="37"/>
      <c r="L24" s="5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34</v>
      </c>
      <c r="E26" s="37"/>
      <c r="F26" s="37"/>
      <c r="G26" s="37"/>
      <c r="H26" s="37"/>
      <c r="I26" s="37"/>
      <c r="J26" s="37"/>
      <c r="K26" s="37"/>
      <c r="L26" s="5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6"/>
      <c r="B27" s="127"/>
      <c r="C27" s="126"/>
      <c r="D27" s="126"/>
      <c r="E27" s="35" t="s">
        <v>1</v>
      </c>
      <c r="F27" s="35"/>
      <c r="G27" s="35"/>
      <c r="H27" s="35"/>
      <c r="I27" s="126"/>
      <c r="J27" s="126"/>
      <c r="K27" s="126"/>
      <c r="L27" s="128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94"/>
      <c r="E29" s="94"/>
      <c r="F29" s="94"/>
      <c r="G29" s="94"/>
      <c r="H29" s="94"/>
      <c r="I29" s="94"/>
      <c r="J29" s="94"/>
      <c r="K29" s="94"/>
      <c r="L29" s="5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38"/>
      <c r="C30" s="37"/>
      <c r="D30" s="26" t="s">
        <v>103</v>
      </c>
      <c r="E30" s="37"/>
      <c r="F30" s="37"/>
      <c r="G30" s="37"/>
      <c r="H30" s="37"/>
      <c r="I30" s="37"/>
      <c r="J30" s="129">
        <f>J96</f>
        <v>0</v>
      </c>
      <c r="K30" s="37"/>
      <c r="L30" s="5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38"/>
      <c r="C31" s="37"/>
      <c r="D31" s="130" t="s">
        <v>104</v>
      </c>
      <c r="E31" s="37"/>
      <c r="F31" s="37"/>
      <c r="G31" s="37"/>
      <c r="H31" s="37"/>
      <c r="I31" s="37"/>
      <c r="J31" s="129">
        <f>J104</f>
        <v>0</v>
      </c>
      <c r="K31" s="37"/>
      <c r="L31" s="5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1" t="s">
        <v>35</v>
      </c>
      <c r="E32" s="37"/>
      <c r="F32" s="37"/>
      <c r="G32" s="37"/>
      <c r="H32" s="37"/>
      <c r="I32" s="37"/>
      <c r="J32" s="100">
        <f>ROUND(J30 + J31, 2)</f>
        <v>0</v>
      </c>
      <c r="K32" s="37"/>
      <c r="L32" s="5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94"/>
      <c r="E33" s="94"/>
      <c r="F33" s="94"/>
      <c r="G33" s="94"/>
      <c r="H33" s="94"/>
      <c r="I33" s="94"/>
      <c r="J33" s="94"/>
      <c r="K33" s="94"/>
      <c r="L33" s="5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37</v>
      </c>
      <c r="G34" s="37"/>
      <c r="H34" s="37"/>
      <c r="I34" s="42" t="s">
        <v>36</v>
      </c>
      <c r="J34" s="42" t="s">
        <v>38</v>
      </c>
      <c r="K34" s="37"/>
      <c r="L34" s="5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2" t="s">
        <v>39</v>
      </c>
      <c r="E35" s="44" t="s">
        <v>40</v>
      </c>
      <c r="F35" s="133">
        <f>ROUND((SUM(BE104:BE111) + SUM(BE131:BE141)),  2)</f>
        <v>0</v>
      </c>
      <c r="G35" s="134"/>
      <c r="H35" s="134"/>
      <c r="I35" s="135">
        <v>0.20000000000000001</v>
      </c>
      <c r="J35" s="133">
        <f>ROUND(((SUM(BE104:BE111) + SUM(BE131:BE141))*I35),  2)</f>
        <v>0</v>
      </c>
      <c r="K35" s="37"/>
      <c r="L35" s="5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44" t="s">
        <v>41</v>
      </c>
      <c r="F36" s="133">
        <f>ROUND((SUM(BF104:BF111) + SUM(BF131:BF141)),  2)</f>
        <v>0</v>
      </c>
      <c r="G36" s="134"/>
      <c r="H36" s="134"/>
      <c r="I36" s="135">
        <v>0.20000000000000001</v>
      </c>
      <c r="J36" s="133">
        <f>ROUND(((SUM(BF104:BF111) + SUM(BF131:BF141))*I36),  2)</f>
        <v>0</v>
      </c>
      <c r="K36" s="37"/>
      <c r="L36" s="5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36">
        <f>ROUND((SUM(BG104:BG111) + SUM(BG131:BG141)),  2)</f>
        <v>0</v>
      </c>
      <c r="G37" s="37"/>
      <c r="H37" s="37"/>
      <c r="I37" s="137">
        <v>0.20000000000000001</v>
      </c>
      <c r="J37" s="136">
        <f>0</f>
        <v>0</v>
      </c>
      <c r="K37" s="37"/>
      <c r="L37" s="5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43</v>
      </c>
      <c r="F38" s="136">
        <f>ROUND((SUM(BH104:BH111) + SUM(BH131:BH141)),  2)</f>
        <v>0</v>
      </c>
      <c r="G38" s="37"/>
      <c r="H38" s="37"/>
      <c r="I38" s="137">
        <v>0.20000000000000001</v>
      </c>
      <c r="J38" s="136">
        <f>0</f>
        <v>0</v>
      </c>
      <c r="K38" s="37"/>
      <c r="L38" s="5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44" t="s">
        <v>44</v>
      </c>
      <c r="F39" s="133">
        <f>ROUND((SUM(BI104:BI111) + SUM(BI131:BI141)),  2)</f>
        <v>0</v>
      </c>
      <c r="G39" s="134"/>
      <c r="H39" s="134"/>
      <c r="I39" s="135">
        <v>0</v>
      </c>
      <c r="J39" s="133">
        <f>0</f>
        <v>0</v>
      </c>
      <c r="K39" s="37"/>
      <c r="L39" s="5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8"/>
      <c r="D41" s="139" t="s">
        <v>45</v>
      </c>
      <c r="E41" s="85"/>
      <c r="F41" s="85"/>
      <c r="G41" s="140" t="s">
        <v>46</v>
      </c>
      <c r="H41" s="141" t="s">
        <v>47</v>
      </c>
      <c r="I41" s="85"/>
      <c r="J41" s="142">
        <f>SUM(J32:J39)</f>
        <v>0</v>
      </c>
      <c r="K41" s="143"/>
      <c r="L41" s="59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9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9"/>
      <c r="D50" s="60" t="s">
        <v>48</v>
      </c>
      <c r="E50" s="61"/>
      <c r="F50" s="61"/>
      <c r="G50" s="60" t="s">
        <v>49</v>
      </c>
      <c r="H50" s="61"/>
      <c r="I50" s="61"/>
      <c r="J50" s="61"/>
      <c r="K50" s="61"/>
      <c r="L50" s="59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62" t="s">
        <v>50</v>
      </c>
      <c r="E61" s="40"/>
      <c r="F61" s="144" t="s">
        <v>51</v>
      </c>
      <c r="G61" s="62" t="s">
        <v>50</v>
      </c>
      <c r="H61" s="40"/>
      <c r="I61" s="40"/>
      <c r="J61" s="145" t="s">
        <v>51</v>
      </c>
      <c r="K61" s="40"/>
      <c r="L61" s="5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60" t="s">
        <v>52</v>
      </c>
      <c r="E65" s="63"/>
      <c r="F65" s="63"/>
      <c r="G65" s="60" t="s">
        <v>53</v>
      </c>
      <c r="H65" s="63"/>
      <c r="I65" s="63"/>
      <c r="J65" s="63"/>
      <c r="K65" s="63"/>
      <c r="L65" s="5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62" t="s">
        <v>50</v>
      </c>
      <c r="E76" s="40"/>
      <c r="F76" s="144" t="s">
        <v>51</v>
      </c>
      <c r="G76" s="62" t="s">
        <v>50</v>
      </c>
      <c r="H76" s="40"/>
      <c r="I76" s="40"/>
      <c r="J76" s="145" t="s">
        <v>51</v>
      </c>
      <c r="K76" s="40"/>
      <c r="L76" s="5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5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5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105</v>
      </c>
      <c r="D82" s="37"/>
      <c r="E82" s="37"/>
      <c r="F82" s="37"/>
      <c r="G82" s="37"/>
      <c r="H82" s="37"/>
      <c r="I82" s="37"/>
      <c r="J82" s="37"/>
      <c r="K82" s="37"/>
      <c r="L82" s="5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14</v>
      </c>
      <c r="D84" s="37"/>
      <c r="E84" s="37"/>
      <c r="F84" s="37"/>
      <c r="G84" s="37"/>
      <c r="H84" s="37"/>
      <c r="I84" s="37"/>
      <c r="J84" s="37"/>
      <c r="K84" s="37"/>
      <c r="L84" s="5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5" t="str">
        <f>E7</f>
        <v xml:space="preserve">REKONŠTRUKCIA  EXIST  STRECHY  OBJEKTU  KREMATÓRIA</v>
      </c>
      <c r="F85" s="31"/>
      <c r="G85" s="31"/>
      <c r="H85" s="31"/>
      <c r="I85" s="37"/>
      <c r="J85" s="37"/>
      <c r="K85" s="37"/>
      <c r="L85" s="5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98</v>
      </c>
      <c r="D86" s="37"/>
      <c r="E86" s="37"/>
      <c r="F86" s="37"/>
      <c r="G86" s="37"/>
      <c r="H86" s="37"/>
      <c r="I86" s="37"/>
      <c r="J86" s="37"/>
      <c r="K86" s="37"/>
      <c r="L86" s="5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71" t="str">
        <f>E9</f>
        <v>550/5 - Rekapitulácia profesie</v>
      </c>
      <c r="F87" s="37"/>
      <c r="G87" s="37"/>
      <c r="H87" s="37"/>
      <c r="I87" s="37"/>
      <c r="J87" s="37"/>
      <c r="K87" s="37"/>
      <c r="L87" s="5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18</v>
      </c>
      <c r="D89" s="37"/>
      <c r="E89" s="37"/>
      <c r="F89" s="26" t="str">
        <f>F12</f>
        <v>Zelený Dvor 1 , KE</v>
      </c>
      <c r="G89" s="37"/>
      <c r="H89" s="37"/>
      <c r="I89" s="31" t="s">
        <v>20</v>
      </c>
      <c r="J89" s="73" t="str">
        <f>IF(J12="","",J12)</f>
        <v>8.7.2022</v>
      </c>
      <c r="K89" s="37"/>
      <c r="L89" s="5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22</v>
      </c>
      <c r="D91" s="37"/>
      <c r="E91" s="37"/>
      <c r="F91" s="26" t="str">
        <f>E15</f>
        <v>SMsZ v Košiciach</v>
      </c>
      <c r="G91" s="37"/>
      <c r="H91" s="37"/>
      <c r="I91" s="31" t="s">
        <v>28</v>
      </c>
      <c r="J91" s="35" t="str">
        <f>E21</f>
        <v xml:space="preserve">ARCHEM  s.r.o. Košice</v>
      </c>
      <c r="K91" s="37"/>
      <c r="L91" s="5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26</v>
      </c>
      <c r="D92" s="37"/>
      <c r="E92" s="37"/>
      <c r="F92" s="26" t="str">
        <f>IF(E18="","",E18)</f>
        <v>Vyplň údaj</v>
      </c>
      <c r="G92" s="37"/>
      <c r="H92" s="37"/>
      <c r="I92" s="31" t="s">
        <v>32</v>
      </c>
      <c r="J92" s="35" t="str">
        <f>E24</f>
        <v>Semancová M.</v>
      </c>
      <c r="K92" s="37"/>
      <c r="L92" s="5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46" t="s">
        <v>106</v>
      </c>
      <c r="D94" s="138"/>
      <c r="E94" s="138"/>
      <c r="F94" s="138"/>
      <c r="G94" s="138"/>
      <c r="H94" s="138"/>
      <c r="I94" s="138"/>
      <c r="J94" s="147" t="s">
        <v>107</v>
      </c>
      <c r="K94" s="138"/>
      <c r="L94" s="59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9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8" t="s">
        <v>108</v>
      </c>
      <c r="D96" s="37"/>
      <c r="E96" s="37"/>
      <c r="F96" s="37"/>
      <c r="G96" s="37"/>
      <c r="H96" s="37"/>
      <c r="I96" s="37"/>
      <c r="J96" s="100">
        <f>J131</f>
        <v>0</v>
      </c>
      <c r="K96" s="37"/>
      <c r="L96" s="59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109</v>
      </c>
    </row>
    <row r="97" s="9" customFormat="1" ht="24.96" customHeight="1">
      <c r="A97" s="9"/>
      <c r="B97" s="149"/>
      <c r="C97" s="9"/>
      <c r="D97" s="150" t="s">
        <v>117</v>
      </c>
      <c r="E97" s="151"/>
      <c r="F97" s="151"/>
      <c r="G97" s="151"/>
      <c r="H97" s="151"/>
      <c r="I97" s="151"/>
      <c r="J97" s="152">
        <f>J132</f>
        <v>0</v>
      </c>
      <c r="K97" s="9"/>
      <c r="L97" s="14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3"/>
      <c r="C98" s="10"/>
      <c r="D98" s="154" t="s">
        <v>609</v>
      </c>
      <c r="E98" s="155"/>
      <c r="F98" s="155"/>
      <c r="G98" s="155"/>
      <c r="H98" s="155"/>
      <c r="I98" s="155"/>
      <c r="J98" s="156">
        <f>J133</f>
        <v>0</v>
      </c>
      <c r="K98" s="10"/>
      <c r="L98" s="15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3"/>
      <c r="C99" s="10"/>
      <c r="D99" s="154" t="s">
        <v>610</v>
      </c>
      <c r="E99" s="155"/>
      <c r="F99" s="155"/>
      <c r="G99" s="155"/>
      <c r="H99" s="155"/>
      <c r="I99" s="155"/>
      <c r="J99" s="156">
        <f>J135</f>
        <v>0</v>
      </c>
      <c r="K99" s="10"/>
      <c r="L99" s="15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49"/>
      <c r="C100" s="9"/>
      <c r="D100" s="150" t="s">
        <v>124</v>
      </c>
      <c r="E100" s="151"/>
      <c r="F100" s="151"/>
      <c r="G100" s="151"/>
      <c r="H100" s="151"/>
      <c r="I100" s="151"/>
      <c r="J100" s="152">
        <f>J137</f>
        <v>0</v>
      </c>
      <c r="K100" s="9"/>
      <c r="L100" s="14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53"/>
      <c r="C101" s="10"/>
      <c r="D101" s="154" t="s">
        <v>611</v>
      </c>
      <c r="E101" s="155"/>
      <c r="F101" s="155"/>
      <c r="G101" s="155"/>
      <c r="H101" s="155"/>
      <c r="I101" s="155"/>
      <c r="J101" s="156">
        <f>J138</f>
        <v>0</v>
      </c>
      <c r="K101" s="10"/>
      <c r="L101" s="15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7"/>
      <c r="D102" s="37"/>
      <c r="E102" s="37"/>
      <c r="F102" s="37"/>
      <c r="G102" s="37"/>
      <c r="H102" s="37"/>
      <c r="I102" s="37"/>
      <c r="J102" s="37"/>
      <c r="K102" s="37"/>
      <c r="L102" s="59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38"/>
      <c r="C103" s="37"/>
      <c r="D103" s="37"/>
      <c r="E103" s="37"/>
      <c r="F103" s="37"/>
      <c r="G103" s="37"/>
      <c r="H103" s="37"/>
      <c r="I103" s="37"/>
      <c r="J103" s="37"/>
      <c r="K103" s="37"/>
      <c r="L103" s="59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29.28" customHeight="1">
      <c r="A104" s="37"/>
      <c r="B104" s="38"/>
      <c r="C104" s="148" t="s">
        <v>126</v>
      </c>
      <c r="D104" s="37"/>
      <c r="E104" s="37"/>
      <c r="F104" s="37"/>
      <c r="G104" s="37"/>
      <c r="H104" s="37"/>
      <c r="I104" s="37"/>
      <c r="J104" s="157">
        <f>ROUND(J105 + J106 + J107 + J108 + J109 + J110,2)</f>
        <v>0</v>
      </c>
      <c r="K104" s="37"/>
      <c r="L104" s="59"/>
      <c r="N104" s="158" t="s">
        <v>39</v>
      </c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18" customHeight="1">
      <c r="A105" s="37"/>
      <c r="B105" s="159"/>
      <c r="C105" s="160"/>
      <c r="D105" s="161" t="s">
        <v>127</v>
      </c>
      <c r="E105" s="162"/>
      <c r="F105" s="162"/>
      <c r="G105" s="160"/>
      <c r="H105" s="160"/>
      <c r="I105" s="160"/>
      <c r="J105" s="163">
        <v>0</v>
      </c>
      <c r="K105" s="160"/>
      <c r="L105" s="164"/>
      <c r="M105" s="165"/>
      <c r="N105" s="166" t="s">
        <v>41</v>
      </c>
      <c r="O105" s="165"/>
      <c r="P105" s="165"/>
      <c r="Q105" s="165"/>
      <c r="R105" s="165"/>
      <c r="S105" s="160"/>
      <c r="T105" s="160"/>
      <c r="U105" s="160"/>
      <c r="V105" s="160"/>
      <c r="W105" s="160"/>
      <c r="X105" s="160"/>
      <c r="Y105" s="160"/>
      <c r="Z105" s="160"/>
      <c r="AA105" s="160"/>
      <c r="AB105" s="160"/>
      <c r="AC105" s="160"/>
      <c r="AD105" s="160"/>
      <c r="AE105" s="160"/>
      <c r="AF105" s="165"/>
      <c r="AG105" s="165"/>
      <c r="AH105" s="165"/>
      <c r="AI105" s="165"/>
      <c r="AJ105" s="165"/>
      <c r="AK105" s="165"/>
      <c r="AL105" s="165"/>
      <c r="AM105" s="165"/>
      <c r="AN105" s="165"/>
      <c r="AO105" s="165"/>
      <c r="AP105" s="165"/>
      <c r="AQ105" s="165"/>
      <c r="AR105" s="165"/>
      <c r="AS105" s="165"/>
      <c r="AT105" s="165"/>
      <c r="AU105" s="165"/>
      <c r="AV105" s="165"/>
      <c r="AW105" s="165"/>
      <c r="AX105" s="165"/>
      <c r="AY105" s="167" t="s">
        <v>128</v>
      </c>
      <c r="AZ105" s="165"/>
      <c r="BA105" s="165"/>
      <c r="BB105" s="165"/>
      <c r="BC105" s="165"/>
      <c r="BD105" s="165"/>
      <c r="BE105" s="168">
        <f>IF(N105="základná",J105,0)</f>
        <v>0</v>
      </c>
      <c r="BF105" s="168">
        <f>IF(N105="znížená",J105,0)</f>
        <v>0</v>
      </c>
      <c r="BG105" s="168">
        <f>IF(N105="zákl. prenesená",J105,0)</f>
        <v>0</v>
      </c>
      <c r="BH105" s="168">
        <f>IF(N105="zníž. prenesená",J105,0)</f>
        <v>0</v>
      </c>
      <c r="BI105" s="168">
        <f>IF(N105="nulová",J105,0)</f>
        <v>0</v>
      </c>
      <c r="BJ105" s="167" t="s">
        <v>129</v>
      </c>
      <c r="BK105" s="165"/>
      <c r="BL105" s="165"/>
      <c r="BM105" s="165"/>
    </row>
    <row r="106" s="2" customFormat="1" ht="18" customHeight="1">
      <c r="A106" s="37"/>
      <c r="B106" s="159"/>
      <c r="C106" s="160"/>
      <c r="D106" s="161" t="s">
        <v>130</v>
      </c>
      <c r="E106" s="162"/>
      <c r="F106" s="162"/>
      <c r="G106" s="160"/>
      <c r="H106" s="160"/>
      <c r="I106" s="160"/>
      <c r="J106" s="163">
        <v>0</v>
      </c>
      <c r="K106" s="160"/>
      <c r="L106" s="164"/>
      <c r="M106" s="165"/>
      <c r="N106" s="166" t="s">
        <v>41</v>
      </c>
      <c r="O106" s="165"/>
      <c r="P106" s="165"/>
      <c r="Q106" s="165"/>
      <c r="R106" s="165"/>
      <c r="S106" s="160"/>
      <c r="T106" s="160"/>
      <c r="U106" s="160"/>
      <c r="V106" s="160"/>
      <c r="W106" s="160"/>
      <c r="X106" s="160"/>
      <c r="Y106" s="160"/>
      <c r="Z106" s="160"/>
      <c r="AA106" s="160"/>
      <c r="AB106" s="160"/>
      <c r="AC106" s="160"/>
      <c r="AD106" s="160"/>
      <c r="AE106" s="160"/>
      <c r="AF106" s="165"/>
      <c r="AG106" s="165"/>
      <c r="AH106" s="165"/>
      <c r="AI106" s="165"/>
      <c r="AJ106" s="165"/>
      <c r="AK106" s="165"/>
      <c r="AL106" s="165"/>
      <c r="AM106" s="165"/>
      <c r="AN106" s="165"/>
      <c r="AO106" s="165"/>
      <c r="AP106" s="165"/>
      <c r="AQ106" s="165"/>
      <c r="AR106" s="165"/>
      <c r="AS106" s="165"/>
      <c r="AT106" s="165"/>
      <c r="AU106" s="165"/>
      <c r="AV106" s="165"/>
      <c r="AW106" s="165"/>
      <c r="AX106" s="165"/>
      <c r="AY106" s="167" t="s">
        <v>128</v>
      </c>
      <c r="AZ106" s="165"/>
      <c r="BA106" s="165"/>
      <c r="BB106" s="165"/>
      <c r="BC106" s="165"/>
      <c r="BD106" s="165"/>
      <c r="BE106" s="168">
        <f>IF(N106="základná",J106,0)</f>
        <v>0</v>
      </c>
      <c r="BF106" s="168">
        <f>IF(N106="znížená",J106,0)</f>
        <v>0</v>
      </c>
      <c r="BG106" s="168">
        <f>IF(N106="zákl. prenesená",J106,0)</f>
        <v>0</v>
      </c>
      <c r="BH106" s="168">
        <f>IF(N106="zníž. prenesená",J106,0)</f>
        <v>0</v>
      </c>
      <c r="BI106" s="168">
        <f>IF(N106="nulová",J106,0)</f>
        <v>0</v>
      </c>
      <c r="BJ106" s="167" t="s">
        <v>129</v>
      </c>
      <c r="BK106" s="165"/>
      <c r="BL106" s="165"/>
      <c r="BM106" s="165"/>
    </row>
    <row r="107" s="2" customFormat="1" ht="18" customHeight="1">
      <c r="A107" s="37"/>
      <c r="B107" s="159"/>
      <c r="C107" s="160"/>
      <c r="D107" s="161" t="s">
        <v>131</v>
      </c>
      <c r="E107" s="162"/>
      <c r="F107" s="162"/>
      <c r="G107" s="160"/>
      <c r="H107" s="160"/>
      <c r="I107" s="160"/>
      <c r="J107" s="163">
        <v>0</v>
      </c>
      <c r="K107" s="160"/>
      <c r="L107" s="164"/>
      <c r="M107" s="165"/>
      <c r="N107" s="166" t="s">
        <v>41</v>
      </c>
      <c r="O107" s="165"/>
      <c r="P107" s="165"/>
      <c r="Q107" s="165"/>
      <c r="R107" s="165"/>
      <c r="S107" s="160"/>
      <c r="T107" s="160"/>
      <c r="U107" s="160"/>
      <c r="V107" s="160"/>
      <c r="W107" s="160"/>
      <c r="X107" s="160"/>
      <c r="Y107" s="160"/>
      <c r="Z107" s="160"/>
      <c r="AA107" s="160"/>
      <c r="AB107" s="160"/>
      <c r="AC107" s="160"/>
      <c r="AD107" s="160"/>
      <c r="AE107" s="160"/>
      <c r="AF107" s="165"/>
      <c r="AG107" s="165"/>
      <c r="AH107" s="165"/>
      <c r="AI107" s="165"/>
      <c r="AJ107" s="165"/>
      <c r="AK107" s="165"/>
      <c r="AL107" s="165"/>
      <c r="AM107" s="165"/>
      <c r="AN107" s="165"/>
      <c r="AO107" s="165"/>
      <c r="AP107" s="165"/>
      <c r="AQ107" s="165"/>
      <c r="AR107" s="165"/>
      <c r="AS107" s="165"/>
      <c r="AT107" s="165"/>
      <c r="AU107" s="165"/>
      <c r="AV107" s="165"/>
      <c r="AW107" s="165"/>
      <c r="AX107" s="165"/>
      <c r="AY107" s="167" t="s">
        <v>128</v>
      </c>
      <c r="AZ107" s="165"/>
      <c r="BA107" s="165"/>
      <c r="BB107" s="165"/>
      <c r="BC107" s="165"/>
      <c r="BD107" s="165"/>
      <c r="BE107" s="168">
        <f>IF(N107="základná",J107,0)</f>
        <v>0</v>
      </c>
      <c r="BF107" s="168">
        <f>IF(N107="znížená",J107,0)</f>
        <v>0</v>
      </c>
      <c r="BG107" s="168">
        <f>IF(N107="zákl. prenesená",J107,0)</f>
        <v>0</v>
      </c>
      <c r="BH107" s="168">
        <f>IF(N107="zníž. prenesená",J107,0)</f>
        <v>0</v>
      </c>
      <c r="BI107" s="168">
        <f>IF(N107="nulová",J107,0)</f>
        <v>0</v>
      </c>
      <c r="BJ107" s="167" t="s">
        <v>129</v>
      </c>
      <c r="BK107" s="165"/>
      <c r="BL107" s="165"/>
      <c r="BM107" s="165"/>
    </row>
    <row r="108" s="2" customFormat="1" ht="18" customHeight="1">
      <c r="A108" s="37"/>
      <c r="B108" s="159"/>
      <c r="C108" s="160"/>
      <c r="D108" s="161" t="s">
        <v>132</v>
      </c>
      <c r="E108" s="162"/>
      <c r="F108" s="162"/>
      <c r="G108" s="160"/>
      <c r="H108" s="160"/>
      <c r="I108" s="160"/>
      <c r="J108" s="163">
        <v>0</v>
      </c>
      <c r="K108" s="160"/>
      <c r="L108" s="164"/>
      <c r="M108" s="165"/>
      <c r="N108" s="166" t="s">
        <v>41</v>
      </c>
      <c r="O108" s="165"/>
      <c r="P108" s="165"/>
      <c r="Q108" s="165"/>
      <c r="R108" s="165"/>
      <c r="S108" s="160"/>
      <c r="T108" s="160"/>
      <c r="U108" s="160"/>
      <c r="V108" s="160"/>
      <c r="W108" s="160"/>
      <c r="X108" s="160"/>
      <c r="Y108" s="160"/>
      <c r="Z108" s="160"/>
      <c r="AA108" s="160"/>
      <c r="AB108" s="160"/>
      <c r="AC108" s="160"/>
      <c r="AD108" s="160"/>
      <c r="AE108" s="160"/>
      <c r="AF108" s="165"/>
      <c r="AG108" s="165"/>
      <c r="AH108" s="165"/>
      <c r="AI108" s="165"/>
      <c r="AJ108" s="165"/>
      <c r="AK108" s="165"/>
      <c r="AL108" s="165"/>
      <c r="AM108" s="165"/>
      <c r="AN108" s="165"/>
      <c r="AO108" s="165"/>
      <c r="AP108" s="165"/>
      <c r="AQ108" s="165"/>
      <c r="AR108" s="165"/>
      <c r="AS108" s="165"/>
      <c r="AT108" s="165"/>
      <c r="AU108" s="165"/>
      <c r="AV108" s="165"/>
      <c r="AW108" s="165"/>
      <c r="AX108" s="165"/>
      <c r="AY108" s="167" t="s">
        <v>128</v>
      </c>
      <c r="AZ108" s="165"/>
      <c r="BA108" s="165"/>
      <c r="BB108" s="165"/>
      <c r="BC108" s="165"/>
      <c r="BD108" s="165"/>
      <c r="BE108" s="168">
        <f>IF(N108="základná",J108,0)</f>
        <v>0</v>
      </c>
      <c r="BF108" s="168">
        <f>IF(N108="znížená",J108,0)</f>
        <v>0</v>
      </c>
      <c r="BG108" s="168">
        <f>IF(N108="zákl. prenesená",J108,0)</f>
        <v>0</v>
      </c>
      <c r="BH108" s="168">
        <f>IF(N108="zníž. prenesená",J108,0)</f>
        <v>0</v>
      </c>
      <c r="BI108" s="168">
        <f>IF(N108="nulová",J108,0)</f>
        <v>0</v>
      </c>
      <c r="BJ108" s="167" t="s">
        <v>129</v>
      </c>
      <c r="BK108" s="165"/>
      <c r="BL108" s="165"/>
      <c r="BM108" s="165"/>
    </row>
    <row r="109" s="2" customFormat="1" ht="18" customHeight="1">
      <c r="A109" s="37"/>
      <c r="B109" s="159"/>
      <c r="C109" s="160"/>
      <c r="D109" s="161" t="s">
        <v>133</v>
      </c>
      <c r="E109" s="162"/>
      <c r="F109" s="162"/>
      <c r="G109" s="160"/>
      <c r="H109" s="160"/>
      <c r="I109" s="160"/>
      <c r="J109" s="163">
        <v>0</v>
      </c>
      <c r="K109" s="160"/>
      <c r="L109" s="164"/>
      <c r="M109" s="165"/>
      <c r="N109" s="166" t="s">
        <v>41</v>
      </c>
      <c r="O109" s="165"/>
      <c r="P109" s="165"/>
      <c r="Q109" s="165"/>
      <c r="R109" s="165"/>
      <c r="S109" s="160"/>
      <c r="T109" s="160"/>
      <c r="U109" s="160"/>
      <c r="V109" s="160"/>
      <c r="W109" s="160"/>
      <c r="X109" s="160"/>
      <c r="Y109" s="160"/>
      <c r="Z109" s="160"/>
      <c r="AA109" s="160"/>
      <c r="AB109" s="160"/>
      <c r="AC109" s="160"/>
      <c r="AD109" s="160"/>
      <c r="AE109" s="160"/>
      <c r="AF109" s="165"/>
      <c r="AG109" s="165"/>
      <c r="AH109" s="165"/>
      <c r="AI109" s="165"/>
      <c r="AJ109" s="165"/>
      <c r="AK109" s="165"/>
      <c r="AL109" s="165"/>
      <c r="AM109" s="165"/>
      <c r="AN109" s="165"/>
      <c r="AO109" s="165"/>
      <c r="AP109" s="165"/>
      <c r="AQ109" s="165"/>
      <c r="AR109" s="165"/>
      <c r="AS109" s="165"/>
      <c r="AT109" s="165"/>
      <c r="AU109" s="165"/>
      <c r="AV109" s="165"/>
      <c r="AW109" s="165"/>
      <c r="AX109" s="165"/>
      <c r="AY109" s="167" t="s">
        <v>128</v>
      </c>
      <c r="AZ109" s="165"/>
      <c r="BA109" s="165"/>
      <c r="BB109" s="165"/>
      <c r="BC109" s="165"/>
      <c r="BD109" s="165"/>
      <c r="BE109" s="168">
        <f>IF(N109="základná",J109,0)</f>
        <v>0</v>
      </c>
      <c r="BF109" s="168">
        <f>IF(N109="znížená",J109,0)</f>
        <v>0</v>
      </c>
      <c r="BG109" s="168">
        <f>IF(N109="zákl. prenesená",J109,0)</f>
        <v>0</v>
      </c>
      <c r="BH109" s="168">
        <f>IF(N109="zníž. prenesená",J109,0)</f>
        <v>0</v>
      </c>
      <c r="BI109" s="168">
        <f>IF(N109="nulová",J109,0)</f>
        <v>0</v>
      </c>
      <c r="BJ109" s="167" t="s">
        <v>129</v>
      </c>
      <c r="BK109" s="165"/>
      <c r="BL109" s="165"/>
      <c r="BM109" s="165"/>
    </row>
    <row r="110" s="2" customFormat="1" ht="18" customHeight="1">
      <c r="A110" s="37"/>
      <c r="B110" s="159"/>
      <c r="C110" s="160"/>
      <c r="D110" s="162" t="s">
        <v>134</v>
      </c>
      <c r="E110" s="160"/>
      <c r="F110" s="160"/>
      <c r="G110" s="160"/>
      <c r="H110" s="160"/>
      <c r="I110" s="160"/>
      <c r="J110" s="163">
        <f>ROUND(J30*T110,2)</f>
        <v>0</v>
      </c>
      <c r="K110" s="160"/>
      <c r="L110" s="164"/>
      <c r="M110" s="165"/>
      <c r="N110" s="166" t="s">
        <v>41</v>
      </c>
      <c r="O110" s="165"/>
      <c r="P110" s="165"/>
      <c r="Q110" s="165"/>
      <c r="R110" s="165"/>
      <c r="S110" s="160"/>
      <c r="T110" s="160"/>
      <c r="U110" s="160"/>
      <c r="V110" s="160"/>
      <c r="W110" s="160"/>
      <c r="X110" s="160"/>
      <c r="Y110" s="160"/>
      <c r="Z110" s="160"/>
      <c r="AA110" s="160"/>
      <c r="AB110" s="160"/>
      <c r="AC110" s="160"/>
      <c r="AD110" s="160"/>
      <c r="AE110" s="160"/>
      <c r="AF110" s="165"/>
      <c r="AG110" s="165"/>
      <c r="AH110" s="165"/>
      <c r="AI110" s="165"/>
      <c r="AJ110" s="165"/>
      <c r="AK110" s="165"/>
      <c r="AL110" s="165"/>
      <c r="AM110" s="165"/>
      <c r="AN110" s="165"/>
      <c r="AO110" s="165"/>
      <c r="AP110" s="165"/>
      <c r="AQ110" s="165"/>
      <c r="AR110" s="165"/>
      <c r="AS110" s="165"/>
      <c r="AT110" s="165"/>
      <c r="AU110" s="165"/>
      <c r="AV110" s="165"/>
      <c r="AW110" s="165"/>
      <c r="AX110" s="165"/>
      <c r="AY110" s="167" t="s">
        <v>135</v>
      </c>
      <c r="AZ110" s="165"/>
      <c r="BA110" s="165"/>
      <c r="BB110" s="165"/>
      <c r="BC110" s="165"/>
      <c r="BD110" s="165"/>
      <c r="BE110" s="168">
        <f>IF(N110="základná",J110,0)</f>
        <v>0</v>
      </c>
      <c r="BF110" s="168">
        <f>IF(N110="znížená",J110,0)</f>
        <v>0</v>
      </c>
      <c r="BG110" s="168">
        <f>IF(N110="zákl. prenesená",J110,0)</f>
        <v>0</v>
      </c>
      <c r="BH110" s="168">
        <f>IF(N110="zníž. prenesená",J110,0)</f>
        <v>0</v>
      </c>
      <c r="BI110" s="168">
        <f>IF(N110="nulová",J110,0)</f>
        <v>0</v>
      </c>
      <c r="BJ110" s="167" t="s">
        <v>129</v>
      </c>
      <c r="BK110" s="165"/>
      <c r="BL110" s="165"/>
      <c r="BM110" s="165"/>
    </row>
    <row r="111" s="2" customFormat="1">
      <c r="A111" s="37"/>
      <c r="B111" s="38"/>
      <c r="C111" s="37"/>
      <c r="D111" s="37"/>
      <c r="E111" s="37"/>
      <c r="F111" s="37"/>
      <c r="G111" s="37"/>
      <c r="H111" s="37"/>
      <c r="I111" s="37"/>
      <c r="J111" s="37"/>
      <c r="K111" s="37"/>
      <c r="L111" s="59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9.28" customHeight="1">
      <c r="A112" s="37"/>
      <c r="B112" s="38"/>
      <c r="C112" s="169" t="s">
        <v>136</v>
      </c>
      <c r="D112" s="138"/>
      <c r="E112" s="138"/>
      <c r="F112" s="138"/>
      <c r="G112" s="138"/>
      <c r="H112" s="138"/>
      <c r="I112" s="138"/>
      <c r="J112" s="170">
        <f>ROUND(J96+J104,2)</f>
        <v>0</v>
      </c>
      <c r="K112" s="138"/>
      <c r="L112" s="59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64"/>
      <c r="C113" s="65"/>
      <c r="D113" s="65"/>
      <c r="E113" s="65"/>
      <c r="F113" s="65"/>
      <c r="G113" s="65"/>
      <c r="H113" s="65"/>
      <c r="I113" s="65"/>
      <c r="J113" s="65"/>
      <c r="K113" s="65"/>
      <c r="L113" s="59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7" s="2" customFormat="1" ht="6.96" customHeight="1">
      <c r="A117" s="37"/>
      <c r="B117" s="66"/>
      <c r="C117" s="67"/>
      <c r="D117" s="67"/>
      <c r="E117" s="67"/>
      <c r="F117" s="67"/>
      <c r="G117" s="67"/>
      <c r="H117" s="67"/>
      <c r="I117" s="67"/>
      <c r="J117" s="67"/>
      <c r="K117" s="67"/>
      <c r="L117" s="59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24.96" customHeight="1">
      <c r="A118" s="37"/>
      <c r="B118" s="38"/>
      <c r="C118" s="22" t="s">
        <v>137</v>
      </c>
      <c r="D118" s="37"/>
      <c r="E118" s="37"/>
      <c r="F118" s="37"/>
      <c r="G118" s="37"/>
      <c r="H118" s="37"/>
      <c r="I118" s="37"/>
      <c r="J118" s="37"/>
      <c r="K118" s="37"/>
      <c r="L118" s="59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7"/>
      <c r="D119" s="37"/>
      <c r="E119" s="37"/>
      <c r="F119" s="37"/>
      <c r="G119" s="37"/>
      <c r="H119" s="37"/>
      <c r="I119" s="37"/>
      <c r="J119" s="37"/>
      <c r="K119" s="37"/>
      <c r="L119" s="59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14</v>
      </c>
      <c r="D120" s="37"/>
      <c r="E120" s="37"/>
      <c r="F120" s="37"/>
      <c r="G120" s="37"/>
      <c r="H120" s="37"/>
      <c r="I120" s="37"/>
      <c r="J120" s="37"/>
      <c r="K120" s="37"/>
      <c r="L120" s="59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26.25" customHeight="1">
      <c r="A121" s="37"/>
      <c r="B121" s="38"/>
      <c r="C121" s="37"/>
      <c r="D121" s="37"/>
      <c r="E121" s="125" t="str">
        <f>E7</f>
        <v xml:space="preserve">REKONŠTRUKCIA  EXIST  STRECHY  OBJEKTU  KREMATÓRIA</v>
      </c>
      <c r="F121" s="31"/>
      <c r="G121" s="31"/>
      <c r="H121" s="31"/>
      <c r="I121" s="37"/>
      <c r="J121" s="37"/>
      <c r="K121" s="37"/>
      <c r="L121" s="59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31" t="s">
        <v>98</v>
      </c>
      <c r="D122" s="37"/>
      <c r="E122" s="37"/>
      <c r="F122" s="37"/>
      <c r="G122" s="37"/>
      <c r="H122" s="37"/>
      <c r="I122" s="37"/>
      <c r="J122" s="37"/>
      <c r="K122" s="37"/>
      <c r="L122" s="59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6.5" customHeight="1">
      <c r="A123" s="37"/>
      <c r="B123" s="38"/>
      <c r="C123" s="37"/>
      <c r="D123" s="37"/>
      <c r="E123" s="71" t="str">
        <f>E9</f>
        <v>550/5 - Rekapitulácia profesie</v>
      </c>
      <c r="F123" s="37"/>
      <c r="G123" s="37"/>
      <c r="H123" s="37"/>
      <c r="I123" s="37"/>
      <c r="J123" s="37"/>
      <c r="K123" s="37"/>
      <c r="L123" s="59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6.96" customHeight="1">
      <c r="A124" s="37"/>
      <c r="B124" s="38"/>
      <c r="C124" s="37"/>
      <c r="D124" s="37"/>
      <c r="E124" s="37"/>
      <c r="F124" s="37"/>
      <c r="G124" s="37"/>
      <c r="H124" s="37"/>
      <c r="I124" s="37"/>
      <c r="J124" s="37"/>
      <c r="K124" s="37"/>
      <c r="L124" s="59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2" customHeight="1">
      <c r="A125" s="37"/>
      <c r="B125" s="38"/>
      <c r="C125" s="31" t="s">
        <v>18</v>
      </c>
      <c r="D125" s="37"/>
      <c r="E125" s="37"/>
      <c r="F125" s="26" t="str">
        <f>F12</f>
        <v>Zelený Dvor 1 , KE</v>
      </c>
      <c r="G125" s="37"/>
      <c r="H125" s="37"/>
      <c r="I125" s="31" t="s">
        <v>20</v>
      </c>
      <c r="J125" s="73" t="str">
        <f>IF(J12="","",J12)</f>
        <v>8.7.2022</v>
      </c>
      <c r="K125" s="37"/>
      <c r="L125" s="59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6.96" customHeight="1">
      <c r="A126" s="37"/>
      <c r="B126" s="38"/>
      <c r="C126" s="37"/>
      <c r="D126" s="37"/>
      <c r="E126" s="37"/>
      <c r="F126" s="37"/>
      <c r="G126" s="37"/>
      <c r="H126" s="37"/>
      <c r="I126" s="37"/>
      <c r="J126" s="37"/>
      <c r="K126" s="37"/>
      <c r="L126" s="59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25.65" customHeight="1">
      <c r="A127" s="37"/>
      <c r="B127" s="38"/>
      <c r="C127" s="31" t="s">
        <v>22</v>
      </c>
      <c r="D127" s="37"/>
      <c r="E127" s="37"/>
      <c r="F127" s="26" t="str">
        <f>E15</f>
        <v>SMsZ v Košiciach</v>
      </c>
      <c r="G127" s="37"/>
      <c r="H127" s="37"/>
      <c r="I127" s="31" t="s">
        <v>28</v>
      </c>
      <c r="J127" s="35" t="str">
        <f>E21</f>
        <v xml:space="preserve">ARCHEM  s.r.o. Košice</v>
      </c>
      <c r="K127" s="37"/>
      <c r="L127" s="59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5.15" customHeight="1">
      <c r="A128" s="37"/>
      <c r="B128" s="38"/>
      <c r="C128" s="31" t="s">
        <v>26</v>
      </c>
      <c r="D128" s="37"/>
      <c r="E128" s="37"/>
      <c r="F128" s="26" t="str">
        <f>IF(E18="","",E18)</f>
        <v>Vyplň údaj</v>
      </c>
      <c r="G128" s="37"/>
      <c r="H128" s="37"/>
      <c r="I128" s="31" t="s">
        <v>32</v>
      </c>
      <c r="J128" s="35" t="str">
        <f>E24</f>
        <v>Semancová M.</v>
      </c>
      <c r="K128" s="37"/>
      <c r="L128" s="59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0.32" customHeight="1">
      <c r="A129" s="37"/>
      <c r="B129" s="38"/>
      <c r="C129" s="37"/>
      <c r="D129" s="37"/>
      <c r="E129" s="37"/>
      <c r="F129" s="37"/>
      <c r="G129" s="37"/>
      <c r="H129" s="37"/>
      <c r="I129" s="37"/>
      <c r="J129" s="37"/>
      <c r="K129" s="37"/>
      <c r="L129" s="59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11" customFormat="1" ht="29.28" customHeight="1">
      <c r="A130" s="171"/>
      <c r="B130" s="172"/>
      <c r="C130" s="173" t="s">
        <v>138</v>
      </c>
      <c r="D130" s="174" t="s">
        <v>60</v>
      </c>
      <c r="E130" s="174" t="s">
        <v>56</v>
      </c>
      <c r="F130" s="174" t="s">
        <v>57</v>
      </c>
      <c r="G130" s="174" t="s">
        <v>139</v>
      </c>
      <c r="H130" s="174" t="s">
        <v>140</v>
      </c>
      <c r="I130" s="174" t="s">
        <v>141</v>
      </c>
      <c r="J130" s="175" t="s">
        <v>107</v>
      </c>
      <c r="K130" s="176" t="s">
        <v>142</v>
      </c>
      <c r="L130" s="177"/>
      <c r="M130" s="90" t="s">
        <v>1</v>
      </c>
      <c r="N130" s="91" t="s">
        <v>39</v>
      </c>
      <c r="O130" s="91" t="s">
        <v>143</v>
      </c>
      <c r="P130" s="91" t="s">
        <v>144</v>
      </c>
      <c r="Q130" s="91" t="s">
        <v>145</v>
      </c>
      <c r="R130" s="91" t="s">
        <v>146</v>
      </c>
      <c r="S130" s="91" t="s">
        <v>147</v>
      </c>
      <c r="T130" s="92" t="s">
        <v>148</v>
      </c>
      <c r="U130" s="171"/>
      <c r="V130" s="171"/>
      <c r="W130" s="171"/>
      <c r="X130" s="171"/>
      <c r="Y130" s="171"/>
      <c r="Z130" s="171"/>
      <c r="AA130" s="171"/>
      <c r="AB130" s="171"/>
      <c r="AC130" s="171"/>
      <c r="AD130" s="171"/>
      <c r="AE130" s="171"/>
    </row>
    <row r="131" s="2" customFormat="1" ht="22.8" customHeight="1">
      <c r="A131" s="37"/>
      <c r="B131" s="38"/>
      <c r="C131" s="97" t="s">
        <v>103</v>
      </c>
      <c r="D131" s="37"/>
      <c r="E131" s="37"/>
      <c r="F131" s="37"/>
      <c r="G131" s="37"/>
      <c r="H131" s="37"/>
      <c r="I131" s="37"/>
      <c r="J131" s="178">
        <f>BK131</f>
        <v>0</v>
      </c>
      <c r="K131" s="37"/>
      <c r="L131" s="38"/>
      <c r="M131" s="93"/>
      <c r="N131" s="77"/>
      <c r="O131" s="94"/>
      <c r="P131" s="179">
        <f>P132+P137</f>
        <v>0</v>
      </c>
      <c r="Q131" s="94"/>
      <c r="R131" s="179">
        <f>R132+R137</f>
        <v>0.00071000000000000002</v>
      </c>
      <c r="S131" s="94"/>
      <c r="T131" s="180">
        <f>T132+T137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8" t="s">
        <v>74</v>
      </c>
      <c r="AU131" s="18" t="s">
        <v>109</v>
      </c>
      <c r="BK131" s="181">
        <f>BK132+BK137</f>
        <v>0</v>
      </c>
    </row>
    <row r="132" s="12" customFormat="1" ht="25.92" customHeight="1">
      <c r="A132" s="12"/>
      <c r="B132" s="182"/>
      <c r="C132" s="12"/>
      <c r="D132" s="183" t="s">
        <v>74</v>
      </c>
      <c r="E132" s="184" t="s">
        <v>395</v>
      </c>
      <c r="F132" s="184" t="s">
        <v>396</v>
      </c>
      <c r="G132" s="12"/>
      <c r="H132" s="12"/>
      <c r="I132" s="185"/>
      <c r="J132" s="186">
        <f>BK132</f>
        <v>0</v>
      </c>
      <c r="K132" s="12"/>
      <c r="L132" s="182"/>
      <c r="M132" s="187"/>
      <c r="N132" s="188"/>
      <c r="O132" s="188"/>
      <c r="P132" s="189">
        <f>P133+P135</f>
        <v>0</v>
      </c>
      <c r="Q132" s="188"/>
      <c r="R132" s="189">
        <f>R133+R135</f>
        <v>0.00071000000000000002</v>
      </c>
      <c r="S132" s="188"/>
      <c r="T132" s="190">
        <f>T133+T135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83" t="s">
        <v>129</v>
      </c>
      <c r="AT132" s="191" t="s">
        <v>74</v>
      </c>
      <c r="AU132" s="191" t="s">
        <v>75</v>
      </c>
      <c r="AY132" s="183" t="s">
        <v>151</v>
      </c>
      <c r="BK132" s="192">
        <f>BK133+BK135</f>
        <v>0</v>
      </c>
    </row>
    <row r="133" s="12" customFormat="1" ht="22.8" customHeight="1">
      <c r="A133" s="12"/>
      <c r="B133" s="182"/>
      <c r="C133" s="12"/>
      <c r="D133" s="183" t="s">
        <v>74</v>
      </c>
      <c r="E133" s="193" t="s">
        <v>612</v>
      </c>
      <c r="F133" s="193" t="s">
        <v>613</v>
      </c>
      <c r="G133" s="12"/>
      <c r="H133" s="12"/>
      <c r="I133" s="185"/>
      <c r="J133" s="194">
        <f>BK133</f>
        <v>0</v>
      </c>
      <c r="K133" s="12"/>
      <c r="L133" s="182"/>
      <c r="M133" s="187"/>
      <c r="N133" s="188"/>
      <c r="O133" s="188"/>
      <c r="P133" s="189">
        <f>P134</f>
        <v>0</v>
      </c>
      <c r="Q133" s="188"/>
      <c r="R133" s="189">
        <f>R134</f>
        <v>0.00071000000000000002</v>
      </c>
      <c r="S133" s="188"/>
      <c r="T133" s="190">
        <f>T134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83" t="s">
        <v>129</v>
      </c>
      <c r="AT133" s="191" t="s">
        <v>74</v>
      </c>
      <c r="AU133" s="191" t="s">
        <v>83</v>
      </c>
      <c r="AY133" s="183" t="s">
        <v>151</v>
      </c>
      <c r="BK133" s="192">
        <f>BK134</f>
        <v>0</v>
      </c>
    </row>
    <row r="134" s="2" customFormat="1" ht="16.5" customHeight="1">
      <c r="A134" s="37"/>
      <c r="B134" s="159"/>
      <c r="C134" s="195" t="s">
        <v>83</v>
      </c>
      <c r="D134" s="195" t="s">
        <v>153</v>
      </c>
      <c r="E134" s="196" t="s">
        <v>614</v>
      </c>
      <c r="F134" s="197" t="s">
        <v>615</v>
      </c>
      <c r="G134" s="198" t="s">
        <v>267</v>
      </c>
      <c r="H134" s="199">
        <v>1</v>
      </c>
      <c r="I134" s="199"/>
      <c r="J134" s="200">
        <f>ROUND(I134*H134,3)</f>
        <v>0</v>
      </c>
      <c r="K134" s="201"/>
      <c r="L134" s="38"/>
      <c r="M134" s="202" t="s">
        <v>1</v>
      </c>
      <c r="N134" s="203" t="s">
        <v>41</v>
      </c>
      <c r="O134" s="81"/>
      <c r="P134" s="204">
        <f>O134*H134</f>
        <v>0</v>
      </c>
      <c r="Q134" s="204">
        <v>0.00071000000000000002</v>
      </c>
      <c r="R134" s="204">
        <f>Q134*H134</f>
        <v>0.00071000000000000002</v>
      </c>
      <c r="S134" s="204">
        <v>0</v>
      </c>
      <c r="T134" s="205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06" t="s">
        <v>233</v>
      </c>
      <c r="AT134" s="206" t="s">
        <v>153</v>
      </c>
      <c r="AU134" s="206" t="s">
        <v>129</v>
      </c>
      <c r="AY134" s="18" t="s">
        <v>151</v>
      </c>
      <c r="BE134" s="207">
        <f>IF(N134="základná",J134,0)</f>
        <v>0</v>
      </c>
      <c r="BF134" s="207">
        <f>IF(N134="znížená",J134,0)</f>
        <v>0</v>
      </c>
      <c r="BG134" s="207">
        <f>IF(N134="zákl. prenesená",J134,0)</f>
        <v>0</v>
      </c>
      <c r="BH134" s="207">
        <f>IF(N134="zníž. prenesená",J134,0)</f>
        <v>0</v>
      </c>
      <c r="BI134" s="207">
        <f>IF(N134="nulová",J134,0)</f>
        <v>0</v>
      </c>
      <c r="BJ134" s="18" t="s">
        <v>129</v>
      </c>
      <c r="BK134" s="208">
        <f>ROUND(I134*H134,3)</f>
        <v>0</v>
      </c>
      <c r="BL134" s="18" t="s">
        <v>233</v>
      </c>
      <c r="BM134" s="206" t="s">
        <v>616</v>
      </c>
    </row>
    <row r="135" s="12" customFormat="1" ht="22.8" customHeight="1">
      <c r="A135" s="12"/>
      <c r="B135" s="182"/>
      <c r="C135" s="12"/>
      <c r="D135" s="183" t="s">
        <v>74</v>
      </c>
      <c r="E135" s="193" t="s">
        <v>617</v>
      </c>
      <c r="F135" s="193" t="s">
        <v>618</v>
      </c>
      <c r="G135" s="12"/>
      <c r="H135" s="12"/>
      <c r="I135" s="185"/>
      <c r="J135" s="194">
        <f>BK135</f>
        <v>0</v>
      </c>
      <c r="K135" s="12"/>
      <c r="L135" s="182"/>
      <c r="M135" s="187"/>
      <c r="N135" s="188"/>
      <c r="O135" s="188"/>
      <c r="P135" s="189">
        <f>P136</f>
        <v>0</v>
      </c>
      <c r="Q135" s="188"/>
      <c r="R135" s="189">
        <f>R136</f>
        <v>0</v>
      </c>
      <c r="S135" s="188"/>
      <c r="T135" s="190">
        <f>T136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83" t="s">
        <v>129</v>
      </c>
      <c r="AT135" s="191" t="s">
        <v>74</v>
      </c>
      <c r="AU135" s="191" t="s">
        <v>83</v>
      </c>
      <c r="AY135" s="183" t="s">
        <v>151</v>
      </c>
      <c r="BK135" s="192">
        <f>BK136</f>
        <v>0</v>
      </c>
    </row>
    <row r="136" s="2" customFormat="1" ht="16.5" customHeight="1">
      <c r="A136" s="37"/>
      <c r="B136" s="159"/>
      <c r="C136" s="195" t="s">
        <v>129</v>
      </c>
      <c r="D136" s="195" t="s">
        <v>153</v>
      </c>
      <c r="E136" s="196" t="s">
        <v>619</v>
      </c>
      <c r="F136" s="197" t="s">
        <v>620</v>
      </c>
      <c r="G136" s="198" t="s">
        <v>267</v>
      </c>
      <c r="H136" s="199">
        <v>1</v>
      </c>
      <c r="I136" s="199"/>
      <c r="J136" s="200">
        <f>ROUND(I136*H136,3)</f>
        <v>0</v>
      </c>
      <c r="K136" s="201"/>
      <c r="L136" s="38"/>
      <c r="M136" s="202" t="s">
        <v>1</v>
      </c>
      <c r="N136" s="203" t="s">
        <v>41</v>
      </c>
      <c r="O136" s="81"/>
      <c r="P136" s="204">
        <f>O136*H136</f>
        <v>0</v>
      </c>
      <c r="Q136" s="204">
        <v>0</v>
      </c>
      <c r="R136" s="204">
        <f>Q136*H136</f>
        <v>0</v>
      </c>
      <c r="S136" s="204">
        <v>0</v>
      </c>
      <c r="T136" s="205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06" t="s">
        <v>233</v>
      </c>
      <c r="AT136" s="206" t="s">
        <v>153</v>
      </c>
      <c r="AU136" s="206" t="s">
        <v>129</v>
      </c>
      <c r="AY136" s="18" t="s">
        <v>151</v>
      </c>
      <c r="BE136" s="207">
        <f>IF(N136="základná",J136,0)</f>
        <v>0</v>
      </c>
      <c r="BF136" s="207">
        <f>IF(N136="znížená",J136,0)</f>
        <v>0</v>
      </c>
      <c r="BG136" s="207">
        <f>IF(N136="zákl. prenesená",J136,0)</f>
        <v>0</v>
      </c>
      <c r="BH136" s="207">
        <f>IF(N136="zníž. prenesená",J136,0)</f>
        <v>0</v>
      </c>
      <c r="BI136" s="207">
        <f>IF(N136="nulová",J136,0)</f>
        <v>0</v>
      </c>
      <c r="BJ136" s="18" t="s">
        <v>129</v>
      </c>
      <c r="BK136" s="208">
        <f>ROUND(I136*H136,3)</f>
        <v>0</v>
      </c>
      <c r="BL136" s="18" t="s">
        <v>233</v>
      </c>
      <c r="BM136" s="206" t="s">
        <v>621</v>
      </c>
    </row>
    <row r="137" s="12" customFormat="1" ht="25.92" customHeight="1">
      <c r="A137" s="12"/>
      <c r="B137" s="182"/>
      <c r="C137" s="12"/>
      <c r="D137" s="183" t="s">
        <v>74</v>
      </c>
      <c r="E137" s="184" t="s">
        <v>207</v>
      </c>
      <c r="F137" s="184" t="s">
        <v>530</v>
      </c>
      <c r="G137" s="12"/>
      <c r="H137" s="12"/>
      <c r="I137" s="185"/>
      <c r="J137" s="186">
        <f>BK137</f>
        <v>0</v>
      </c>
      <c r="K137" s="12"/>
      <c r="L137" s="182"/>
      <c r="M137" s="187"/>
      <c r="N137" s="188"/>
      <c r="O137" s="188"/>
      <c r="P137" s="189">
        <f>P138</f>
        <v>0</v>
      </c>
      <c r="Q137" s="188"/>
      <c r="R137" s="189">
        <f>R138</f>
        <v>0</v>
      </c>
      <c r="S137" s="188"/>
      <c r="T137" s="190">
        <f>T138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83" t="s">
        <v>166</v>
      </c>
      <c r="AT137" s="191" t="s">
        <v>74</v>
      </c>
      <c r="AU137" s="191" t="s">
        <v>75</v>
      </c>
      <c r="AY137" s="183" t="s">
        <v>151</v>
      </c>
      <c r="BK137" s="192">
        <f>BK138</f>
        <v>0</v>
      </c>
    </row>
    <row r="138" s="12" customFormat="1" ht="22.8" customHeight="1">
      <c r="A138" s="12"/>
      <c r="B138" s="182"/>
      <c r="C138" s="12"/>
      <c r="D138" s="183" t="s">
        <v>74</v>
      </c>
      <c r="E138" s="193" t="s">
        <v>622</v>
      </c>
      <c r="F138" s="193" t="s">
        <v>623</v>
      </c>
      <c r="G138" s="12"/>
      <c r="H138" s="12"/>
      <c r="I138" s="185"/>
      <c r="J138" s="194">
        <f>BK138</f>
        <v>0</v>
      </c>
      <c r="K138" s="12"/>
      <c r="L138" s="182"/>
      <c r="M138" s="187"/>
      <c r="N138" s="188"/>
      <c r="O138" s="188"/>
      <c r="P138" s="189">
        <f>SUM(P139:P141)</f>
        <v>0</v>
      </c>
      <c r="Q138" s="188"/>
      <c r="R138" s="189">
        <f>SUM(R139:R141)</f>
        <v>0</v>
      </c>
      <c r="S138" s="188"/>
      <c r="T138" s="190">
        <f>SUM(T139:T141)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83" t="s">
        <v>166</v>
      </c>
      <c r="AT138" s="191" t="s">
        <v>74</v>
      </c>
      <c r="AU138" s="191" t="s">
        <v>83</v>
      </c>
      <c r="AY138" s="183" t="s">
        <v>151</v>
      </c>
      <c r="BK138" s="192">
        <f>SUM(BK139:BK141)</f>
        <v>0</v>
      </c>
    </row>
    <row r="139" s="2" customFormat="1" ht="16.5" customHeight="1">
      <c r="A139" s="37"/>
      <c r="B139" s="159"/>
      <c r="C139" s="195" t="s">
        <v>166</v>
      </c>
      <c r="D139" s="195" t="s">
        <v>153</v>
      </c>
      <c r="E139" s="196" t="s">
        <v>624</v>
      </c>
      <c r="F139" s="197" t="s">
        <v>625</v>
      </c>
      <c r="G139" s="198" t="s">
        <v>267</v>
      </c>
      <c r="H139" s="199">
        <v>1</v>
      </c>
      <c r="I139" s="199"/>
      <c r="J139" s="200">
        <f>ROUND(I139*H139,3)</f>
        <v>0</v>
      </c>
      <c r="K139" s="201"/>
      <c r="L139" s="38"/>
      <c r="M139" s="202" t="s">
        <v>1</v>
      </c>
      <c r="N139" s="203" t="s">
        <v>41</v>
      </c>
      <c r="O139" s="81"/>
      <c r="P139" s="204">
        <f>O139*H139</f>
        <v>0</v>
      </c>
      <c r="Q139" s="204">
        <v>0</v>
      </c>
      <c r="R139" s="204">
        <f>Q139*H139</f>
        <v>0</v>
      </c>
      <c r="S139" s="204">
        <v>0</v>
      </c>
      <c r="T139" s="205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06" t="s">
        <v>500</v>
      </c>
      <c r="AT139" s="206" t="s">
        <v>153</v>
      </c>
      <c r="AU139" s="206" t="s">
        <v>129</v>
      </c>
      <c r="AY139" s="18" t="s">
        <v>151</v>
      </c>
      <c r="BE139" s="207">
        <f>IF(N139="základná",J139,0)</f>
        <v>0</v>
      </c>
      <c r="BF139" s="207">
        <f>IF(N139="znížená",J139,0)</f>
        <v>0</v>
      </c>
      <c r="BG139" s="207">
        <f>IF(N139="zákl. prenesená",J139,0)</f>
        <v>0</v>
      </c>
      <c r="BH139" s="207">
        <f>IF(N139="zníž. prenesená",J139,0)</f>
        <v>0</v>
      </c>
      <c r="BI139" s="207">
        <f>IF(N139="nulová",J139,0)</f>
        <v>0</v>
      </c>
      <c r="BJ139" s="18" t="s">
        <v>129</v>
      </c>
      <c r="BK139" s="208">
        <f>ROUND(I139*H139,3)</f>
        <v>0</v>
      </c>
      <c r="BL139" s="18" t="s">
        <v>500</v>
      </c>
      <c r="BM139" s="206" t="s">
        <v>626</v>
      </c>
    </row>
    <row r="140" s="2" customFormat="1" ht="16.5" customHeight="1">
      <c r="A140" s="37"/>
      <c r="B140" s="159"/>
      <c r="C140" s="195" t="s">
        <v>157</v>
      </c>
      <c r="D140" s="195" t="s">
        <v>153</v>
      </c>
      <c r="E140" s="196" t="s">
        <v>627</v>
      </c>
      <c r="F140" s="197" t="s">
        <v>628</v>
      </c>
      <c r="G140" s="198" t="s">
        <v>267</v>
      </c>
      <c r="H140" s="199">
        <v>1</v>
      </c>
      <c r="I140" s="199"/>
      <c r="J140" s="200">
        <f>ROUND(I140*H140,3)</f>
        <v>0</v>
      </c>
      <c r="K140" s="201"/>
      <c r="L140" s="38"/>
      <c r="M140" s="202" t="s">
        <v>1</v>
      </c>
      <c r="N140" s="203" t="s">
        <v>41</v>
      </c>
      <c r="O140" s="81"/>
      <c r="P140" s="204">
        <f>O140*H140</f>
        <v>0</v>
      </c>
      <c r="Q140" s="204">
        <v>0</v>
      </c>
      <c r="R140" s="204">
        <f>Q140*H140</f>
        <v>0</v>
      </c>
      <c r="S140" s="204">
        <v>0</v>
      </c>
      <c r="T140" s="205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06" t="s">
        <v>500</v>
      </c>
      <c r="AT140" s="206" t="s">
        <v>153</v>
      </c>
      <c r="AU140" s="206" t="s">
        <v>129</v>
      </c>
      <c r="AY140" s="18" t="s">
        <v>151</v>
      </c>
      <c r="BE140" s="207">
        <f>IF(N140="základná",J140,0)</f>
        <v>0</v>
      </c>
      <c r="BF140" s="207">
        <f>IF(N140="znížená",J140,0)</f>
        <v>0</v>
      </c>
      <c r="BG140" s="207">
        <f>IF(N140="zákl. prenesená",J140,0)</f>
        <v>0</v>
      </c>
      <c r="BH140" s="207">
        <f>IF(N140="zníž. prenesená",J140,0)</f>
        <v>0</v>
      </c>
      <c r="BI140" s="207">
        <f>IF(N140="nulová",J140,0)</f>
        <v>0</v>
      </c>
      <c r="BJ140" s="18" t="s">
        <v>129</v>
      </c>
      <c r="BK140" s="208">
        <f>ROUND(I140*H140,3)</f>
        <v>0</v>
      </c>
      <c r="BL140" s="18" t="s">
        <v>500</v>
      </c>
      <c r="BM140" s="206" t="s">
        <v>629</v>
      </c>
    </row>
    <row r="141" s="2" customFormat="1" ht="16.5" customHeight="1">
      <c r="A141" s="37"/>
      <c r="B141" s="159"/>
      <c r="C141" s="195" t="s">
        <v>175</v>
      </c>
      <c r="D141" s="195" t="s">
        <v>153</v>
      </c>
      <c r="E141" s="196" t="s">
        <v>630</v>
      </c>
      <c r="F141" s="197" t="s">
        <v>631</v>
      </c>
      <c r="G141" s="198" t="s">
        <v>267</v>
      </c>
      <c r="H141" s="199">
        <v>1</v>
      </c>
      <c r="I141" s="199"/>
      <c r="J141" s="200">
        <f>ROUND(I141*H141,3)</f>
        <v>0</v>
      </c>
      <c r="K141" s="201"/>
      <c r="L141" s="38"/>
      <c r="M141" s="244" t="s">
        <v>1</v>
      </c>
      <c r="N141" s="245" t="s">
        <v>41</v>
      </c>
      <c r="O141" s="246"/>
      <c r="P141" s="247">
        <f>O141*H141</f>
        <v>0</v>
      </c>
      <c r="Q141" s="247">
        <v>0</v>
      </c>
      <c r="R141" s="247">
        <f>Q141*H141</f>
        <v>0</v>
      </c>
      <c r="S141" s="247">
        <v>0</v>
      </c>
      <c r="T141" s="248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06" t="s">
        <v>500</v>
      </c>
      <c r="AT141" s="206" t="s">
        <v>153</v>
      </c>
      <c r="AU141" s="206" t="s">
        <v>129</v>
      </c>
      <c r="AY141" s="18" t="s">
        <v>151</v>
      </c>
      <c r="BE141" s="207">
        <f>IF(N141="základná",J141,0)</f>
        <v>0</v>
      </c>
      <c r="BF141" s="207">
        <f>IF(N141="znížená",J141,0)</f>
        <v>0</v>
      </c>
      <c r="BG141" s="207">
        <f>IF(N141="zákl. prenesená",J141,0)</f>
        <v>0</v>
      </c>
      <c r="BH141" s="207">
        <f>IF(N141="zníž. prenesená",J141,0)</f>
        <v>0</v>
      </c>
      <c r="BI141" s="207">
        <f>IF(N141="nulová",J141,0)</f>
        <v>0</v>
      </c>
      <c r="BJ141" s="18" t="s">
        <v>129</v>
      </c>
      <c r="BK141" s="208">
        <f>ROUND(I141*H141,3)</f>
        <v>0</v>
      </c>
      <c r="BL141" s="18" t="s">
        <v>500</v>
      </c>
      <c r="BM141" s="206" t="s">
        <v>632</v>
      </c>
    </row>
    <row r="142" s="2" customFormat="1" ht="6.96" customHeight="1">
      <c r="A142" s="37"/>
      <c r="B142" s="64"/>
      <c r="C142" s="65"/>
      <c r="D142" s="65"/>
      <c r="E142" s="65"/>
      <c r="F142" s="65"/>
      <c r="G142" s="65"/>
      <c r="H142" s="65"/>
      <c r="I142" s="65"/>
      <c r="J142" s="65"/>
      <c r="K142" s="65"/>
      <c r="L142" s="38"/>
      <c r="M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</row>
  </sheetData>
  <autoFilter ref="C130:K141"/>
  <mergeCells count="14">
    <mergeCell ref="E7:H7"/>
    <mergeCell ref="E9:H9"/>
    <mergeCell ref="E18:H18"/>
    <mergeCell ref="E27:H27"/>
    <mergeCell ref="E85:H85"/>
    <mergeCell ref="E87:H87"/>
    <mergeCell ref="D105:F105"/>
    <mergeCell ref="D106:F106"/>
    <mergeCell ref="D107:F107"/>
    <mergeCell ref="D108:F108"/>
    <mergeCell ref="D109:F109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96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="1" customFormat="1" ht="24.96" customHeight="1">
      <c r="B4" s="21"/>
      <c r="D4" s="22" t="s">
        <v>97</v>
      </c>
      <c r="L4" s="21"/>
      <c r="M4" s="124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14</v>
      </c>
      <c r="L6" s="21"/>
    </row>
    <row r="7" s="1" customFormat="1" ht="26.25" customHeight="1">
      <c r="B7" s="21"/>
      <c r="E7" s="125" t="str">
        <f>'Rekapitulácia stavby'!K6</f>
        <v xml:space="preserve">REKONŠTRUKCIA  EXIST  STRECHY  OBJEKTU  KREMATÓRIA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98</v>
      </c>
      <c r="E8" s="37"/>
      <c r="F8" s="37"/>
      <c r="G8" s="37"/>
      <c r="H8" s="37"/>
      <c r="I8" s="37"/>
      <c r="J8" s="37"/>
      <c r="K8" s="37"/>
      <c r="L8" s="5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71" t="s">
        <v>633</v>
      </c>
      <c r="F9" s="37"/>
      <c r="G9" s="37"/>
      <c r="H9" s="37"/>
      <c r="I9" s="37"/>
      <c r="J9" s="37"/>
      <c r="K9" s="37"/>
      <c r="L9" s="5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16</v>
      </c>
      <c r="E11" s="37"/>
      <c r="F11" s="26" t="s">
        <v>1</v>
      </c>
      <c r="G11" s="37"/>
      <c r="H11" s="37"/>
      <c r="I11" s="31" t="s">
        <v>17</v>
      </c>
      <c r="J11" s="26" t="s">
        <v>1</v>
      </c>
      <c r="K11" s="37"/>
      <c r="L11" s="5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18</v>
      </c>
      <c r="E12" s="37"/>
      <c r="F12" s="26" t="s">
        <v>19</v>
      </c>
      <c r="G12" s="37"/>
      <c r="H12" s="37"/>
      <c r="I12" s="31" t="s">
        <v>20</v>
      </c>
      <c r="J12" s="73" t="str">
        <f>'Rekapitulácia stavby'!AN8</f>
        <v>8.7.2022</v>
      </c>
      <c r="K12" s="37"/>
      <c r="L12" s="5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22</v>
      </c>
      <c r="E14" s="37"/>
      <c r="F14" s="37"/>
      <c r="G14" s="37"/>
      <c r="H14" s="37"/>
      <c r="I14" s="31" t="s">
        <v>23</v>
      </c>
      <c r="J14" s="26" t="s">
        <v>1</v>
      </c>
      <c r="K14" s="37"/>
      <c r="L14" s="5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560</v>
      </c>
      <c r="F15" s="37"/>
      <c r="G15" s="37"/>
      <c r="H15" s="37"/>
      <c r="I15" s="31" t="s">
        <v>25</v>
      </c>
      <c r="J15" s="26" t="s">
        <v>1</v>
      </c>
      <c r="K15" s="37"/>
      <c r="L15" s="5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26</v>
      </c>
      <c r="E17" s="37"/>
      <c r="F17" s="37"/>
      <c r="G17" s="37"/>
      <c r="H17" s="37"/>
      <c r="I17" s="31" t="s">
        <v>23</v>
      </c>
      <c r="J17" s="32" t="str">
        <f>'Rekapitulácia stavby'!AN13</f>
        <v>Vyplň údaj</v>
      </c>
      <c r="K17" s="37"/>
      <c r="L17" s="5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25</v>
      </c>
      <c r="J18" s="32" t="str">
        <f>'Rekapitulácia stavby'!AN14</f>
        <v>Vyplň údaj</v>
      </c>
      <c r="K18" s="37"/>
      <c r="L18" s="5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28</v>
      </c>
      <c r="E20" s="37"/>
      <c r="F20" s="37"/>
      <c r="G20" s="37"/>
      <c r="H20" s="37"/>
      <c r="I20" s="31" t="s">
        <v>23</v>
      </c>
      <c r="J20" s="26" t="s">
        <v>1</v>
      </c>
      <c r="K20" s="37"/>
      <c r="L20" s="5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561</v>
      </c>
      <c r="F21" s="37"/>
      <c r="G21" s="37"/>
      <c r="H21" s="37"/>
      <c r="I21" s="31" t="s">
        <v>25</v>
      </c>
      <c r="J21" s="26" t="s">
        <v>1</v>
      </c>
      <c r="K21" s="37"/>
      <c r="L21" s="5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32</v>
      </c>
      <c r="E23" s="37"/>
      <c r="F23" s="37"/>
      <c r="G23" s="37"/>
      <c r="H23" s="37"/>
      <c r="I23" s="31" t="s">
        <v>23</v>
      </c>
      <c r="J23" s="26" t="s">
        <v>1</v>
      </c>
      <c r="K23" s="37"/>
      <c r="L23" s="5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33</v>
      </c>
      <c r="F24" s="37"/>
      <c r="G24" s="37"/>
      <c r="H24" s="37"/>
      <c r="I24" s="31" t="s">
        <v>25</v>
      </c>
      <c r="J24" s="26" t="s">
        <v>1</v>
      </c>
      <c r="K24" s="37"/>
      <c r="L24" s="5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34</v>
      </c>
      <c r="E26" s="37"/>
      <c r="F26" s="37"/>
      <c r="G26" s="37"/>
      <c r="H26" s="37"/>
      <c r="I26" s="37"/>
      <c r="J26" s="37"/>
      <c r="K26" s="37"/>
      <c r="L26" s="5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6"/>
      <c r="B27" s="127"/>
      <c r="C27" s="126"/>
      <c r="D27" s="126"/>
      <c r="E27" s="35" t="s">
        <v>1</v>
      </c>
      <c r="F27" s="35"/>
      <c r="G27" s="35"/>
      <c r="H27" s="35"/>
      <c r="I27" s="126"/>
      <c r="J27" s="126"/>
      <c r="K27" s="126"/>
      <c r="L27" s="128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94"/>
      <c r="E29" s="94"/>
      <c r="F29" s="94"/>
      <c r="G29" s="94"/>
      <c r="H29" s="94"/>
      <c r="I29" s="94"/>
      <c r="J29" s="94"/>
      <c r="K29" s="94"/>
      <c r="L29" s="5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38"/>
      <c r="C30" s="37"/>
      <c r="D30" s="26" t="s">
        <v>103</v>
      </c>
      <c r="E30" s="37"/>
      <c r="F30" s="37"/>
      <c r="G30" s="37"/>
      <c r="H30" s="37"/>
      <c r="I30" s="37"/>
      <c r="J30" s="129">
        <f>J96</f>
        <v>0</v>
      </c>
      <c r="K30" s="37"/>
      <c r="L30" s="5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38"/>
      <c r="C31" s="37"/>
      <c r="D31" s="130" t="s">
        <v>104</v>
      </c>
      <c r="E31" s="37"/>
      <c r="F31" s="37"/>
      <c r="G31" s="37"/>
      <c r="H31" s="37"/>
      <c r="I31" s="37"/>
      <c r="J31" s="129">
        <f>J117</f>
        <v>0</v>
      </c>
      <c r="K31" s="37"/>
      <c r="L31" s="5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1" t="s">
        <v>35</v>
      </c>
      <c r="E32" s="37"/>
      <c r="F32" s="37"/>
      <c r="G32" s="37"/>
      <c r="H32" s="37"/>
      <c r="I32" s="37"/>
      <c r="J32" s="100">
        <f>ROUND(J30 + J31, 2)</f>
        <v>0</v>
      </c>
      <c r="K32" s="37"/>
      <c r="L32" s="5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94"/>
      <c r="E33" s="94"/>
      <c r="F33" s="94"/>
      <c r="G33" s="94"/>
      <c r="H33" s="94"/>
      <c r="I33" s="94"/>
      <c r="J33" s="94"/>
      <c r="K33" s="94"/>
      <c r="L33" s="5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37</v>
      </c>
      <c r="G34" s="37"/>
      <c r="H34" s="37"/>
      <c r="I34" s="42" t="s">
        <v>36</v>
      </c>
      <c r="J34" s="42" t="s">
        <v>38</v>
      </c>
      <c r="K34" s="37"/>
      <c r="L34" s="5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2" t="s">
        <v>39</v>
      </c>
      <c r="E35" s="44" t="s">
        <v>40</v>
      </c>
      <c r="F35" s="133">
        <f>ROUND((SUM(BE117:BE124) + SUM(BE144:BE501)),  2)</f>
        <v>0</v>
      </c>
      <c r="G35" s="134"/>
      <c r="H35" s="134"/>
      <c r="I35" s="135">
        <v>0.20000000000000001</v>
      </c>
      <c r="J35" s="133">
        <f>ROUND(((SUM(BE117:BE124) + SUM(BE144:BE501))*I35),  2)</f>
        <v>0</v>
      </c>
      <c r="K35" s="37"/>
      <c r="L35" s="5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44" t="s">
        <v>41</v>
      </c>
      <c r="F36" s="133">
        <f>ROUND((SUM(BF117:BF124) + SUM(BF144:BF501)),  2)</f>
        <v>0</v>
      </c>
      <c r="G36" s="134"/>
      <c r="H36" s="134"/>
      <c r="I36" s="135">
        <v>0.20000000000000001</v>
      </c>
      <c r="J36" s="133">
        <f>ROUND(((SUM(BF117:BF124) + SUM(BF144:BF501))*I36),  2)</f>
        <v>0</v>
      </c>
      <c r="K36" s="37"/>
      <c r="L36" s="5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36">
        <f>ROUND((SUM(BG117:BG124) + SUM(BG144:BG501)),  2)</f>
        <v>0</v>
      </c>
      <c r="G37" s="37"/>
      <c r="H37" s="37"/>
      <c r="I37" s="137">
        <v>0.20000000000000001</v>
      </c>
      <c r="J37" s="136">
        <f>0</f>
        <v>0</v>
      </c>
      <c r="K37" s="37"/>
      <c r="L37" s="5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43</v>
      </c>
      <c r="F38" s="136">
        <f>ROUND((SUM(BH117:BH124) + SUM(BH144:BH501)),  2)</f>
        <v>0</v>
      </c>
      <c r="G38" s="37"/>
      <c r="H38" s="37"/>
      <c r="I38" s="137">
        <v>0.20000000000000001</v>
      </c>
      <c r="J38" s="136">
        <f>0</f>
        <v>0</v>
      </c>
      <c r="K38" s="37"/>
      <c r="L38" s="5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44" t="s">
        <v>44</v>
      </c>
      <c r="F39" s="133">
        <f>ROUND((SUM(BI117:BI124) + SUM(BI144:BI501)),  2)</f>
        <v>0</v>
      </c>
      <c r="G39" s="134"/>
      <c r="H39" s="134"/>
      <c r="I39" s="135">
        <v>0</v>
      </c>
      <c r="J39" s="133">
        <f>0</f>
        <v>0</v>
      </c>
      <c r="K39" s="37"/>
      <c r="L39" s="5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8"/>
      <c r="D41" s="139" t="s">
        <v>45</v>
      </c>
      <c r="E41" s="85"/>
      <c r="F41" s="85"/>
      <c r="G41" s="140" t="s">
        <v>46</v>
      </c>
      <c r="H41" s="141" t="s">
        <v>47</v>
      </c>
      <c r="I41" s="85"/>
      <c r="J41" s="142">
        <f>SUM(J32:J39)</f>
        <v>0</v>
      </c>
      <c r="K41" s="143"/>
      <c r="L41" s="59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9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9"/>
      <c r="D50" s="60" t="s">
        <v>48</v>
      </c>
      <c r="E50" s="61"/>
      <c r="F50" s="61"/>
      <c r="G50" s="60" t="s">
        <v>49</v>
      </c>
      <c r="H50" s="61"/>
      <c r="I50" s="61"/>
      <c r="J50" s="61"/>
      <c r="K50" s="61"/>
      <c r="L50" s="59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62" t="s">
        <v>50</v>
      </c>
      <c r="E61" s="40"/>
      <c r="F61" s="144" t="s">
        <v>51</v>
      </c>
      <c r="G61" s="62" t="s">
        <v>50</v>
      </c>
      <c r="H61" s="40"/>
      <c r="I61" s="40"/>
      <c r="J61" s="145" t="s">
        <v>51</v>
      </c>
      <c r="K61" s="40"/>
      <c r="L61" s="5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60" t="s">
        <v>52</v>
      </c>
      <c r="E65" s="63"/>
      <c r="F65" s="63"/>
      <c r="G65" s="60" t="s">
        <v>53</v>
      </c>
      <c r="H65" s="63"/>
      <c r="I65" s="63"/>
      <c r="J65" s="63"/>
      <c r="K65" s="63"/>
      <c r="L65" s="5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62" t="s">
        <v>50</v>
      </c>
      <c r="E76" s="40"/>
      <c r="F76" s="144" t="s">
        <v>51</v>
      </c>
      <c r="G76" s="62" t="s">
        <v>50</v>
      </c>
      <c r="H76" s="40"/>
      <c r="I76" s="40"/>
      <c r="J76" s="145" t="s">
        <v>51</v>
      </c>
      <c r="K76" s="40"/>
      <c r="L76" s="5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5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5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105</v>
      </c>
      <c r="D82" s="37"/>
      <c r="E82" s="37"/>
      <c r="F82" s="37"/>
      <c r="G82" s="37"/>
      <c r="H82" s="37"/>
      <c r="I82" s="37"/>
      <c r="J82" s="37"/>
      <c r="K82" s="37"/>
      <c r="L82" s="5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14</v>
      </c>
      <c r="D84" s="37"/>
      <c r="E84" s="37"/>
      <c r="F84" s="37"/>
      <c r="G84" s="37"/>
      <c r="H84" s="37"/>
      <c r="I84" s="37"/>
      <c r="J84" s="37"/>
      <c r="K84" s="37"/>
      <c r="L84" s="5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5" t="str">
        <f>E7</f>
        <v xml:space="preserve">REKONŠTRUKCIA  EXIST  STRECHY  OBJEKTU  KREMATÓRIA</v>
      </c>
      <c r="F85" s="31"/>
      <c r="G85" s="31"/>
      <c r="H85" s="31"/>
      <c r="I85" s="37"/>
      <c r="J85" s="37"/>
      <c r="K85" s="37"/>
      <c r="L85" s="5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98</v>
      </c>
      <c r="D86" s="37"/>
      <c r="E86" s="37"/>
      <c r="F86" s="37"/>
      <c r="G86" s="37"/>
      <c r="H86" s="37"/>
      <c r="I86" s="37"/>
      <c r="J86" s="37"/>
      <c r="K86" s="37"/>
      <c r="L86" s="5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71" t="str">
        <f>E9</f>
        <v>550/6 - Nové práce</v>
      </c>
      <c r="F87" s="37"/>
      <c r="G87" s="37"/>
      <c r="H87" s="37"/>
      <c r="I87" s="37"/>
      <c r="J87" s="37"/>
      <c r="K87" s="37"/>
      <c r="L87" s="5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18</v>
      </c>
      <c r="D89" s="37"/>
      <c r="E89" s="37"/>
      <c r="F89" s="26" t="str">
        <f>F12</f>
        <v>Zelený Dvor 1 , KE</v>
      </c>
      <c r="G89" s="37"/>
      <c r="H89" s="37"/>
      <c r="I89" s="31" t="s">
        <v>20</v>
      </c>
      <c r="J89" s="73" t="str">
        <f>IF(J12="","",J12)</f>
        <v>8.7.2022</v>
      </c>
      <c r="K89" s="37"/>
      <c r="L89" s="5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22</v>
      </c>
      <c r="D91" s="37"/>
      <c r="E91" s="37"/>
      <c r="F91" s="26" t="str">
        <f>E15</f>
        <v>SMsZ v Košiciach</v>
      </c>
      <c r="G91" s="37"/>
      <c r="H91" s="37"/>
      <c r="I91" s="31" t="s">
        <v>28</v>
      </c>
      <c r="J91" s="35" t="str">
        <f>E21</f>
        <v xml:space="preserve">ARCHEM  s.r.o. Košice</v>
      </c>
      <c r="K91" s="37"/>
      <c r="L91" s="5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26</v>
      </c>
      <c r="D92" s="37"/>
      <c r="E92" s="37"/>
      <c r="F92" s="26" t="str">
        <f>IF(E18="","",E18)</f>
        <v>Vyplň údaj</v>
      </c>
      <c r="G92" s="37"/>
      <c r="H92" s="37"/>
      <c r="I92" s="31" t="s">
        <v>32</v>
      </c>
      <c r="J92" s="35" t="str">
        <f>E24</f>
        <v>Semancová M.</v>
      </c>
      <c r="K92" s="37"/>
      <c r="L92" s="5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46" t="s">
        <v>106</v>
      </c>
      <c r="D94" s="138"/>
      <c r="E94" s="138"/>
      <c r="F94" s="138"/>
      <c r="G94" s="138"/>
      <c r="H94" s="138"/>
      <c r="I94" s="138"/>
      <c r="J94" s="147" t="s">
        <v>107</v>
      </c>
      <c r="K94" s="138"/>
      <c r="L94" s="59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9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8" t="s">
        <v>108</v>
      </c>
      <c r="D96" s="37"/>
      <c r="E96" s="37"/>
      <c r="F96" s="37"/>
      <c r="G96" s="37"/>
      <c r="H96" s="37"/>
      <c r="I96" s="37"/>
      <c r="J96" s="100">
        <f>J144</f>
        <v>0</v>
      </c>
      <c r="K96" s="37"/>
      <c r="L96" s="59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109</v>
      </c>
    </row>
    <row r="97" s="9" customFormat="1" ht="24.96" customHeight="1">
      <c r="A97" s="9"/>
      <c r="B97" s="149"/>
      <c r="C97" s="9"/>
      <c r="D97" s="150" t="s">
        <v>110</v>
      </c>
      <c r="E97" s="151"/>
      <c r="F97" s="151"/>
      <c r="G97" s="151"/>
      <c r="H97" s="151"/>
      <c r="I97" s="151"/>
      <c r="J97" s="152">
        <f>J145</f>
        <v>0</v>
      </c>
      <c r="K97" s="9"/>
      <c r="L97" s="14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3"/>
      <c r="C98" s="10"/>
      <c r="D98" s="154" t="s">
        <v>634</v>
      </c>
      <c r="E98" s="155"/>
      <c r="F98" s="155"/>
      <c r="G98" s="155"/>
      <c r="H98" s="155"/>
      <c r="I98" s="155"/>
      <c r="J98" s="156">
        <f>J146</f>
        <v>0</v>
      </c>
      <c r="K98" s="10"/>
      <c r="L98" s="15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3"/>
      <c r="C99" s="10"/>
      <c r="D99" s="154" t="s">
        <v>635</v>
      </c>
      <c r="E99" s="155"/>
      <c r="F99" s="155"/>
      <c r="G99" s="155"/>
      <c r="H99" s="155"/>
      <c r="I99" s="155"/>
      <c r="J99" s="156">
        <f>J158</f>
        <v>0</v>
      </c>
      <c r="K99" s="10"/>
      <c r="L99" s="15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3"/>
      <c r="C100" s="10"/>
      <c r="D100" s="154" t="s">
        <v>114</v>
      </c>
      <c r="E100" s="155"/>
      <c r="F100" s="155"/>
      <c r="G100" s="155"/>
      <c r="H100" s="155"/>
      <c r="I100" s="155"/>
      <c r="J100" s="156">
        <f>J211</f>
        <v>0</v>
      </c>
      <c r="K100" s="10"/>
      <c r="L100" s="15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3"/>
      <c r="C101" s="10"/>
      <c r="D101" s="154" t="s">
        <v>115</v>
      </c>
      <c r="E101" s="155"/>
      <c r="F101" s="155"/>
      <c r="G101" s="155"/>
      <c r="H101" s="155"/>
      <c r="I101" s="155"/>
      <c r="J101" s="156">
        <f>J252</f>
        <v>0</v>
      </c>
      <c r="K101" s="10"/>
      <c r="L101" s="15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3"/>
      <c r="C102" s="10"/>
      <c r="D102" s="154" t="s">
        <v>116</v>
      </c>
      <c r="E102" s="155"/>
      <c r="F102" s="155"/>
      <c r="G102" s="155"/>
      <c r="H102" s="155"/>
      <c r="I102" s="155"/>
      <c r="J102" s="156">
        <f>J298</f>
        <v>0</v>
      </c>
      <c r="K102" s="10"/>
      <c r="L102" s="15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49"/>
      <c r="C103" s="9"/>
      <c r="D103" s="150" t="s">
        <v>117</v>
      </c>
      <c r="E103" s="151"/>
      <c r="F103" s="151"/>
      <c r="G103" s="151"/>
      <c r="H103" s="151"/>
      <c r="I103" s="151"/>
      <c r="J103" s="152">
        <f>J300</f>
        <v>0</v>
      </c>
      <c r="K103" s="9"/>
      <c r="L103" s="14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53"/>
      <c r="C104" s="10"/>
      <c r="D104" s="154" t="s">
        <v>636</v>
      </c>
      <c r="E104" s="155"/>
      <c r="F104" s="155"/>
      <c r="G104" s="155"/>
      <c r="H104" s="155"/>
      <c r="I104" s="155"/>
      <c r="J104" s="156">
        <f>J301</f>
        <v>0</v>
      </c>
      <c r="K104" s="10"/>
      <c r="L104" s="15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3"/>
      <c r="C105" s="10"/>
      <c r="D105" s="154" t="s">
        <v>118</v>
      </c>
      <c r="E105" s="155"/>
      <c r="F105" s="155"/>
      <c r="G105" s="155"/>
      <c r="H105" s="155"/>
      <c r="I105" s="155"/>
      <c r="J105" s="156">
        <f>J307</f>
        <v>0</v>
      </c>
      <c r="K105" s="10"/>
      <c r="L105" s="15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3"/>
      <c r="C106" s="10"/>
      <c r="D106" s="154" t="s">
        <v>119</v>
      </c>
      <c r="E106" s="155"/>
      <c r="F106" s="155"/>
      <c r="G106" s="155"/>
      <c r="H106" s="155"/>
      <c r="I106" s="155"/>
      <c r="J106" s="156">
        <f>J346</f>
        <v>0</v>
      </c>
      <c r="K106" s="10"/>
      <c r="L106" s="15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3"/>
      <c r="C107" s="10"/>
      <c r="D107" s="154" t="s">
        <v>120</v>
      </c>
      <c r="E107" s="155"/>
      <c r="F107" s="155"/>
      <c r="G107" s="155"/>
      <c r="H107" s="155"/>
      <c r="I107" s="155"/>
      <c r="J107" s="156">
        <f>J405</f>
        <v>0</v>
      </c>
      <c r="K107" s="10"/>
      <c r="L107" s="15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3"/>
      <c r="C108" s="10"/>
      <c r="D108" s="154" t="s">
        <v>121</v>
      </c>
      <c r="E108" s="155"/>
      <c r="F108" s="155"/>
      <c r="G108" s="155"/>
      <c r="H108" s="155"/>
      <c r="I108" s="155"/>
      <c r="J108" s="156">
        <f>J408</f>
        <v>0</v>
      </c>
      <c r="K108" s="10"/>
      <c r="L108" s="15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53"/>
      <c r="C109" s="10"/>
      <c r="D109" s="154" t="s">
        <v>637</v>
      </c>
      <c r="E109" s="155"/>
      <c r="F109" s="155"/>
      <c r="G109" s="155"/>
      <c r="H109" s="155"/>
      <c r="I109" s="155"/>
      <c r="J109" s="156">
        <f>J421</f>
        <v>0</v>
      </c>
      <c r="K109" s="10"/>
      <c r="L109" s="15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53"/>
      <c r="C110" s="10"/>
      <c r="D110" s="154" t="s">
        <v>122</v>
      </c>
      <c r="E110" s="155"/>
      <c r="F110" s="155"/>
      <c r="G110" s="155"/>
      <c r="H110" s="155"/>
      <c r="I110" s="155"/>
      <c r="J110" s="156">
        <f>J425</f>
        <v>0</v>
      </c>
      <c r="K110" s="10"/>
      <c r="L110" s="15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53"/>
      <c r="C111" s="10"/>
      <c r="D111" s="154" t="s">
        <v>638</v>
      </c>
      <c r="E111" s="155"/>
      <c r="F111" s="155"/>
      <c r="G111" s="155"/>
      <c r="H111" s="155"/>
      <c r="I111" s="155"/>
      <c r="J111" s="156">
        <f>J475</f>
        <v>0</v>
      </c>
      <c r="K111" s="10"/>
      <c r="L111" s="153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53"/>
      <c r="C112" s="10"/>
      <c r="D112" s="154" t="s">
        <v>639</v>
      </c>
      <c r="E112" s="155"/>
      <c r="F112" s="155"/>
      <c r="G112" s="155"/>
      <c r="H112" s="155"/>
      <c r="I112" s="155"/>
      <c r="J112" s="156">
        <f>J482</f>
        <v>0</v>
      </c>
      <c r="K112" s="10"/>
      <c r="L112" s="153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53"/>
      <c r="C113" s="10"/>
      <c r="D113" s="154" t="s">
        <v>640</v>
      </c>
      <c r="E113" s="155"/>
      <c r="F113" s="155"/>
      <c r="G113" s="155"/>
      <c r="H113" s="155"/>
      <c r="I113" s="155"/>
      <c r="J113" s="156">
        <f>J489</f>
        <v>0</v>
      </c>
      <c r="K113" s="10"/>
      <c r="L113" s="153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9" customFormat="1" ht="24.96" customHeight="1">
      <c r="A114" s="9"/>
      <c r="B114" s="149"/>
      <c r="C114" s="9"/>
      <c r="D114" s="150" t="s">
        <v>641</v>
      </c>
      <c r="E114" s="151"/>
      <c r="F114" s="151"/>
      <c r="G114" s="151"/>
      <c r="H114" s="151"/>
      <c r="I114" s="151"/>
      <c r="J114" s="152">
        <f>J500</f>
        <v>0</v>
      </c>
      <c r="K114" s="9"/>
      <c r="L114" s="14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s="2" customFormat="1" ht="21.84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9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7"/>
      <c r="D116" s="37"/>
      <c r="E116" s="37"/>
      <c r="F116" s="37"/>
      <c r="G116" s="37"/>
      <c r="H116" s="37"/>
      <c r="I116" s="37"/>
      <c r="J116" s="37"/>
      <c r="K116" s="37"/>
      <c r="L116" s="59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9.28" customHeight="1">
      <c r="A117" s="37"/>
      <c r="B117" s="38"/>
      <c r="C117" s="148" t="s">
        <v>126</v>
      </c>
      <c r="D117" s="37"/>
      <c r="E117" s="37"/>
      <c r="F117" s="37"/>
      <c r="G117" s="37"/>
      <c r="H117" s="37"/>
      <c r="I117" s="37"/>
      <c r="J117" s="157">
        <f>ROUND(J118 + J119 + J120 + J121 + J122 + J123,2)</f>
        <v>0</v>
      </c>
      <c r="K117" s="37"/>
      <c r="L117" s="59"/>
      <c r="N117" s="158" t="s">
        <v>39</v>
      </c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8" customHeight="1">
      <c r="A118" s="37"/>
      <c r="B118" s="159"/>
      <c r="C118" s="160"/>
      <c r="D118" s="161" t="s">
        <v>127</v>
      </c>
      <c r="E118" s="162"/>
      <c r="F118" s="162"/>
      <c r="G118" s="160"/>
      <c r="H118" s="160"/>
      <c r="I118" s="160"/>
      <c r="J118" s="163">
        <v>0</v>
      </c>
      <c r="K118" s="160"/>
      <c r="L118" s="164"/>
      <c r="M118" s="165"/>
      <c r="N118" s="166" t="s">
        <v>41</v>
      </c>
      <c r="O118" s="165"/>
      <c r="P118" s="165"/>
      <c r="Q118" s="165"/>
      <c r="R118" s="165"/>
      <c r="S118" s="160"/>
      <c r="T118" s="160"/>
      <c r="U118" s="160"/>
      <c r="V118" s="160"/>
      <c r="W118" s="160"/>
      <c r="X118" s="160"/>
      <c r="Y118" s="160"/>
      <c r="Z118" s="160"/>
      <c r="AA118" s="160"/>
      <c r="AB118" s="160"/>
      <c r="AC118" s="160"/>
      <c r="AD118" s="160"/>
      <c r="AE118" s="160"/>
      <c r="AF118" s="165"/>
      <c r="AG118" s="165"/>
      <c r="AH118" s="165"/>
      <c r="AI118" s="165"/>
      <c r="AJ118" s="165"/>
      <c r="AK118" s="165"/>
      <c r="AL118" s="165"/>
      <c r="AM118" s="165"/>
      <c r="AN118" s="165"/>
      <c r="AO118" s="165"/>
      <c r="AP118" s="165"/>
      <c r="AQ118" s="165"/>
      <c r="AR118" s="165"/>
      <c r="AS118" s="165"/>
      <c r="AT118" s="165"/>
      <c r="AU118" s="165"/>
      <c r="AV118" s="165"/>
      <c r="AW118" s="165"/>
      <c r="AX118" s="165"/>
      <c r="AY118" s="167" t="s">
        <v>128</v>
      </c>
      <c r="AZ118" s="165"/>
      <c r="BA118" s="165"/>
      <c r="BB118" s="165"/>
      <c r="BC118" s="165"/>
      <c r="BD118" s="165"/>
      <c r="BE118" s="168">
        <f>IF(N118="základná",J118,0)</f>
        <v>0</v>
      </c>
      <c r="BF118" s="168">
        <f>IF(N118="znížená",J118,0)</f>
        <v>0</v>
      </c>
      <c r="BG118" s="168">
        <f>IF(N118="zákl. prenesená",J118,0)</f>
        <v>0</v>
      </c>
      <c r="BH118" s="168">
        <f>IF(N118="zníž. prenesená",J118,0)</f>
        <v>0</v>
      </c>
      <c r="BI118" s="168">
        <f>IF(N118="nulová",J118,0)</f>
        <v>0</v>
      </c>
      <c r="BJ118" s="167" t="s">
        <v>129</v>
      </c>
      <c r="BK118" s="165"/>
      <c r="BL118" s="165"/>
      <c r="BM118" s="165"/>
    </row>
    <row r="119" s="2" customFormat="1" ht="18" customHeight="1">
      <c r="A119" s="37"/>
      <c r="B119" s="159"/>
      <c r="C119" s="160"/>
      <c r="D119" s="161" t="s">
        <v>130</v>
      </c>
      <c r="E119" s="162"/>
      <c r="F119" s="162"/>
      <c r="G119" s="160"/>
      <c r="H119" s="160"/>
      <c r="I119" s="160"/>
      <c r="J119" s="163">
        <v>0</v>
      </c>
      <c r="K119" s="160"/>
      <c r="L119" s="164"/>
      <c r="M119" s="165"/>
      <c r="N119" s="166" t="s">
        <v>41</v>
      </c>
      <c r="O119" s="165"/>
      <c r="P119" s="165"/>
      <c r="Q119" s="165"/>
      <c r="R119" s="165"/>
      <c r="S119" s="160"/>
      <c r="T119" s="160"/>
      <c r="U119" s="160"/>
      <c r="V119" s="160"/>
      <c r="W119" s="160"/>
      <c r="X119" s="160"/>
      <c r="Y119" s="160"/>
      <c r="Z119" s="160"/>
      <c r="AA119" s="160"/>
      <c r="AB119" s="160"/>
      <c r="AC119" s="160"/>
      <c r="AD119" s="160"/>
      <c r="AE119" s="160"/>
      <c r="AF119" s="165"/>
      <c r="AG119" s="165"/>
      <c r="AH119" s="165"/>
      <c r="AI119" s="165"/>
      <c r="AJ119" s="165"/>
      <c r="AK119" s="165"/>
      <c r="AL119" s="165"/>
      <c r="AM119" s="165"/>
      <c r="AN119" s="165"/>
      <c r="AO119" s="165"/>
      <c r="AP119" s="165"/>
      <c r="AQ119" s="165"/>
      <c r="AR119" s="165"/>
      <c r="AS119" s="165"/>
      <c r="AT119" s="165"/>
      <c r="AU119" s="165"/>
      <c r="AV119" s="165"/>
      <c r="AW119" s="165"/>
      <c r="AX119" s="165"/>
      <c r="AY119" s="167" t="s">
        <v>128</v>
      </c>
      <c r="AZ119" s="165"/>
      <c r="BA119" s="165"/>
      <c r="BB119" s="165"/>
      <c r="BC119" s="165"/>
      <c r="BD119" s="165"/>
      <c r="BE119" s="168">
        <f>IF(N119="základná",J119,0)</f>
        <v>0</v>
      </c>
      <c r="BF119" s="168">
        <f>IF(N119="znížená",J119,0)</f>
        <v>0</v>
      </c>
      <c r="BG119" s="168">
        <f>IF(N119="zákl. prenesená",J119,0)</f>
        <v>0</v>
      </c>
      <c r="BH119" s="168">
        <f>IF(N119="zníž. prenesená",J119,0)</f>
        <v>0</v>
      </c>
      <c r="BI119" s="168">
        <f>IF(N119="nulová",J119,0)</f>
        <v>0</v>
      </c>
      <c r="BJ119" s="167" t="s">
        <v>129</v>
      </c>
      <c r="BK119" s="165"/>
      <c r="BL119" s="165"/>
      <c r="BM119" s="165"/>
    </row>
    <row r="120" s="2" customFormat="1" ht="18" customHeight="1">
      <c r="A120" s="37"/>
      <c r="B120" s="159"/>
      <c r="C120" s="160"/>
      <c r="D120" s="161" t="s">
        <v>131</v>
      </c>
      <c r="E120" s="162"/>
      <c r="F120" s="162"/>
      <c r="G120" s="160"/>
      <c r="H120" s="160"/>
      <c r="I120" s="160"/>
      <c r="J120" s="163">
        <v>0</v>
      </c>
      <c r="K120" s="160"/>
      <c r="L120" s="164"/>
      <c r="M120" s="165"/>
      <c r="N120" s="166" t="s">
        <v>41</v>
      </c>
      <c r="O120" s="165"/>
      <c r="P120" s="165"/>
      <c r="Q120" s="165"/>
      <c r="R120" s="165"/>
      <c r="S120" s="160"/>
      <c r="T120" s="160"/>
      <c r="U120" s="160"/>
      <c r="V120" s="160"/>
      <c r="W120" s="160"/>
      <c r="X120" s="160"/>
      <c r="Y120" s="160"/>
      <c r="Z120" s="160"/>
      <c r="AA120" s="160"/>
      <c r="AB120" s="160"/>
      <c r="AC120" s="160"/>
      <c r="AD120" s="160"/>
      <c r="AE120" s="160"/>
      <c r="AF120" s="165"/>
      <c r="AG120" s="165"/>
      <c r="AH120" s="165"/>
      <c r="AI120" s="165"/>
      <c r="AJ120" s="165"/>
      <c r="AK120" s="165"/>
      <c r="AL120" s="165"/>
      <c r="AM120" s="165"/>
      <c r="AN120" s="165"/>
      <c r="AO120" s="165"/>
      <c r="AP120" s="165"/>
      <c r="AQ120" s="165"/>
      <c r="AR120" s="165"/>
      <c r="AS120" s="165"/>
      <c r="AT120" s="165"/>
      <c r="AU120" s="165"/>
      <c r="AV120" s="165"/>
      <c r="AW120" s="165"/>
      <c r="AX120" s="165"/>
      <c r="AY120" s="167" t="s">
        <v>128</v>
      </c>
      <c r="AZ120" s="165"/>
      <c r="BA120" s="165"/>
      <c r="BB120" s="165"/>
      <c r="BC120" s="165"/>
      <c r="BD120" s="165"/>
      <c r="BE120" s="168">
        <f>IF(N120="základná",J120,0)</f>
        <v>0</v>
      </c>
      <c r="BF120" s="168">
        <f>IF(N120="znížená",J120,0)</f>
        <v>0</v>
      </c>
      <c r="BG120" s="168">
        <f>IF(N120="zákl. prenesená",J120,0)</f>
        <v>0</v>
      </c>
      <c r="BH120" s="168">
        <f>IF(N120="zníž. prenesená",J120,0)</f>
        <v>0</v>
      </c>
      <c r="BI120" s="168">
        <f>IF(N120="nulová",J120,0)</f>
        <v>0</v>
      </c>
      <c r="BJ120" s="167" t="s">
        <v>129</v>
      </c>
      <c r="BK120" s="165"/>
      <c r="BL120" s="165"/>
      <c r="BM120" s="165"/>
    </row>
    <row r="121" s="2" customFormat="1" ht="18" customHeight="1">
      <c r="A121" s="37"/>
      <c r="B121" s="159"/>
      <c r="C121" s="160"/>
      <c r="D121" s="161" t="s">
        <v>132</v>
      </c>
      <c r="E121" s="162"/>
      <c r="F121" s="162"/>
      <c r="G121" s="160"/>
      <c r="H121" s="160"/>
      <c r="I121" s="160"/>
      <c r="J121" s="163">
        <v>0</v>
      </c>
      <c r="K121" s="160"/>
      <c r="L121" s="164"/>
      <c r="M121" s="165"/>
      <c r="N121" s="166" t="s">
        <v>41</v>
      </c>
      <c r="O121" s="165"/>
      <c r="P121" s="165"/>
      <c r="Q121" s="165"/>
      <c r="R121" s="165"/>
      <c r="S121" s="160"/>
      <c r="T121" s="160"/>
      <c r="U121" s="160"/>
      <c r="V121" s="160"/>
      <c r="W121" s="160"/>
      <c r="X121" s="160"/>
      <c r="Y121" s="160"/>
      <c r="Z121" s="160"/>
      <c r="AA121" s="160"/>
      <c r="AB121" s="160"/>
      <c r="AC121" s="160"/>
      <c r="AD121" s="160"/>
      <c r="AE121" s="160"/>
      <c r="AF121" s="165"/>
      <c r="AG121" s="165"/>
      <c r="AH121" s="165"/>
      <c r="AI121" s="165"/>
      <c r="AJ121" s="165"/>
      <c r="AK121" s="165"/>
      <c r="AL121" s="165"/>
      <c r="AM121" s="165"/>
      <c r="AN121" s="165"/>
      <c r="AO121" s="165"/>
      <c r="AP121" s="165"/>
      <c r="AQ121" s="165"/>
      <c r="AR121" s="165"/>
      <c r="AS121" s="165"/>
      <c r="AT121" s="165"/>
      <c r="AU121" s="165"/>
      <c r="AV121" s="165"/>
      <c r="AW121" s="165"/>
      <c r="AX121" s="165"/>
      <c r="AY121" s="167" t="s">
        <v>128</v>
      </c>
      <c r="AZ121" s="165"/>
      <c r="BA121" s="165"/>
      <c r="BB121" s="165"/>
      <c r="BC121" s="165"/>
      <c r="BD121" s="165"/>
      <c r="BE121" s="168">
        <f>IF(N121="základná",J121,0)</f>
        <v>0</v>
      </c>
      <c r="BF121" s="168">
        <f>IF(N121="znížená",J121,0)</f>
        <v>0</v>
      </c>
      <c r="BG121" s="168">
        <f>IF(N121="zákl. prenesená",J121,0)</f>
        <v>0</v>
      </c>
      <c r="BH121" s="168">
        <f>IF(N121="zníž. prenesená",J121,0)</f>
        <v>0</v>
      </c>
      <c r="BI121" s="168">
        <f>IF(N121="nulová",J121,0)</f>
        <v>0</v>
      </c>
      <c r="BJ121" s="167" t="s">
        <v>129</v>
      </c>
      <c r="BK121" s="165"/>
      <c r="BL121" s="165"/>
      <c r="BM121" s="165"/>
    </row>
    <row r="122" s="2" customFormat="1" ht="18" customHeight="1">
      <c r="A122" s="37"/>
      <c r="B122" s="159"/>
      <c r="C122" s="160"/>
      <c r="D122" s="161" t="s">
        <v>133</v>
      </c>
      <c r="E122" s="162"/>
      <c r="F122" s="162"/>
      <c r="G122" s="160"/>
      <c r="H122" s="160"/>
      <c r="I122" s="160"/>
      <c r="J122" s="163">
        <v>0</v>
      </c>
      <c r="K122" s="160"/>
      <c r="L122" s="164"/>
      <c r="M122" s="165"/>
      <c r="N122" s="166" t="s">
        <v>41</v>
      </c>
      <c r="O122" s="165"/>
      <c r="P122" s="165"/>
      <c r="Q122" s="165"/>
      <c r="R122" s="165"/>
      <c r="S122" s="160"/>
      <c r="T122" s="160"/>
      <c r="U122" s="160"/>
      <c r="V122" s="160"/>
      <c r="W122" s="160"/>
      <c r="X122" s="160"/>
      <c r="Y122" s="160"/>
      <c r="Z122" s="160"/>
      <c r="AA122" s="160"/>
      <c r="AB122" s="160"/>
      <c r="AC122" s="160"/>
      <c r="AD122" s="160"/>
      <c r="AE122" s="160"/>
      <c r="AF122" s="165"/>
      <c r="AG122" s="165"/>
      <c r="AH122" s="165"/>
      <c r="AI122" s="165"/>
      <c r="AJ122" s="165"/>
      <c r="AK122" s="165"/>
      <c r="AL122" s="165"/>
      <c r="AM122" s="165"/>
      <c r="AN122" s="165"/>
      <c r="AO122" s="165"/>
      <c r="AP122" s="165"/>
      <c r="AQ122" s="165"/>
      <c r="AR122" s="165"/>
      <c r="AS122" s="165"/>
      <c r="AT122" s="165"/>
      <c r="AU122" s="165"/>
      <c r="AV122" s="165"/>
      <c r="AW122" s="165"/>
      <c r="AX122" s="165"/>
      <c r="AY122" s="167" t="s">
        <v>128</v>
      </c>
      <c r="AZ122" s="165"/>
      <c r="BA122" s="165"/>
      <c r="BB122" s="165"/>
      <c r="BC122" s="165"/>
      <c r="BD122" s="165"/>
      <c r="BE122" s="168">
        <f>IF(N122="základná",J122,0)</f>
        <v>0</v>
      </c>
      <c r="BF122" s="168">
        <f>IF(N122="znížená",J122,0)</f>
        <v>0</v>
      </c>
      <c r="BG122" s="168">
        <f>IF(N122="zákl. prenesená",J122,0)</f>
        <v>0</v>
      </c>
      <c r="BH122" s="168">
        <f>IF(N122="zníž. prenesená",J122,0)</f>
        <v>0</v>
      </c>
      <c r="BI122" s="168">
        <f>IF(N122="nulová",J122,0)</f>
        <v>0</v>
      </c>
      <c r="BJ122" s="167" t="s">
        <v>129</v>
      </c>
      <c r="BK122" s="165"/>
      <c r="BL122" s="165"/>
      <c r="BM122" s="165"/>
    </row>
    <row r="123" s="2" customFormat="1" ht="18" customHeight="1">
      <c r="A123" s="37"/>
      <c r="B123" s="159"/>
      <c r="C123" s="160"/>
      <c r="D123" s="162" t="s">
        <v>134</v>
      </c>
      <c r="E123" s="160"/>
      <c r="F123" s="160"/>
      <c r="G123" s="160"/>
      <c r="H123" s="160"/>
      <c r="I123" s="160"/>
      <c r="J123" s="163">
        <f>ROUND(J30*T123,2)</f>
        <v>0</v>
      </c>
      <c r="K123" s="160"/>
      <c r="L123" s="164"/>
      <c r="M123" s="165"/>
      <c r="N123" s="166" t="s">
        <v>41</v>
      </c>
      <c r="O123" s="165"/>
      <c r="P123" s="165"/>
      <c r="Q123" s="165"/>
      <c r="R123" s="165"/>
      <c r="S123" s="160"/>
      <c r="T123" s="160"/>
      <c r="U123" s="160"/>
      <c r="V123" s="160"/>
      <c r="W123" s="160"/>
      <c r="X123" s="160"/>
      <c r="Y123" s="160"/>
      <c r="Z123" s="160"/>
      <c r="AA123" s="160"/>
      <c r="AB123" s="160"/>
      <c r="AC123" s="160"/>
      <c r="AD123" s="160"/>
      <c r="AE123" s="160"/>
      <c r="AF123" s="165"/>
      <c r="AG123" s="165"/>
      <c r="AH123" s="165"/>
      <c r="AI123" s="165"/>
      <c r="AJ123" s="165"/>
      <c r="AK123" s="165"/>
      <c r="AL123" s="165"/>
      <c r="AM123" s="165"/>
      <c r="AN123" s="165"/>
      <c r="AO123" s="165"/>
      <c r="AP123" s="165"/>
      <c r="AQ123" s="165"/>
      <c r="AR123" s="165"/>
      <c r="AS123" s="165"/>
      <c r="AT123" s="165"/>
      <c r="AU123" s="165"/>
      <c r="AV123" s="165"/>
      <c r="AW123" s="165"/>
      <c r="AX123" s="165"/>
      <c r="AY123" s="167" t="s">
        <v>135</v>
      </c>
      <c r="AZ123" s="165"/>
      <c r="BA123" s="165"/>
      <c r="BB123" s="165"/>
      <c r="BC123" s="165"/>
      <c r="BD123" s="165"/>
      <c r="BE123" s="168">
        <f>IF(N123="základná",J123,0)</f>
        <v>0</v>
      </c>
      <c r="BF123" s="168">
        <f>IF(N123="znížená",J123,0)</f>
        <v>0</v>
      </c>
      <c r="BG123" s="168">
        <f>IF(N123="zákl. prenesená",J123,0)</f>
        <v>0</v>
      </c>
      <c r="BH123" s="168">
        <f>IF(N123="zníž. prenesená",J123,0)</f>
        <v>0</v>
      </c>
      <c r="BI123" s="168">
        <f>IF(N123="nulová",J123,0)</f>
        <v>0</v>
      </c>
      <c r="BJ123" s="167" t="s">
        <v>129</v>
      </c>
      <c r="BK123" s="165"/>
      <c r="BL123" s="165"/>
      <c r="BM123" s="165"/>
    </row>
    <row r="124" s="2" customFormat="1">
      <c r="A124" s="37"/>
      <c r="B124" s="38"/>
      <c r="C124" s="37"/>
      <c r="D124" s="37"/>
      <c r="E124" s="37"/>
      <c r="F124" s="37"/>
      <c r="G124" s="37"/>
      <c r="H124" s="37"/>
      <c r="I124" s="37"/>
      <c r="J124" s="37"/>
      <c r="K124" s="37"/>
      <c r="L124" s="59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29.28" customHeight="1">
      <c r="A125" s="37"/>
      <c r="B125" s="38"/>
      <c r="C125" s="169" t="s">
        <v>136</v>
      </c>
      <c r="D125" s="138"/>
      <c r="E125" s="138"/>
      <c r="F125" s="138"/>
      <c r="G125" s="138"/>
      <c r="H125" s="138"/>
      <c r="I125" s="138"/>
      <c r="J125" s="170">
        <f>ROUND(J96+J117,2)</f>
        <v>0</v>
      </c>
      <c r="K125" s="138"/>
      <c r="L125" s="59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6.96" customHeight="1">
      <c r="A126" s="37"/>
      <c r="B126" s="64"/>
      <c r="C126" s="65"/>
      <c r="D126" s="65"/>
      <c r="E126" s="65"/>
      <c r="F126" s="65"/>
      <c r="G126" s="65"/>
      <c r="H126" s="65"/>
      <c r="I126" s="65"/>
      <c r="J126" s="65"/>
      <c r="K126" s="65"/>
      <c r="L126" s="59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30" s="2" customFormat="1" ht="6.96" customHeight="1">
      <c r="A130" s="37"/>
      <c r="B130" s="66"/>
      <c r="C130" s="67"/>
      <c r="D130" s="67"/>
      <c r="E130" s="67"/>
      <c r="F130" s="67"/>
      <c r="G130" s="67"/>
      <c r="H130" s="67"/>
      <c r="I130" s="67"/>
      <c r="J130" s="67"/>
      <c r="K130" s="67"/>
      <c r="L130" s="59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24.96" customHeight="1">
      <c r="A131" s="37"/>
      <c r="B131" s="38"/>
      <c r="C131" s="22" t="s">
        <v>137</v>
      </c>
      <c r="D131" s="37"/>
      <c r="E131" s="37"/>
      <c r="F131" s="37"/>
      <c r="G131" s="37"/>
      <c r="H131" s="37"/>
      <c r="I131" s="37"/>
      <c r="J131" s="37"/>
      <c r="K131" s="37"/>
      <c r="L131" s="59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2" customFormat="1" ht="6.96" customHeight="1">
      <c r="A132" s="37"/>
      <c r="B132" s="38"/>
      <c r="C132" s="37"/>
      <c r="D132" s="37"/>
      <c r="E132" s="37"/>
      <c r="F132" s="37"/>
      <c r="G132" s="37"/>
      <c r="H132" s="37"/>
      <c r="I132" s="37"/>
      <c r="J132" s="37"/>
      <c r="K132" s="37"/>
      <c r="L132" s="59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  <row r="133" s="2" customFormat="1" ht="12" customHeight="1">
      <c r="A133" s="37"/>
      <c r="B133" s="38"/>
      <c r="C133" s="31" t="s">
        <v>14</v>
      </c>
      <c r="D133" s="37"/>
      <c r="E133" s="37"/>
      <c r="F133" s="37"/>
      <c r="G133" s="37"/>
      <c r="H133" s="37"/>
      <c r="I133" s="37"/>
      <c r="J133" s="37"/>
      <c r="K133" s="37"/>
      <c r="L133" s="59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</row>
    <row r="134" s="2" customFormat="1" ht="26.25" customHeight="1">
      <c r="A134" s="37"/>
      <c r="B134" s="38"/>
      <c r="C134" s="37"/>
      <c r="D134" s="37"/>
      <c r="E134" s="125" t="str">
        <f>E7</f>
        <v xml:space="preserve">REKONŠTRUKCIA  EXIST  STRECHY  OBJEKTU  KREMATÓRIA</v>
      </c>
      <c r="F134" s="31"/>
      <c r="G134" s="31"/>
      <c r="H134" s="31"/>
      <c r="I134" s="37"/>
      <c r="J134" s="37"/>
      <c r="K134" s="37"/>
      <c r="L134" s="59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</row>
    <row r="135" s="2" customFormat="1" ht="12" customHeight="1">
      <c r="A135" s="37"/>
      <c r="B135" s="38"/>
      <c r="C135" s="31" t="s">
        <v>98</v>
      </c>
      <c r="D135" s="37"/>
      <c r="E135" s="37"/>
      <c r="F135" s="37"/>
      <c r="G135" s="37"/>
      <c r="H135" s="37"/>
      <c r="I135" s="37"/>
      <c r="J135" s="37"/>
      <c r="K135" s="37"/>
      <c r="L135" s="59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</row>
    <row r="136" s="2" customFormat="1" ht="16.5" customHeight="1">
      <c r="A136" s="37"/>
      <c r="B136" s="38"/>
      <c r="C136" s="37"/>
      <c r="D136" s="37"/>
      <c r="E136" s="71" t="str">
        <f>E9</f>
        <v>550/6 - Nové práce</v>
      </c>
      <c r="F136" s="37"/>
      <c r="G136" s="37"/>
      <c r="H136" s="37"/>
      <c r="I136" s="37"/>
      <c r="J136" s="37"/>
      <c r="K136" s="37"/>
      <c r="L136" s="59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</row>
    <row r="137" s="2" customFormat="1" ht="6.96" customHeight="1">
      <c r="A137" s="37"/>
      <c r="B137" s="38"/>
      <c r="C137" s="37"/>
      <c r="D137" s="37"/>
      <c r="E137" s="37"/>
      <c r="F137" s="37"/>
      <c r="G137" s="37"/>
      <c r="H137" s="37"/>
      <c r="I137" s="37"/>
      <c r="J137" s="37"/>
      <c r="K137" s="37"/>
      <c r="L137" s="59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</row>
    <row r="138" s="2" customFormat="1" ht="12" customHeight="1">
      <c r="A138" s="37"/>
      <c r="B138" s="38"/>
      <c r="C138" s="31" t="s">
        <v>18</v>
      </c>
      <c r="D138" s="37"/>
      <c r="E138" s="37"/>
      <c r="F138" s="26" t="str">
        <f>F12</f>
        <v>Zelený Dvor 1 , KE</v>
      </c>
      <c r="G138" s="37"/>
      <c r="H138" s="37"/>
      <c r="I138" s="31" t="s">
        <v>20</v>
      </c>
      <c r="J138" s="73" t="str">
        <f>IF(J12="","",J12)</f>
        <v>8.7.2022</v>
      </c>
      <c r="K138" s="37"/>
      <c r="L138" s="59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</row>
    <row r="139" s="2" customFormat="1" ht="6.96" customHeight="1">
      <c r="A139" s="37"/>
      <c r="B139" s="38"/>
      <c r="C139" s="37"/>
      <c r="D139" s="37"/>
      <c r="E139" s="37"/>
      <c r="F139" s="37"/>
      <c r="G139" s="37"/>
      <c r="H139" s="37"/>
      <c r="I139" s="37"/>
      <c r="J139" s="37"/>
      <c r="K139" s="37"/>
      <c r="L139" s="59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</row>
    <row r="140" s="2" customFormat="1" ht="25.65" customHeight="1">
      <c r="A140" s="37"/>
      <c r="B140" s="38"/>
      <c r="C140" s="31" t="s">
        <v>22</v>
      </c>
      <c r="D140" s="37"/>
      <c r="E140" s="37"/>
      <c r="F140" s="26" t="str">
        <f>E15</f>
        <v>SMsZ v Košiciach</v>
      </c>
      <c r="G140" s="37"/>
      <c r="H140" s="37"/>
      <c r="I140" s="31" t="s">
        <v>28</v>
      </c>
      <c r="J140" s="35" t="str">
        <f>E21</f>
        <v xml:space="preserve">ARCHEM  s.r.o. Košice</v>
      </c>
      <c r="K140" s="37"/>
      <c r="L140" s="59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</row>
    <row r="141" s="2" customFormat="1" ht="15.15" customHeight="1">
      <c r="A141" s="37"/>
      <c r="B141" s="38"/>
      <c r="C141" s="31" t="s">
        <v>26</v>
      </c>
      <c r="D141" s="37"/>
      <c r="E141" s="37"/>
      <c r="F141" s="26" t="str">
        <f>IF(E18="","",E18)</f>
        <v>Vyplň údaj</v>
      </c>
      <c r="G141" s="37"/>
      <c r="H141" s="37"/>
      <c r="I141" s="31" t="s">
        <v>32</v>
      </c>
      <c r="J141" s="35" t="str">
        <f>E24</f>
        <v>Semancová M.</v>
      </c>
      <c r="K141" s="37"/>
      <c r="L141" s="59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</row>
    <row r="142" s="2" customFormat="1" ht="10.32" customHeight="1">
      <c r="A142" s="37"/>
      <c r="B142" s="38"/>
      <c r="C142" s="37"/>
      <c r="D142" s="37"/>
      <c r="E142" s="37"/>
      <c r="F142" s="37"/>
      <c r="G142" s="37"/>
      <c r="H142" s="37"/>
      <c r="I142" s="37"/>
      <c r="J142" s="37"/>
      <c r="K142" s="37"/>
      <c r="L142" s="59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</row>
    <row r="143" s="11" customFormat="1" ht="29.28" customHeight="1">
      <c r="A143" s="171"/>
      <c r="B143" s="172"/>
      <c r="C143" s="173" t="s">
        <v>138</v>
      </c>
      <c r="D143" s="174" t="s">
        <v>60</v>
      </c>
      <c r="E143" s="174" t="s">
        <v>56</v>
      </c>
      <c r="F143" s="174" t="s">
        <v>57</v>
      </c>
      <c r="G143" s="174" t="s">
        <v>139</v>
      </c>
      <c r="H143" s="174" t="s">
        <v>140</v>
      </c>
      <c r="I143" s="174" t="s">
        <v>141</v>
      </c>
      <c r="J143" s="175" t="s">
        <v>107</v>
      </c>
      <c r="K143" s="176" t="s">
        <v>142</v>
      </c>
      <c r="L143" s="177"/>
      <c r="M143" s="90" t="s">
        <v>1</v>
      </c>
      <c r="N143" s="91" t="s">
        <v>39</v>
      </c>
      <c r="O143" s="91" t="s">
        <v>143</v>
      </c>
      <c r="P143" s="91" t="s">
        <v>144</v>
      </c>
      <c r="Q143" s="91" t="s">
        <v>145</v>
      </c>
      <c r="R143" s="91" t="s">
        <v>146</v>
      </c>
      <c r="S143" s="91" t="s">
        <v>147</v>
      </c>
      <c r="T143" s="92" t="s">
        <v>148</v>
      </c>
      <c r="U143" s="171"/>
      <c r="V143" s="171"/>
      <c r="W143" s="171"/>
      <c r="X143" s="171"/>
      <c r="Y143" s="171"/>
      <c r="Z143" s="171"/>
      <c r="AA143" s="171"/>
      <c r="AB143" s="171"/>
      <c r="AC143" s="171"/>
      <c r="AD143" s="171"/>
      <c r="AE143" s="171"/>
    </row>
    <row r="144" s="2" customFormat="1" ht="22.8" customHeight="1">
      <c r="A144" s="37"/>
      <c r="B144" s="38"/>
      <c r="C144" s="97" t="s">
        <v>103</v>
      </c>
      <c r="D144" s="37"/>
      <c r="E144" s="37"/>
      <c r="F144" s="37"/>
      <c r="G144" s="37"/>
      <c r="H144" s="37"/>
      <c r="I144" s="37"/>
      <c r="J144" s="178">
        <f>BK144</f>
        <v>0</v>
      </c>
      <c r="K144" s="37"/>
      <c r="L144" s="38"/>
      <c r="M144" s="93"/>
      <c r="N144" s="77"/>
      <c r="O144" s="94"/>
      <c r="P144" s="179">
        <f>P145+P300+P500</f>
        <v>0</v>
      </c>
      <c r="Q144" s="94"/>
      <c r="R144" s="179">
        <f>R145+R300+R500</f>
        <v>563.22222668999996</v>
      </c>
      <c r="S144" s="94"/>
      <c r="T144" s="180">
        <f>T145+T300+T500</f>
        <v>32.657317499999998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8" t="s">
        <v>74</v>
      </c>
      <c r="AU144" s="18" t="s">
        <v>109</v>
      </c>
      <c r="BK144" s="181">
        <f>BK145+BK300+BK500</f>
        <v>0</v>
      </c>
    </row>
    <row r="145" s="12" customFormat="1" ht="25.92" customHeight="1">
      <c r="A145" s="12"/>
      <c r="B145" s="182"/>
      <c r="C145" s="12"/>
      <c r="D145" s="183" t="s">
        <v>74</v>
      </c>
      <c r="E145" s="184" t="s">
        <v>149</v>
      </c>
      <c r="F145" s="184" t="s">
        <v>150</v>
      </c>
      <c r="G145" s="12"/>
      <c r="H145" s="12"/>
      <c r="I145" s="185"/>
      <c r="J145" s="186">
        <f>BK145</f>
        <v>0</v>
      </c>
      <c r="K145" s="12"/>
      <c r="L145" s="182"/>
      <c r="M145" s="187"/>
      <c r="N145" s="188"/>
      <c r="O145" s="188"/>
      <c r="P145" s="189">
        <f>P146+P158+P211+P252+P298</f>
        <v>0</v>
      </c>
      <c r="Q145" s="188"/>
      <c r="R145" s="189">
        <f>R146+R158+R211+R252+R298</f>
        <v>529.65599072999998</v>
      </c>
      <c r="S145" s="188"/>
      <c r="T145" s="190">
        <f>T146+T158+T211+T252+T298</f>
        <v>32.657317499999998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83" t="s">
        <v>83</v>
      </c>
      <c r="AT145" s="191" t="s">
        <v>74</v>
      </c>
      <c r="AU145" s="191" t="s">
        <v>75</v>
      </c>
      <c r="AY145" s="183" t="s">
        <v>151</v>
      </c>
      <c r="BK145" s="192">
        <f>BK146+BK158+BK211+BK252+BK298</f>
        <v>0</v>
      </c>
    </row>
    <row r="146" s="12" customFormat="1" ht="22.8" customHeight="1">
      <c r="A146" s="12"/>
      <c r="B146" s="182"/>
      <c r="C146" s="12"/>
      <c r="D146" s="183" t="s">
        <v>74</v>
      </c>
      <c r="E146" s="193" t="s">
        <v>166</v>
      </c>
      <c r="F146" s="193" t="s">
        <v>642</v>
      </c>
      <c r="G146" s="12"/>
      <c r="H146" s="12"/>
      <c r="I146" s="185"/>
      <c r="J146" s="194">
        <f>BK146</f>
        <v>0</v>
      </c>
      <c r="K146" s="12"/>
      <c r="L146" s="182"/>
      <c r="M146" s="187"/>
      <c r="N146" s="188"/>
      <c r="O146" s="188"/>
      <c r="P146" s="189">
        <f>SUM(P147:P157)</f>
        <v>0</v>
      </c>
      <c r="Q146" s="188"/>
      <c r="R146" s="189">
        <f>SUM(R147:R157)</f>
        <v>71.871893289999988</v>
      </c>
      <c r="S146" s="188"/>
      <c r="T146" s="190">
        <f>SUM(T147:T157)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83" t="s">
        <v>83</v>
      </c>
      <c r="AT146" s="191" t="s">
        <v>74</v>
      </c>
      <c r="AU146" s="191" t="s">
        <v>83</v>
      </c>
      <c r="AY146" s="183" t="s">
        <v>151</v>
      </c>
      <c r="BK146" s="192">
        <f>SUM(BK147:BK157)</f>
        <v>0</v>
      </c>
    </row>
    <row r="147" s="2" customFormat="1" ht="37.8" customHeight="1">
      <c r="A147" s="37"/>
      <c r="B147" s="159"/>
      <c r="C147" s="195" t="s">
        <v>83</v>
      </c>
      <c r="D147" s="195" t="s">
        <v>153</v>
      </c>
      <c r="E147" s="196" t="s">
        <v>643</v>
      </c>
      <c r="F147" s="197" t="s">
        <v>644</v>
      </c>
      <c r="G147" s="198" t="s">
        <v>156</v>
      </c>
      <c r="H147" s="199">
        <v>55.595999999999997</v>
      </c>
      <c r="I147" s="199"/>
      <c r="J147" s="200">
        <f>ROUND(I147*H147,3)</f>
        <v>0</v>
      </c>
      <c r="K147" s="201"/>
      <c r="L147" s="38"/>
      <c r="M147" s="202" t="s">
        <v>1</v>
      </c>
      <c r="N147" s="203" t="s">
        <v>41</v>
      </c>
      <c r="O147" s="81"/>
      <c r="P147" s="204">
        <f>O147*H147</f>
        <v>0</v>
      </c>
      <c r="Q147" s="204">
        <v>0.90554000000000001</v>
      </c>
      <c r="R147" s="204">
        <f>Q147*H147</f>
        <v>50.344401839999996</v>
      </c>
      <c r="S147" s="204">
        <v>0</v>
      </c>
      <c r="T147" s="205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06" t="s">
        <v>157</v>
      </c>
      <c r="AT147" s="206" t="s">
        <v>153</v>
      </c>
      <c r="AU147" s="206" t="s">
        <v>129</v>
      </c>
      <c r="AY147" s="18" t="s">
        <v>151</v>
      </c>
      <c r="BE147" s="207">
        <f>IF(N147="základná",J147,0)</f>
        <v>0</v>
      </c>
      <c r="BF147" s="207">
        <f>IF(N147="znížená",J147,0)</f>
        <v>0</v>
      </c>
      <c r="BG147" s="207">
        <f>IF(N147="zákl. prenesená",J147,0)</f>
        <v>0</v>
      </c>
      <c r="BH147" s="207">
        <f>IF(N147="zníž. prenesená",J147,0)</f>
        <v>0</v>
      </c>
      <c r="BI147" s="207">
        <f>IF(N147="nulová",J147,0)</f>
        <v>0</v>
      </c>
      <c r="BJ147" s="18" t="s">
        <v>129</v>
      </c>
      <c r="BK147" s="208">
        <f>ROUND(I147*H147,3)</f>
        <v>0</v>
      </c>
      <c r="BL147" s="18" t="s">
        <v>157</v>
      </c>
      <c r="BM147" s="206" t="s">
        <v>645</v>
      </c>
    </row>
    <row r="148" s="13" customFormat="1">
      <c r="A148" s="13"/>
      <c r="B148" s="209"/>
      <c r="C148" s="13"/>
      <c r="D148" s="210" t="s">
        <v>159</v>
      </c>
      <c r="E148" s="211" t="s">
        <v>1</v>
      </c>
      <c r="F148" s="212" t="s">
        <v>646</v>
      </c>
      <c r="G148" s="13"/>
      <c r="H148" s="213">
        <v>46.377000000000002</v>
      </c>
      <c r="I148" s="214"/>
      <c r="J148" s="13"/>
      <c r="K148" s="13"/>
      <c r="L148" s="209"/>
      <c r="M148" s="215"/>
      <c r="N148" s="216"/>
      <c r="O148" s="216"/>
      <c r="P148" s="216"/>
      <c r="Q148" s="216"/>
      <c r="R148" s="216"/>
      <c r="S148" s="216"/>
      <c r="T148" s="217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11" t="s">
        <v>159</v>
      </c>
      <c r="AU148" s="211" t="s">
        <v>129</v>
      </c>
      <c r="AV148" s="13" t="s">
        <v>129</v>
      </c>
      <c r="AW148" s="13" t="s">
        <v>30</v>
      </c>
      <c r="AX148" s="13" t="s">
        <v>75</v>
      </c>
      <c r="AY148" s="211" t="s">
        <v>151</v>
      </c>
    </row>
    <row r="149" s="13" customFormat="1">
      <c r="A149" s="13"/>
      <c r="B149" s="209"/>
      <c r="C149" s="13"/>
      <c r="D149" s="210" t="s">
        <v>159</v>
      </c>
      <c r="E149" s="211" t="s">
        <v>1</v>
      </c>
      <c r="F149" s="212" t="s">
        <v>647</v>
      </c>
      <c r="G149" s="13"/>
      <c r="H149" s="213">
        <v>9.2189999999999994</v>
      </c>
      <c r="I149" s="214"/>
      <c r="J149" s="13"/>
      <c r="K149" s="13"/>
      <c r="L149" s="209"/>
      <c r="M149" s="215"/>
      <c r="N149" s="216"/>
      <c r="O149" s="216"/>
      <c r="P149" s="216"/>
      <c r="Q149" s="216"/>
      <c r="R149" s="216"/>
      <c r="S149" s="216"/>
      <c r="T149" s="21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11" t="s">
        <v>159</v>
      </c>
      <c r="AU149" s="211" t="s">
        <v>129</v>
      </c>
      <c r="AV149" s="13" t="s">
        <v>129</v>
      </c>
      <c r="AW149" s="13" t="s">
        <v>30</v>
      </c>
      <c r="AX149" s="13" t="s">
        <v>75</v>
      </c>
      <c r="AY149" s="211" t="s">
        <v>151</v>
      </c>
    </row>
    <row r="150" s="14" customFormat="1">
      <c r="A150" s="14"/>
      <c r="B150" s="218"/>
      <c r="C150" s="14"/>
      <c r="D150" s="210" t="s">
        <v>159</v>
      </c>
      <c r="E150" s="219" t="s">
        <v>1</v>
      </c>
      <c r="F150" s="220" t="s">
        <v>161</v>
      </c>
      <c r="G150" s="14"/>
      <c r="H150" s="221">
        <v>55.596000000000004</v>
      </c>
      <c r="I150" s="222"/>
      <c r="J150" s="14"/>
      <c r="K150" s="14"/>
      <c r="L150" s="218"/>
      <c r="M150" s="223"/>
      <c r="N150" s="224"/>
      <c r="O150" s="224"/>
      <c r="P150" s="224"/>
      <c r="Q150" s="224"/>
      <c r="R150" s="224"/>
      <c r="S150" s="224"/>
      <c r="T150" s="22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19" t="s">
        <v>159</v>
      </c>
      <c r="AU150" s="219" t="s">
        <v>129</v>
      </c>
      <c r="AV150" s="14" t="s">
        <v>157</v>
      </c>
      <c r="AW150" s="14" t="s">
        <v>30</v>
      </c>
      <c r="AX150" s="14" t="s">
        <v>83</v>
      </c>
      <c r="AY150" s="219" t="s">
        <v>151</v>
      </c>
    </row>
    <row r="151" s="2" customFormat="1" ht="33" customHeight="1">
      <c r="A151" s="37"/>
      <c r="B151" s="159"/>
      <c r="C151" s="195" t="s">
        <v>129</v>
      </c>
      <c r="D151" s="195" t="s">
        <v>153</v>
      </c>
      <c r="E151" s="196" t="s">
        <v>648</v>
      </c>
      <c r="F151" s="197" t="s">
        <v>649</v>
      </c>
      <c r="G151" s="198" t="s">
        <v>169</v>
      </c>
      <c r="H151" s="199">
        <v>3.0800000000000001</v>
      </c>
      <c r="I151" s="199"/>
      <c r="J151" s="200">
        <f>ROUND(I151*H151,3)</f>
        <v>0</v>
      </c>
      <c r="K151" s="201"/>
      <c r="L151" s="38"/>
      <c r="M151" s="202" t="s">
        <v>1</v>
      </c>
      <c r="N151" s="203" t="s">
        <v>41</v>
      </c>
      <c r="O151" s="81"/>
      <c r="P151" s="204">
        <f>O151*H151</f>
        <v>0</v>
      </c>
      <c r="Q151" s="204">
        <v>0.11069</v>
      </c>
      <c r="R151" s="204">
        <f>Q151*H151</f>
        <v>0.34092519999999998</v>
      </c>
      <c r="S151" s="204">
        <v>0</v>
      </c>
      <c r="T151" s="205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06" t="s">
        <v>157</v>
      </c>
      <c r="AT151" s="206" t="s">
        <v>153</v>
      </c>
      <c r="AU151" s="206" t="s">
        <v>129</v>
      </c>
      <c r="AY151" s="18" t="s">
        <v>151</v>
      </c>
      <c r="BE151" s="207">
        <f>IF(N151="základná",J151,0)</f>
        <v>0</v>
      </c>
      <c r="BF151" s="207">
        <f>IF(N151="znížená",J151,0)</f>
        <v>0</v>
      </c>
      <c r="BG151" s="207">
        <f>IF(N151="zákl. prenesená",J151,0)</f>
        <v>0</v>
      </c>
      <c r="BH151" s="207">
        <f>IF(N151="zníž. prenesená",J151,0)</f>
        <v>0</v>
      </c>
      <c r="BI151" s="207">
        <f>IF(N151="nulová",J151,0)</f>
        <v>0</v>
      </c>
      <c r="BJ151" s="18" t="s">
        <v>129</v>
      </c>
      <c r="BK151" s="208">
        <f>ROUND(I151*H151,3)</f>
        <v>0</v>
      </c>
      <c r="BL151" s="18" t="s">
        <v>157</v>
      </c>
      <c r="BM151" s="206" t="s">
        <v>650</v>
      </c>
    </row>
    <row r="152" s="13" customFormat="1">
      <c r="A152" s="13"/>
      <c r="B152" s="209"/>
      <c r="C152" s="13"/>
      <c r="D152" s="210" t="s">
        <v>159</v>
      </c>
      <c r="E152" s="211" t="s">
        <v>1</v>
      </c>
      <c r="F152" s="212" t="s">
        <v>651</v>
      </c>
      <c r="G152" s="13"/>
      <c r="H152" s="213">
        <v>3.0800000000000001</v>
      </c>
      <c r="I152" s="214"/>
      <c r="J152" s="13"/>
      <c r="K152" s="13"/>
      <c r="L152" s="209"/>
      <c r="M152" s="215"/>
      <c r="N152" s="216"/>
      <c r="O152" s="216"/>
      <c r="P152" s="216"/>
      <c r="Q152" s="216"/>
      <c r="R152" s="216"/>
      <c r="S152" s="216"/>
      <c r="T152" s="217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11" t="s">
        <v>159</v>
      </c>
      <c r="AU152" s="211" t="s">
        <v>129</v>
      </c>
      <c r="AV152" s="13" t="s">
        <v>129</v>
      </c>
      <c r="AW152" s="13" t="s">
        <v>30</v>
      </c>
      <c r="AX152" s="13" t="s">
        <v>75</v>
      </c>
      <c r="AY152" s="211" t="s">
        <v>151</v>
      </c>
    </row>
    <row r="153" s="14" customFormat="1">
      <c r="A153" s="14"/>
      <c r="B153" s="218"/>
      <c r="C153" s="14"/>
      <c r="D153" s="210" t="s">
        <v>159</v>
      </c>
      <c r="E153" s="219" t="s">
        <v>1</v>
      </c>
      <c r="F153" s="220" t="s">
        <v>161</v>
      </c>
      <c r="G153" s="14"/>
      <c r="H153" s="221">
        <v>3.0800000000000001</v>
      </c>
      <c r="I153" s="222"/>
      <c r="J153" s="14"/>
      <c r="K153" s="14"/>
      <c r="L153" s="218"/>
      <c r="M153" s="223"/>
      <c r="N153" s="224"/>
      <c r="O153" s="224"/>
      <c r="P153" s="224"/>
      <c r="Q153" s="224"/>
      <c r="R153" s="224"/>
      <c r="S153" s="224"/>
      <c r="T153" s="22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19" t="s">
        <v>159</v>
      </c>
      <c r="AU153" s="219" t="s">
        <v>129</v>
      </c>
      <c r="AV153" s="14" t="s">
        <v>157</v>
      </c>
      <c r="AW153" s="14" t="s">
        <v>30</v>
      </c>
      <c r="AX153" s="14" t="s">
        <v>83</v>
      </c>
      <c r="AY153" s="219" t="s">
        <v>151</v>
      </c>
    </row>
    <row r="154" s="2" customFormat="1" ht="33" customHeight="1">
      <c r="A154" s="37"/>
      <c r="B154" s="159"/>
      <c r="C154" s="195" t="s">
        <v>166</v>
      </c>
      <c r="D154" s="195" t="s">
        <v>153</v>
      </c>
      <c r="E154" s="196" t="s">
        <v>652</v>
      </c>
      <c r="F154" s="197" t="s">
        <v>653</v>
      </c>
      <c r="G154" s="198" t="s">
        <v>193</v>
      </c>
      <c r="H154" s="199">
        <v>0.46999999999999997</v>
      </c>
      <c r="I154" s="199"/>
      <c r="J154" s="200">
        <f>ROUND(I154*H154,3)</f>
        <v>0</v>
      </c>
      <c r="K154" s="201"/>
      <c r="L154" s="38"/>
      <c r="M154" s="202" t="s">
        <v>1</v>
      </c>
      <c r="N154" s="203" t="s">
        <v>41</v>
      </c>
      <c r="O154" s="81"/>
      <c r="P154" s="204">
        <f>O154*H154</f>
        <v>0</v>
      </c>
      <c r="Q154" s="204">
        <v>1.002</v>
      </c>
      <c r="R154" s="204">
        <f>Q154*H154</f>
        <v>0.47093999999999997</v>
      </c>
      <c r="S154" s="204">
        <v>0</v>
      </c>
      <c r="T154" s="205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06" t="s">
        <v>157</v>
      </c>
      <c r="AT154" s="206" t="s">
        <v>153</v>
      </c>
      <c r="AU154" s="206" t="s">
        <v>129</v>
      </c>
      <c r="AY154" s="18" t="s">
        <v>151</v>
      </c>
      <c r="BE154" s="207">
        <f>IF(N154="základná",J154,0)</f>
        <v>0</v>
      </c>
      <c r="BF154" s="207">
        <f>IF(N154="znížená",J154,0)</f>
        <v>0</v>
      </c>
      <c r="BG154" s="207">
        <f>IF(N154="zákl. prenesená",J154,0)</f>
        <v>0</v>
      </c>
      <c r="BH154" s="207">
        <f>IF(N154="zníž. prenesená",J154,0)</f>
        <v>0</v>
      </c>
      <c r="BI154" s="207">
        <f>IF(N154="nulová",J154,0)</f>
        <v>0</v>
      </c>
      <c r="BJ154" s="18" t="s">
        <v>129</v>
      </c>
      <c r="BK154" s="208">
        <f>ROUND(I154*H154,3)</f>
        <v>0</v>
      </c>
      <c r="BL154" s="18" t="s">
        <v>157</v>
      </c>
      <c r="BM154" s="206" t="s">
        <v>654</v>
      </c>
    </row>
    <row r="155" s="13" customFormat="1">
      <c r="A155" s="13"/>
      <c r="B155" s="209"/>
      <c r="C155" s="13"/>
      <c r="D155" s="210" t="s">
        <v>159</v>
      </c>
      <c r="E155" s="211" t="s">
        <v>1</v>
      </c>
      <c r="F155" s="212" t="s">
        <v>655</v>
      </c>
      <c r="G155" s="13"/>
      <c r="H155" s="213">
        <v>0.46999999999999997</v>
      </c>
      <c r="I155" s="214"/>
      <c r="J155" s="13"/>
      <c r="K155" s="13"/>
      <c r="L155" s="209"/>
      <c r="M155" s="215"/>
      <c r="N155" s="216"/>
      <c r="O155" s="216"/>
      <c r="P155" s="216"/>
      <c r="Q155" s="216"/>
      <c r="R155" s="216"/>
      <c r="S155" s="216"/>
      <c r="T155" s="217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11" t="s">
        <v>159</v>
      </c>
      <c r="AU155" s="211" t="s">
        <v>129</v>
      </c>
      <c r="AV155" s="13" t="s">
        <v>129</v>
      </c>
      <c r="AW155" s="13" t="s">
        <v>30</v>
      </c>
      <c r="AX155" s="13" t="s">
        <v>75</v>
      </c>
      <c r="AY155" s="211" t="s">
        <v>151</v>
      </c>
    </row>
    <row r="156" s="14" customFormat="1">
      <c r="A156" s="14"/>
      <c r="B156" s="218"/>
      <c r="C156" s="14"/>
      <c r="D156" s="210" t="s">
        <v>159</v>
      </c>
      <c r="E156" s="219" t="s">
        <v>1</v>
      </c>
      <c r="F156" s="220" t="s">
        <v>161</v>
      </c>
      <c r="G156" s="14"/>
      <c r="H156" s="221">
        <v>0.46999999999999997</v>
      </c>
      <c r="I156" s="222"/>
      <c r="J156" s="14"/>
      <c r="K156" s="14"/>
      <c r="L156" s="218"/>
      <c r="M156" s="223"/>
      <c r="N156" s="224"/>
      <c r="O156" s="224"/>
      <c r="P156" s="224"/>
      <c r="Q156" s="224"/>
      <c r="R156" s="224"/>
      <c r="S156" s="224"/>
      <c r="T156" s="22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19" t="s">
        <v>159</v>
      </c>
      <c r="AU156" s="219" t="s">
        <v>129</v>
      </c>
      <c r="AV156" s="14" t="s">
        <v>157</v>
      </c>
      <c r="AW156" s="14" t="s">
        <v>30</v>
      </c>
      <c r="AX156" s="14" t="s">
        <v>83</v>
      </c>
      <c r="AY156" s="219" t="s">
        <v>151</v>
      </c>
    </row>
    <row r="157" s="2" customFormat="1" ht="16.5" customHeight="1">
      <c r="A157" s="37"/>
      <c r="B157" s="159"/>
      <c r="C157" s="195" t="s">
        <v>157</v>
      </c>
      <c r="D157" s="195" t="s">
        <v>153</v>
      </c>
      <c r="E157" s="196" t="s">
        <v>656</v>
      </c>
      <c r="F157" s="197" t="s">
        <v>657</v>
      </c>
      <c r="G157" s="198" t="s">
        <v>156</v>
      </c>
      <c r="H157" s="199">
        <v>8.4149999999999991</v>
      </c>
      <c r="I157" s="199"/>
      <c r="J157" s="200">
        <f>ROUND(I157*H157,3)</f>
        <v>0</v>
      </c>
      <c r="K157" s="201"/>
      <c r="L157" s="38"/>
      <c r="M157" s="202" t="s">
        <v>1</v>
      </c>
      <c r="N157" s="203" t="s">
        <v>41</v>
      </c>
      <c r="O157" s="81"/>
      <c r="P157" s="204">
        <f>O157*H157</f>
        <v>0</v>
      </c>
      <c r="Q157" s="204">
        <v>2.4617499999999999</v>
      </c>
      <c r="R157" s="204">
        <f>Q157*H157</f>
        <v>20.715626249999996</v>
      </c>
      <c r="S157" s="204">
        <v>0</v>
      </c>
      <c r="T157" s="205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06" t="s">
        <v>157</v>
      </c>
      <c r="AT157" s="206" t="s">
        <v>153</v>
      </c>
      <c r="AU157" s="206" t="s">
        <v>129</v>
      </c>
      <c r="AY157" s="18" t="s">
        <v>151</v>
      </c>
      <c r="BE157" s="207">
        <f>IF(N157="základná",J157,0)</f>
        <v>0</v>
      </c>
      <c r="BF157" s="207">
        <f>IF(N157="znížená",J157,0)</f>
        <v>0</v>
      </c>
      <c r="BG157" s="207">
        <f>IF(N157="zákl. prenesená",J157,0)</f>
        <v>0</v>
      </c>
      <c r="BH157" s="207">
        <f>IF(N157="zníž. prenesená",J157,0)</f>
        <v>0</v>
      </c>
      <c r="BI157" s="207">
        <f>IF(N157="nulová",J157,0)</f>
        <v>0</v>
      </c>
      <c r="BJ157" s="18" t="s">
        <v>129</v>
      </c>
      <c r="BK157" s="208">
        <f>ROUND(I157*H157,3)</f>
        <v>0</v>
      </c>
      <c r="BL157" s="18" t="s">
        <v>157</v>
      </c>
      <c r="BM157" s="206" t="s">
        <v>658</v>
      </c>
    </row>
    <row r="158" s="12" customFormat="1" ht="22.8" customHeight="1">
      <c r="A158" s="12"/>
      <c r="B158" s="182"/>
      <c r="C158" s="12"/>
      <c r="D158" s="183" t="s">
        <v>74</v>
      </c>
      <c r="E158" s="193" t="s">
        <v>157</v>
      </c>
      <c r="F158" s="193" t="s">
        <v>659</v>
      </c>
      <c r="G158" s="12"/>
      <c r="H158" s="12"/>
      <c r="I158" s="185"/>
      <c r="J158" s="194">
        <f>BK158</f>
        <v>0</v>
      </c>
      <c r="K158" s="12"/>
      <c r="L158" s="182"/>
      <c r="M158" s="187"/>
      <c r="N158" s="188"/>
      <c r="O158" s="188"/>
      <c r="P158" s="189">
        <f>SUM(P159:P210)</f>
        <v>0</v>
      </c>
      <c r="Q158" s="188"/>
      <c r="R158" s="189">
        <f>SUM(R159:R210)</f>
        <v>250.29833894000001</v>
      </c>
      <c r="S158" s="188"/>
      <c r="T158" s="190">
        <f>SUM(T159:T210)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83" t="s">
        <v>83</v>
      </c>
      <c r="AT158" s="191" t="s">
        <v>74</v>
      </c>
      <c r="AU158" s="191" t="s">
        <v>83</v>
      </c>
      <c r="AY158" s="183" t="s">
        <v>151</v>
      </c>
      <c r="BK158" s="192">
        <f>SUM(BK159:BK210)</f>
        <v>0</v>
      </c>
    </row>
    <row r="159" s="2" customFormat="1" ht="33" customHeight="1">
      <c r="A159" s="37"/>
      <c r="B159" s="159"/>
      <c r="C159" s="195" t="s">
        <v>175</v>
      </c>
      <c r="D159" s="195" t="s">
        <v>153</v>
      </c>
      <c r="E159" s="196" t="s">
        <v>660</v>
      </c>
      <c r="F159" s="197" t="s">
        <v>661</v>
      </c>
      <c r="G159" s="198" t="s">
        <v>489</v>
      </c>
      <c r="H159" s="199">
        <v>8</v>
      </c>
      <c r="I159" s="199"/>
      <c r="J159" s="200">
        <f>ROUND(I159*H159,3)</f>
        <v>0</v>
      </c>
      <c r="K159" s="201"/>
      <c r="L159" s="38"/>
      <c r="M159" s="202" t="s">
        <v>1</v>
      </c>
      <c r="N159" s="203" t="s">
        <v>41</v>
      </c>
      <c r="O159" s="81"/>
      <c r="P159" s="204">
        <f>O159*H159</f>
        <v>0</v>
      </c>
      <c r="Q159" s="204">
        <v>0.080759999999999998</v>
      </c>
      <c r="R159" s="204">
        <f>Q159*H159</f>
        <v>0.64607999999999999</v>
      </c>
      <c r="S159" s="204">
        <v>0</v>
      </c>
      <c r="T159" s="205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06" t="s">
        <v>157</v>
      </c>
      <c r="AT159" s="206" t="s">
        <v>153</v>
      </c>
      <c r="AU159" s="206" t="s">
        <v>129</v>
      </c>
      <c r="AY159" s="18" t="s">
        <v>151</v>
      </c>
      <c r="BE159" s="207">
        <f>IF(N159="základná",J159,0)</f>
        <v>0</v>
      </c>
      <c r="BF159" s="207">
        <f>IF(N159="znížená",J159,0)</f>
        <v>0</v>
      </c>
      <c r="BG159" s="207">
        <f>IF(N159="zákl. prenesená",J159,0)</f>
        <v>0</v>
      </c>
      <c r="BH159" s="207">
        <f>IF(N159="zníž. prenesená",J159,0)</f>
        <v>0</v>
      </c>
      <c r="BI159" s="207">
        <f>IF(N159="nulová",J159,0)</f>
        <v>0</v>
      </c>
      <c r="BJ159" s="18" t="s">
        <v>129</v>
      </c>
      <c r="BK159" s="208">
        <f>ROUND(I159*H159,3)</f>
        <v>0</v>
      </c>
      <c r="BL159" s="18" t="s">
        <v>157</v>
      </c>
      <c r="BM159" s="206" t="s">
        <v>662</v>
      </c>
    </row>
    <row r="160" s="13" customFormat="1">
      <c r="A160" s="13"/>
      <c r="B160" s="209"/>
      <c r="C160" s="13"/>
      <c r="D160" s="210" t="s">
        <v>159</v>
      </c>
      <c r="E160" s="211" t="s">
        <v>1</v>
      </c>
      <c r="F160" s="212" t="s">
        <v>663</v>
      </c>
      <c r="G160" s="13"/>
      <c r="H160" s="213">
        <v>8</v>
      </c>
      <c r="I160" s="214"/>
      <c r="J160" s="13"/>
      <c r="K160" s="13"/>
      <c r="L160" s="209"/>
      <c r="M160" s="215"/>
      <c r="N160" s="216"/>
      <c r="O160" s="216"/>
      <c r="P160" s="216"/>
      <c r="Q160" s="216"/>
      <c r="R160" s="216"/>
      <c r="S160" s="216"/>
      <c r="T160" s="217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11" t="s">
        <v>159</v>
      </c>
      <c r="AU160" s="211" t="s">
        <v>129</v>
      </c>
      <c r="AV160" s="13" t="s">
        <v>129</v>
      </c>
      <c r="AW160" s="13" t="s">
        <v>30</v>
      </c>
      <c r="AX160" s="13" t="s">
        <v>75</v>
      </c>
      <c r="AY160" s="211" t="s">
        <v>151</v>
      </c>
    </row>
    <row r="161" s="14" customFormat="1">
      <c r="A161" s="14"/>
      <c r="B161" s="218"/>
      <c r="C161" s="14"/>
      <c r="D161" s="210" t="s">
        <v>159</v>
      </c>
      <c r="E161" s="219" t="s">
        <v>1</v>
      </c>
      <c r="F161" s="220" t="s">
        <v>161</v>
      </c>
      <c r="G161" s="14"/>
      <c r="H161" s="221">
        <v>8</v>
      </c>
      <c r="I161" s="222"/>
      <c r="J161" s="14"/>
      <c r="K161" s="14"/>
      <c r="L161" s="218"/>
      <c r="M161" s="223"/>
      <c r="N161" s="224"/>
      <c r="O161" s="224"/>
      <c r="P161" s="224"/>
      <c r="Q161" s="224"/>
      <c r="R161" s="224"/>
      <c r="S161" s="224"/>
      <c r="T161" s="22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19" t="s">
        <v>159</v>
      </c>
      <c r="AU161" s="219" t="s">
        <v>129</v>
      </c>
      <c r="AV161" s="14" t="s">
        <v>157</v>
      </c>
      <c r="AW161" s="14" t="s">
        <v>30</v>
      </c>
      <c r="AX161" s="14" t="s">
        <v>83</v>
      </c>
      <c r="AY161" s="219" t="s">
        <v>151</v>
      </c>
    </row>
    <row r="162" s="2" customFormat="1" ht="37.8" customHeight="1">
      <c r="A162" s="37"/>
      <c r="B162" s="159"/>
      <c r="C162" s="226" t="s">
        <v>180</v>
      </c>
      <c r="D162" s="226" t="s">
        <v>207</v>
      </c>
      <c r="E162" s="227" t="s">
        <v>664</v>
      </c>
      <c r="F162" s="228" t="s">
        <v>665</v>
      </c>
      <c r="G162" s="229" t="s">
        <v>324</v>
      </c>
      <c r="H162" s="230">
        <v>23.507999999999999</v>
      </c>
      <c r="I162" s="230"/>
      <c r="J162" s="231">
        <f>ROUND(I162*H162,3)</f>
        <v>0</v>
      </c>
      <c r="K162" s="232"/>
      <c r="L162" s="233"/>
      <c r="M162" s="234" t="s">
        <v>1</v>
      </c>
      <c r="N162" s="235" t="s">
        <v>41</v>
      </c>
      <c r="O162" s="81"/>
      <c r="P162" s="204">
        <f>O162*H162</f>
        <v>0</v>
      </c>
      <c r="Q162" s="204">
        <v>0.41099999999999998</v>
      </c>
      <c r="R162" s="204">
        <f>Q162*H162</f>
        <v>9.6617879999999996</v>
      </c>
      <c r="S162" s="204">
        <v>0</v>
      </c>
      <c r="T162" s="205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06" t="s">
        <v>190</v>
      </c>
      <c r="AT162" s="206" t="s">
        <v>207</v>
      </c>
      <c r="AU162" s="206" t="s">
        <v>129</v>
      </c>
      <c r="AY162" s="18" t="s">
        <v>151</v>
      </c>
      <c r="BE162" s="207">
        <f>IF(N162="základná",J162,0)</f>
        <v>0</v>
      </c>
      <c r="BF162" s="207">
        <f>IF(N162="znížená",J162,0)</f>
        <v>0</v>
      </c>
      <c r="BG162" s="207">
        <f>IF(N162="zákl. prenesená",J162,0)</f>
        <v>0</v>
      </c>
      <c r="BH162" s="207">
        <f>IF(N162="zníž. prenesená",J162,0)</f>
        <v>0</v>
      </c>
      <c r="BI162" s="207">
        <f>IF(N162="nulová",J162,0)</f>
        <v>0</v>
      </c>
      <c r="BJ162" s="18" t="s">
        <v>129</v>
      </c>
      <c r="BK162" s="208">
        <f>ROUND(I162*H162,3)</f>
        <v>0</v>
      </c>
      <c r="BL162" s="18" t="s">
        <v>157</v>
      </c>
      <c r="BM162" s="206" t="s">
        <v>666</v>
      </c>
    </row>
    <row r="163" s="13" customFormat="1">
      <c r="A163" s="13"/>
      <c r="B163" s="209"/>
      <c r="C163" s="13"/>
      <c r="D163" s="210" t="s">
        <v>159</v>
      </c>
      <c r="E163" s="211" t="s">
        <v>1</v>
      </c>
      <c r="F163" s="212" t="s">
        <v>667</v>
      </c>
      <c r="G163" s="13"/>
      <c r="H163" s="213">
        <v>8.4000000000000004</v>
      </c>
      <c r="I163" s="214"/>
      <c r="J163" s="13"/>
      <c r="K163" s="13"/>
      <c r="L163" s="209"/>
      <c r="M163" s="215"/>
      <c r="N163" s="216"/>
      <c r="O163" s="216"/>
      <c r="P163" s="216"/>
      <c r="Q163" s="216"/>
      <c r="R163" s="216"/>
      <c r="S163" s="216"/>
      <c r="T163" s="217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11" t="s">
        <v>159</v>
      </c>
      <c r="AU163" s="211" t="s">
        <v>129</v>
      </c>
      <c r="AV163" s="13" t="s">
        <v>129</v>
      </c>
      <c r="AW163" s="13" t="s">
        <v>30</v>
      </c>
      <c r="AX163" s="13" t="s">
        <v>75</v>
      </c>
      <c r="AY163" s="211" t="s">
        <v>151</v>
      </c>
    </row>
    <row r="164" s="13" customFormat="1">
      <c r="A164" s="13"/>
      <c r="B164" s="209"/>
      <c r="C164" s="13"/>
      <c r="D164" s="210" t="s">
        <v>159</v>
      </c>
      <c r="E164" s="211" t="s">
        <v>1</v>
      </c>
      <c r="F164" s="212" t="s">
        <v>668</v>
      </c>
      <c r="G164" s="13"/>
      <c r="H164" s="213">
        <v>14.875</v>
      </c>
      <c r="I164" s="214"/>
      <c r="J164" s="13"/>
      <c r="K164" s="13"/>
      <c r="L164" s="209"/>
      <c r="M164" s="215"/>
      <c r="N164" s="216"/>
      <c r="O164" s="216"/>
      <c r="P164" s="216"/>
      <c r="Q164" s="216"/>
      <c r="R164" s="216"/>
      <c r="S164" s="216"/>
      <c r="T164" s="217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11" t="s">
        <v>159</v>
      </c>
      <c r="AU164" s="211" t="s">
        <v>129</v>
      </c>
      <c r="AV164" s="13" t="s">
        <v>129</v>
      </c>
      <c r="AW164" s="13" t="s">
        <v>30</v>
      </c>
      <c r="AX164" s="13" t="s">
        <v>75</v>
      </c>
      <c r="AY164" s="211" t="s">
        <v>151</v>
      </c>
    </row>
    <row r="165" s="14" customFormat="1">
      <c r="A165" s="14"/>
      <c r="B165" s="218"/>
      <c r="C165" s="14"/>
      <c r="D165" s="210" t="s">
        <v>159</v>
      </c>
      <c r="E165" s="219" t="s">
        <v>1</v>
      </c>
      <c r="F165" s="220" t="s">
        <v>161</v>
      </c>
      <c r="G165" s="14"/>
      <c r="H165" s="221">
        <v>23.274999999999999</v>
      </c>
      <c r="I165" s="222"/>
      <c r="J165" s="14"/>
      <c r="K165" s="14"/>
      <c r="L165" s="218"/>
      <c r="M165" s="223"/>
      <c r="N165" s="224"/>
      <c r="O165" s="224"/>
      <c r="P165" s="224"/>
      <c r="Q165" s="224"/>
      <c r="R165" s="224"/>
      <c r="S165" s="224"/>
      <c r="T165" s="225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19" t="s">
        <v>159</v>
      </c>
      <c r="AU165" s="219" t="s">
        <v>129</v>
      </c>
      <c r="AV165" s="14" t="s">
        <v>157</v>
      </c>
      <c r="AW165" s="14" t="s">
        <v>30</v>
      </c>
      <c r="AX165" s="14" t="s">
        <v>83</v>
      </c>
      <c r="AY165" s="219" t="s">
        <v>151</v>
      </c>
    </row>
    <row r="166" s="13" customFormat="1">
      <c r="A166" s="13"/>
      <c r="B166" s="209"/>
      <c r="C166" s="13"/>
      <c r="D166" s="210" t="s">
        <v>159</v>
      </c>
      <c r="E166" s="13"/>
      <c r="F166" s="212" t="s">
        <v>669</v>
      </c>
      <c r="G166" s="13"/>
      <c r="H166" s="213">
        <v>23.507999999999999</v>
      </c>
      <c r="I166" s="214"/>
      <c r="J166" s="13"/>
      <c r="K166" s="13"/>
      <c r="L166" s="209"/>
      <c r="M166" s="215"/>
      <c r="N166" s="216"/>
      <c r="O166" s="216"/>
      <c r="P166" s="216"/>
      <c r="Q166" s="216"/>
      <c r="R166" s="216"/>
      <c r="S166" s="216"/>
      <c r="T166" s="217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11" t="s">
        <v>159</v>
      </c>
      <c r="AU166" s="211" t="s">
        <v>129</v>
      </c>
      <c r="AV166" s="13" t="s">
        <v>129</v>
      </c>
      <c r="AW166" s="13" t="s">
        <v>3</v>
      </c>
      <c r="AX166" s="13" t="s">
        <v>83</v>
      </c>
      <c r="AY166" s="211" t="s">
        <v>151</v>
      </c>
    </row>
    <row r="167" s="2" customFormat="1" ht="33" customHeight="1">
      <c r="A167" s="37"/>
      <c r="B167" s="159"/>
      <c r="C167" s="195" t="s">
        <v>185</v>
      </c>
      <c r="D167" s="195" t="s">
        <v>153</v>
      </c>
      <c r="E167" s="196" t="s">
        <v>670</v>
      </c>
      <c r="F167" s="197" t="s">
        <v>671</v>
      </c>
      <c r="G167" s="198" t="s">
        <v>489</v>
      </c>
      <c r="H167" s="199">
        <v>61</v>
      </c>
      <c r="I167" s="199"/>
      <c r="J167" s="200">
        <f>ROUND(I167*H167,3)</f>
        <v>0</v>
      </c>
      <c r="K167" s="201"/>
      <c r="L167" s="38"/>
      <c r="M167" s="202" t="s">
        <v>1</v>
      </c>
      <c r="N167" s="203" t="s">
        <v>41</v>
      </c>
      <c r="O167" s="81"/>
      <c r="P167" s="204">
        <f>O167*H167</f>
        <v>0</v>
      </c>
      <c r="Q167" s="204">
        <v>0.13957</v>
      </c>
      <c r="R167" s="204">
        <f>Q167*H167</f>
        <v>8.5137699999999992</v>
      </c>
      <c r="S167" s="204">
        <v>0</v>
      </c>
      <c r="T167" s="205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06" t="s">
        <v>157</v>
      </c>
      <c r="AT167" s="206" t="s">
        <v>153</v>
      </c>
      <c r="AU167" s="206" t="s">
        <v>129</v>
      </c>
      <c r="AY167" s="18" t="s">
        <v>151</v>
      </c>
      <c r="BE167" s="207">
        <f>IF(N167="základná",J167,0)</f>
        <v>0</v>
      </c>
      <c r="BF167" s="207">
        <f>IF(N167="znížená",J167,0)</f>
        <v>0</v>
      </c>
      <c r="BG167" s="207">
        <f>IF(N167="zákl. prenesená",J167,0)</f>
        <v>0</v>
      </c>
      <c r="BH167" s="207">
        <f>IF(N167="zníž. prenesená",J167,0)</f>
        <v>0</v>
      </c>
      <c r="BI167" s="207">
        <f>IF(N167="nulová",J167,0)</f>
        <v>0</v>
      </c>
      <c r="BJ167" s="18" t="s">
        <v>129</v>
      </c>
      <c r="BK167" s="208">
        <f>ROUND(I167*H167,3)</f>
        <v>0</v>
      </c>
      <c r="BL167" s="18" t="s">
        <v>157</v>
      </c>
      <c r="BM167" s="206" t="s">
        <v>672</v>
      </c>
    </row>
    <row r="168" s="13" customFormat="1">
      <c r="A168" s="13"/>
      <c r="B168" s="209"/>
      <c r="C168" s="13"/>
      <c r="D168" s="210" t="s">
        <v>159</v>
      </c>
      <c r="E168" s="211" t="s">
        <v>1</v>
      </c>
      <c r="F168" s="212" t="s">
        <v>673</v>
      </c>
      <c r="G168" s="13"/>
      <c r="H168" s="213">
        <v>61</v>
      </c>
      <c r="I168" s="214"/>
      <c r="J168" s="13"/>
      <c r="K168" s="13"/>
      <c r="L168" s="209"/>
      <c r="M168" s="215"/>
      <c r="N168" s="216"/>
      <c r="O168" s="216"/>
      <c r="P168" s="216"/>
      <c r="Q168" s="216"/>
      <c r="R168" s="216"/>
      <c r="S168" s="216"/>
      <c r="T168" s="217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11" t="s">
        <v>159</v>
      </c>
      <c r="AU168" s="211" t="s">
        <v>129</v>
      </c>
      <c r="AV168" s="13" t="s">
        <v>129</v>
      </c>
      <c r="AW168" s="13" t="s">
        <v>30</v>
      </c>
      <c r="AX168" s="13" t="s">
        <v>75</v>
      </c>
      <c r="AY168" s="211" t="s">
        <v>151</v>
      </c>
    </row>
    <row r="169" s="14" customFormat="1">
      <c r="A169" s="14"/>
      <c r="B169" s="218"/>
      <c r="C169" s="14"/>
      <c r="D169" s="210" t="s">
        <v>159</v>
      </c>
      <c r="E169" s="219" t="s">
        <v>1</v>
      </c>
      <c r="F169" s="220" t="s">
        <v>161</v>
      </c>
      <c r="G169" s="14"/>
      <c r="H169" s="221">
        <v>61</v>
      </c>
      <c r="I169" s="222"/>
      <c r="J169" s="14"/>
      <c r="K169" s="14"/>
      <c r="L169" s="218"/>
      <c r="M169" s="223"/>
      <c r="N169" s="224"/>
      <c r="O169" s="224"/>
      <c r="P169" s="224"/>
      <c r="Q169" s="224"/>
      <c r="R169" s="224"/>
      <c r="S169" s="224"/>
      <c r="T169" s="22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19" t="s">
        <v>159</v>
      </c>
      <c r="AU169" s="219" t="s">
        <v>129</v>
      </c>
      <c r="AV169" s="14" t="s">
        <v>157</v>
      </c>
      <c r="AW169" s="14" t="s">
        <v>30</v>
      </c>
      <c r="AX169" s="14" t="s">
        <v>83</v>
      </c>
      <c r="AY169" s="219" t="s">
        <v>151</v>
      </c>
    </row>
    <row r="170" s="2" customFormat="1" ht="37.8" customHeight="1">
      <c r="A170" s="37"/>
      <c r="B170" s="159"/>
      <c r="C170" s="226" t="s">
        <v>190</v>
      </c>
      <c r="D170" s="226" t="s">
        <v>207</v>
      </c>
      <c r="E170" s="227" t="s">
        <v>664</v>
      </c>
      <c r="F170" s="228" t="s">
        <v>665</v>
      </c>
      <c r="G170" s="229" t="s">
        <v>324</v>
      </c>
      <c r="H170" s="230">
        <v>365.67500000000001</v>
      </c>
      <c r="I170" s="230"/>
      <c r="J170" s="231">
        <f>ROUND(I170*H170,3)</f>
        <v>0</v>
      </c>
      <c r="K170" s="232"/>
      <c r="L170" s="233"/>
      <c r="M170" s="234" t="s">
        <v>1</v>
      </c>
      <c r="N170" s="235" t="s">
        <v>41</v>
      </c>
      <c r="O170" s="81"/>
      <c r="P170" s="204">
        <f>O170*H170</f>
        <v>0</v>
      </c>
      <c r="Q170" s="204">
        <v>0.41099999999999998</v>
      </c>
      <c r="R170" s="204">
        <f>Q170*H170</f>
        <v>150.29242500000001</v>
      </c>
      <c r="S170" s="204">
        <v>0</v>
      </c>
      <c r="T170" s="205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06" t="s">
        <v>190</v>
      </c>
      <c r="AT170" s="206" t="s">
        <v>207</v>
      </c>
      <c r="AU170" s="206" t="s">
        <v>129</v>
      </c>
      <c r="AY170" s="18" t="s">
        <v>151</v>
      </c>
      <c r="BE170" s="207">
        <f>IF(N170="základná",J170,0)</f>
        <v>0</v>
      </c>
      <c r="BF170" s="207">
        <f>IF(N170="znížená",J170,0)</f>
        <v>0</v>
      </c>
      <c r="BG170" s="207">
        <f>IF(N170="zákl. prenesená",J170,0)</f>
        <v>0</v>
      </c>
      <c r="BH170" s="207">
        <f>IF(N170="zníž. prenesená",J170,0)</f>
        <v>0</v>
      </c>
      <c r="BI170" s="207">
        <f>IF(N170="nulová",J170,0)</f>
        <v>0</v>
      </c>
      <c r="BJ170" s="18" t="s">
        <v>129</v>
      </c>
      <c r="BK170" s="208">
        <f>ROUND(I170*H170,3)</f>
        <v>0</v>
      </c>
      <c r="BL170" s="18" t="s">
        <v>157</v>
      </c>
      <c r="BM170" s="206" t="s">
        <v>674</v>
      </c>
    </row>
    <row r="171" s="13" customFormat="1">
      <c r="A171" s="13"/>
      <c r="B171" s="209"/>
      <c r="C171" s="13"/>
      <c r="D171" s="210" t="s">
        <v>159</v>
      </c>
      <c r="E171" s="211" t="s">
        <v>1</v>
      </c>
      <c r="F171" s="212" t="s">
        <v>675</v>
      </c>
      <c r="G171" s="13"/>
      <c r="H171" s="213">
        <v>187.55000000000001</v>
      </c>
      <c r="I171" s="214"/>
      <c r="J171" s="13"/>
      <c r="K171" s="13"/>
      <c r="L171" s="209"/>
      <c r="M171" s="215"/>
      <c r="N171" s="216"/>
      <c r="O171" s="216"/>
      <c r="P171" s="216"/>
      <c r="Q171" s="216"/>
      <c r="R171" s="216"/>
      <c r="S171" s="216"/>
      <c r="T171" s="217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11" t="s">
        <v>159</v>
      </c>
      <c r="AU171" s="211" t="s">
        <v>129</v>
      </c>
      <c r="AV171" s="13" t="s">
        <v>129</v>
      </c>
      <c r="AW171" s="13" t="s">
        <v>30</v>
      </c>
      <c r="AX171" s="13" t="s">
        <v>75</v>
      </c>
      <c r="AY171" s="211" t="s">
        <v>151</v>
      </c>
    </row>
    <row r="172" s="13" customFormat="1">
      <c r="A172" s="13"/>
      <c r="B172" s="209"/>
      <c r="C172" s="13"/>
      <c r="D172" s="210" t="s">
        <v>159</v>
      </c>
      <c r="E172" s="211" t="s">
        <v>1</v>
      </c>
      <c r="F172" s="212" t="s">
        <v>676</v>
      </c>
      <c r="G172" s="13"/>
      <c r="H172" s="213">
        <v>28.125</v>
      </c>
      <c r="I172" s="214"/>
      <c r="J172" s="13"/>
      <c r="K172" s="13"/>
      <c r="L172" s="209"/>
      <c r="M172" s="215"/>
      <c r="N172" s="216"/>
      <c r="O172" s="216"/>
      <c r="P172" s="216"/>
      <c r="Q172" s="216"/>
      <c r="R172" s="216"/>
      <c r="S172" s="216"/>
      <c r="T172" s="217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11" t="s">
        <v>159</v>
      </c>
      <c r="AU172" s="211" t="s">
        <v>129</v>
      </c>
      <c r="AV172" s="13" t="s">
        <v>129</v>
      </c>
      <c r="AW172" s="13" t="s">
        <v>30</v>
      </c>
      <c r="AX172" s="13" t="s">
        <v>75</v>
      </c>
      <c r="AY172" s="211" t="s">
        <v>151</v>
      </c>
    </row>
    <row r="173" s="13" customFormat="1">
      <c r="A173" s="13"/>
      <c r="B173" s="209"/>
      <c r="C173" s="13"/>
      <c r="D173" s="210" t="s">
        <v>159</v>
      </c>
      <c r="E173" s="211" t="s">
        <v>1</v>
      </c>
      <c r="F173" s="212" t="s">
        <v>677</v>
      </c>
      <c r="G173" s="13"/>
      <c r="H173" s="213">
        <v>150</v>
      </c>
      <c r="I173" s="214"/>
      <c r="J173" s="13"/>
      <c r="K173" s="13"/>
      <c r="L173" s="209"/>
      <c r="M173" s="215"/>
      <c r="N173" s="216"/>
      <c r="O173" s="216"/>
      <c r="P173" s="216"/>
      <c r="Q173" s="216"/>
      <c r="R173" s="216"/>
      <c r="S173" s="216"/>
      <c r="T173" s="217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11" t="s">
        <v>159</v>
      </c>
      <c r="AU173" s="211" t="s">
        <v>129</v>
      </c>
      <c r="AV173" s="13" t="s">
        <v>129</v>
      </c>
      <c r="AW173" s="13" t="s">
        <v>30</v>
      </c>
      <c r="AX173" s="13" t="s">
        <v>75</v>
      </c>
      <c r="AY173" s="211" t="s">
        <v>151</v>
      </c>
    </row>
    <row r="174" s="14" customFormat="1">
      <c r="A174" s="14"/>
      <c r="B174" s="218"/>
      <c r="C174" s="14"/>
      <c r="D174" s="210" t="s">
        <v>159</v>
      </c>
      <c r="E174" s="219" t="s">
        <v>1</v>
      </c>
      <c r="F174" s="220" t="s">
        <v>161</v>
      </c>
      <c r="G174" s="14"/>
      <c r="H174" s="221">
        <v>365.67500000000001</v>
      </c>
      <c r="I174" s="222"/>
      <c r="J174" s="14"/>
      <c r="K174" s="14"/>
      <c r="L174" s="218"/>
      <c r="M174" s="223"/>
      <c r="N174" s="224"/>
      <c r="O174" s="224"/>
      <c r="P174" s="224"/>
      <c r="Q174" s="224"/>
      <c r="R174" s="224"/>
      <c r="S174" s="224"/>
      <c r="T174" s="225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19" t="s">
        <v>159</v>
      </c>
      <c r="AU174" s="219" t="s">
        <v>129</v>
      </c>
      <c r="AV174" s="14" t="s">
        <v>157</v>
      </c>
      <c r="AW174" s="14" t="s">
        <v>30</v>
      </c>
      <c r="AX174" s="14" t="s">
        <v>83</v>
      </c>
      <c r="AY174" s="219" t="s">
        <v>151</v>
      </c>
    </row>
    <row r="175" s="2" customFormat="1" ht="16.5" customHeight="1">
      <c r="A175" s="37"/>
      <c r="B175" s="159"/>
      <c r="C175" s="226" t="s">
        <v>195</v>
      </c>
      <c r="D175" s="226" t="s">
        <v>207</v>
      </c>
      <c r="E175" s="227" t="s">
        <v>678</v>
      </c>
      <c r="F175" s="228" t="s">
        <v>679</v>
      </c>
      <c r="G175" s="229" t="s">
        <v>169</v>
      </c>
      <c r="H175" s="230">
        <v>16.559999999999999</v>
      </c>
      <c r="I175" s="230"/>
      <c r="J175" s="231">
        <f>ROUND(I175*H175,3)</f>
        <v>0</v>
      </c>
      <c r="K175" s="232"/>
      <c r="L175" s="233"/>
      <c r="M175" s="234" t="s">
        <v>1</v>
      </c>
      <c r="N175" s="235" t="s">
        <v>41</v>
      </c>
      <c r="O175" s="81"/>
      <c r="P175" s="204">
        <f>O175*H175</f>
        <v>0</v>
      </c>
      <c r="Q175" s="204">
        <v>0</v>
      </c>
      <c r="R175" s="204">
        <f>Q175*H175</f>
        <v>0</v>
      </c>
      <c r="S175" s="204">
        <v>0</v>
      </c>
      <c r="T175" s="205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06" t="s">
        <v>190</v>
      </c>
      <c r="AT175" s="206" t="s">
        <v>207</v>
      </c>
      <c r="AU175" s="206" t="s">
        <v>129</v>
      </c>
      <c r="AY175" s="18" t="s">
        <v>151</v>
      </c>
      <c r="BE175" s="207">
        <f>IF(N175="základná",J175,0)</f>
        <v>0</v>
      </c>
      <c r="BF175" s="207">
        <f>IF(N175="znížená",J175,0)</f>
        <v>0</v>
      </c>
      <c r="BG175" s="207">
        <f>IF(N175="zákl. prenesená",J175,0)</f>
        <v>0</v>
      </c>
      <c r="BH175" s="207">
        <f>IF(N175="zníž. prenesená",J175,0)</f>
        <v>0</v>
      </c>
      <c r="BI175" s="207">
        <f>IF(N175="nulová",J175,0)</f>
        <v>0</v>
      </c>
      <c r="BJ175" s="18" t="s">
        <v>129</v>
      </c>
      <c r="BK175" s="208">
        <f>ROUND(I175*H175,3)</f>
        <v>0</v>
      </c>
      <c r="BL175" s="18" t="s">
        <v>157</v>
      </c>
      <c r="BM175" s="206" t="s">
        <v>680</v>
      </c>
    </row>
    <row r="176" s="2" customFormat="1" ht="21.75" customHeight="1">
      <c r="A176" s="37"/>
      <c r="B176" s="159"/>
      <c r="C176" s="195" t="s">
        <v>201</v>
      </c>
      <c r="D176" s="195" t="s">
        <v>153</v>
      </c>
      <c r="E176" s="196" t="s">
        <v>681</v>
      </c>
      <c r="F176" s="197" t="s">
        <v>682</v>
      </c>
      <c r="G176" s="198" t="s">
        <v>156</v>
      </c>
      <c r="H176" s="199">
        <v>33.497999999999998</v>
      </c>
      <c r="I176" s="199"/>
      <c r="J176" s="200">
        <f>ROUND(I176*H176,3)</f>
        <v>0</v>
      </c>
      <c r="K176" s="201"/>
      <c r="L176" s="38"/>
      <c r="M176" s="202" t="s">
        <v>1</v>
      </c>
      <c r="N176" s="203" t="s">
        <v>41</v>
      </c>
      <c r="O176" s="81"/>
      <c r="P176" s="204">
        <f>O176*H176</f>
        <v>0</v>
      </c>
      <c r="Q176" s="204">
        <v>2.29698</v>
      </c>
      <c r="R176" s="204">
        <f>Q176*H176</f>
        <v>76.944236039999993</v>
      </c>
      <c r="S176" s="204">
        <v>0</v>
      </c>
      <c r="T176" s="205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06" t="s">
        <v>157</v>
      </c>
      <c r="AT176" s="206" t="s">
        <v>153</v>
      </c>
      <c r="AU176" s="206" t="s">
        <v>129</v>
      </c>
      <c r="AY176" s="18" t="s">
        <v>151</v>
      </c>
      <c r="BE176" s="207">
        <f>IF(N176="základná",J176,0)</f>
        <v>0</v>
      </c>
      <c r="BF176" s="207">
        <f>IF(N176="znížená",J176,0)</f>
        <v>0</v>
      </c>
      <c r="BG176" s="207">
        <f>IF(N176="zákl. prenesená",J176,0)</f>
        <v>0</v>
      </c>
      <c r="BH176" s="207">
        <f>IF(N176="zníž. prenesená",J176,0)</f>
        <v>0</v>
      </c>
      <c r="BI176" s="207">
        <f>IF(N176="nulová",J176,0)</f>
        <v>0</v>
      </c>
      <c r="BJ176" s="18" t="s">
        <v>129</v>
      </c>
      <c r="BK176" s="208">
        <f>ROUND(I176*H176,3)</f>
        <v>0</v>
      </c>
      <c r="BL176" s="18" t="s">
        <v>157</v>
      </c>
      <c r="BM176" s="206" t="s">
        <v>683</v>
      </c>
    </row>
    <row r="177" s="13" customFormat="1">
      <c r="A177" s="13"/>
      <c r="B177" s="209"/>
      <c r="C177" s="13"/>
      <c r="D177" s="210" t="s">
        <v>159</v>
      </c>
      <c r="E177" s="211" t="s">
        <v>1</v>
      </c>
      <c r="F177" s="212" t="s">
        <v>684</v>
      </c>
      <c r="G177" s="13"/>
      <c r="H177" s="213">
        <v>1.0880000000000001</v>
      </c>
      <c r="I177" s="214"/>
      <c r="J177" s="13"/>
      <c r="K177" s="13"/>
      <c r="L177" s="209"/>
      <c r="M177" s="215"/>
      <c r="N177" s="216"/>
      <c r="O177" s="216"/>
      <c r="P177" s="216"/>
      <c r="Q177" s="216"/>
      <c r="R177" s="216"/>
      <c r="S177" s="216"/>
      <c r="T177" s="217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11" t="s">
        <v>159</v>
      </c>
      <c r="AU177" s="211" t="s">
        <v>129</v>
      </c>
      <c r="AV177" s="13" t="s">
        <v>129</v>
      </c>
      <c r="AW177" s="13" t="s">
        <v>30</v>
      </c>
      <c r="AX177" s="13" t="s">
        <v>75</v>
      </c>
      <c r="AY177" s="211" t="s">
        <v>151</v>
      </c>
    </row>
    <row r="178" s="13" customFormat="1">
      <c r="A178" s="13"/>
      <c r="B178" s="209"/>
      <c r="C178" s="13"/>
      <c r="D178" s="210" t="s">
        <v>159</v>
      </c>
      <c r="E178" s="211" t="s">
        <v>1</v>
      </c>
      <c r="F178" s="212" t="s">
        <v>685</v>
      </c>
      <c r="G178" s="13"/>
      <c r="H178" s="213">
        <v>13.631</v>
      </c>
      <c r="I178" s="214"/>
      <c r="J178" s="13"/>
      <c r="K178" s="13"/>
      <c r="L178" s="209"/>
      <c r="M178" s="215"/>
      <c r="N178" s="216"/>
      <c r="O178" s="216"/>
      <c r="P178" s="216"/>
      <c r="Q178" s="216"/>
      <c r="R178" s="216"/>
      <c r="S178" s="216"/>
      <c r="T178" s="217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11" t="s">
        <v>159</v>
      </c>
      <c r="AU178" s="211" t="s">
        <v>129</v>
      </c>
      <c r="AV178" s="13" t="s">
        <v>129</v>
      </c>
      <c r="AW178" s="13" t="s">
        <v>30</v>
      </c>
      <c r="AX178" s="13" t="s">
        <v>75</v>
      </c>
      <c r="AY178" s="211" t="s">
        <v>151</v>
      </c>
    </row>
    <row r="179" s="13" customFormat="1">
      <c r="A179" s="13"/>
      <c r="B179" s="209"/>
      <c r="C179" s="13"/>
      <c r="D179" s="210" t="s">
        <v>159</v>
      </c>
      <c r="E179" s="211" t="s">
        <v>1</v>
      </c>
      <c r="F179" s="212" t="s">
        <v>686</v>
      </c>
      <c r="G179" s="13"/>
      <c r="H179" s="213">
        <v>1.0880000000000001</v>
      </c>
      <c r="I179" s="214"/>
      <c r="J179" s="13"/>
      <c r="K179" s="13"/>
      <c r="L179" s="209"/>
      <c r="M179" s="215"/>
      <c r="N179" s="216"/>
      <c r="O179" s="216"/>
      <c r="P179" s="216"/>
      <c r="Q179" s="216"/>
      <c r="R179" s="216"/>
      <c r="S179" s="216"/>
      <c r="T179" s="217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11" t="s">
        <v>159</v>
      </c>
      <c r="AU179" s="211" t="s">
        <v>129</v>
      </c>
      <c r="AV179" s="13" t="s">
        <v>129</v>
      </c>
      <c r="AW179" s="13" t="s">
        <v>30</v>
      </c>
      <c r="AX179" s="13" t="s">
        <v>75</v>
      </c>
      <c r="AY179" s="211" t="s">
        <v>151</v>
      </c>
    </row>
    <row r="180" s="13" customFormat="1">
      <c r="A180" s="13"/>
      <c r="B180" s="209"/>
      <c r="C180" s="13"/>
      <c r="D180" s="210" t="s">
        <v>159</v>
      </c>
      <c r="E180" s="211" t="s">
        <v>1</v>
      </c>
      <c r="F180" s="212" t="s">
        <v>687</v>
      </c>
      <c r="G180" s="13"/>
      <c r="H180" s="213">
        <v>1.8260000000000001</v>
      </c>
      <c r="I180" s="214"/>
      <c r="J180" s="13"/>
      <c r="K180" s="13"/>
      <c r="L180" s="209"/>
      <c r="M180" s="215"/>
      <c r="N180" s="216"/>
      <c r="O180" s="216"/>
      <c r="P180" s="216"/>
      <c r="Q180" s="216"/>
      <c r="R180" s="216"/>
      <c r="S180" s="216"/>
      <c r="T180" s="217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11" t="s">
        <v>159</v>
      </c>
      <c r="AU180" s="211" t="s">
        <v>129</v>
      </c>
      <c r="AV180" s="13" t="s">
        <v>129</v>
      </c>
      <c r="AW180" s="13" t="s">
        <v>30</v>
      </c>
      <c r="AX180" s="13" t="s">
        <v>75</v>
      </c>
      <c r="AY180" s="211" t="s">
        <v>151</v>
      </c>
    </row>
    <row r="181" s="13" customFormat="1">
      <c r="A181" s="13"/>
      <c r="B181" s="209"/>
      <c r="C181" s="13"/>
      <c r="D181" s="210" t="s">
        <v>159</v>
      </c>
      <c r="E181" s="211" t="s">
        <v>1</v>
      </c>
      <c r="F181" s="212" t="s">
        <v>688</v>
      </c>
      <c r="G181" s="13"/>
      <c r="H181" s="213">
        <v>0.085999999999999993</v>
      </c>
      <c r="I181" s="214"/>
      <c r="J181" s="13"/>
      <c r="K181" s="13"/>
      <c r="L181" s="209"/>
      <c r="M181" s="215"/>
      <c r="N181" s="216"/>
      <c r="O181" s="216"/>
      <c r="P181" s="216"/>
      <c r="Q181" s="216"/>
      <c r="R181" s="216"/>
      <c r="S181" s="216"/>
      <c r="T181" s="217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11" t="s">
        <v>159</v>
      </c>
      <c r="AU181" s="211" t="s">
        <v>129</v>
      </c>
      <c r="AV181" s="13" t="s">
        <v>129</v>
      </c>
      <c r="AW181" s="13" t="s">
        <v>30</v>
      </c>
      <c r="AX181" s="13" t="s">
        <v>75</v>
      </c>
      <c r="AY181" s="211" t="s">
        <v>151</v>
      </c>
    </row>
    <row r="182" s="13" customFormat="1">
      <c r="A182" s="13"/>
      <c r="B182" s="209"/>
      <c r="C182" s="13"/>
      <c r="D182" s="210" t="s">
        <v>159</v>
      </c>
      <c r="E182" s="211" t="s">
        <v>1</v>
      </c>
      <c r="F182" s="212" t="s">
        <v>689</v>
      </c>
      <c r="G182" s="13"/>
      <c r="H182" s="213">
        <v>0.053999999999999999</v>
      </c>
      <c r="I182" s="214"/>
      <c r="J182" s="13"/>
      <c r="K182" s="13"/>
      <c r="L182" s="209"/>
      <c r="M182" s="215"/>
      <c r="N182" s="216"/>
      <c r="O182" s="216"/>
      <c r="P182" s="216"/>
      <c r="Q182" s="216"/>
      <c r="R182" s="216"/>
      <c r="S182" s="216"/>
      <c r="T182" s="217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11" t="s">
        <v>159</v>
      </c>
      <c r="AU182" s="211" t="s">
        <v>129</v>
      </c>
      <c r="AV182" s="13" t="s">
        <v>129</v>
      </c>
      <c r="AW182" s="13" t="s">
        <v>30</v>
      </c>
      <c r="AX182" s="13" t="s">
        <v>75</v>
      </c>
      <c r="AY182" s="211" t="s">
        <v>151</v>
      </c>
    </row>
    <row r="183" s="13" customFormat="1">
      <c r="A183" s="13"/>
      <c r="B183" s="209"/>
      <c r="C183" s="13"/>
      <c r="D183" s="210" t="s">
        <v>159</v>
      </c>
      <c r="E183" s="211" t="s">
        <v>1</v>
      </c>
      <c r="F183" s="212" t="s">
        <v>690</v>
      </c>
      <c r="G183" s="13"/>
      <c r="H183" s="213">
        <v>6.8369999999999997</v>
      </c>
      <c r="I183" s="214"/>
      <c r="J183" s="13"/>
      <c r="K183" s="13"/>
      <c r="L183" s="209"/>
      <c r="M183" s="215"/>
      <c r="N183" s="216"/>
      <c r="O183" s="216"/>
      <c r="P183" s="216"/>
      <c r="Q183" s="216"/>
      <c r="R183" s="216"/>
      <c r="S183" s="216"/>
      <c r="T183" s="217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11" t="s">
        <v>159</v>
      </c>
      <c r="AU183" s="211" t="s">
        <v>129</v>
      </c>
      <c r="AV183" s="13" t="s">
        <v>129</v>
      </c>
      <c r="AW183" s="13" t="s">
        <v>30</v>
      </c>
      <c r="AX183" s="13" t="s">
        <v>75</v>
      </c>
      <c r="AY183" s="211" t="s">
        <v>151</v>
      </c>
    </row>
    <row r="184" s="13" customFormat="1">
      <c r="A184" s="13"/>
      <c r="B184" s="209"/>
      <c r="C184" s="13"/>
      <c r="D184" s="210" t="s">
        <v>159</v>
      </c>
      <c r="E184" s="211" t="s">
        <v>1</v>
      </c>
      <c r="F184" s="212" t="s">
        <v>691</v>
      </c>
      <c r="G184" s="13"/>
      <c r="H184" s="213">
        <v>2.1859999999999999</v>
      </c>
      <c r="I184" s="214"/>
      <c r="J184" s="13"/>
      <c r="K184" s="13"/>
      <c r="L184" s="209"/>
      <c r="M184" s="215"/>
      <c r="N184" s="216"/>
      <c r="O184" s="216"/>
      <c r="P184" s="216"/>
      <c r="Q184" s="216"/>
      <c r="R184" s="216"/>
      <c r="S184" s="216"/>
      <c r="T184" s="217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11" t="s">
        <v>159</v>
      </c>
      <c r="AU184" s="211" t="s">
        <v>129</v>
      </c>
      <c r="AV184" s="13" t="s">
        <v>129</v>
      </c>
      <c r="AW184" s="13" t="s">
        <v>30</v>
      </c>
      <c r="AX184" s="13" t="s">
        <v>75</v>
      </c>
      <c r="AY184" s="211" t="s">
        <v>151</v>
      </c>
    </row>
    <row r="185" s="13" customFormat="1">
      <c r="A185" s="13"/>
      <c r="B185" s="209"/>
      <c r="C185" s="13"/>
      <c r="D185" s="210" t="s">
        <v>159</v>
      </c>
      <c r="E185" s="211" t="s">
        <v>1</v>
      </c>
      <c r="F185" s="212" t="s">
        <v>692</v>
      </c>
      <c r="G185" s="13"/>
      <c r="H185" s="213">
        <v>2.6429999999999998</v>
      </c>
      <c r="I185" s="214"/>
      <c r="J185" s="13"/>
      <c r="K185" s="13"/>
      <c r="L185" s="209"/>
      <c r="M185" s="215"/>
      <c r="N185" s="216"/>
      <c r="O185" s="216"/>
      <c r="P185" s="216"/>
      <c r="Q185" s="216"/>
      <c r="R185" s="216"/>
      <c r="S185" s="216"/>
      <c r="T185" s="217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11" t="s">
        <v>159</v>
      </c>
      <c r="AU185" s="211" t="s">
        <v>129</v>
      </c>
      <c r="AV185" s="13" t="s">
        <v>129</v>
      </c>
      <c r="AW185" s="13" t="s">
        <v>30</v>
      </c>
      <c r="AX185" s="13" t="s">
        <v>75</v>
      </c>
      <c r="AY185" s="211" t="s">
        <v>151</v>
      </c>
    </row>
    <row r="186" s="13" customFormat="1">
      <c r="A186" s="13"/>
      <c r="B186" s="209"/>
      <c r="C186" s="13"/>
      <c r="D186" s="210" t="s">
        <v>159</v>
      </c>
      <c r="E186" s="211" t="s">
        <v>1</v>
      </c>
      <c r="F186" s="212" t="s">
        <v>693</v>
      </c>
      <c r="G186" s="13"/>
      <c r="H186" s="213">
        <v>2.9809999999999999</v>
      </c>
      <c r="I186" s="214"/>
      <c r="J186" s="13"/>
      <c r="K186" s="13"/>
      <c r="L186" s="209"/>
      <c r="M186" s="215"/>
      <c r="N186" s="216"/>
      <c r="O186" s="216"/>
      <c r="P186" s="216"/>
      <c r="Q186" s="216"/>
      <c r="R186" s="216"/>
      <c r="S186" s="216"/>
      <c r="T186" s="217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11" t="s">
        <v>159</v>
      </c>
      <c r="AU186" s="211" t="s">
        <v>129</v>
      </c>
      <c r="AV186" s="13" t="s">
        <v>129</v>
      </c>
      <c r="AW186" s="13" t="s">
        <v>30</v>
      </c>
      <c r="AX186" s="13" t="s">
        <v>75</v>
      </c>
      <c r="AY186" s="211" t="s">
        <v>151</v>
      </c>
    </row>
    <row r="187" s="13" customFormat="1">
      <c r="A187" s="13"/>
      <c r="B187" s="209"/>
      <c r="C187" s="13"/>
      <c r="D187" s="210" t="s">
        <v>159</v>
      </c>
      <c r="E187" s="211" t="s">
        <v>1</v>
      </c>
      <c r="F187" s="212" t="s">
        <v>694</v>
      </c>
      <c r="G187" s="13"/>
      <c r="H187" s="213">
        <v>0.68000000000000005</v>
      </c>
      <c r="I187" s="214"/>
      <c r="J187" s="13"/>
      <c r="K187" s="13"/>
      <c r="L187" s="209"/>
      <c r="M187" s="215"/>
      <c r="N187" s="216"/>
      <c r="O187" s="216"/>
      <c r="P187" s="216"/>
      <c r="Q187" s="216"/>
      <c r="R187" s="216"/>
      <c r="S187" s="216"/>
      <c r="T187" s="217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11" t="s">
        <v>159</v>
      </c>
      <c r="AU187" s="211" t="s">
        <v>129</v>
      </c>
      <c r="AV187" s="13" t="s">
        <v>129</v>
      </c>
      <c r="AW187" s="13" t="s">
        <v>30</v>
      </c>
      <c r="AX187" s="13" t="s">
        <v>75</v>
      </c>
      <c r="AY187" s="211" t="s">
        <v>151</v>
      </c>
    </row>
    <row r="188" s="13" customFormat="1">
      <c r="A188" s="13"/>
      <c r="B188" s="209"/>
      <c r="C188" s="13"/>
      <c r="D188" s="210" t="s">
        <v>159</v>
      </c>
      <c r="E188" s="211" t="s">
        <v>1</v>
      </c>
      <c r="F188" s="212" t="s">
        <v>695</v>
      </c>
      <c r="G188" s="13"/>
      <c r="H188" s="213">
        <v>0.39800000000000002</v>
      </c>
      <c r="I188" s="214"/>
      <c r="J188" s="13"/>
      <c r="K188" s="13"/>
      <c r="L188" s="209"/>
      <c r="M188" s="215"/>
      <c r="N188" s="216"/>
      <c r="O188" s="216"/>
      <c r="P188" s="216"/>
      <c r="Q188" s="216"/>
      <c r="R188" s="216"/>
      <c r="S188" s="216"/>
      <c r="T188" s="217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11" t="s">
        <v>159</v>
      </c>
      <c r="AU188" s="211" t="s">
        <v>129</v>
      </c>
      <c r="AV188" s="13" t="s">
        <v>129</v>
      </c>
      <c r="AW188" s="13" t="s">
        <v>30</v>
      </c>
      <c r="AX188" s="13" t="s">
        <v>75</v>
      </c>
      <c r="AY188" s="211" t="s">
        <v>151</v>
      </c>
    </row>
    <row r="189" s="14" customFormat="1">
      <c r="A189" s="14"/>
      <c r="B189" s="218"/>
      <c r="C189" s="14"/>
      <c r="D189" s="210" t="s">
        <v>159</v>
      </c>
      <c r="E189" s="219" t="s">
        <v>1</v>
      </c>
      <c r="F189" s="220" t="s">
        <v>161</v>
      </c>
      <c r="G189" s="14"/>
      <c r="H189" s="221">
        <v>33.498000000000005</v>
      </c>
      <c r="I189" s="222"/>
      <c r="J189" s="14"/>
      <c r="K189" s="14"/>
      <c r="L189" s="218"/>
      <c r="M189" s="223"/>
      <c r="N189" s="224"/>
      <c r="O189" s="224"/>
      <c r="P189" s="224"/>
      <c r="Q189" s="224"/>
      <c r="R189" s="224"/>
      <c r="S189" s="224"/>
      <c r="T189" s="225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19" t="s">
        <v>159</v>
      </c>
      <c r="AU189" s="219" t="s">
        <v>129</v>
      </c>
      <c r="AV189" s="14" t="s">
        <v>157</v>
      </c>
      <c r="AW189" s="14" t="s">
        <v>30</v>
      </c>
      <c r="AX189" s="14" t="s">
        <v>83</v>
      </c>
      <c r="AY189" s="219" t="s">
        <v>151</v>
      </c>
    </row>
    <row r="190" s="2" customFormat="1" ht="24.15" customHeight="1">
      <c r="A190" s="37"/>
      <c r="B190" s="159"/>
      <c r="C190" s="195" t="s">
        <v>206</v>
      </c>
      <c r="D190" s="195" t="s">
        <v>153</v>
      </c>
      <c r="E190" s="196" t="s">
        <v>696</v>
      </c>
      <c r="F190" s="197" t="s">
        <v>697</v>
      </c>
      <c r="G190" s="198" t="s">
        <v>169</v>
      </c>
      <c r="H190" s="199">
        <v>311.755</v>
      </c>
      <c r="I190" s="199"/>
      <c r="J190" s="200">
        <f>ROUND(I190*H190,3)</f>
        <v>0</v>
      </c>
      <c r="K190" s="201"/>
      <c r="L190" s="38"/>
      <c r="M190" s="202" t="s">
        <v>1</v>
      </c>
      <c r="N190" s="203" t="s">
        <v>41</v>
      </c>
      <c r="O190" s="81"/>
      <c r="P190" s="204">
        <f>O190*H190</f>
        <v>0</v>
      </c>
      <c r="Q190" s="204">
        <v>0.0034099999999999998</v>
      </c>
      <c r="R190" s="204">
        <f>Q190*H190</f>
        <v>1.0630845499999999</v>
      </c>
      <c r="S190" s="204">
        <v>0</v>
      </c>
      <c r="T190" s="205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06" t="s">
        <v>157</v>
      </c>
      <c r="AT190" s="206" t="s">
        <v>153</v>
      </c>
      <c r="AU190" s="206" t="s">
        <v>129</v>
      </c>
      <c r="AY190" s="18" t="s">
        <v>151</v>
      </c>
      <c r="BE190" s="207">
        <f>IF(N190="základná",J190,0)</f>
        <v>0</v>
      </c>
      <c r="BF190" s="207">
        <f>IF(N190="znížená",J190,0)</f>
        <v>0</v>
      </c>
      <c r="BG190" s="207">
        <f>IF(N190="zákl. prenesená",J190,0)</f>
        <v>0</v>
      </c>
      <c r="BH190" s="207">
        <f>IF(N190="zníž. prenesená",J190,0)</f>
        <v>0</v>
      </c>
      <c r="BI190" s="207">
        <f>IF(N190="nulová",J190,0)</f>
        <v>0</v>
      </c>
      <c r="BJ190" s="18" t="s">
        <v>129</v>
      </c>
      <c r="BK190" s="208">
        <f>ROUND(I190*H190,3)</f>
        <v>0</v>
      </c>
      <c r="BL190" s="18" t="s">
        <v>157</v>
      </c>
      <c r="BM190" s="206" t="s">
        <v>698</v>
      </c>
    </row>
    <row r="191" s="13" customFormat="1">
      <c r="A191" s="13"/>
      <c r="B191" s="209"/>
      <c r="C191" s="13"/>
      <c r="D191" s="210" t="s">
        <v>159</v>
      </c>
      <c r="E191" s="211" t="s">
        <v>1</v>
      </c>
      <c r="F191" s="212" t="s">
        <v>699</v>
      </c>
      <c r="G191" s="13"/>
      <c r="H191" s="213">
        <v>134.55199999999999</v>
      </c>
      <c r="I191" s="214"/>
      <c r="J191" s="13"/>
      <c r="K191" s="13"/>
      <c r="L191" s="209"/>
      <c r="M191" s="215"/>
      <c r="N191" s="216"/>
      <c r="O191" s="216"/>
      <c r="P191" s="216"/>
      <c r="Q191" s="216"/>
      <c r="R191" s="216"/>
      <c r="S191" s="216"/>
      <c r="T191" s="217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11" t="s">
        <v>159</v>
      </c>
      <c r="AU191" s="211" t="s">
        <v>129</v>
      </c>
      <c r="AV191" s="13" t="s">
        <v>129</v>
      </c>
      <c r="AW191" s="13" t="s">
        <v>30</v>
      </c>
      <c r="AX191" s="13" t="s">
        <v>75</v>
      </c>
      <c r="AY191" s="211" t="s">
        <v>151</v>
      </c>
    </row>
    <row r="192" s="13" customFormat="1">
      <c r="A192" s="13"/>
      <c r="B192" s="209"/>
      <c r="C192" s="13"/>
      <c r="D192" s="210" t="s">
        <v>159</v>
      </c>
      <c r="E192" s="211" t="s">
        <v>1</v>
      </c>
      <c r="F192" s="212" t="s">
        <v>700</v>
      </c>
      <c r="G192" s="13"/>
      <c r="H192" s="213">
        <v>0.85999999999999999</v>
      </c>
      <c r="I192" s="214"/>
      <c r="J192" s="13"/>
      <c r="K192" s="13"/>
      <c r="L192" s="209"/>
      <c r="M192" s="215"/>
      <c r="N192" s="216"/>
      <c r="O192" s="216"/>
      <c r="P192" s="216"/>
      <c r="Q192" s="216"/>
      <c r="R192" s="216"/>
      <c r="S192" s="216"/>
      <c r="T192" s="217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11" t="s">
        <v>159</v>
      </c>
      <c r="AU192" s="211" t="s">
        <v>129</v>
      </c>
      <c r="AV192" s="13" t="s">
        <v>129</v>
      </c>
      <c r="AW192" s="13" t="s">
        <v>30</v>
      </c>
      <c r="AX192" s="13" t="s">
        <v>75</v>
      </c>
      <c r="AY192" s="211" t="s">
        <v>151</v>
      </c>
    </row>
    <row r="193" s="13" customFormat="1">
      <c r="A193" s="13"/>
      <c r="B193" s="209"/>
      <c r="C193" s="13"/>
      <c r="D193" s="210" t="s">
        <v>159</v>
      </c>
      <c r="E193" s="211" t="s">
        <v>1</v>
      </c>
      <c r="F193" s="212" t="s">
        <v>701</v>
      </c>
      <c r="G193" s="13"/>
      <c r="H193" s="213">
        <v>0.54000000000000004</v>
      </c>
      <c r="I193" s="214"/>
      <c r="J193" s="13"/>
      <c r="K193" s="13"/>
      <c r="L193" s="209"/>
      <c r="M193" s="215"/>
      <c r="N193" s="216"/>
      <c r="O193" s="216"/>
      <c r="P193" s="216"/>
      <c r="Q193" s="216"/>
      <c r="R193" s="216"/>
      <c r="S193" s="216"/>
      <c r="T193" s="217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11" t="s">
        <v>159</v>
      </c>
      <c r="AU193" s="211" t="s">
        <v>129</v>
      </c>
      <c r="AV193" s="13" t="s">
        <v>129</v>
      </c>
      <c r="AW193" s="13" t="s">
        <v>30</v>
      </c>
      <c r="AX193" s="13" t="s">
        <v>75</v>
      </c>
      <c r="AY193" s="211" t="s">
        <v>151</v>
      </c>
    </row>
    <row r="194" s="13" customFormat="1">
      <c r="A194" s="13"/>
      <c r="B194" s="209"/>
      <c r="C194" s="13"/>
      <c r="D194" s="210" t="s">
        <v>159</v>
      </c>
      <c r="E194" s="211" t="s">
        <v>1</v>
      </c>
      <c r="F194" s="212" t="s">
        <v>702</v>
      </c>
      <c r="G194" s="13"/>
      <c r="H194" s="213">
        <v>167.47999999999999</v>
      </c>
      <c r="I194" s="214"/>
      <c r="J194" s="13"/>
      <c r="K194" s="13"/>
      <c r="L194" s="209"/>
      <c r="M194" s="215"/>
      <c r="N194" s="216"/>
      <c r="O194" s="216"/>
      <c r="P194" s="216"/>
      <c r="Q194" s="216"/>
      <c r="R194" s="216"/>
      <c r="S194" s="216"/>
      <c r="T194" s="217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11" t="s">
        <v>159</v>
      </c>
      <c r="AU194" s="211" t="s">
        <v>129</v>
      </c>
      <c r="AV194" s="13" t="s">
        <v>129</v>
      </c>
      <c r="AW194" s="13" t="s">
        <v>30</v>
      </c>
      <c r="AX194" s="13" t="s">
        <v>75</v>
      </c>
      <c r="AY194" s="211" t="s">
        <v>151</v>
      </c>
    </row>
    <row r="195" s="13" customFormat="1">
      <c r="A195" s="13"/>
      <c r="B195" s="209"/>
      <c r="C195" s="13"/>
      <c r="D195" s="210" t="s">
        <v>159</v>
      </c>
      <c r="E195" s="211" t="s">
        <v>1</v>
      </c>
      <c r="F195" s="212" t="s">
        <v>703</v>
      </c>
      <c r="G195" s="13"/>
      <c r="H195" s="213">
        <v>8.3230000000000004</v>
      </c>
      <c r="I195" s="214"/>
      <c r="J195" s="13"/>
      <c r="K195" s="13"/>
      <c r="L195" s="209"/>
      <c r="M195" s="215"/>
      <c r="N195" s="216"/>
      <c r="O195" s="216"/>
      <c r="P195" s="216"/>
      <c r="Q195" s="216"/>
      <c r="R195" s="216"/>
      <c r="S195" s="216"/>
      <c r="T195" s="217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11" t="s">
        <v>159</v>
      </c>
      <c r="AU195" s="211" t="s">
        <v>129</v>
      </c>
      <c r="AV195" s="13" t="s">
        <v>129</v>
      </c>
      <c r="AW195" s="13" t="s">
        <v>30</v>
      </c>
      <c r="AX195" s="13" t="s">
        <v>75</v>
      </c>
      <c r="AY195" s="211" t="s">
        <v>151</v>
      </c>
    </row>
    <row r="196" s="14" customFormat="1">
      <c r="A196" s="14"/>
      <c r="B196" s="218"/>
      <c r="C196" s="14"/>
      <c r="D196" s="210" t="s">
        <v>159</v>
      </c>
      <c r="E196" s="219" t="s">
        <v>1</v>
      </c>
      <c r="F196" s="220" t="s">
        <v>161</v>
      </c>
      <c r="G196" s="14"/>
      <c r="H196" s="221">
        <v>311.755</v>
      </c>
      <c r="I196" s="222"/>
      <c r="J196" s="14"/>
      <c r="K196" s="14"/>
      <c r="L196" s="218"/>
      <c r="M196" s="223"/>
      <c r="N196" s="224"/>
      <c r="O196" s="224"/>
      <c r="P196" s="224"/>
      <c r="Q196" s="224"/>
      <c r="R196" s="224"/>
      <c r="S196" s="224"/>
      <c r="T196" s="225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19" t="s">
        <v>159</v>
      </c>
      <c r="AU196" s="219" t="s">
        <v>129</v>
      </c>
      <c r="AV196" s="14" t="s">
        <v>157</v>
      </c>
      <c r="AW196" s="14" t="s">
        <v>30</v>
      </c>
      <c r="AX196" s="14" t="s">
        <v>83</v>
      </c>
      <c r="AY196" s="219" t="s">
        <v>151</v>
      </c>
    </row>
    <row r="197" s="2" customFormat="1" ht="24.15" customHeight="1">
      <c r="A197" s="37"/>
      <c r="B197" s="159"/>
      <c r="C197" s="195" t="s">
        <v>214</v>
      </c>
      <c r="D197" s="195" t="s">
        <v>153</v>
      </c>
      <c r="E197" s="196" t="s">
        <v>704</v>
      </c>
      <c r="F197" s="197" t="s">
        <v>705</v>
      </c>
      <c r="G197" s="198" t="s">
        <v>169</v>
      </c>
      <c r="H197" s="199">
        <v>311.755</v>
      </c>
      <c r="I197" s="199"/>
      <c r="J197" s="200">
        <f>ROUND(I197*H197,3)</f>
        <v>0</v>
      </c>
      <c r="K197" s="201"/>
      <c r="L197" s="38"/>
      <c r="M197" s="202" t="s">
        <v>1</v>
      </c>
      <c r="N197" s="203" t="s">
        <v>41</v>
      </c>
      <c r="O197" s="81"/>
      <c r="P197" s="204">
        <f>O197*H197</f>
        <v>0</v>
      </c>
      <c r="Q197" s="204">
        <v>0</v>
      </c>
      <c r="R197" s="204">
        <f>Q197*H197</f>
        <v>0</v>
      </c>
      <c r="S197" s="204">
        <v>0</v>
      </c>
      <c r="T197" s="205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06" t="s">
        <v>157</v>
      </c>
      <c r="AT197" s="206" t="s">
        <v>153</v>
      </c>
      <c r="AU197" s="206" t="s">
        <v>129</v>
      </c>
      <c r="AY197" s="18" t="s">
        <v>151</v>
      </c>
      <c r="BE197" s="207">
        <f>IF(N197="základná",J197,0)</f>
        <v>0</v>
      </c>
      <c r="BF197" s="207">
        <f>IF(N197="znížená",J197,0)</f>
        <v>0</v>
      </c>
      <c r="BG197" s="207">
        <f>IF(N197="zákl. prenesená",J197,0)</f>
        <v>0</v>
      </c>
      <c r="BH197" s="207">
        <f>IF(N197="zníž. prenesená",J197,0)</f>
        <v>0</v>
      </c>
      <c r="BI197" s="207">
        <f>IF(N197="nulová",J197,0)</f>
        <v>0</v>
      </c>
      <c r="BJ197" s="18" t="s">
        <v>129</v>
      </c>
      <c r="BK197" s="208">
        <f>ROUND(I197*H197,3)</f>
        <v>0</v>
      </c>
      <c r="BL197" s="18" t="s">
        <v>157</v>
      </c>
      <c r="BM197" s="206" t="s">
        <v>706</v>
      </c>
    </row>
    <row r="198" s="2" customFormat="1" ht="24.15" customHeight="1">
      <c r="A198" s="37"/>
      <c r="B198" s="159"/>
      <c r="C198" s="195" t="s">
        <v>219</v>
      </c>
      <c r="D198" s="195" t="s">
        <v>153</v>
      </c>
      <c r="E198" s="196" t="s">
        <v>707</v>
      </c>
      <c r="F198" s="197" t="s">
        <v>708</v>
      </c>
      <c r="G198" s="198" t="s">
        <v>193</v>
      </c>
      <c r="H198" s="199">
        <v>2.847</v>
      </c>
      <c r="I198" s="199"/>
      <c r="J198" s="200">
        <f>ROUND(I198*H198,3)</f>
        <v>0</v>
      </c>
      <c r="K198" s="201"/>
      <c r="L198" s="38"/>
      <c r="M198" s="202" t="s">
        <v>1</v>
      </c>
      <c r="N198" s="203" t="s">
        <v>41</v>
      </c>
      <c r="O198" s="81"/>
      <c r="P198" s="204">
        <f>O198*H198</f>
        <v>0</v>
      </c>
      <c r="Q198" s="204">
        <v>1.0166</v>
      </c>
      <c r="R198" s="204">
        <f>Q198*H198</f>
        <v>2.8942601999999997</v>
      </c>
      <c r="S198" s="204">
        <v>0</v>
      </c>
      <c r="T198" s="205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06" t="s">
        <v>157</v>
      </c>
      <c r="AT198" s="206" t="s">
        <v>153</v>
      </c>
      <c r="AU198" s="206" t="s">
        <v>129</v>
      </c>
      <c r="AY198" s="18" t="s">
        <v>151</v>
      </c>
      <c r="BE198" s="207">
        <f>IF(N198="základná",J198,0)</f>
        <v>0</v>
      </c>
      <c r="BF198" s="207">
        <f>IF(N198="znížená",J198,0)</f>
        <v>0</v>
      </c>
      <c r="BG198" s="207">
        <f>IF(N198="zákl. prenesená",J198,0)</f>
        <v>0</v>
      </c>
      <c r="BH198" s="207">
        <f>IF(N198="zníž. prenesená",J198,0)</f>
        <v>0</v>
      </c>
      <c r="BI198" s="207">
        <f>IF(N198="nulová",J198,0)</f>
        <v>0</v>
      </c>
      <c r="BJ198" s="18" t="s">
        <v>129</v>
      </c>
      <c r="BK198" s="208">
        <f>ROUND(I198*H198,3)</f>
        <v>0</v>
      </c>
      <c r="BL198" s="18" t="s">
        <v>157</v>
      </c>
      <c r="BM198" s="206" t="s">
        <v>709</v>
      </c>
    </row>
    <row r="199" s="13" customFormat="1">
      <c r="A199" s="13"/>
      <c r="B199" s="209"/>
      <c r="C199" s="13"/>
      <c r="D199" s="210" t="s">
        <v>159</v>
      </c>
      <c r="E199" s="211" t="s">
        <v>1</v>
      </c>
      <c r="F199" s="212" t="s">
        <v>710</v>
      </c>
      <c r="G199" s="13"/>
      <c r="H199" s="213">
        <v>1.6100000000000001</v>
      </c>
      <c r="I199" s="214"/>
      <c r="J199" s="13"/>
      <c r="K199" s="13"/>
      <c r="L199" s="209"/>
      <c r="M199" s="215"/>
      <c r="N199" s="216"/>
      <c r="O199" s="216"/>
      <c r="P199" s="216"/>
      <c r="Q199" s="216"/>
      <c r="R199" s="216"/>
      <c r="S199" s="216"/>
      <c r="T199" s="217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11" t="s">
        <v>159</v>
      </c>
      <c r="AU199" s="211" t="s">
        <v>129</v>
      </c>
      <c r="AV199" s="13" t="s">
        <v>129</v>
      </c>
      <c r="AW199" s="13" t="s">
        <v>30</v>
      </c>
      <c r="AX199" s="13" t="s">
        <v>75</v>
      </c>
      <c r="AY199" s="211" t="s">
        <v>151</v>
      </c>
    </row>
    <row r="200" s="13" customFormat="1">
      <c r="A200" s="13"/>
      <c r="B200" s="209"/>
      <c r="C200" s="13"/>
      <c r="D200" s="210" t="s">
        <v>159</v>
      </c>
      <c r="E200" s="211" t="s">
        <v>1</v>
      </c>
      <c r="F200" s="212" t="s">
        <v>711</v>
      </c>
      <c r="G200" s="13"/>
      <c r="H200" s="213">
        <v>1.2370000000000001</v>
      </c>
      <c r="I200" s="214"/>
      <c r="J200" s="13"/>
      <c r="K200" s="13"/>
      <c r="L200" s="209"/>
      <c r="M200" s="215"/>
      <c r="N200" s="216"/>
      <c r="O200" s="216"/>
      <c r="P200" s="216"/>
      <c r="Q200" s="216"/>
      <c r="R200" s="216"/>
      <c r="S200" s="216"/>
      <c r="T200" s="217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11" t="s">
        <v>159</v>
      </c>
      <c r="AU200" s="211" t="s">
        <v>129</v>
      </c>
      <c r="AV200" s="13" t="s">
        <v>129</v>
      </c>
      <c r="AW200" s="13" t="s">
        <v>30</v>
      </c>
      <c r="AX200" s="13" t="s">
        <v>75</v>
      </c>
      <c r="AY200" s="211" t="s">
        <v>151</v>
      </c>
    </row>
    <row r="201" s="14" customFormat="1">
      <c r="A201" s="14"/>
      <c r="B201" s="218"/>
      <c r="C201" s="14"/>
      <c r="D201" s="210" t="s">
        <v>159</v>
      </c>
      <c r="E201" s="219" t="s">
        <v>1</v>
      </c>
      <c r="F201" s="220" t="s">
        <v>161</v>
      </c>
      <c r="G201" s="14"/>
      <c r="H201" s="221">
        <v>2.8470000000000004</v>
      </c>
      <c r="I201" s="222"/>
      <c r="J201" s="14"/>
      <c r="K201" s="14"/>
      <c r="L201" s="218"/>
      <c r="M201" s="223"/>
      <c r="N201" s="224"/>
      <c r="O201" s="224"/>
      <c r="P201" s="224"/>
      <c r="Q201" s="224"/>
      <c r="R201" s="224"/>
      <c r="S201" s="224"/>
      <c r="T201" s="225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19" t="s">
        <v>159</v>
      </c>
      <c r="AU201" s="219" t="s">
        <v>129</v>
      </c>
      <c r="AV201" s="14" t="s">
        <v>157</v>
      </c>
      <c r="AW201" s="14" t="s">
        <v>30</v>
      </c>
      <c r="AX201" s="14" t="s">
        <v>83</v>
      </c>
      <c r="AY201" s="219" t="s">
        <v>151</v>
      </c>
    </row>
    <row r="202" s="2" customFormat="1" ht="24.15" customHeight="1">
      <c r="A202" s="37"/>
      <c r="B202" s="159"/>
      <c r="C202" s="195" t="s">
        <v>224</v>
      </c>
      <c r="D202" s="195" t="s">
        <v>153</v>
      </c>
      <c r="E202" s="196" t="s">
        <v>712</v>
      </c>
      <c r="F202" s="197" t="s">
        <v>713</v>
      </c>
      <c r="G202" s="198" t="s">
        <v>193</v>
      </c>
      <c r="H202" s="199">
        <v>0.051999999999999998</v>
      </c>
      <c r="I202" s="199"/>
      <c r="J202" s="200">
        <f>ROUND(I202*H202,3)</f>
        <v>0</v>
      </c>
      <c r="K202" s="201"/>
      <c r="L202" s="38"/>
      <c r="M202" s="202" t="s">
        <v>1</v>
      </c>
      <c r="N202" s="203" t="s">
        <v>41</v>
      </c>
      <c r="O202" s="81"/>
      <c r="P202" s="204">
        <f>O202*H202</f>
        <v>0</v>
      </c>
      <c r="Q202" s="204">
        <v>1.05305</v>
      </c>
      <c r="R202" s="204">
        <f>Q202*H202</f>
        <v>0.054758599999999998</v>
      </c>
      <c r="S202" s="204">
        <v>0</v>
      </c>
      <c r="T202" s="205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06" t="s">
        <v>157</v>
      </c>
      <c r="AT202" s="206" t="s">
        <v>153</v>
      </c>
      <c r="AU202" s="206" t="s">
        <v>129</v>
      </c>
      <c r="AY202" s="18" t="s">
        <v>151</v>
      </c>
      <c r="BE202" s="207">
        <f>IF(N202="základná",J202,0)</f>
        <v>0</v>
      </c>
      <c r="BF202" s="207">
        <f>IF(N202="znížená",J202,0)</f>
        <v>0</v>
      </c>
      <c r="BG202" s="207">
        <f>IF(N202="zákl. prenesená",J202,0)</f>
        <v>0</v>
      </c>
      <c r="BH202" s="207">
        <f>IF(N202="zníž. prenesená",J202,0)</f>
        <v>0</v>
      </c>
      <c r="BI202" s="207">
        <f>IF(N202="nulová",J202,0)</f>
        <v>0</v>
      </c>
      <c r="BJ202" s="18" t="s">
        <v>129</v>
      </c>
      <c r="BK202" s="208">
        <f>ROUND(I202*H202,3)</f>
        <v>0</v>
      </c>
      <c r="BL202" s="18" t="s">
        <v>157</v>
      </c>
      <c r="BM202" s="206" t="s">
        <v>714</v>
      </c>
    </row>
    <row r="203" s="13" customFormat="1">
      <c r="A203" s="13"/>
      <c r="B203" s="209"/>
      <c r="C203" s="13"/>
      <c r="D203" s="210" t="s">
        <v>159</v>
      </c>
      <c r="E203" s="211" t="s">
        <v>1</v>
      </c>
      <c r="F203" s="212" t="s">
        <v>715</v>
      </c>
      <c r="G203" s="13"/>
      <c r="H203" s="213">
        <v>0.051999999999999998</v>
      </c>
      <c r="I203" s="214"/>
      <c r="J203" s="13"/>
      <c r="K203" s="13"/>
      <c r="L203" s="209"/>
      <c r="M203" s="215"/>
      <c r="N203" s="216"/>
      <c r="O203" s="216"/>
      <c r="P203" s="216"/>
      <c r="Q203" s="216"/>
      <c r="R203" s="216"/>
      <c r="S203" s="216"/>
      <c r="T203" s="217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11" t="s">
        <v>159</v>
      </c>
      <c r="AU203" s="211" t="s">
        <v>129</v>
      </c>
      <c r="AV203" s="13" t="s">
        <v>129</v>
      </c>
      <c r="AW203" s="13" t="s">
        <v>30</v>
      </c>
      <c r="AX203" s="13" t="s">
        <v>75</v>
      </c>
      <c r="AY203" s="211" t="s">
        <v>151</v>
      </c>
    </row>
    <row r="204" s="14" customFormat="1">
      <c r="A204" s="14"/>
      <c r="B204" s="218"/>
      <c r="C204" s="14"/>
      <c r="D204" s="210" t="s">
        <v>159</v>
      </c>
      <c r="E204" s="219" t="s">
        <v>1</v>
      </c>
      <c r="F204" s="220" t="s">
        <v>161</v>
      </c>
      <c r="G204" s="14"/>
      <c r="H204" s="221">
        <v>0.051999999999999998</v>
      </c>
      <c r="I204" s="222"/>
      <c r="J204" s="14"/>
      <c r="K204" s="14"/>
      <c r="L204" s="218"/>
      <c r="M204" s="223"/>
      <c r="N204" s="224"/>
      <c r="O204" s="224"/>
      <c r="P204" s="224"/>
      <c r="Q204" s="224"/>
      <c r="R204" s="224"/>
      <c r="S204" s="224"/>
      <c r="T204" s="225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19" t="s">
        <v>159</v>
      </c>
      <c r="AU204" s="219" t="s">
        <v>129</v>
      </c>
      <c r="AV204" s="14" t="s">
        <v>157</v>
      </c>
      <c r="AW204" s="14" t="s">
        <v>30</v>
      </c>
      <c r="AX204" s="14" t="s">
        <v>83</v>
      </c>
      <c r="AY204" s="219" t="s">
        <v>151</v>
      </c>
    </row>
    <row r="205" s="2" customFormat="1" ht="33" customHeight="1">
      <c r="A205" s="37"/>
      <c r="B205" s="159"/>
      <c r="C205" s="195" t="s">
        <v>229</v>
      </c>
      <c r="D205" s="195" t="s">
        <v>153</v>
      </c>
      <c r="E205" s="196" t="s">
        <v>716</v>
      </c>
      <c r="F205" s="197" t="s">
        <v>717</v>
      </c>
      <c r="G205" s="198" t="s">
        <v>169</v>
      </c>
      <c r="H205" s="199">
        <v>132.137</v>
      </c>
      <c r="I205" s="199"/>
      <c r="J205" s="200">
        <f>ROUND(I205*H205,3)</f>
        <v>0</v>
      </c>
      <c r="K205" s="201"/>
      <c r="L205" s="38"/>
      <c r="M205" s="202" t="s">
        <v>1</v>
      </c>
      <c r="N205" s="203" t="s">
        <v>41</v>
      </c>
      <c r="O205" s="81"/>
      <c r="P205" s="204">
        <f>O205*H205</f>
        <v>0</v>
      </c>
      <c r="Q205" s="204">
        <v>0.00014999999999999999</v>
      </c>
      <c r="R205" s="204">
        <f>Q205*H205</f>
        <v>0.019820549999999999</v>
      </c>
      <c r="S205" s="204">
        <v>0</v>
      </c>
      <c r="T205" s="205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06" t="s">
        <v>157</v>
      </c>
      <c r="AT205" s="206" t="s">
        <v>153</v>
      </c>
      <c r="AU205" s="206" t="s">
        <v>129</v>
      </c>
      <c r="AY205" s="18" t="s">
        <v>151</v>
      </c>
      <c r="BE205" s="207">
        <f>IF(N205="základná",J205,0)</f>
        <v>0</v>
      </c>
      <c r="BF205" s="207">
        <f>IF(N205="znížená",J205,0)</f>
        <v>0</v>
      </c>
      <c r="BG205" s="207">
        <f>IF(N205="zákl. prenesená",J205,0)</f>
        <v>0</v>
      </c>
      <c r="BH205" s="207">
        <f>IF(N205="zníž. prenesená",J205,0)</f>
        <v>0</v>
      </c>
      <c r="BI205" s="207">
        <f>IF(N205="nulová",J205,0)</f>
        <v>0</v>
      </c>
      <c r="BJ205" s="18" t="s">
        <v>129</v>
      </c>
      <c r="BK205" s="208">
        <f>ROUND(I205*H205,3)</f>
        <v>0</v>
      </c>
      <c r="BL205" s="18" t="s">
        <v>157</v>
      </c>
      <c r="BM205" s="206" t="s">
        <v>718</v>
      </c>
    </row>
    <row r="206" s="13" customFormat="1">
      <c r="A206" s="13"/>
      <c r="B206" s="209"/>
      <c r="C206" s="13"/>
      <c r="D206" s="210" t="s">
        <v>159</v>
      </c>
      <c r="E206" s="211" t="s">
        <v>1</v>
      </c>
      <c r="F206" s="212" t="s">
        <v>719</v>
      </c>
      <c r="G206" s="13"/>
      <c r="H206" s="213">
        <v>79.480000000000004</v>
      </c>
      <c r="I206" s="214"/>
      <c r="J206" s="13"/>
      <c r="K206" s="13"/>
      <c r="L206" s="209"/>
      <c r="M206" s="215"/>
      <c r="N206" s="216"/>
      <c r="O206" s="216"/>
      <c r="P206" s="216"/>
      <c r="Q206" s="216"/>
      <c r="R206" s="216"/>
      <c r="S206" s="216"/>
      <c r="T206" s="217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11" t="s">
        <v>159</v>
      </c>
      <c r="AU206" s="211" t="s">
        <v>129</v>
      </c>
      <c r="AV206" s="13" t="s">
        <v>129</v>
      </c>
      <c r="AW206" s="13" t="s">
        <v>30</v>
      </c>
      <c r="AX206" s="13" t="s">
        <v>75</v>
      </c>
      <c r="AY206" s="211" t="s">
        <v>151</v>
      </c>
    </row>
    <row r="207" s="13" customFormat="1">
      <c r="A207" s="13"/>
      <c r="B207" s="209"/>
      <c r="C207" s="13"/>
      <c r="D207" s="210" t="s">
        <v>159</v>
      </c>
      <c r="E207" s="211" t="s">
        <v>1</v>
      </c>
      <c r="F207" s="212" t="s">
        <v>720</v>
      </c>
      <c r="G207" s="13"/>
      <c r="H207" s="213">
        <v>52.656999999999996</v>
      </c>
      <c r="I207" s="214"/>
      <c r="J207" s="13"/>
      <c r="K207" s="13"/>
      <c r="L207" s="209"/>
      <c r="M207" s="215"/>
      <c r="N207" s="216"/>
      <c r="O207" s="216"/>
      <c r="P207" s="216"/>
      <c r="Q207" s="216"/>
      <c r="R207" s="216"/>
      <c r="S207" s="216"/>
      <c r="T207" s="217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11" t="s">
        <v>159</v>
      </c>
      <c r="AU207" s="211" t="s">
        <v>129</v>
      </c>
      <c r="AV207" s="13" t="s">
        <v>129</v>
      </c>
      <c r="AW207" s="13" t="s">
        <v>30</v>
      </c>
      <c r="AX207" s="13" t="s">
        <v>75</v>
      </c>
      <c r="AY207" s="211" t="s">
        <v>151</v>
      </c>
    </row>
    <row r="208" s="14" customFormat="1">
      <c r="A208" s="14"/>
      <c r="B208" s="218"/>
      <c r="C208" s="14"/>
      <c r="D208" s="210" t="s">
        <v>159</v>
      </c>
      <c r="E208" s="219" t="s">
        <v>1</v>
      </c>
      <c r="F208" s="220" t="s">
        <v>161</v>
      </c>
      <c r="G208" s="14"/>
      <c r="H208" s="221">
        <v>132.137</v>
      </c>
      <c r="I208" s="222"/>
      <c r="J208" s="14"/>
      <c r="K208" s="14"/>
      <c r="L208" s="218"/>
      <c r="M208" s="223"/>
      <c r="N208" s="224"/>
      <c r="O208" s="224"/>
      <c r="P208" s="224"/>
      <c r="Q208" s="224"/>
      <c r="R208" s="224"/>
      <c r="S208" s="224"/>
      <c r="T208" s="225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19" t="s">
        <v>159</v>
      </c>
      <c r="AU208" s="219" t="s">
        <v>129</v>
      </c>
      <c r="AV208" s="14" t="s">
        <v>157</v>
      </c>
      <c r="AW208" s="14" t="s">
        <v>30</v>
      </c>
      <c r="AX208" s="14" t="s">
        <v>83</v>
      </c>
      <c r="AY208" s="219" t="s">
        <v>151</v>
      </c>
    </row>
    <row r="209" s="2" customFormat="1" ht="16.5" customHeight="1">
      <c r="A209" s="37"/>
      <c r="B209" s="159"/>
      <c r="C209" s="226" t="s">
        <v>233</v>
      </c>
      <c r="D209" s="226" t="s">
        <v>207</v>
      </c>
      <c r="E209" s="227" t="s">
        <v>721</v>
      </c>
      <c r="F209" s="228" t="s">
        <v>722</v>
      </c>
      <c r="G209" s="229" t="s">
        <v>169</v>
      </c>
      <c r="H209" s="230">
        <v>138.744</v>
      </c>
      <c r="I209" s="230"/>
      <c r="J209" s="231">
        <f>ROUND(I209*H209,3)</f>
        <v>0</v>
      </c>
      <c r="K209" s="232"/>
      <c r="L209" s="233"/>
      <c r="M209" s="234" t="s">
        <v>1</v>
      </c>
      <c r="N209" s="235" t="s">
        <v>41</v>
      </c>
      <c r="O209" s="81"/>
      <c r="P209" s="204">
        <f>O209*H209</f>
        <v>0</v>
      </c>
      <c r="Q209" s="204">
        <v>0.0015</v>
      </c>
      <c r="R209" s="204">
        <f>Q209*H209</f>
        <v>0.208116</v>
      </c>
      <c r="S209" s="204">
        <v>0</v>
      </c>
      <c r="T209" s="205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06" t="s">
        <v>190</v>
      </c>
      <c r="AT209" s="206" t="s">
        <v>207</v>
      </c>
      <c r="AU209" s="206" t="s">
        <v>129</v>
      </c>
      <c r="AY209" s="18" t="s">
        <v>151</v>
      </c>
      <c r="BE209" s="207">
        <f>IF(N209="základná",J209,0)</f>
        <v>0</v>
      </c>
      <c r="BF209" s="207">
        <f>IF(N209="znížená",J209,0)</f>
        <v>0</v>
      </c>
      <c r="BG209" s="207">
        <f>IF(N209="zákl. prenesená",J209,0)</f>
        <v>0</v>
      </c>
      <c r="BH209" s="207">
        <f>IF(N209="zníž. prenesená",J209,0)</f>
        <v>0</v>
      </c>
      <c r="BI209" s="207">
        <f>IF(N209="nulová",J209,0)</f>
        <v>0</v>
      </c>
      <c r="BJ209" s="18" t="s">
        <v>129</v>
      </c>
      <c r="BK209" s="208">
        <f>ROUND(I209*H209,3)</f>
        <v>0</v>
      </c>
      <c r="BL209" s="18" t="s">
        <v>157</v>
      </c>
      <c r="BM209" s="206" t="s">
        <v>723</v>
      </c>
    </row>
    <row r="210" s="13" customFormat="1">
      <c r="A210" s="13"/>
      <c r="B210" s="209"/>
      <c r="C210" s="13"/>
      <c r="D210" s="210" t="s">
        <v>159</v>
      </c>
      <c r="E210" s="13"/>
      <c r="F210" s="212" t="s">
        <v>724</v>
      </c>
      <c r="G210" s="13"/>
      <c r="H210" s="213">
        <v>138.744</v>
      </c>
      <c r="I210" s="214"/>
      <c r="J210" s="13"/>
      <c r="K210" s="13"/>
      <c r="L210" s="209"/>
      <c r="M210" s="215"/>
      <c r="N210" s="216"/>
      <c r="O210" s="216"/>
      <c r="P210" s="216"/>
      <c r="Q210" s="216"/>
      <c r="R210" s="216"/>
      <c r="S210" s="216"/>
      <c r="T210" s="217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11" t="s">
        <v>159</v>
      </c>
      <c r="AU210" s="211" t="s">
        <v>129</v>
      </c>
      <c r="AV210" s="13" t="s">
        <v>129</v>
      </c>
      <c r="AW210" s="13" t="s">
        <v>3</v>
      </c>
      <c r="AX210" s="13" t="s">
        <v>83</v>
      </c>
      <c r="AY210" s="211" t="s">
        <v>151</v>
      </c>
    </row>
    <row r="211" s="12" customFormat="1" ht="22.8" customHeight="1">
      <c r="A211" s="12"/>
      <c r="B211" s="182"/>
      <c r="C211" s="12"/>
      <c r="D211" s="183" t="s">
        <v>74</v>
      </c>
      <c r="E211" s="193" t="s">
        <v>180</v>
      </c>
      <c r="F211" s="193" t="s">
        <v>249</v>
      </c>
      <c r="G211" s="12"/>
      <c r="H211" s="12"/>
      <c r="I211" s="185"/>
      <c r="J211" s="194">
        <f>BK211</f>
        <v>0</v>
      </c>
      <c r="K211" s="12"/>
      <c r="L211" s="182"/>
      <c r="M211" s="187"/>
      <c r="N211" s="188"/>
      <c r="O211" s="188"/>
      <c r="P211" s="189">
        <f>SUM(P212:P251)</f>
        <v>0</v>
      </c>
      <c r="Q211" s="188"/>
      <c r="R211" s="189">
        <f>SUM(R212:R251)</f>
        <v>206.22266869999999</v>
      </c>
      <c r="S211" s="188"/>
      <c r="T211" s="190">
        <f>SUM(T212:T251)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183" t="s">
        <v>83</v>
      </c>
      <c r="AT211" s="191" t="s">
        <v>74</v>
      </c>
      <c r="AU211" s="191" t="s">
        <v>83</v>
      </c>
      <c r="AY211" s="183" t="s">
        <v>151</v>
      </c>
      <c r="BK211" s="192">
        <f>SUM(BK212:BK251)</f>
        <v>0</v>
      </c>
    </row>
    <row r="212" s="2" customFormat="1" ht="37.8" customHeight="1">
      <c r="A212" s="37"/>
      <c r="B212" s="159"/>
      <c r="C212" s="195" t="s">
        <v>238</v>
      </c>
      <c r="D212" s="195" t="s">
        <v>153</v>
      </c>
      <c r="E212" s="196" t="s">
        <v>725</v>
      </c>
      <c r="F212" s="197" t="s">
        <v>726</v>
      </c>
      <c r="G212" s="198" t="s">
        <v>169</v>
      </c>
      <c r="H212" s="199">
        <v>115.48</v>
      </c>
      <c r="I212" s="199"/>
      <c r="J212" s="200">
        <f>ROUND(I212*H212,3)</f>
        <v>0</v>
      </c>
      <c r="K212" s="201"/>
      <c r="L212" s="38"/>
      <c r="M212" s="202" t="s">
        <v>1</v>
      </c>
      <c r="N212" s="203" t="s">
        <v>41</v>
      </c>
      <c r="O212" s="81"/>
      <c r="P212" s="204">
        <f>O212*H212</f>
        <v>0</v>
      </c>
      <c r="Q212" s="204">
        <v>0.01098</v>
      </c>
      <c r="R212" s="204">
        <f>Q212*H212</f>
        <v>1.2679704000000001</v>
      </c>
      <c r="S212" s="204">
        <v>0</v>
      </c>
      <c r="T212" s="205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06" t="s">
        <v>157</v>
      </c>
      <c r="AT212" s="206" t="s">
        <v>153</v>
      </c>
      <c r="AU212" s="206" t="s">
        <v>129</v>
      </c>
      <c r="AY212" s="18" t="s">
        <v>151</v>
      </c>
      <c r="BE212" s="207">
        <f>IF(N212="základná",J212,0)</f>
        <v>0</v>
      </c>
      <c r="BF212" s="207">
        <f>IF(N212="znížená",J212,0)</f>
        <v>0</v>
      </c>
      <c r="BG212" s="207">
        <f>IF(N212="zákl. prenesená",J212,0)</f>
        <v>0</v>
      </c>
      <c r="BH212" s="207">
        <f>IF(N212="zníž. prenesená",J212,0)</f>
        <v>0</v>
      </c>
      <c r="BI212" s="207">
        <f>IF(N212="nulová",J212,0)</f>
        <v>0</v>
      </c>
      <c r="BJ212" s="18" t="s">
        <v>129</v>
      </c>
      <c r="BK212" s="208">
        <f>ROUND(I212*H212,3)</f>
        <v>0</v>
      </c>
      <c r="BL212" s="18" t="s">
        <v>157</v>
      </c>
      <c r="BM212" s="206" t="s">
        <v>727</v>
      </c>
    </row>
    <row r="213" s="13" customFormat="1">
      <c r="A213" s="13"/>
      <c r="B213" s="209"/>
      <c r="C213" s="13"/>
      <c r="D213" s="210" t="s">
        <v>159</v>
      </c>
      <c r="E213" s="211" t="s">
        <v>1</v>
      </c>
      <c r="F213" s="212" t="s">
        <v>728</v>
      </c>
      <c r="G213" s="13"/>
      <c r="H213" s="213">
        <v>115.48</v>
      </c>
      <c r="I213" s="214"/>
      <c r="J213" s="13"/>
      <c r="K213" s="13"/>
      <c r="L213" s="209"/>
      <c r="M213" s="215"/>
      <c r="N213" s="216"/>
      <c r="O213" s="216"/>
      <c r="P213" s="216"/>
      <c r="Q213" s="216"/>
      <c r="R213" s="216"/>
      <c r="S213" s="216"/>
      <c r="T213" s="217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11" t="s">
        <v>159</v>
      </c>
      <c r="AU213" s="211" t="s">
        <v>129</v>
      </c>
      <c r="AV213" s="13" t="s">
        <v>129</v>
      </c>
      <c r="AW213" s="13" t="s">
        <v>30</v>
      </c>
      <c r="AX213" s="13" t="s">
        <v>75</v>
      </c>
      <c r="AY213" s="211" t="s">
        <v>151</v>
      </c>
    </row>
    <row r="214" s="14" customFormat="1">
      <c r="A214" s="14"/>
      <c r="B214" s="218"/>
      <c r="C214" s="14"/>
      <c r="D214" s="210" t="s">
        <v>159</v>
      </c>
      <c r="E214" s="219" t="s">
        <v>1</v>
      </c>
      <c r="F214" s="220" t="s">
        <v>161</v>
      </c>
      <c r="G214" s="14"/>
      <c r="H214" s="221">
        <v>115.48</v>
      </c>
      <c r="I214" s="222"/>
      <c r="J214" s="14"/>
      <c r="K214" s="14"/>
      <c r="L214" s="218"/>
      <c r="M214" s="223"/>
      <c r="N214" s="224"/>
      <c r="O214" s="224"/>
      <c r="P214" s="224"/>
      <c r="Q214" s="224"/>
      <c r="R214" s="224"/>
      <c r="S214" s="224"/>
      <c r="T214" s="225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19" t="s">
        <v>159</v>
      </c>
      <c r="AU214" s="219" t="s">
        <v>129</v>
      </c>
      <c r="AV214" s="14" t="s">
        <v>157</v>
      </c>
      <c r="AW214" s="14" t="s">
        <v>30</v>
      </c>
      <c r="AX214" s="14" t="s">
        <v>83</v>
      </c>
      <c r="AY214" s="219" t="s">
        <v>151</v>
      </c>
    </row>
    <row r="215" s="2" customFormat="1" ht="24.15" customHeight="1">
      <c r="A215" s="37"/>
      <c r="B215" s="159"/>
      <c r="C215" s="195" t="s">
        <v>244</v>
      </c>
      <c r="D215" s="195" t="s">
        <v>153</v>
      </c>
      <c r="E215" s="196" t="s">
        <v>729</v>
      </c>
      <c r="F215" s="197" t="s">
        <v>730</v>
      </c>
      <c r="G215" s="198" t="s">
        <v>169</v>
      </c>
      <c r="H215" s="199">
        <v>453.20999999999998</v>
      </c>
      <c r="I215" s="199"/>
      <c r="J215" s="200">
        <f>ROUND(I215*H215,3)</f>
        <v>0</v>
      </c>
      <c r="K215" s="201"/>
      <c r="L215" s="38"/>
      <c r="M215" s="202" t="s">
        <v>1</v>
      </c>
      <c r="N215" s="203" t="s">
        <v>41</v>
      </c>
      <c r="O215" s="81"/>
      <c r="P215" s="204">
        <f>O215*H215</f>
        <v>0</v>
      </c>
      <c r="Q215" s="204">
        <v>0.0068799999999999998</v>
      </c>
      <c r="R215" s="204">
        <f>Q215*H215</f>
        <v>3.1180847999999997</v>
      </c>
      <c r="S215" s="204">
        <v>0</v>
      </c>
      <c r="T215" s="205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06" t="s">
        <v>157</v>
      </c>
      <c r="AT215" s="206" t="s">
        <v>153</v>
      </c>
      <c r="AU215" s="206" t="s">
        <v>129</v>
      </c>
      <c r="AY215" s="18" t="s">
        <v>151</v>
      </c>
      <c r="BE215" s="207">
        <f>IF(N215="základná",J215,0)</f>
        <v>0</v>
      </c>
      <c r="BF215" s="207">
        <f>IF(N215="znížená",J215,0)</f>
        <v>0</v>
      </c>
      <c r="BG215" s="207">
        <f>IF(N215="zákl. prenesená",J215,0)</f>
        <v>0</v>
      </c>
      <c r="BH215" s="207">
        <f>IF(N215="zníž. prenesená",J215,0)</f>
        <v>0</v>
      </c>
      <c r="BI215" s="207">
        <f>IF(N215="nulová",J215,0)</f>
        <v>0</v>
      </c>
      <c r="BJ215" s="18" t="s">
        <v>129</v>
      </c>
      <c r="BK215" s="208">
        <f>ROUND(I215*H215,3)</f>
        <v>0</v>
      </c>
      <c r="BL215" s="18" t="s">
        <v>157</v>
      </c>
      <c r="BM215" s="206" t="s">
        <v>731</v>
      </c>
    </row>
    <row r="216" s="2" customFormat="1" ht="24.15" customHeight="1">
      <c r="A216" s="37"/>
      <c r="B216" s="159"/>
      <c r="C216" s="195" t="s">
        <v>250</v>
      </c>
      <c r="D216" s="195" t="s">
        <v>153</v>
      </c>
      <c r="E216" s="196" t="s">
        <v>732</v>
      </c>
      <c r="F216" s="197" t="s">
        <v>733</v>
      </c>
      <c r="G216" s="198" t="s">
        <v>169</v>
      </c>
      <c r="H216" s="199">
        <v>453.20999999999998</v>
      </c>
      <c r="I216" s="199"/>
      <c r="J216" s="200">
        <f>ROUND(I216*H216,3)</f>
        <v>0</v>
      </c>
      <c r="K216" s="201"/>
      <c r="L216" s="38"/>
      <c r="M216" s="202" t="s">
        <v>1</v>
      </c>
      <c r="N216" s="203" t="s">
        <v>41</v>
      </c>
      <c r="O216" s="81"/>
      <c r="P216" s="204">
        <f>O216*H216</f>
        <v>0</v>
      </c>
      <c r="Q216" s="204">
        <v>0.00040000000000000002</v>
      </c>
      <c r="R216" s="204">
        <f>Q216*H216</f>
        <v>0.181284</v>
      </c>
      <c r="S216" s="204">
        <v>0</v>
      </c>
      <c r="T216" s="205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06" t="s">
        <v>157</v>
      </c>
      <c r="AT216" s="206" t="s">
        <v>153</v>
      </c>
      <c r="AU216" s="206" t="s">
        <v>129</v>
      </c>
      <c r="AY216" s="18" t="s">
        <v>151</v>
      </c>
      <c r="BE216" s="207">
        <f>IF(N216="základná",J216,0)</f>
        <v>0</v>
      </c>
      <c r="BF216" s="207">
        <f>IF(N216="znížená",J216,0)</f>
        <v>0</v>
      </c>
      <c r="BG216" s="207">
        <f>IF(N216="zákl. prenesená",J216,0)</f>
        <v>0</v>
      </c>
      <c r="BH216" s="207">
        <f>IF(N216="zníž. prenesená",J216,0)</f>
        <v>0</v>
      </c>
      <c r="BI216" s="207">
        <f>IF(N216="nulová",J216,0)</f>
        <v>0</v>
      </c>
      <c r="BJ216" s="18" t="s">
        <v>129</v>
      </c>
      <c r="BK216" s="208">
        <f>ROUND(I216*H216,3)</f>
        <v>0</v>
      </c>
      <c r="BL216" s="18" t="s">
        <v>157</v>
      </c>
      <c r="BM216" s="206" t="s">
        <v>734</v>
      </c>
    </row>
    <row r="217" s="13" customFormat="1">
      <c r="A217" s="13"/>
      <c r="B217" s="209"/>
      <c r="C217" s="13"/>
      <c r="D217" s="210" t="s">
        <v>159</v>
      </c>
      <c r="E217" s="211" t="s">
        <v>1</v>
      </c>
      <c r="F217" s="212" t="s">
        <v>735</v>
      </c>
      <c r="G217" s="13"/>
      <c r="H217" s="213">
        <v>453.20999999999998</v>
      </c>
      <c r="I217" s="214"/>
      <c r="J217" s="13"/>
      <c r="K217" s="13"/>
      <c r="L217" s="209"/>
      <c r="M217" s="215"/>
      <c r="N217" s="216"/>
      <c r="O217" s="216"/>
      <c r="P217" s="216"/>
      <c r="Q217" s="216"/>
      <c r="R217" s="216"/>
      <c r="S217" s="216"/>
      <c r="T217" s="217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11" t="s">
        <v>159</v>
      </c>
      <c r="AU217" s="211" t="s">
        <v>129</v>
      </c>
      <c r="AV217" s="13" t="s">
        <v>129</v>
      </c>
      <c r="AW217" s="13" t="s">
        <v>30</v>
      </c>
      <c r="AX217" s="13" t="s">
        <v>75</v>
      </c>
      <c r="AY217" s="211" t="s">
        <v>151</v>
      </c>
    </row>
    <row r="218" s="14" customFormat="1">
      <c r="A218" s="14"/>
      <c r="B218" s="218"/>
      <c r="C218" s="14"/>
      <c r="D218" s="210" t="s">
        <v>159</v>
      </c>
      <c r="E218" s="219" t="s">
        <v>1</v>
      </c>
      <c r="F218" s="220" t="s">
        <v>161</v>
      </c>
      <c r="G218" s="14"/>
      <c r="H218" s="221">
        <v>453.20999999999998</v>
      </c>
      <c r="I218" s="222"/>
      <c r="J218" s="14"/>
      <c r="K218" s="14"/>
      <c r="L218" s="218"/>
      <c r="M218" s="223"/>
      <c r="N218" s="224"/>
      <c r="O218" s="224"/>
      <c r="P218" s="224"/>
      <c r="Q218" s="224"/>
      <c r="R218" s="224"/>
      <c r="S218" s="224"/>
      <c r="T218" s="225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19" t="s">
        <v>159</v>
      </c>
      <c r="AU218" s="219" t="s">
        <v>129</v>
      </c>
      <c r="AV218" s="14" t="s">
        <v>157</v>
      </c>
      <c r="AW218" s="14" t="s">
        <v>30</v>
      </c>
      <c r="AX218" s="14" t="s">
        <v>83</v>
      </c>
      <c r="AY218" s="219" t="s">
        <v>151</v>
      </c>
    </row>
    <row r="219" s="2" customFormat="1" ht="33" customHeight="1">
      <c r="A219" s="37"/>
      <c r="B219" s="159"/>
      <c r="C219" s="195" t="s">
        <v>7</v>
      </c>
      <c r="D219" s="195" t="s">
        <v>153</v>
      </c>
      <c r="E219" s="196" t="s">
        <v>736</v>
      </c>
      <c r="F219" s="197" t="s">
        <v>737</v>
      </c>
      <c r="G219" s="198" t="s">
        <v>169</v>
      </c>
      <c r="H219" s="199">
        <v>1261.106</v>
      </c>
      <c r="I219" s="199"/>
      <c r="J219" s="200">
        <f>ROUND(I219*H219,3)</f>
        <v>0</v>
      </c>
      <c r="K219" s="201"/>
      <c r="L219" s="38"/>
      <c r="M219" s="202" t="s">
        <v>1</v>
      </c>
      <c r="N219" s="203" t="s">
        <v>41</v>
      </c>
      <c r="O219" s="81"/>
      <c r="P219" s="204">
        <f>O219*H219</f>
        <v>0</v>
      </c>
      <c r="Q219" s="204">
        <v>0.01119</v>
      </c>
      <c r="R219" s="204">
        <f>Q219*H219</f>
        <v>14.11177614</v>
      </c>
      <c r="S219" s="204">
        <v>0</v>
      </c>
      <c r="T219" s="205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06" t="s">
        <v>157</v>
      </c>
      <c r="AT219" s="206" t="s">
        <v>153</v>
      </c>
      <c r="AU219" s="206" t="s">
        <v>129</v>
      </c>
      <c r="AY219" s="18" t="s">
        <v>151</v>
      </c>
      <c r="BE219" s="207">
        <f>IF(N219="základná",J219,0)</f>
        <v>0</v>
      </c>
      <c r="BF219" s="207">
        <f>IF(N219="znížená",J219,0)</f>
        <v>0</v>
      </c>
      <c r="BG219" s="207">
        <f>IF(N219="zákl. prenesená",J219,0)</f>
        <v>0</v>
      </c>
      <c r="BH219" s="207">
        <f>IF(N219="zníž. prenesená",J219,0)</f>
        <v>0</v>
      </c>
      <c r="BI219" s="207">
        <f>IF(N219="nulová",J219,0)</f>
        <v>0</v>
      </c>
      <c r="BJ219" s="18" t="s">
        <v>129</v>
      </c>
      <c r="BK219" s="208">
        <f>ROUND(I219*H219,3)</f>
        <v>0</v>
      </c>
      <c r="BL219" s="18" t="s">
        <v>157</v>
      </c>
      <c r="BM219" s="206" t="s">
        <v>738</v>
      </c>
    </row>
    <row r="220" s="13" customFormat="1">
      <c r="A220" s="13"/>
      <c r="B220" s="209"/>
      <c r="C220" s="13"/>
      <c r="D220" s="210" t="s">
        <v>159</v>
      </c>
      <c r="E220" s="211" t="s">
        <v>1</v>
      </c>
      <c r="F220" s="212" t="s">
        <v>739</v>
      </c>
      <c r="G220" s="13"/>
      <c r="H220" s="213">
        <v>44.375999999999998</v>
      </c>
      <c r="I220" s="214"/>
      <c r="J220" s="13"/>
      <c r="K220" s="13"/>
      <c r="L220" s="209"/>
      <c r="M220" s="215"/>
      <c r="N220" s="216"/>
      <c r="O220" s="216"/>
      <c r="P220" s="216"/>
      <c r="Q220" s="216"/>
      <c r="R220" s="216"/>
      <c r="S220" s="216"/>
      <c r="T220" s="217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11" t="s">
        <v>159</v>
      </c>
      <c r="AU220" s="211" t="s">
        <v>129</v>
      </c>
      <c r="AV220" s="13" t="s">
        <v>129</v>
      </c>
      <c r="AW220" s="13" t="s">
        <v>30</v>
      </c>
      <c r="AX220" s="13" t="s">
        <v>75</v>
      </c>
      <c r="AY220" s="211" t="s">
        <v>151</v>
      </c>
    </row>
    <row r="221" s="13" customFormat="1">
      <c r="A221" s="13"/>
      <c r="B221" s="209"/>
      <c r="C221" s="13"/>
      <c r="D221" s="210" t="s">
        <v>159</v>
      </c>
      <c r="E221" s="211" t="s">
        <v>1</v>
      </c>
      <c r="F221" s="212" t="s">
        <v>740</v>
      </c>
      <c r="G221" s="13"/>
      <c r="H221" s="213">
        <v>1216.73</v>
      </c>
      <c r="I221" s="214"/>
      <c r="J221" s="13"/>
      <c r="K221" s="13"/>
      <c r="L221" s="209"/>
      <c r="M221" s="215"/>
      <c r="N221" s="216"/>
      <c r="O221" s="216"/>
      <c r="P221" s="216"/>
      <c r="Q221" s="216"/>
      <c r="R221" s="216"/>
      <c r="S221" s="216"/>
      <c r="T221" s="217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11" t="s">
        <v>159</v>
      </c>
      <c r="AU221" s="211" t="s">
        <v>129</v>
      </c>
      <c r="AV221" s="13" t="s">
        <v>129</v>
      </c>
      <c r="AW221" s="13" t="s">
        <v>30</v>
      </c>
      <c r="AX221" s="13" t="s">
        <v>75</v>
      </c>
      <c r="AY221" s="211" t="s">
        <v>151</v>
      </c>
    </row>
    <row r="222" s="14" customFormat="1">
      <c r="A222" s="14"/>
      <c r="B222" s="218"/>
      <c r="C222" s="14"/>
      <c r="D222" s="210" t="s">
        <v>159</v>
      </c>
      <c r="E222" s="219" t="s">
        <v>1</v>
      </c>
      <c r="F222" s="220" t="s">
        <v>161</v>
      </c>
      <c r="G222" s="14"/>
      <c r="H222" s="221">
        <v>1261.106</v>
      </c>
      <c r="I222" s="222"/>
      <c r="J222" s="14"/>
      <c r="K222" s="14"/>
      <c r="L222" s="218"/>
      <c r="M222" s="223"/>
      <c r="N222" s="224"/>
      <c r="O222" s="224"/>
      <c r="P222" s="224"/>
      <c r="Q222" s="224"/>
      <c r="R222" s="224"/>
      <c r="S222" s="224"/>
      <c r="T222" s="225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19" t="s">
        <v>159</v>
      </c>
      <c r="AU222" s="219" t="s">
        <v>129</v>
      </c>
      <c r="AV222" s="14" t="s">
        <v>157</v>
      </c>
      <c r="AW222" s="14" t="s">
        <v>30</v>
      </c>
      <c r="AX222" s="14" t="s">
        <v>83</v>
      </c>
      <c r="AY222" s="219" t="s">
        <v>151</v>
      </c>
    </row>
    <row r="223" s="2" customFormat="1" ht="37.8" customHeight="1">
      <c r="A223" s="37"/>
      <c r="B223" s="159"/>
      <c r="C223" s="195" t="s">
        <v>258</v>
      </c>
      <c r="D223" s="195" t="s">
        <v>153</v>
      </c>
      <c r="E223" s="196" t="s">
        <v>741</v>
      </c>
      <c r="F223" s="197" t="s">
        <v>742</v>
      </c>
      <c r="G223" s="198" t="s">
        <v>169</v>
      </c>
      <c r="H223" s="199">
        <v>44.375999999999998</v>
      </c>
      <c r="I223" s="199"/>
      <c r="J223" s="200">
        <f>ROUND(I223*H223,3)</f>
        <v>0</v>
      </c>
      <c r="K223" s="201"/>
      <c r="L223" s="38"/>
      <c r="M223" s="202" t="s">
        <v>1</v>
      </c>
      <c r="N223" s="203" t="s">
        <v>41</v>
      </c>
      <c r="O223" s="81"/>
      <c r="P223" s="204">
        <f>O223*H223</f>
        <v>0</v>
      </c>
      <c r="Q223" s="204">
        <v>0.0065599999999999999</v>
      </c>
      <c r="R223" s="204">
        <f>Q223*H223</f>
        <v>0.29110655999999996</v>
      </c>
      <c r="S223" s="204">
        <v>0</v>
      </c>
      <c r="T223" s="205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06" t="s">
        <v>157</v>
      </c>
      <c r="AT223" s="206" t="s">
        <v>153</v>
      </c>
      <c r="AU223" s="206" t="s">
        <v>129</v>
      </c>
      <c r="AY223" s="18" t="s">
        <v>151</v>
      </c>
      <c r="BE223" s="207">
        <f>IF(N223="základná",J223,0)</f>
        <v>0</v>
      </c>
      <c r="BF223" s="207">
        <f>IF(N223="znížená",J223,0)</f>
        <v>0</v>
      </c>
      <c r="BG223" s="207">
        <f>IF(N223="zákl. prenesená",J223,0)</f>
        <v>0</v>
      </c>
      <c r="BH223" s="207">
        <f>IF(N223="zníž. prenesená",J223,0)</f>
        <v>0</v>
      </c>
      <c r="BI223" s="207">
        <f>IF(N223="nulová",J223,0)</f>
        <v>0</v>
      </c>
      <c r="BJ223" s="18" t="s">
        <v>129</v>
      </c>
      <c r="BK223" s="208">
        <f>ROUND(I223*H223,3)</f>
        <v>0</v>
      </c>
      <c r="BL223" s="18" t="s">
        <v>157</v>
      </c>
      <c r="BM223" s="206" t="s">
        <v>743</v>
      </c>
    </row>
    <row r="224" s="2" customFormat="1" ht="37.8" customHeight="1">
      <c r="A224" s="37"/>
      <c r="B224" s="159"/>
      <c r="C224" s="195" t="s">
        <v>264</v>
      </c>
      <c r="D224" s="195" t="s">
        <v>153</v>
      </c>
      <c r="E224" s="196" t="s">
        <v>744</v>
      </c>
      <c r="F224" s="197" t="s">
        <v>745</v>
      </c>
      <c r="G224" s="198" t="s">
        <v>169</v>
      </c>
      <c r="H224" s="199">
        <v>21</v>
      </c>
      <c r="I224" s="199"/>
      <c r="J224" s="200">
        <f>ROUND(I224*H224,3)</f>
        <v>0</v>
      </c>
      <c r="K224" s="201"/>
      <c r="L224" s="38"/>
      <c r="M224" s="202" t="s">
        <v>1</v>
      </c>
      <c r="N224" s="203" t="s">
        <v>41</v>
      </c>
      <c r="O224" s="81"/>
      <c r="P224" s="204">
        <f>O224*H224</f>
        <v>0</v>
      </c>
      <c r="Q224" s="204">
        <v>0.01312</v>
      </c>
      <c r="R224" s="204">
        <f>Q224*H224</f>
        <v>0.27551999999999999</v>
      </c>
      <c r="S224" s="204">
        <v>0</v>
      </c>
      <c r="T224" s="205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06" t="s">
        <v>157</v>
      </c>
      <c r="AT224" s="206" t="s">
        <v>153</v>
      </c>
      <c r="AU224" s="206" t="s">
        <v>129</v>
      </c>
      <c r="AY224" s="18" t="s">
        <v>151</v>
      </c>
      <c r="BE224" s="207">
        <f>IF(N224="základná",J224,0)</f>
        <v>0</v>
      </c>
      <c r="BF224" s="207">
        <f>IF(N224="znížená",J224,0)</f>
        <v>0</v>
      </c>
      <c r="BG224" s="207">
        <f>IF(N224="zákl. prenesená",J224,0)</f>
        <v>0</v>
      </c>
      <c r="BH224" s="207">
        <f>IF(N224="zníž. prenesená",J224,0)</f>
        <v>0</v>
      </c>
      <c r="BI224" s="207">
        <f>IF(N224="nulová",J224,0)</f>
        <v>0</v>
      </c>
      <c r="BJ224" s="18" t="s">
        <v>129</v>
      </c>
      <c r="BK224" s="208">
        <f>ROUND(I224*H224,3)</f>
        <v>0</v>
      </c>
      <c r="BL224" s="18" t="s">
        <v>157</v>
      </c>
      <c r="BM224" s="206" t="s">
        <v>746</v>
      </c>
    </row>
    <row r="225" s="13" customFormat="1">
      <c r="A225" s="13"/>
      <c r="B225" s="209"/>
      <c r="C225" s="13"/>
      <c r="D225" s="210" t="s">
        <v>159</v>
      </c>
      <c r="E225" s="211" t="s">
        <v>1</v>
      </c>
      <c r="F225" s="212" t="s">
        <v>747</v>
      </c>
      <c r="G225" s="13"/>
      <c r="H225" s="213">
        <v>21</v>
      </c>
      <c r="I225" s="214"/>
      <c r="J225" s="13"/>
      <c r="K225" s="13"/>
      <c r="L225" s="209"/>
      <c r="M225" s="215"/>
      <c r="N225" s="216"/>
      <c r="O225" s="216"/>
      <c r="P225" s="216"/>
      <c r="Q225" s="216"/>
      <c r="R225" s="216"/>
      <c r="S225" s="216"/>
      <c r="T225" s="217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11" t="s">
        <v>159</v>
      </c>
      <c r="AU225" s="211" t="s">
        <v>129</v>
      </c>
      <c r="AV225" s="13" t="s">
        <v>129</v>
      </c>
      <c r="AW225" s="13" t="s">
        <v>30</v>
      </c>
      <c r="AX225" s="13" t="s">
        <v>75</v>
      </c>
      <c r="AY225" s="211" t="s">
        <v>151</v>
      </c>
    </row>
    <row r="226" s="14" customFormat="1">
      <c r="A226" s="14"/>
      <c r="B226" s="218"/>
      <c r="C226" s="14"/>
      <c r="D226" s="210" t="s">
        <v>159</v>
      </c>
      <c r="E226" s="219" t="s">
        <v>1</v>
      </c>
      <c r="F226" s="220" t="s">
        <v>161</v>
      </c>
      <c r="G226" s="14"/>
      <c r="H226" s="221">
        <v>21</v>
      </c>
      <c r="I226" s="222"/>
      <c r="J226" s="14"/>
      <c r="K226" s="14"/>
      <c r="L226" s="218"/>
      <c r="M226" s="223"/>
      <c r="N226" s="224"/>
      <c r="O226" s="224"/>
      <c r="P226" s="224"/>
      <c r="Q226" s="224"/>
      <c r="R226" s="224"/>
      <c r="S226" s="224"/>
      <c r="T226" s="225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19" t="s">
        <v>159</v>
      </c>
      <c r="AU226" s="219" t="s">
        <v>129</v>
      </c>
      <c r="AV226" s="14" t="s">
        <v>157</v>
      </c>
      <c r="AW226" s="14" t="s">
        <v>30</v>
      </c>
      <c r="AX226" s="14" t="s">
        <v>83</v>
      </c>
      <c r="AY226" s="219" t="s">
        <v>151</v>
      </c>
    </row>
    <row r="227" s="2" customFormat="1" ht="33" customHeight="1">
      <c r="A227" s="37"/>
      <c r="B227" s="159"/>
      <c r="C227" s="195" t="s">
        <v>269</v>
      </c>
      <c r="D227" s="195" t="s">
        <v>153</v>
      </c>
      <c r="E227" s="196" t="s">
        <v>748</v>
      </c>
      <c r="F227" s="197" t="s">
        <v>749</v>
      </c>
      <c r="G227" s="198" t="s">
        <v>169</v>
      </c>
      <c r="H227" s="199">
        <v>21</v>
      </c>
      <c r="I227" s="199"/>
      <c r="J227" s="200">
        <f>ROUND(I227*H227,3)</f>
        <v>0</v>
      </c>
      <c r="K227" s="201"/>
      <c r="L227" s="38"/>
      <c r="M227" s="202" t="s">
        <v>1</v>
      </c>
      <c r="N227" s="203" t="s">
        <v>41</v>
      </c>
      <c r="O227" s="81"/>
      <c r="P227" s="204">
        <f>O227*H227</f>
        <v>0</v>
      </c>
      <c r="Q227" s="204">
        <v>0.0051500000000000001</v>
      </c>
      <c r="R227" s="204">
        <f>Q227*H227</f>
        <v>0.10815</v>
      </c>
      <c r="S227" s="204">
        <v>0</v>
      </c>
      <c r="T227" s="205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06" t="s">
        <v>157</v>
      </c>
      <c r="AT227" s="206" t="s">
        <v>153</v>
      </c>
      <c r="AU227" s="206" t="s">
        <v>129</v>
      </c>
      <c r="AY227" s="18" t="s">
        <v>151</v>
      </c>
      <c r="BE227" s="207">
        <f>IF(N227="základná",J227,0)</f>
        <v>0</v>
      </c>
      <c r="BF227" s="207">
        <f>IF(N227="znížená",J227,0)</f>
        <v>0</v>
      </c>
      <c r="BG227" s="207">
        <f>IF(N227="zákl. prenesená",J227,0)</f>
        <v>0</v>
      </c>
      <c r="BH227" s="207">
        <f>IF(N227="zníž. prenesená",J227,0)</f>
        <v>0</v>
      </c>
      <c r="BI227" s="207">
        <f>IF(N227="nulová",J227,0)</f>
        <v>0</v>
      </c>
      <c r="BJ227" s="18" t="s">
        <v>129</v>
      </c>
      <c r="BK227" s="208">
        <f>ROUND(I227*H227,3)</f>
        <v>0</v>
      </c>
      <c r="BL227" s="18" t="s">
        <v>157</v>
      </c>
      <c r="BM227" s="206" t="s">
        <v>750</v>
      </c>
    </row>
    <row r="228" s="13" customFormat="1">
      <c r="A228" s="13"/>
      <c r="B228" s="209"/>
      <c r="C228" s="13"/>
      <c r="D228" s="210" t="s">
        <v>159</v>
      </c>
      <c r="E228" s="211" t="s">
        <v>1</v>
      </c>
      <c r="F228" s="212" t="s">
        <v>751</v>
      </c>
      <c r="G228" s="13"/>
      <c r="H228" s="213">
        <v>21</v>
      </c>
      <c r="I228" s="214"/>
      <c r="J228" s="13"/>
      <c r="K228" s="13"/>
      <c r="L228" s="209"/>
      <c r="M228" s="215"/>
      <c r="N228" s="216"/>
      <c r="O228" s="216"/>
      <c r="P228" s="216"/>
      <c r="Q228" s="216"/>
      <c r="R228" s="216"/>
      <c r="S228" s="216"/>
      <c r="T228" s="217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11" t="s">
        <v>159</v>
      </c>
      <c r="AU228" s="211" t="s">
        <v>129</v>
      </c>
      <c r="AV228" s="13" t="s">
        <v>129</v>
      </c>
      <c r="AW228" s="13" t="s">
        <v>30</v>
      </c>
      <c r="AX228" s="13" t="s">
        <v>75</v>
      </c>
      <c r="AY228" s="211" t="s">
        <v>151</v>
      </c>
    </row>
    <row r="229" s="14" customFormat="1">
      <c r="A229" s="14"/>
      <c r="B229" s="218"/>
      <c r="C229" s="14"/>
      <c r="D229" s="210" t="s">
        <v>159</v>
      </c>
      <c r="E229" s="219" t="s">
        <v>1</v>
      </c>
      <c r="F229" s="220" t="s">
        <v>161</v>
      </c>
      <c r="G229" s="14"/>
      <c r="H229" s="221">
        <v>21</v>
      </c>
      <c r="I229" s="222"/>
      <c r="J229" s="14"/>
      <c r="K229" s="14"/>
      <c r="L229" s="218"/>
      <c r="M229" s="223"/>
      <c r="N229" s="224"/>
      <c r="O229" s="224"/>
      <c r="P229" s="224"/>
      <c r="Q229" s="224"/>
      <c r="R229" s="224"/>
      <c r="S229" s="224"/>
      <c r="T229" s="225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19" t="s">
        <v>159</v>
      </c>
      <c r="AU229" s="219" t="s">
        <v>129</v>
      </c>
      <c r="AV229" s="14" t="s">
        <v>157</v>
      </c>
      <c r="AW229" s="14" t="s">
        <v>30</v>
      </c>
      <c r="AX229" s="14" t="s">
        <v>83</v>
      </c>
      <c r="AY229" s="219" t="s">
        <v>151</v>
      </c>
    </row>
    <row r="230" s="2" customFormat="1" ht="33" customHeight="1">
      <c r="A230" s="37"/>
      <c r="B230" s="159"/>
      <c r="C230" s="195" t="s">
        <v>273</v>
      </c>
      <c r="D230" s="195" t="s">
        <v>153</v>
      </c>
      <c r="E230" s="196" t="s">
        <v>752</v>
      </c>
      <c r="F230" s="197" t="s">
        <v>753</v>
      </c>
      <c r="G230" s="198" t="s">
        <v>169</v>
      </c>
      <c r="H230" s="199">
        <v>547.98000000000002</v>
      </c>
      <c r="I230" s="199"/>
      <c r="J230" s="200">
        <f>ROUND(I230*H230,3)</f>
        <v>0</v>
      </c>
      <c r="K230" s="201"/>
      <c r="L230" s="38"/>
      <c r="M230" s="202" t="s">
        <v>1</v>
      </c>
      <c r="N230" s="203" t="s">
        <v>41</v>
      </c>
      <c r="O230" s="81"/>
      <c r="P230" s="204">
        <f>O230*H230</f>
        <v>0</v>
      </c>
      <c r="Q230" s="204">
        <v>0</v>
      </c>
      <c r="R230" s="204">
        <f>Q230*H230</f>
        <v>0</v>
      </c>
      <c r="S230" s="204">
        <v>0</v>
      </c>
      <c r="T230" s="205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06" t="s">
        <v>157</v>
      </c>
      <c r="AT230" s="206" t="s">
        <v>153</v>
      </c>
      <c r="AU230" s="206" t="s">
        <v>129</v>
      </c>
      <c r="AY230" s="18" t="s">
        <v>151</v>
      </c>
      <c r="BE230" s="207">
        <f>IF(N230="základná",J230,0)</f>
        <v>0</v>
      </c>
      <c r="BF230" s="207">
        <f>IF(N230="znížená",J230,0)</f>
        <v>0</v>
      </c>
      <c r="BG230" s="207">
        <f>IF(N230="zákl. prenesená",J230,0)</f>
        <v>0</v>
      </c>
      <c r="BH230" s="207">
        <f>IF(N230="zníž. prenesená",J230,0)</f>
        <v>0</v>
      </c>
      <c r="BI230" s="207">
        <f>IF(N230="nulová",J230,0)</f>
        <v>0</v>
      </c>
      <c r="BJ230" s="18" t="s">
        <v>129</v>
      </c>
      <c r="BK230" s="208">
        <f>ROUND(I230*H230,3)</f>
        <v>0</v>
      </c>
      <c r="BL230" s="18" t="s">
        <v>157</v>
      </c>
      <c r="BM230" s="206" t="s">
        <v>754</v>
      </c>
    </row>
    <row r="231" s="13" customFormat="1">
      <c r="A231" s="13"/>
      <c r="B231" s="209"/>
      <c r="C231" s="13"/>
      <c r="D231" s="210" t="s">
        <v>159</v>
      </c>
      <c r="E231" s="211" t="s">
        <v>1</v>
      </c>
      <c r="F231" s="212" t="s">
        <v>755</v>
      </c>
      <c r="G231" s="13"/>
      <c r="H231" s="213">
        <v>498</v>
      </c>
      <c r="I231" s="214"/>
      <c r="J231" s="13"/>
      <c r="K231" s="13"/>
      <c r="L231" s="209"/>
      <c r="M231" s="215"/>
      <c r="N231" s="216"/>
      <c r="O231" s="216"/>
      <c r="P231" s="216"/>
      <c r="Q231" s="216"/>
      <c r="R231" s="216"/>
      <c r="S231" s="216"/>
      <c r="T231" s="217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11" t="s">
        <v>159</v>
      </c>
      <c r="AU231" s="211" t="s">
        <v>129</v>
      </c>
      <c r="AV231" s="13" t="s">
        <v>129</v>
      </c>
      <c r="AW231" s="13" t="s">
        <v>30</v>
      </c>
      <c r="AX231" s="13" t="s">
        <v>75</v>
      </c>
      <c r="AY231" s="211" t="s">
        <v>151</v>
      </c>
    </row>
    <row r="232" s="13" customFormat="1">
      <c r="A232" s="13"/>
      <c r="B232" s="209"/>
      <c r="C232" s="13"/>
      <c r="D232" s="210" t="s">
        <v>159</v>
      </c>
      <c r="E232" s="211" t="s">
        <v>1</v>
      </c>
      <c r="F232" s="212" t="s">
        <v>756</v>
      </c>
      <c r="G232" s="13"/>
      <c r="H232" s="213">
        <v>40.68</v>
      </c>
      <c r="I232" s="214"/>
      <c r="J232" s="13"/>
      <c r="K232" s="13"/>
      <c r="L232" s="209"/>
      <c r="M232" s="215"/>
      <c r="N232" s="216"/>
      <c r="O232" s="216"/>
      <c r="P232" s="216"/>
      <c r="Q232" s="216"/>
      <c r="R232" s="216"/>
      <c r="S232" s="216"/>
      <c r="T232" s="217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11" t="s">
        <v>159</v>
      </c>
      <c r="AU232" s="211" t="s">
        <v>129</v>
      </c>
      <c r="AV232" s="13" t="s">
        <v>129</v>
      </c>
      <c r="AW232" s="13" t="s">
        <v>30</v>
      </c>
      <c r="AX232" s="13" t="s">
        <v>75</v>
      </c>
      <c r="AY232" s="211" t="s">
        <v>151</v>
      </c>
    </row>
    <row r="233" s="13" customFormat="1">
      <c r="A233" s="13"/>
      <c r="B233" s="209"/>
      <c r="C233" s="13"/>
      <c r="D233" s="210" t="s">
        <v>159</v>
      </c>
      <c r="E233" s="211" t="s">
        <v>1</v>
      </c>
      <c r="F233" s="212" t="s">
        <v>757</v>
      </c>
      <c r="G233" s="13"/>
      <c r="H233" s="213">
        <v>9.3000000000000007</v>
      </c>
      <c r="I233" s="214"/>
      <c r="J233" s="13"/>
      <c r="K233" s="13"/>
      <c r="L233" s="209"/>
      <c r="M233" s="215"/>
      <c r="N233" s="216"/>
      <c r="O233" s="216"/>
      <c r="P233" s="216"/>
      <c r="Q233" s="216"/>
      <c r="R233" s="216"/>
      <c r="S233" s="216"/>
      <c r="T233" s="217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11" t="s">
        <v>159</v>
      </c>
      <c r="AU233" s="211" t="s">
        <v>129</v>
      </c>
      <c r="AV233" s="13" t="s">
        <v>129</v>
      </c>
      <c r="AW233" s="13" t="s">
        <v>30</v>
      </c>
      <c r="AX233" s="13" t="s">
        <v>75</v>
      </c>
      <c r="AY233" s="211" t="s">
        <v>151</v>
      </c>
    </row>
    <row r="234" s="14" customFormat="1">
      <c r="A234" s="14"/>
      <c r="B234" s="218"/>
      <c r="C234" s="14"/>
      <c r="D234" s="210" t="s">
        <v>159</v>
      </c>
      <c r="E234" s="219" t="s">
        <v>1</v>
      </c>
      <c r="F234" s="220" t="s">
        <v>161</v>
      </c>
      <c r="G234" s="14"/>
      <c r="H234" s="221">
        <v>547.9799999999999</v>
      </c>
      <c r="I234" s="222"/>
      <c r="J234" s="14"/>
      <c r="K234" s="14"/>
      <c r="L234" s="218"/>
      <c r="M234" s="223"/>
      <c r="N234" s="224"/>
      <c r="O234" s="224"/>
      <c r="P234" s="224"/>
      <c r="Q234" s="224"/>
      <c r="R234" s="224"/>
      <c r="S234" s="224"/>
      <c r="T234" s="225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19" t="s">
        <v>159</v>
      </c>
      <c r="AU234" s="219" t="s">
        <v>129</v>
      </c>
      <c r="AV234" s="14" t="s">
        <v>157</v>
      </c>
      <c r="AW234" s="14" t="s">
        <v>30</v>
      </c>
      <c r="AX234" s="14" t="s">
        <v>83</v>
      </c>
      <c r="AY234" s="219" t="s">
        <v>151</v>
      </c>
    </row>
    <row r="235" s="2" customFormat="1" ht="37.8" customHeight="1">
      <c r="A235" s="37"/>
      <c r="B235" s="159"/>
      <c r="C235" s="226" t="s">
        <v>284</v>
      </c>
      <c r="D235" s="226" t="s">
        <v>207</v>
      </c>
      <c r="E235" s="227" t="s">
        <v>758</v>
      </c>
      <c r="F235" s="228" t="s">
        <v>759</v>
      </c>
      <c r="G235" s="229" t="s">
        <v>169</v>
      </c>
      <c r="H235" s="230">
        <v>558.94000000000005</v>
      </c>
      <c r="I235" s="230"/>
      <c r="J235" s="231">
        <f>ROUND(I235*H235,3)</f>
        <v>0</v>
      </c>
      <c r="K235" s="232"/>
      <c r="L235" s="233"/>
      <c r="M235" s="234" t="s">
        <v>1</v>
      </c>
      <c r="N235" s="235" t="s">
        <v>41</v>
      </c>
      <c r="O235" s="81"/>
      <c r="P235" s="204">
        <f>O235*H235</f>
        <v>0</v>
      </c>
      <c r="Q235" s="204">
        <v>0.0086400000000000001</v>
      </c>
      <c r="R235" s="204">
        <f>Q235*H235</f>
        <v>4.8292416000000005</v>
      </c>
      <c r="S235" s="204">
        <v>0</v>
      </c>
      <c r="T235" s="205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06" t="s">
        <v>190</v>
      </c>
      <c r="AT235" s="206" t="s">
        <v>207</v>
      </c>
      <c r="AU235" s="206" t="s">
        <v>129</v>
      </c>
      <c r="AY235" s="18" t="s">
        <v>151</v>
      </c>
      <c r="BE235" s="207">
        <f>IF(N235="základná",J235,0)</f>
        <v>0</v>
      </c>
      <c r="BF235" s="207">
        <f>IF(N235="znížená",J235,0)</f>
        <v>0</v>
      </c>
      <c r="BG235" s="207">
        <f>IF(N235="zákl. prenesená",J235,0)</f>
        <v>0</v>
      </c>
      <c r="BH235" s="207">
        <f>IF(N235="zníž. prenesená",J235,0)</f>
        <v>0</v>
      </c>
      <c r="BI235" s="207">
        <f>IF(N235="nulová",J235,0)</f>
        <v>0</v>
      </c>
      <c r="BJ235" s="18" t="s">
        <v>129</v>
      </c>
      <c r="BK235" s="208">
        <f>ROUND(I235*H235,3)</f>
        <v>0</v>
      </c>
      <c r="BL235" s="18" t="s">
        <v>157</v>
      </c>
      <c r="BM235" s="206" t="s">
        <v>760</v>
      </c>
    </row>
    <row r="236" s="2" customFormat="1" ht="24.15" customHeight="1">
      <c r="A236" s="37"/>
      <c r="B236" s="159"/>
      <c r="C236" s="195" t="s">
        <v>289</v>
      </c>
      <c r="D236" s="195" t="s">
        <v>153</v>
      </c>
      <c r="E236" s="196" t="s">
        <v>761</v>
      </c>
      <c r="F236" s="197" t="s">
        <v>762</v>
      </c>
      <c r="G236" s="198" t="s">
        <v>169</v>
      </c>
      <c r="H236" s="199">
        <v>208.40000000000001</v>
      </c>
      <c r="I236" s="199"/>
      <c r="J236" s="200">
        <f>ROUND(I236*H236,3)</f>
        <v>0</v>
      </c>
      <c r="K236" s="201"/>
      <c r="L236" s="38"/>
      <c r="M236" s="202" t="s">
        <v>1</v>
      </c>
      <c r="N236" s="203" t="s">
        <v>41</v>
      </c>
      <c r="O236" s="81"/>
      <c r="P236" s="204">
        <f>O236*H236</f>
        <v>0</v>
      </c>
      <c r="Q236" s="204">
        <v>0.01575</v>
      </c>
      <c r="R236" s="204">
        <f>Q236*H236</f>
        <v>3.2823000000000002</v>
      </c>
      <c r="S236" s="204">
        <v>0</v>
      </c>
      <c r="T236" s="205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06" t="s">
        <v>157</v>
      </c>
      <c r="AT236" s="206" t="s">
        <v>153</v>
      </c>
      <c r="AU236" s="206" t="s">
        <v>129</v>
      </c>
      <c r="AY236" s="18" t="s">
        <v>151</v>
      </c>
      <c r="BE236" s="207">
        <f>IF(N236="základná",J236,0)</f>
        <v>0</v>
      </c>
      <c r="BF236" s="207">
        <f>IF(N236="znížená",J236,0)</f>
        <v>0</v>
      </c>
      <c r="BG236" s="207">
        <f>IF(N236="zákl. prenesená",J236,0)</f>
        <v>0</v>
      </c>
      <c r="BH236" s="207">
        <f>IF(N236="zníž. prenesená",J236,0)</f>
        <v>0</v>
      </c>
      <c r="BI236" s="207">
        <f>IF(N236="nulová",J236,0)</f>
        <v>0</v>
      </c>
      <c r="BJ236" s="18" t="s">
        <v>129</v>
      </c>
      <c r="BK236" s="208">
        <f>ROUND(I236*H236,3)</f>
        <v>0</v>
      </c>
      <c r="BL236" s="18" t="s">
        <v>157</v>
      </c>
      <c r="BM236" s="206" t="s">
        <v>763</v>
      </c>
    </row>
    <row r="237" s="13" customFormat="1">
      <c r="A237" s="13"/>
      <c r="B237" s="209"/>
      <c r="C237" s="13"/>
      <c r="D237" s="210" t="s">
        <v>159</v>
      </c>
      <c r="E237" s="211" t="s">
        <v>1</v>
      </c>
      <c r="F237" s="212" t="s">
        <v>764</v>
      </c>
      <c r="G237" s="13"/>
      <c r="H237" s="213">
        <v>208.40000000000001</v>
      </c>
      <c r="I237" s="214"/>
      <c r="J237" s="13"/>
      <c r="K237" s="13"/>
      <c r="L237" s="209"/>
      <c r="M237" s="215"/>
      <c r="N237" s="216"/>
      <c r="O237" s="216"/>
      <c r="P237" s="216"/>
      <c r="Q237" s="216"/>
      <c r="R237" s="216"/>
      <c r="S237" s="216"/>
      <c r="T237" s="217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11" t="s">
        <v>159</v>
      </c>
      <c r="AU237" s="211" t="s">
        <v>129</v>
      </c>
      <c r="AV237" s="13" t="s">
        <v>129</v>
      </c>
      <c r="AW237" s="13" t="s">
        <v>30</v>
      </c>
      <c r="AX237" s="13" t="s">
        <v>75</v>
      </c>
      <c r="AY237" s="211" t="s">
        <v>151</v>
      </c>
    </row>
    <row r="238" s="14" customFormat="1">
      <c r="A238" s="14"/>
      <c r="B238" s="218"/>
      <c r="C238" s="14"/>
      <c r="D238" s="210" t="s">
        <v>159</v>
      </c>
      <c r="E238" s="219" t="s">
        <v>1</v>
      </c>
      <c r="F238" s="220" t="s">
        <v>161</v>
      </c>
      <c r="G238" s="14"/>
      <c r="H238" s="221">
        <v>208.40000000000001</v>
      </c>
      <c r="I238" s="222"/>
      <c r="J238" s="14"/>
      <c r="K238" s="14"/>
      <c r="L238" s="218"/>
      <c r="M238" s="223"/>
      <c r="N238" s="224"/>
      <c r="O238" s="224"/>
      <c r="P238" s="224"/>
      <c r="Q238" s="224"/>
      <c r="R238" s="224"/>
      <c r="S238" s="224"/>
      <c r="T238" s="225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19" t="s">
        <v>159</v>
      </c>
      <c r="AU238" s="219" t="s">
        <v>129</v>
      </c>
      <c r="AV238" s="14" t="s">
        <v>157</v>
      </c>
      <c r="AW238" s="14" t="s">
        <v>30</v>
      </c>
      <c r="AX238" s="14" t="s">
        <v>83</v>
      </c>
      <c r="AY238" s="219" t="s">
        <v>151</v>
      </c>
    </row>
    <row r="239" s="2" customFormat="1" ht="24.15" customHeight="1">
      <c r="A239" s="37"/>
      <c r="B239" s="159"/>
      <c r="C239" s="195" t="s">
        <v>293</v>
      </c>
      <c r="D239" s="195" t="s">
        <v>153</v>
      </c>
      <c r="E239" s="196" t="s">
        <v>765</v>
      </c>
      <c r="F239" s="197" t="s">
        <v>766</v>
      </c>
      <c r="G239" s="198" t="s">
        <v>169</v>
      </c>
      <c r="H239" s="199">
        <v>1.6200000000000001</v>
      </c>
      <c r="I239" s="199"/>
      <c r="J239" s="200">
        <f>ROUND(I239*H239,3)</f>
        <v>0</v>
      </c>
      <c r="K239" s="201"/>
      <c r="L239" s="38"/>
      <c r="M239" s="202" t="s">
        <v>1</v>
      </c>
      <c r="N239" s="203" t="s">
        <v>41</v>
      </c>
      <c r="O239" s="81"/>
      <c r="P239" s="204">
        <f>O239*H239</f>
        <v>0</v>
      </c>
      <c r="Q239" s="204">
        <v>0.0065599999999999999</v>
      </c>
      <c r="R239" s="204">
        <f>Q239*H239</f>
        <v>0.0106272</v>
      </c>
      <c r="S239" s="204">
        <v>0</v>
      </c>
      <c r="T239" s="205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06" t="s">
        <v>157</v>
      </c>
      <c r="AT239" s="206" t="s">
        <v>153</v>
      </c>
      <c r="AU239" s="206" t="s">
        <v>129</v>
      </c>
      <c r="AY239" s="18" t="s">
        <v>151</v>
      </c>
      <c r="BE239" s="207">
        <f>IF(N239="základná",J239,0)</f>
        <v>0</v>
      </c>
      <c r="BF239" s="207">
        <f>IF(N239="znížená",J239,0)</f>
        <v>0</v>
      </c>
      <c r="BG239" s="207">
        <f>IF(N239="zákl. prenesená",J239,0)</f>
        <v>0</v>
      </c>
      <c r="BH239" s="207">
        <f>IF(N239="zníž. prenesená",J239,0)</f>
        <v>0</v>
      </c>
      <c r="BI239" s="207">
        <f>IF(N239="nulová",J239,0)</f>
        <v>0</v>
      </c>
      <c r="BJ239" s="18" t="s">
        <v>129</v>
      </c>
      <c r="BK239" s="208">
        <f>ROUND(I239*H239,3)</f>
        <v>0</v>
      </c>
      <c r="BL239" s="18" t="s">
        <v>157</v>
      </c>
      <c r="BM239" s="206" t="s">
        <v>767</v>
      </c>
    </row>
    <row r="240" s="13" customFormat="1">
      <c r="A240" s="13"/>
      <c r="B240" s="209"/>
      <c r="C240" s="13"/>
      <c r="D240" s="210" t="s">
        <v>159</v>
      </c>
      <c r="E240" s="211" t="s">
        <v>1</v>
      </c>
      <c r="F240" s="212" t="s">
        <v>768</v>
      </c>
      <c r="G240" s="13"/>
      <c r="H240" s="213">
        <v>1.05</v>
      </c>
      <c r="I240" s="214"/>
      <c r="J240" s="13"/>
      <c r="K240" s="13"/>
      <c r="L240" s="209"/>
      <c r="M240" s="215"/>
      <c r="N240" s="216"/>
      <c r="O240" s="216"/>
      <c r="P240" s="216"/>
      <c r="Q240" s="216"/>
      <c r="R240" s="216"/>
      <c r="S240" s="216"/>
      <c r="T240" s="217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11" t="s">
        <v>159</v>
      </c>
      <c r="AU240" s="211" t="s">
        <v>129</v>
      </c>
      <c r="AV240" s="13" t="s">
        <v>129</v>
      </c>
      <c r="AW240" s="13" t="s">
        <v>30</v>
      </c>
      <c r="AX240" s="13" t="s">
        <v>75</v>
      </c>
      <c r="AY240" s="211" t="s">
        <v>151</v>
      </c>
    </row>
    <row r="241" s="13" customFormat="1">
      <c r="A241" s="13"/>
      <c r="B241" s="209"/>
      <c r="C241" s="13"/>
      <c r="D241" s="210" t="s">
        <v>159</v>
      </c>
      <c r="E241" s="211" t="s">
        <v>1</v>
      </c>
      <c r="F241" s="212" t="s">
        <v>769</v>
      </c>
      <c r="G241" s="13"/>
      <c r="H241" s="213">
        <v>0.56999999999999995</v>
      </c>
      <c r="I241" s="214"/>
      <c r="J241" s="13"/>
      <c r="K241" s="13"/>
      <c r="L241" s="209"/>
      <c r="M241" s="215"/>
      <c r="N241" s="216"/>
      <c r="O241" s="216"/>
      <c r="P241" s="216"/>
      <c r="Q241" s="216"/>
      <c r="R241" s="216"/>
      <c r="S241" s="216"/>
      <c r="T241" s="217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11" t="s">
        <v>159</v>
      </c>
      <c r="AU241" s="211" t="s">
        <v>129</v>
      </c>
      <c r="AV241" s="13" t="s">
        <v>129</v>
      </c>
      <c r="AW241" s="13" t="s">
        <v>30</v>
      </c>
      <c r="AX241" s="13" t="s">
        <v>75</v>
      </c>
      <c r="AY241" s="211" t="s">
        <v>151</v>
      </c>
    </row>
    <row r="242" s="14" customFormat="1">
      <c r="A242" s="14"/>
      <c r="B242" s="218"/>
      <c r="C242" s="14"/>
      <c r="D242" s="210" t="s">
        <v>159</v>
      </c>
      <c r="E242" s="219" t="s">
        <v>1</v>
      </c>
      <c r="F242" s="220" t="s">
        <v>161</v>
      </c>
      <c r="G242" s="14"/>
      <c r="H242" s="221">
        <v>1.6200000000000001</v>
      </c>
      <c r="I242" s="222"/>
      <c r="J242" s="14"/>
      <c r="K242" s="14"/>
      <c r="L242" s="218"/>
      <c r="M242" s="223"/>
      <c r="N242" s="224"/>
      <c r="O242" s="224"/>
      <c r="P242" s="224"/>
      <c r="Q242" s="224"/>
      <c r="R242" s="224"/>
      <c r="S242" s="224"/>
      <c r="T242" s="225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19" t="s">
        <v>159</v>
      </c>
      <c r="AU242" s="219" t="s">
        <v>129</v>
      </c>
      <c r="AV242" s="14" t="s">
        <v>157</v>
      </c>
      <c r="AW242" s="14" t="s">
        <v>30</v>
      </c>
      <c r="AX242" s="14" t="s">
        <v>83</v>
      </c>
      <c r="AY242" s="219" t="s">
        <v>151</v>
      </c>
    </row>
    <row r="243" s="2" customFormat="1" ht="24.15" customHeight="1">
      <c r="A243" s="37"/>
      <c r="B243" s="159"/>
      <c r="C243" s="195" t="s">
        <v>298</v>
      </c>
      <c r="D243" s="195" t="s">
        <v>153</v>
      </c>
      <c r="E243" s="196" t="s">
        <v>770</v>
      </c>
      <c r="F243" s="197" t="s">
        <v>771</v>
      </c>
      <c r="G243" s="198" t="s">
        <v>169</v>
      </c>
      <c r="H243" s="199">
        <v>208.40000000000001</v>
      </c>
      <c r="I243" s="199"/>
      <c r="J243" s="200">
        <f>ROUND(I243*H243,3)</f>
        <v>0</v>
      </c>
      <c r="K243" s="201"/>
      <c r="L243" s="38"/>
      <c r="M243" s="202" t="s">
        <v>1</v>
      </c>
      <c r="N243" s="203" t="s">
        <v>41</v>
      </c>
      <c r="O243" s="81"/>
      <c r="P243" s="204">
        <f>O243*H243</f>
        <v>0</v>
      </c>
      <c r="Q243" s="204">
        <v>0.00158</v>
      </c>
      <c r="R243" s="204">
        <f>Q243*H243</f>
        <v>0.32927200000000001</v>
      </c>
      <c r="S243" s="204">
        <v>0</v>
      </c>
      <c r="T243" s="205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06" t="s">
        <v>157</v>
      </c>
      <c r="AT243" s="206" t="s">
        <v>153</v>
      </c>
      <c r="AU243" s="206" t="s">
        <v>129</v>
      </c>
      <c r="AY243" s="18" t="s">
        <v>151</v>
      </c>
      <c r="BE243" s="207">
        <f>IF(N243="základná",J243,0)</f>
        <v>0</v>
      </c>
      <c r="BF243" s="207">
        <f>IF(N243="znížená",J243,0)</f>
        <v>0</v>
      </c>
      <c r="BG243" s="207">
        <f>IF(N243="zákl. prenesená",J243,0)</f>
        <v>0</v>
      </c>
      <c r="BH243" s="207">
        <f>IF(N243="zníž. prenesená",J243,0)</f>
        <v>0</v>
      </c>
      <c r="BI243" s="207">
        <f>IF(N243="nulová",J243,0)</f>
        <v>0</v>
      </c>
      <c r="BJ243" s="18" t="s">
        <v>129</v>
      </c>
      <c r="BK243" s="208">
        <f>ROUND(I243*H243,3)</f>
        <v>0</v>
      </c>
      <c r="BL243" s="18" t="s">
        <v>157</v>
      </c>
      <c r="BM243" s="206" t="s">
        <v>772</v>
      </c>
    </row>
    <row r="244" s="2" customFormat="1" ht="24.15" customHeight="1">
      <c r="A244" s="37"/>
      <c r="B244" s="159"/>
      <c r="C244" s="195" t="s">
        <v>303</v>
      </c>
      <c r="D244" s="195" t="s">
        <v>153</v>
      </c>
      <c r="E244" s="196" t="s">
        <v>773</v>
      </c>
      <c r="F244" s="197" t="s">
        <v>774</v>
      </c>
      <c r="G244" s="198" t="s">
        <v>169</v>
      </c>
      <c r="H244" s="199">
        <v>210.02000000000001</v>
      </c>
      <c r="I244" s="199"/>
      <c r="J244" s="200">
        <f>ROUND(I244*H244,3)</f>
        <v>0</v>
      </c>
      <c r="K244" s="201"/>
      <c r="L244" s="38"/>
      <c r="M244" s="202" t="s">
        <v>1</v>
      </c>
      <c r="N244" s="203" t="s">
        <v>41</v>
      </c>
      <c r="O244" s="81"/>
      <c r="P244" s="204">
        <f>O244*H244</f>
        <v>0</v>
      </c>
      <c r="Q244" s="204">
        <v>0.00029999999999999997</v>
      </c>
      <c r="R244" s="204">
        <f>Q244*H244</f>
        <v>0.063005999999999993</v>
      </c>
      <c r="S244" s="204">
        <v>0</v>
      </c>
      <c r="T244" s="205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206" t="s">
        <v>157</v>
      </c>
      <c r="AT244" s="206" t="s">
        <v>153</v>
      </c>
      <c r="AU244" s="206" t="s">
        <v>129</v>
      </c>
      <c r="AY244" s="18" t="s">
        <v>151</v>
      </c>
      <c r="BE244" s="207">
        <f>IF(N244="základná",J244,0)</f>
        <v>0</v>
      </c>
      <c r="BF244" s="207">
        <f>IF(N244="znížená",J244,0)</f>
        <v>0</v>
      </c>
      <c r="BG244" s="207">
        <f>IF(N244="zákl. prenesená",J244,0)</f>
        <v>0</v>
      </c>
      <c r="BH244" s="207">
        <f>IF(N244="zníž. prenesená",J244,0)</f>
        <v>0</v>
      </c>
      <c r="BI244" s="207">
        <f>IF(N244="nulová",J244,0)</f>
        <v>0</v>
      </c>
      <c r="BJ244" s="18" t="s">
        <v>129</v>
      </c>
      <c r="BK244" s="208">
        <f>ROUND(I244*H244,3)</f>
        <v>0</v>
      </c>
      <c r="BL244" s="18" t="s">
        <v>157</v>
      </c>
      <c r="BM244" s="206" t="s">
        <v>775</v>
      </c>
    </row>
    <row r="245" s="13" customFormat="1">
      <c r="A245" s="13"/>
      <c r="B245" s="209"/>
      <c r="C245" s="13"/>
      <c r="D245" s="210" t="s">
        <v>159</v>
      </c>
      <c r="E245" s="211" t="s">
        <v>1</v>
      </c>
      <c r="F245" s="212" t="s">
        <v>776</v>
      </c>
      <c r="G245" s="13"/>
      <c r="H245" s="213">
        <v>210.02000000000001</v>
      </c>
      <c r="I245" s="214"/>
      <c r="J245" s="13"/>
      <c r="K245" s="13"/>
      <c r="L245" s="209"/>
      <c r="M245" s="215"/>
      <c r="N245" s="216"/>
      <c r="O245" s="216"/>
      <c r="P245" s="216"/>
      <c r="Q245" s="216"/>
      <c r="R245" s="216"/>
      <c r="S245" s="216"/>
      <c r="T245" s="217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11" t="s">
        <v>159</v>
      </c>
      <c r="AU245" s="211" t="s">
        <v>129</v>
      </c>
      <c r="AV245" s="13" t="s">
        <v>129</v>
      </c>
      <c r="AW245" s="13" t="s">
        <v>30</v>
      </c>
      <c r="AX245" s="13" t="s">
        <v>75</v>
      </c>
      <c r="AY245" s="211" t="s">
        <v>151</v>
      </c>
    </row>
    <row r="246" s="14" customFormat="1">
      <c r="A246" s="14"/>
      <c r="B246" s="218"/>
      <c r="C246" s="14"/>
      <c r="D246" s="210" t="s">
        <v>159</v>
      </c>
      <c r="E246" s="219" t="s">
        <v>1</v>
      </c>
      <c r="F246" s="220" t="s">
        <v>161</v>
      </c>
      <c r="G246" s="14"/>
      <c r="H246" s="221">
        <v>210.02000000000001</v>
      </c>
      <c r="I246" s="222"/>
      <c r="J246" s="14"/>
      <c r="K246" s="14"/>
      <c r="L246" s="218"/>
      <c r="M246" s="223"/>
      <c r="N246" s="224"/>
      <c r="O246" s="224"/>
      <c r="P246" s="224"/>
      <c r="Q246" s="224"/>
      <c r="R246" s="224"/>
      <c r="S246" s="224"/>
      <c r="T246" s="225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19" t="s">
        <v>159</v>
      </c>
      <c r="AU246" s="219" t="s">
        <v>129</v>
      </c>
      <c r="AV246" s="14" t="s">
        <v>157</v>
      </c>
      <c r="AW246" s="14" t="s">
        <v>30</v>
      </c>
      <c r="AX246" s="14" t="s">
        <v>83</v>
      </c>
      <c r="AY246" s="219" t="s">
        <v>151</v>
      </c>
    </row>
    <row r="247" s="2" customFormat="1" ht="37.8" customHeight="1">
      <c r="A247" s="37"/>
      <c r="B247" s="159"/>
      <c r="C247" s="195" t="s">
        <v>308</v>
      </c>
      <c r="D247" s="195" t="s">
        <v>153</v>
      </c>
      <c r="E247" s="196" t="s">
        <v>777</v>
      </c>
      <c r="F247" s="197" t="s">
        <v>778</v>
      </c>
      <c r="G247" s="198" t="s">
        <v>156</v>
      </c>
      <c r="H247" s="199">
        <v>48.545000000000002</v>
      </c>
      <c r="I247" s="199"/>
      <c r="J247" s="200">
        <f>ROUND(I247*H247,3)</f>
        <v>0</v>
      </c>
      <c r="K247" s="201"/>
      <c r="L247" s="38"/>
      <c r="M247" s="202" t="s">
        <v>1</v>
      </c>
      <c r="N247" s="203" t="s">
        <v>41</v>
      </c>
      <c r="O247" s="81"/>
      <c r="P247" s="204">
        <f>O247*H247</f>
        <v>0</v>
      </c>
      <c r="Q247" s="204">
        <v>3.6739999999999999</v>
      </c>
      <c r="R247" s="204">
        <f>Q247*H247</f>
        <v>178.35433</v>
      </c>
      <c r="S247" s="204">
        <v>0</v>
      </c>
      <c r="T247" s="205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06" t="s">
        <v>157</v>
      </c>
      <c r="AT247" s="206" t="s">
        <v>153</v>
      </c>
      <c r="AU247" s="206" t="s">
        <v>129</v>
      </c>
      <c r="AY247" s="18" t="s">
        <v>151</v>
      </c>
      <c r="BE247" s="207">
        <f>IF(N247="základná",J247,0)</f>
        <v>0</v>
      </c>
      <c r="BF247" s="207">
        <f>IF(N247="znížená",J247,0)</f>
        <v>0</v>
      </c>
      <c r="BG247" s="207">
        <f>IF(N247="zákl. prenesená",J247,0)</f>
        <v>0</v>
      </c>
      <c r="BH247" s="207">
        <f>IF(N247="zníž. prenesená",J247,0)</f>
        <v>0</v>
      </c>
      <c r="BI247" s="207">
        <f>IF(N247="nulová",J247,0)</f>
        <v>0</v>
      </c>
      <c r="BJ247" s="18" t="s">
        <v>129</v>
      </c>
      <c r="BK247" s="208">
        <f>ROUND(I247*H247,3)</f>
        <v>0</v>
      </c>
      <c r="BL247" s="18" t="s">
        <v>157</v>
      </c>
      <c r="BM247" s="206" t="s">
        <v>779</v>
      </c>
    </row>
    <row r="248" s="13" customFormat="1">
      <c r="A248" s="13"/>
      <c r="B248" s="209"/>
      <c r="C248" s="13"/>
      <c r="D248" s="210" t="s">
        <v>159</v>
      </c>
      <c r="E248" s="211" t="s">
        <v>1</v>
      </c>
      <c r="F248" s="212" t="s">
        <v>780</v>
      </c>
      <c r="G248" s="13"/>
      <c r="H248" s="213">
        <v>79.975999999999999</v>
      </c>
      <c r="I248" s="214"/>
      <c r="J248" s="13"/>
      <c r="K248" s="13"/>
      <c r="L248" s="209"/>
      <c r="M248" s="215"/>
      <c r="N248" s="216"/>
      <c r="O248" s="216"/>
      <c r="P248" s="216"/>
      <c r="Q248" s="216"/>
      <c r="R248" s="216"/>
      <c r="S248" s="216"/>
      <c r="T248" s="217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11" t="s">
        <v>159</v>
      </c>
      <c r="AU248" s="211" t="s">
        <v>129</v>
      </c>
      <c r="AV248" s="13" t="s">
        <v>129</v>
      </c>
      <c r="AW248" s="13" t="s">
        <v>30</v>
      </c>
      <c r="AX248" s="13" t="s">
        <v>75</v>
      </c>
      <c r="AY248" s="211" t="s">
        <v>151</v>
      </c>
    </row>
    <row r="249" s="13" customFormat="1">
      <c r="A249" s="13"/>
      <c r="B249" s="209"/>
      <c r="C249" s="13"/>
      <c r="D249" s="210" t="s">
        <v>159</v>
      </c>
      <c r="E249" s="211" t="s">
        <v>1</v>
      </c>
      <c r="F249" s="212" t="s">
        <v>781</v>
      </c>
      <c r="G249" s="13"/>
      <c r="H249" s="213">
        <v>-31.091999999999999</v>
      </c>
      <c r="I249" s="214"/>
      <c r="J249" s="13"/>
      <c r="K249" s="13"/>
      <c r="L249" s="209"/>
      <c r="M249" s="215"/>
      <c r="N249" s="216"/>
      <c r="O249" s="216"/>
      <c r="P249" s="216"/>
      <c r="Q249" s="216"/>
      <c r="R249" s="216"/>
      <c r="S249" s="216"/>
      <c r="T249" s="217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11" t="s">
        <v>159</v>
      </c>
      <c r="AU249" s="211" t="s">
        <v>129</v>
      </c>
      <c r="AV249" s="13" t="s">
        <v>129</v>
      </c>
      <c r="AW249" s="13" t="s">
        <v>30</v>
      </c>
      <c r="AX249" s="13" t="s">
        <v>75</v>
      </c>
      <c r="AY249" s="211" t="s">
        <v>151</v>
      </c>
    </row>
    <row r="250" s="13" customFormat="1">
      <c r="A250" s="13"/>
      <c r="B250" s="209"/>
      <c r="C250" s="13"/>
      <c r="D250" s="210" t="s">
        <v>159</v>
      </c>
      <c r="E250" s="211" t="s">
        <v>1</v>
      </c>
      <c r="F250" s="212" t="s">
        <v>782</v>
      </c>
      <c r="G250" s="13"/>
      <c r="H250" s="213">
        <v>-0.33900000000000002</v>
      </c>
      <c r="I250" s="214"/>
      <c r="J250" s="13"/>
      <c r="K250" s="13"/>
      <c r="L250" s="209"/>
      <c r="M250" s="215"/>
      <c r="N250" s="216"/>
      <c r="O250" s="216"/>
      <c r="P250" s="216"/>
      <c r="Q250" s="216"/>
      <c r="R250" s="216"/>
      <c r="S250" s="216"/>
      <c r="T250" s="217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11" t="s">
        <v>159</v>
      </c>
      <c r="AU250" s="211" t="s">
        <v>129</v>
      </c>
      <c r="AV250" s="13" t="s">
        <v>129</v>
      </c>
      <c r="AW250" s="13" t="s">
        <v>30</v>
      </c>
      <c r="AX250" s="13" t="s">
        <v>75</v>
      </c>
      <c r="AY250" s="211" t="s">
        <v>151</v>
      </c>
    </row>
    <row r="251" s="14" customFormat="1">
      <c r="A251" s="14"/>
      <c r="B251" s="218"/>
      <c r="C251" s="14"/>
      <c r="D251" s="210" t="s">
        <v>159</v>
      </c>
      <c r="E251" s="219" t="s">
        <v>1</v>
      </c>
      <c r="F251" s="220" t="s">
        <v>161</v>
      </c>
      <c r="G251" s="14"/>
      <c r="H251" s="221">
        <v>48.545000000000002</v>
      </c>
      <c r="I251" s="222"/>
      <c r="J251" s="14"/>
      <c r="K251" s="14"/>
      <c r="L251" s="218"/>
      <c r="M251" s="223"/>
      <c r="N251" s="224"/>
      <c r="O251" s="224"/>
      <c r="P251" s="224"/>
      <c r="Q251" s="224"/>
      <c r="R251" s="224"/>
      <c r="S251" s="224"/>
      <c r="T251" s="225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19" t="s">
        <v>159</v>
      </c>
      <c r="AU251" s="219" t="s">
        <v>129</v>
      </c>
      <c r="AV251" s="14" t="s">
        <v>157</v>
      </c>
      <c r="AW251" s="14" t="s">
        <v>30</v>
      </c>
      <c r="AX251" s="14" t="s">
        <v>83</v>
      </c>
      <c r="AY251" s="219" t="s">
        <v>151</v>
      </c>
    </row>
    <row r="252" s="12" customFormat="1" ht="22.8" customHeight="1">
      <c r="A252" s="12"/>
      <c r="B252" s="182"/>
      <c r="C252" s="12"/>
      <c r="D252" s="183" t="s">
        <v>74</v>
      </c>
      <c r="E252" s="193" t="s">
        <v>195</v>
      </c>
      <c r="F252" s="193" t="s">
        <v>263</v>
      </c>
      <c r="G252" s="12"/>
      <c r="H252" s="12"/>
      <c r="I252" s="185"/>
      <c r="J252" s="194">
        <f>BK252</f>
        <v>0</v>
      </c>
      <c r="K252" s="12"/>
      <c r="L252" s="182"/>
      <c r="M252" s="187"/>
      <c r="N252" s="188"/>
      <c r="O252" s="188"/>
      <c r="P252" s="189">
        <f>SUM(P253:P297)</f>
        <v>0</v>
      </c>
      <c r="Q252" s="188"/>
      <c r="R252" s="189">
        <f>SUM(R253:R297)</f>
        <v>1.2630898000000002</v>
      </c>
      <c r="S252" s="188"/>
      <c r="T252" s="190">
        <f>SUM(T253:T297)</f>
        <v>32.657317499999998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183" t="s">
        <v>83</v>
      </c>
      <c r="AT252" s="191" t="s">
        <v>74</v>
      </c>
      <c r="AU252" s="191" t="s">
        <v>83</v>
      </c>
      <c r="AY252" s="183" t="s">
        <v>151</v>
      </c>
      <c r="BK252" s="192">
        <f>SUM(BK253:BK297)</f>
        <v>0</v>
      </c>
    </row>
    <row r="253" s="2" customFormat="1" ht="24.15" customHeight="1">
      <c r="A253" s="37"/>
      <c r="B253" s="159"/>
      <c r="C253" s="195" t="s">
        <v>312</v>
      </c>
      <c r="D253" s="195" t="s">
        <v>153</v>
      </c>
      <c r="E253" s="196" t="s">
        <v>294</v>
      </c>
      <c r="F253" s="197" t="s">
        <v>295</v>
      </c>
      <c r="G253" s="198" t="s">
        <v>169</v>
      </c>
      <c r="H253" s="199">
        <v>568.69000000000005</v>
      </c>
      <c r="I253" s="199"/>
      <c r="J253" s="200">
        <f>ROUND(I253*H253,3)</f>
        <v>0</v>
      </c>
      <c r="K253" s="201"/>
      <c r="L253" s="38"/>
      <c r="M253" s="202" t="s">
        <v>1</v>
      </c>
      <c r="N253" s="203" t="s">
        <v>41</v>
      </c>
      <c r="O253" s="81"/>
      <c r="P253" s="204">
        <f>O253*H253</f>
        <v>0</v>
      </c>
      <c r="Q253" s="204">
        <v>0.0019200000000000001</v>
      </c>
      <c r="R253" s="204">
        <f>Q253*H253</f>
        <v>1.0918848000000001</v>
      </c>
      <c r="S253" s="204">
        <v>0</v>
      </c>
      <c r="T253" s="205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06" t="s">
        <v>157</v>
      </c>
      <c r="AT253" s="206" t="s">
        <v>153</v>
      </c>
      <c r="AU253" s="206" t="s">
        <v>129</v>
      </c>
      <c r="AY253" s="18" t="s">
        <v>151</v>
      </c>
      <c r="BE253" s="207">
        <f>IF(N253="základná",J253,0)</f>
        <v>0</v>
      </c>
      <c r="BF253" s="207">
        <f>IF(N253="znížená",J253,0)</f>
        <v>0</v>
      </c>
      <c r="BG253" s="207">
        <f>IF(N253="zákl. prenesená",J253,0)</f>
        <v>0</v>
      </c>
      <c r="BH253" s="207">
        <f>IF(N253="zníž. prenesená",J253,0)</f>
        <v>0</v>
      </c>
      <c r="BI253" s="207">
        <f>IF(N253="nulová",J253,0)</f>
        <v>0</v>
      </c>
      <c r="BJ253" s="18" t="s">
        <v>129</v>
      </c>
      <c r="BK253" s="208">
        <f>ROUND(I253*H253,3)</f>
        <v>0</v>
      </c>
      <c r="BL253" s="18" t="s">
        <v>157</v>
      </c>
      <c r="BM253" s="206" t="s">
        <v>783</v>
      </c>
    </row>
    <row r="254" s="13" customFormat="1">
      <c r="A254" s="13"/>
      <c r="B254" s="209"/>
      <c r="C254" s="13"/>
      <c r="D254" s="210" t="s">
        <v>159</v>
      </c>
      <c r="E254" s="211" t="s">
        <v>1</v>
      </c>
      <c r="F254" s="212" t="s">
        <v>784</v>
      </c>
      <c r="G254" s="13"/>
      <c r="H254" s="213">
        <v>568.69000000000005</v>
      </c>
      <c r="I254" s="214"/>
      <c r="J254" s="13"/>
      <c r="K254" s="13"/>
      <c r="L254" s="209"/>
      <c r="M254" s="215"/>
      <c r="N254" s="216"/>
      <c r="O254" s="216"/>
      <c r="P254" s="216"/>
      <c r="Q254" s="216"/>
      <c r="R254" s="216"/>
      <c r="S254" s="216"/>
      <c r="T254" s="217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11" t="s">
        <v>159</v>
      </c>
      <c r="AU254" s="211" t="s">
        <v>129</v>
      </c>
      <c r="AV254" s="13" t="s">
        <v>129</v>
      </c>
      <c r="AW254" s="13" t="s">
        <v>30</v>
      </c>
      <c r="AX254" s="13" t="s">
        <v>75</v>
      </c>
      <c r="AY254" s="211" t="s">
        <v>151</v>
      </c>
    </row>
    <row r="255" s="14" customFormat="1">
      <c r="A255" s="14"/>
      <c r="B255" s="218"/>
      <c r="C255" s="14"/>
      <c r="D255" s="210" t="s">
        <v>159</v>
      </c>
      <c r="E255" s="219" t="s">
        <v>1</v>
      </c>
      <c r="F255" s="220" t="s">
        <v>161</v>
      </c>
      <c r="G255" s="14"/>
      <c r="H255" s="221">
        <v>568.69000000000005</v>
      </c>
      <c r="I255" s="222"/>
      <c r="J255" s="14"/>
      <c r="K255" s="14"/>
      <c r="L255" s="218"/>
      <c r="M255" s="223"/>
      <c r="N255" s="224"/>
      <c r="O255" s="224"/>
      <c r="P255" s="224"/>
      <c r="Q255" s="224"/>
      <c r="R255" s="224"/>
      <c r="S255" s="224"/>
      <c r="T255" s="225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19" t="s">
        <v>159</v>
      </c>
      <c r="AU255" s="219" t="s">
        <v>129</v>
      </c>
      <c r="AV255" s="14" t="s">
        <v>157</v>
      </c>
      <c r="AW255" s="14" t="s">
        <v>30</v>
      </c>
      <c r="AX255" s="14" t="s">
        <v>83</v>
      </c>
      <c r="AY255" s="219" t="s">
        <v>151</v>
      </c>
    </row>
    <row r="256" s="2" customFormat="1" ht="24.15" customHeight="1">
      <c r="A256" s="37"/>
      <c r="B256" s="159"/>
      <c r="C256" s="195" t="s">
        <v>317</v>
      </c>
      <c r="D256" s="195" t="s">
        <v>153</v>
      </c>
      <c r="E256" s="196" t="s">
        <v>785</v>
      </c>
      <c r="F256" s="197" t="s">
        <v>786</v>
      </c>
      <c r="G256" s="198" t="s">
        <v>267</v>
      </c>
      <c r="H256" s="199">
        <v>1</v>
      </c>
      <c r="I256" s="199"/>
      <c r="J256" s="200">
        <f>ROUND(I256*H256,3)</f>
        <v>0</v>
      </c>
      <c r="K256" s="201"/>
      <c r="L256" s="38"/>
      <c r="M256" s="202" t="s">
        <v>1</v>
      </c>
      <c r="N256" s="203" t="s">
        <v>41</v>
      </c>
      <c r="O256" s="81"/>
      <c r="P256" s="204">
        <f>O256*H256</f>
        <v>0</v>
      </c>
      <c r="Q256" s="204">
        <v>0</v>
      </c>
      <c r="R256" s="204">
        <f>Q256*H256</f>
        <v>0</v>
      </c>
      <c r="S256" s="204">
        <v>0</v>
      </c>
      <c r="T256" s="205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06" t="s">
        <v>157</v>
      </c>
      <c r="AT256" s="206" t="s">
        <v>153</v>
      </c>
      <c r="AU256" s="206" t="s">
        <v>129</v>
      </c>
      <c r="AY256" s="18" t="s">
        <v>151</v>
      </c>
      <c r="BE256" s="207">
        <f>IF(N256="základná",J256,0)</f>
        <v>0</v>
      </c>
      <c r="BF256" s="207">
        <f>IF(N256="znížená",J256,0)</f>
        <v>0</v>
      </c>
      <c r="BG256" s="207">
        <f>IF(N256="zákl. prenesená",J256,0)</f>
        <v>0</v>
      </c>
      <c r="BH256" s="207">
        <f>IF(N256="zníž. prenesená",J256,0)</f>
        <v>0</v>
      </c>
      <c r="BI256" s="207">
        <f>IF(N256="nulová",J256,0)</f>
        <v>0</v>
      </c>
      <c r="BJ256" s="18" t="s">
        <v>129</v>
      </c>
      <c r="BK256" s="208">
        <f>ROUND(I256*H256,3)</f>
        <v>0</v>
      </c>
      <c r="BL256" s="18" t="s">
        <v>157</v>
      </c>
      <c r="BM256" s="206" t="s">
        <v>787</v>
      </c>
    </row>
    <row r="257" s="2" customFormat="1" ht="21.75" customHeight="1">
      <c r="A257" s="37"/>
      <c r="B257" s="159"/>
      <c r="C257" s="195" t="s">
        <v>321</v>
      </c>
      <c r="D257" s="195" t="s">
        <v>153</v>
      </c>
      <c r="E257" s="196" t="s">
        <v>788</v>
      </c>
      <c r="F257" s="197" t="s">
        <v>789</v>
      </c>
      <c r="G257" s="198" t="s">
        <v>169</v>
      </c>
      <c r="H257" s="199">
        <v>44.375999999999998</v>
      </c>
      <c r="I257" s="199"/>
      <c r="J257" s="200">
        <f>ROUND(I257*H257,3)</f>
        <v>0</v>
      </c>
      <c r="K257" s="201"/>
      <c r="L257" s="38"/>
      <c r="M257" s="202" t="s">
        <v>1</v>
      </c>
      <c r="N257" s="203" t="s">
        <v>41</v>
      </c>
      <c r="O257" s="81"/>
      <c r="P257" s="204">
        <f>O257*H257</f>
        <v>0</v>
      </c>
      <c r="Q257" s="204">
        <v>0</v>
      </c>
      <c r="R257" s="204">
        <f>Q257*H257</f>
        <v>0</v>
      </c>
      <c r="S257" s="204">
        <v>0</v>
      </c>
      <c r="T257" s="205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206" t="s">
        <v>157</v>
      </c>
      <c r="AT257" s="206" t="s">
        <v>153</v>
      </c>
      <c r="AU257" s="206" t="s">
        <v>129</v>
      </c>
      <c r="AY257" s="18" t="s">
        <v>151</v>
      </c>
      <c r="BE257" s="207">
        <f>IF(N257="základná",J257,0)</f>
        <v>0</v>
      </c>
      <c r="BF257" s="207">
        <f>IF(N257="znížená",J257,0)</f>
        <v>0</v>
      </c>
      <c r="BG257" s="207">
        <f>IF(N257="zákl. prenesená",J257,0)</f>
        <v>0</v>
      </c>
      <c r="BH257" s="207">
        <f>IF(N257="zníž. prenesená",J257,0)</f>
        <v>0</v>
      </c>
      <c r="BI257" s="207">
        <f>IF(N257="nulová",J257,0)</f>
        <v>0</v>
      </c>
      <c r="BJ257" s="18" t="s">
        <v>129</v>
      </c>
      <c r="BK257" s="208">
        <f>ROUND(I257*H257,3)</f>
        <v>0</v>
      </c>
      <c r="BL257" s="18" t="s">
        <v>157</v>
      </c>
      <c r="BM257" s="206" t="s">
        <v>790</v>
      </c>
    </row>
    <row r="258" s="2" customFormat="1" ht="55.5" customHeight="1">
      <c r="A258" s="37"/>
      <c r="B258" s="159"/>
      <c r="C258" s="195" t="s">
        <v>326</v>
      </c>
      <c r="D258" s="195" t="s">
        <v>153</v>
      </c>
      <c r="E258" s="196" t="s">
        <v>791</v>
      </c>
      <c r="F258" s="197" t="s">
        <v>792</v>
      </c>
      <c r="G258" s="198" t="s">
        <v>489</v>
      </c>
      <c r="H258" s="199">
        <v>35</v>
      </c>
      <c r="I258" s="199"/>
      <c r="J258" s="200">
        <f>ROUND(I258*H258,3)</f>
        <v>0</v>
      </c>
      <c r="K258" s="201"/>
      <c r="L258" s="38"/>
      <c r="M258" s="202" t="s">
        <v>1</v>
      </c>
      <c r="N258" s="203" t="s">
        <v>41</v>
      </c>
      <c r="O258" s="81"/>
      <c r="P258" s="204">
        <f>O258*H258</f>
        <v>0</v>
      </c>
      <c r="Q258" s="204">
        <v>0</v>
      </c>
      <c r="R258" s="204">
        <f>Q258*H258</f>
        <v>0</v>
      </c>
      <c r="S258" s="204">
        <v>0</v>
      </c>
      <c r="T258" s="205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206" t="s">
        <v>157</v>
      </c>
      <c r="AT258" s="206" t="s">
        <v>153</v>
      </c>
      <c r="AU258" s="206" t="s">
        <v>129</v>
      </c>
      <c r="AY258" s="18" t="s">
        <v>151</v>
      </c>
      <c r="BE258" s="207">
        <f>IF(N258="základná",J258,0)</f>
        <v>0</v>
      </c>
      <c r="BF258" s="207">
        <f>IF(N258="znížená",J258,0)</f>
        <v>0</v>
      </c>
      <c r="BG258" s="207">
        <f>IF(N258="zákl. prenesená",J258,0)</f>
        <v>0</v>
      </c>
      <c r="BH258" s="207">
        <f>IF(N258="zníž. prenesená",J258,0)</f>
        <v>0</v>
      </c>
      <c r="BI258" s="207">
        <f>IF(N258="nulová",J258,0)</f>
        <v>0</v>
      </c>
      <c r="BJ258" s="18" t="s">
        <v>129</v>
      </c>
      <c r="BK258" s="208">
        <f>ROUND(I258*H258,3)</f>
        <v>0</v>
      </c>
      <c r="BL258" s="18" t="s">
        <v>157</v>
      </c>
      <c r="BM258" s="206" t="s">
        <v>793</v>
      </c>
    </row>
    <row r="259" s="2" customFormat="1" ht="16.5" customHeight="1">
      <c r="A259" s="37"/>
      <c r="B259" s="159"/>
      <c r="C259" s="195" t="s">
        <v>331</v>
      </c>
      <c r="D259" s="195" t="s">
        <v>153</v>
      </c>
      <c r="E259" s="196" t="s">
        <v>794</v>
      </c>
      <c r="F259" s="197" t="s">
        <v>795</v>
      </c>
      <c r="G259" s="198" t="s">
        <v>169</v>
      </c>
      <c r="H259" s="199">
        <v>839.69000000000005</v>
      </c>
      <c r="I259" s="199"/>
      <c r="J259" s="200">
        <f>ROUND(I259*H259,3)</f>
        <v>0</v>
      </c>
      <c r="K259" s="201"/>
      <c r="L259" s="38"/>
      <c r="M259" s="202" t="s">
        <v>1</v>
      </c>
      <c r="N259" s="203" t="s">
        <v>41</v>
      </c>
      <c r="O259" s="81"/>
      <c r="P259" s="204">
        <f>O259*H259</f>
        <v>0</v>
      </c>
      <c r="Q259" s="204">
        <v>5.0000000000000002E-05</v>
      </c>
      <c r="R259" s="204">
        <f>Q259*H259</f>
        <v>0.041984500000000008</v>
      </c>
      <c r="S259" s="204">
        <v>0</v>
      </c>
      <c r="T259" s="205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206" t="s">
        <v>157</v>
      </c>
      <c r="AT259" s="206" t="s">
        <v>153</v>
      </c>
      <c r="AU259" s="206" t="s">
        <v>129</v>
      </c>
      <c r="AY259" s="18" t="s">
        <v>151</v>
      </c>
      <c r="BE259" s="207">
        <f>IF(N259="základná",J259,0)</f>
        <v>0</v>
      </c>
      <c r="BF259" s="207">
        <f>IF(N259="znížená",J259,0)</f>
        <v>0</v>
      </c>
      <c r="BG259" s="207">
        <f>IF(N259="zákl. prenesená",J259,0)</f>
        <v>0</v>
      </c>
      <c r="BH259" s="207">
        <f>IF(N259="zníž. prenesená",J259,0)</f>
        <v>0</v>
      </c>
      <c r="BI259" s="207">
        <f>IF(N259="nulová",J259,0)</f>
        <v>0</v>
      </c>
      <c r="BJ259" s="18" t="s">
        <v>129</v>
      </c>
      <c r="BK259" s="208">
        <f>ROUND(I259*H259,3)</f>
        <v>0</v>
      </c>
      <c r="BL259" s="18" t="s">
        <v>157</v>
      </c>
      <c r="BM259" s="206" t="s">
        <v>796</v>
      </c>
    </row>
    <row r="260" s="13" customFormat="1">
      <c r="A260" s="13"/>
      <c r="B260" s="209"/>
      <c r="C260" s="13"/>
      <c r="D260" s="210" t="s">
        <v>159</v>
      </c>
      <c r="E260" s="211" t="s">
        <v>1</v>
      </c>
      <c r="F260" s="212" t="s">
        <v>797</v>
      </c>
      <c r="G260" s="13"/>
      <c r="H260" s="213">
        <v>839.69000000000005</v>
      </c>
      <c r="I260" s="214"/>
      <c r="J260" s="13"/>
      <c r="K260" s="13"/>
      <c r="L260" s="209"/>
      <c r="M260" s="215"/>
      <c r="N260" s="216"/>
      <c r="O260" s="216"/>
      <c r="P260" s="216"/>
      <c r="Q260" s="216"/>
      <c r="R260" s="216"/>
      <c r="S260" s="216"/>
      <c r="T260" s="217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11" t="s">
        <v>159</v>
      </c>
      <c r="AU260" s="211" t="s">
        <v>129</v>
      </c>
      <c r="AV260" s="13" t="s">
        <v>129</v>
      </c>
      <c r="AW260" s="13" t="s">
        <v>30</v>
      </c>
      <c r="AX260" s="13" t="s">
        <v>75</v>
      </c>
      <c r="AY260" s="211" t="s">
        <v>151</v>
      </c>
    </row>
    <row r="261" s="14" customFormat="1">
      <c r="A261" s="14"/>
      <c r="B261" s="218"/>
      <c r="C261" s="14"/>
      <c r="D261" s="210" t="s">
        <v>159</v>
      </c>
      <c r="E261" s="219" t="s">
        <v>1</v>
      </c>
      <c r="F261" s="220" t="s">
        <v>161</v>
      </c>
      <c r="G261" s="14"/>
      <c r="H261" s="221">
        <v>839.69000000000005</v>
      </c>
      <c r="I261" s="222"/>
      <c r="J261" s="14"/>
      <c r="K261" s="14"/>
      <c r="L261" s="218"/>
      <c r="M261" s="223"/>
      <c r="N261" s="224"/>
      <c r="O261" s="224"/>
      <c r="P261" s="224"/>
      <c r="Q261" s="224"/>
      <c r="R261" s="224"/>
      <c r="S261" s="224"/>
      <c r="T261" s="225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19" t="s">
        <v>159</v>
      </c>
      <c r="AU261" s="219" t="s">
        <v>129</v>
      </c>
      <c r="AV261" s="14" t="s">
        <v>157</v>
      </c>
      <c r="AW261" s="14" t="s">
        <v>30</v>
      </c>
      <c r="AX261" s="14" t="s">
        <v>83</v>
      </c>
      <c r="AY261" s="219" t="s">
        <v>151</v>
      </c>
    </row>
    <row r="262" s="2" customFormat="1" ht="16.5" customHeight="1">
      <c r="A262" s="37"/>
      <c r="B262" s="159"/>
      <c r="C262" s="195" t="s">
        <v>336</v>
      </c>
      <c r="D262" s="195" t="s">
        <v>153</v>
      </c>
      <c r="E262" s="196" t="s">
        <v>798</v>
      </c>
      <c r="F262" s="197" t="s">
        <v>799</v>
      </c>
      <c r="G262" s="198" t="s">
        <v>169</v>
      </c>
      <c r="H262" s="199">
        <v>280.66000000000003</v>
      </c>
      <c r="I262" s="199"/>
      <c r="J262" s="200">
        <f>ROUND(I262*H262,3)</f>
        <v>0</v>
      </c>
      <c r="K262" s="201"/>
      <c r="L262" s="38"/>
      <c r="M262" s="202" t="s">
        <v>1</v>
      </c>
      <c r="N262" s="203" t="s">
        <v>41</v>
      </c>
      <c r="O262" s="81"/>
      <c r="P262" s="204">
        <f>O262*H262</f>
        <v>0</v>
      </c>
      <c r="Q262" s="204">
        <v>5.0000000000000002E-05</v>
      </c>
      <c r="R262" s="204">
        <f>Q262*H262</f>
        <v>0.014033000000000002</v>
      </c>
      <c r="S262" s="204">
        <v>0</v>
      </c>
      <c r="T262" s="205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206" t="s">
        <v>157</v>
      </c>
      <c r="AT262" s="206" t="s">
        <v>153</v>
      </c>
      <c r="AU262" s="206" t="s">
        <v>129</v>
      </c>
      <c r="AY262" s="18" t="s">
        <v>151</v>
      </c>
      <c r="BE262" s="207">
        <f>IF(N262="základná",J262,0)</f>
        <v>0</v>
      </c>
      <c r="BF262" s="207">
        <f>IF(N262="znížená",J262,0)</f>
        <v>0</v>
      </c>
      <c r="BG262" s="207">
        <f>IF(N262="zákl. prenesená",J262,0)</f>
        <v>0</v>
      </c>
      <c r="BH262" s="207">
        <f>IF(N262="zníž. prenesená",J262,0)</f>
        <v>0</v>
      </c>
      <c r="BI262" s="207">
        <f>IF(N262="nulová",J262,0)</f>
        <v>0</v>
      </c>
      <c r="BJ262" s="18" t="s">
        <v>129</v>
      </c>
      <c r="BK262" s="208">
        <f>ROUND(I262*H262,3)</f>
        <v>0</v>
      </c>
      <c r="BL262" s="18" t="s">
        <v>157</v>
      </c>
      <c r="BM262" s="206" t="s">
        <v>800</v>
      </c>
    </row>
    <row r="263" s="13" customFormat="1">
      <c r="A263" s="13"/>
      <c r="B263" s="209"/>
      <c r="C263" s="13"/>
      <c r="D263" s="210" t="s">
        <v>159</v>
      </c>
      <c r="E263" s="211" t="s">
        <v>1</v>
      </c>
      <c r="F263" s="212" t="s">
        <v>801</v>
      </c>
      <c r="G263" s="13"/>
      <c r="H263" s="213">
        <v>280.66000000000003</v>
      </c>
      <c r="I263" s="214"/>
      <c r="J263" s="13"/>
      <c r="K263" s="13"/>
      <c r="L263" s="209"/>
      <c r="M263" s="215"/>
      <c r="N263" s="216"/>
      <c r="O263" s="216"/>
      <c r="P263" s="216"/>
      <c r="Q263" s="216"/>
      <c r="R263" s="216"/>
      <c r="S263" s="216"/>
      <c r="T263" s="217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11" t="s">
        <v>159</v>
      </c>
      <c r="AU263" s="211" t="s">
        <v>129</v>
      </c>
      <c r="AV263" s="13" t="s">
        <v>129</v>
      </c>
      <c r="AW263" s="13" t="s">
        <v>30</v>
      </c>
      <c r="AX263" s="13" t="s">
        <v>75</v>
      </c>
      <c r="AY263" s="211" t="s">
        <v>151</v>
      </c>
    </row>
    <row r="264" s="14" customFormat="1">
      <c r="A264" s="14"/>
      <c r="B264" s="218"/>
      <c r="C264" s="14"/>
      <c r="D264" s="210" t="s">
        <v>159</v>
      </c>
      <c r="E264" s="219" t="s">
        <v>1</v>
      </c>
      <c r="F264" s="220" t="s">
        <v>161</v>
      </c>
      <c r="G264" s="14"/>
      <c r="H264" s="221">
        <v>280.66000000000003</v>
      </c>
      <c r="I264" s="222"/>
      <c r="J264" s="14"/>
      <c r="K264" s="14"/>
      <c r="L264" s="218"/>
      <c r="M264" s="223"/>
      <c r="N264" s="224"/>
      <c r="O264" s="224"/>
      <c r="P264" s="224"/>
      <c r="Q264" s="224"/>
      <c r="R264" s="224"/>
      <c r="S264" s="224"/>
      <c r="T264" s="225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19" t="s">
        <v>159</v>
      </c>
      <c r="AU264" s="219" t="s">
        <v>129</v>
      </c>
      <c r="AV264" s="14" t="s">
        <v>157</v>
      </c>
      <c r="AW264" s="14" t="s">
        <v>30</v>
      </c>
      <c r="AX264" s="14" t="s">
        <v>83</v>
      </c>
      <c r="AY264" s="219" t="s">
        <v>151</v>
      </c>
    </row>
    <row r="265" s="2" customFormat="1" ht="24.15" customHeight="1">
      <c r="A265" s="37"/>
      <c r="B265" s="159"/>
      <c r="C265" s="195" t="s">
        <v>341</v>
      </c>
      <c r="D265" s="195" t="s">
        <v>153</v>
      </c>
      <c r="E265" s="196" t="s">
        <v>802</v>
      </c>
      <c r="F265" s="197" t="s">
        <v>803</v>
      </c>
      <c r="G265" s="198" t="s">
        <v>489</v>
      </c>
      <c r="H265" s="199">
        <v>10</v>
      </c>
      <c r="I265" s="199"/>
      <c r="J265" s="200">
        <f>ROUND(I265*H265,3)</f>
        <v>0</v>
      </c>
      <c r="K265" s="201"/>
      <c r="L265" s="38"/>
      <c r="M265" s="202" t="s">
        <v>1</v>
      </c>
      <c r="N265" s="203" t="s">
        <v>41</v>
      </c>
      <c r="O265" s="81"/>
      <c r="P265" s="204">
        <f>O265*H265</f>
        <v>0</v>
      </c>
      <c r="Q265" s="204">
        <v>2.0000000000000002E-05</v>
      </c>
      <c r="R265" s="204">
        <f>Q265*H265</f>
        <v>0.00020000000000000001</v>
      </c>
      <c r="S265" s="204">
        <v>0</v>
      </c>
      <c r="T265" s="205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206" t="s">
        <v>157</v>
      </c>
      <c r="AT265" s="206" t="s">
        <v>153</v>
      </c>
      <c r="AU265" s="206" t="s">
        <v>129</v>
      </c>
      <c r="AY265" s="18" t="s">
        <v>151</v>
      </c>
      <c r="BE265" s="207">
        <f>IF(N265="základná",J265,0)</f>
        <v>0</v>
      </c>
      <c r="BF265" s="207">
        <f>IF(N265="znížená",J265,0)</f>
        <v>0</v>
      </c>
      <c r="BG265" s="207">
        <f>IF(N265="zákl. prenesená",J265,0)</f>
        <v>0</v>
      </c>
      <c r="BH265" s="207">
        <f>IF(N265="zníž. prenesená",J265,0)</f>
        <v>0</v>
      </c>
      <c r="BI265" s="207">
        <f>IF(N265="nulová",J265,0)</f>
        <v>0</v>
      </c>
      <c r="BJ265" s="18" t="s">
        <v>129</v>
      </c>
      <c r="BK265" s="208">
        <f>ROUND(I265*H265,3)</f>
        <v>0</v>
      </c>
      <c r="BL265" s="18" t="s">
        <v>157</v>
      </c>
      <c r="BM265" s="206" t="s">
        <v>804</v>
      </c>
    </row>
    <row r="266" s="2" customFormat="1" ht="24.15" customHeight="1">
      <c r="A266" s="37"/>
      <c r="B266" s="159"/>
      <c r="C266" s="226" t="s">
        <v>346</v>
      </c>
      <c r="D266" s="226" t="s">
        <v>207</v>
      </c>
      <c r="E266" s="227" t="s">
        <v>805</v>
      </c>
      <c r="F266" s="228" t="s">
        <v>806</v>
      </c>
      <c r="G266" s="229" t="s">
        <v>489</v>
      </c>
      <c r="H266" s="230">
        <v>10</v>
      </c>
      <c r="I266" s="230"/>
      <c r="J266" s="231">
        <f>ROUND(I266*H266,3)</f>
        <v>0</v>
      </c>
      <c r="K266" s="232"/>
      <c r="L266" s="233"/>
      <c r="M266" s="234" t="s">
        <v>1</v>
      </c>
      <c r="N266" s="235" t="s">
        <v>41</v>
      </c>
      <c r="O266" s="81"/>
      <c r="P266" s="204">
        <f>O266*H266</f>
        <v>0</v>
      </c>
      <c r="Q266" s="204">
        <v>6.0000000000000002E-05</v>
      </c>
      <c r="R266" s="204">
        <f>Q266*H266</f>
        <v>0.00060000000000000006</v>
      </c>
      <c r="S266" s="204">
        <v>0</v>
      </c>
      <c r="T266" s="205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206" t="s">
        <v>190</v>
      </c>
      <c r="AT266" s="206" t="s">
        <v>207</v>
      </c>
      <c r="AU266" s="206" t="s">
        <v>129</v>
      </c>
      <c r="AY266" s="18" t="s">
        <v>151</v>
      </c>
      <c r="BE266" s="207">
        <f>IF(N266="základná",J266,0)</f>
        <v>0</v>
      </c>
      <c r="BF266" s="207">
        <f>IF(N266="znížená",J266,0)</f>
        <v>0</v>
      </c>
      <c r="BG266" s="207">
        <f>IF(N266="zákl. prenesená",J266,0)</f>
        <v>0</v>
      </c>
      <c r="BH266" s="207">
        <f>IF(N266="zníž. prenesená",J266,0)</f>
        <v>0</v>
      </c>
      <c r="BI266" s="207">
        <f>IF(N266="nulová",J266,0)</f>
        <v>0</v>
      </c>
      <c r="BJ266" s="18" t="s">
        <v>129</v>
      </c>
      <c r="BK266" s="208">
        <f>ROUND(I266*H266,3)</f>
        <v>0</v>
      </c>
      <c r="BL266" s="18" t="s">
        <v>157</v>
      </c>
      <c r="BM266" s="206" t="s">
        <v>807</v>
      </c>
    </row>
    <row r="267" s="2" customFormat="1" ht="37.8" customHeight="1">
      <c r="A267" s="37"/>
      <c r="B267" s="159"/>
      <c r="C267" s="195" t="s">
        <v>350</v>
      </c>
      <c r="D267" s="195" t="s">
        <v>153</v>
      </c>
      <c r="E267" s="196" t="s">
        <v>808</v>
      </c>
      <c r="F267" s="197" t="s">
        <v>809</v>
      </c>
      <c r="G267" s="198" t="s">
        <v>489</v>
      </c>
      <c r="H267" s="199">
        <v>90</v>
      </c>
      <c r="I267" s="199"/>
      <c r="J267" s="200">
        <f>ROUND(I267*H267,3)</f>
        <v>0</v>
      </c>
      <c r="K267" s="201"/>
      <c r="L267" s="38"/>
      <c r="M267" s="202" t="s">
        <v>1</v>
      </c>
      <c r="N267" s="203" t="s">
        <v>41</v>
      </c>
      <c r="O267" s="81"/>
      <c r="P267" s="204">
        <f>O267*H267</f>
        <v>0</v>
      </c>
      <c r="Q267" s="204">
        <v>0.0012700000000000001</v>
      </c>
      <c r="R267" s="204">
        <f>Q267*H267</f>
        <v>0.11430000000000001</v>
      </c>
      <c r="S267" s="204">
        <v>0</v>
      </c>
      <c r="T267" s="205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206" t="s">
        <v>157</v>
      </c>
      <c r="AT267" s="206" t="s">
        <v>153</v>
      </c>
      <c r="AU267" s="206" t="s">
        <v>129</v>
      </c>
      <c r="AY267" s="18" t="s">
        <v>151</v>
      </c>
      <c r="BE267" s="207">
        <f>IF(N267="základná",J267,0)</f>
        <v>0</v>
      </c>
      <c r="BF267" s="207">
        <f>IF(N267="znížená",J267,0)</f>
        <v>0</v>
      </c>
      <c r="BG267" s="207">
        <f>IF(N267="zákl. prenesená",J267,0)</f>
        <v>0</v>
      </c>
      <c r="BH267" s="207">
        <f>IF(N267="zníž. prenesená",J267,0)</f>
        <v>0</v>
      </c>
      <c r="BI267" s="207">
        <f>IF(N267="nulová",J267,0)</f>
        <v>0</v>
      </c>
      <c r="BJ267" s="18" t="s">
        <v>129</v>
      </c>
      <c r="BK267" s="208">
        <f>ROUND(I267*H267,3)</f>
        <v>0</v>
      </c>
      <c r="BL267" s="18" t="s">
        <v>157</v>
      </c>
      <c r="BM267" s="206" t="s">
        <v>810</v>
      </c>
    </row>
    <row r="268" s="13" customFormat="1">
      <c r="A268" s="13"/>
      <c r="B268" s="209"/>
      <c r="C268" s="13"/>
      <c r="D268" s="210" t="s">
        <v>159</v>
      </c>
      <c r="E268" s="211" t="s">
        <v>1</v>
      </c>
      <c r="F268" s="212" t="s">
        <v>811</v>
      </c>
      <c r="G268" s="13"/>
      <c r="H268" s="213">
        <v>90</v>
      </c>
      <c r="I268" s="214"/>
      <c r="J268" s="13"/>
      <c r="K268" s="13"/>
      <c r="L268" s="209"/>
      <c r="M268" s="215"/>
      <c r="N268" s="216"/>
      <c r="O268" s="216"/>
      <c r="P268" s="216"/>
      <c r="Q268" s="216"/>
      <c r="R268" s="216"/>
      <c r="S268" s="216"/>
      <c r="T268" s="217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11" t="s">
        <v>159</v>
      </c>
      <c r="AU268" s="211" t="s">
        <v>129</v>
      </c>
      <c r="AV268" s="13" t="s">
        <v>129</v>
      </c>
      <c r="AW268" s="13" t="s">
        <v>30</v>
      </c>
      <c r="AX268" s="13" t="s">
        <v>75</v>
      </c>
      <c r="AY268" s="211" t="s">
        <v>151</v>
      </c>
    </row>
    <row r="269" s="14" customFormat="1">
      <c r="A269" s="14"/>
      <c r="B269" s="218"/>
      <c r="C269" s="14"/>
      <c r="D269" s="210" t="s">
        <v>159</v>
      </c>
      <c r="E269" s="219" t="s">
        <v>1</v>
      </c>
      <c r="F269" s="220" t="s">
        <v>161</v>
      </c>
      <c r="G269" s="14"/>
      <c r="H269" s="221">
        <v>90</v>
      </c>
      <c r="I269" s="222"/>
      <c r="J269" s="14"/>
      <c r="K269" s="14"/>
      <c r="L269" s="218"/>
      <c r="M269" s="223"/>
      <c r="N269" s="224"/>
      <c r="O269" s="224"/>
      <c r="P269" s="224"/>
      <c r="Q269" s="224"/>
      <c r="R269" s="224"/>
      <c r="S269" s="224"/>
      <c r="T269" s="225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19" t="s">
        <v>159</v>
      </c>
      <c r="AU269" s="219" t="s">
        <v>129</v>
      </c>
      <c r="AV269" s="14" t="s">
        <v>157</v>
      </c>
      <c r="AW269" s="14" t="s">
        <v>30</v>
      </c>
      <c r="AX269" s="14" t="s">
        <v>83</v>
      </c>
      <c r="AY269" s="219" t="s">
        <v>151</v>
      </c>
    </row>
    <row r="270" s="2" customFormat="1" ht="33" customHeight="1">
      <c r="A270" s="37"/>
      <c r="B270" s="159"/>
      <c r="C270" s="195" t="s">
        <v>355</v>
      </c>
      <c r="D270" s="195" t="s">
        <v>153</v>
      </c>
      <c r="E270" s="196" t="s">
        <v>812</v>
      </c>
      <c r="F270" s="197" t="s">
        <v>813</v>
      </c>
      <c r="G270" s="198" t="s">
        <v>169</v>
      </c>
      <c r="H270" s="199">
        <v>27.132000000000001</v>
      </c>
      <c r="I270" s="199"/>
      <c r="J270" s="200">
        <f>ROUND(I270*H270,3)</f>
        <v>0</v>
      </c>
      <c r="K270" s="201"/>
      <c r="L270" s="38"/>
      <c r="M270" s="202" t="s">
        <v>1</v>
      </c>
      <c r="N270" s="203" t="s">
        <v>41</v>
      </c>
      <c r="O270" s="81"/>
      <c r="P270" s="204">
        <f>O270*H270</f>
        <v>0</v>
      </c>
      <c r="Q270" s="204">
        <v>0</v>
      </c>
      <c r="R270" s="204">
        <f>Q270*H270</f>
        <v>0</v>
      </c>
      <c r="S270" s="204">
        <v>0.02</v>
      </c>
      <c r="T270" s="205">
        <f>S270*H270</f>
        <v>0.54264000000000001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206" t="s">
        <v>157</v>
      </c>
      <c r="AT270" s="206" t="s">
        <v>153</v>
      </c>
      <c r="AU270" s="206" t="s">
        <v>129</v>
      </c>
      <c r="AY270" s="18" t="s">
        <v>151</v>
      </c>
      <c r="BE270" s="207">
        <f>IF(N270="základná",J270,0)</f>
        <v>0</v>
      </c>
      <c r="BF270" s="207">
        <f>IF(N270="znížená",J270,0)</f>
        <v>0</v>
      </c>
      <c r="BG270" s="207">
        <f>IF(N270="zákl. prenesená",J270,0)</f>
        <v>0</v>
      </c>
      <c r="BH270" s="207">
        <f>IF(N270="zníž. prenesená",J270,0)</f>
        <v>0</v>
      </c>
      <c r="BI270" s="207">
        <f>IF(N270="nulová",J270,0)</f>
        <v>0</v>
      </c>
      <c r="BJ270" s="18" t="s">
        <v>129</v>
      </c>
      <c r="BK270" s="208">
        <f>ROUND(I270*H270,3)</f>
        <v>0</v>
      </c>
      <c r="BL270" s="18" t="s">
        <v>157</v>
      </c>
      <c r="BM270" s="206" t="s">
        <v>814</v>
      </c>
    </row>
    <row r="271" s="13" customFormat="1">
      <c r="A271" s="13"/>
      <c r="B271" s="209"/>
      <c r="C271" s="13"/>
      <c r="D271" s="210" t="s">
        <v>159</v>
      </c>
      <c r="E271" s="211" t="s">
        <v>1</v>
      </c>
      <c r="F271" s="212" t="s">
        <v>815</v>
      </c>
      <c r="G271" s="13"/>
      <c r="H271" s="213">
        <v>27.132000000000001</v>
      </c>
      <c r="I271" s="214"/>
      <c r="J271" s="13"/>
      <c r="K271" s="13"/>
      <c r="L271" s="209"/>
      <c r="M271" s="215"/>
      <c r="N271" s="216"/>
      <c r="O271" s="216"/>
      <c r="P271" s="216"/>
      <c r="Q271" s="216"/>
      <c r="R271" s="216"/>
      <c r="S271" s="216"/>
      <c r="T271" s="217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11" t="s">
        <v>159</v>
      </c>
      <c r="AU271" s="211" t="s">
        <v>129</v>
      </c>
      <c r="AV271" s="13" t="s">
        <v>129</v>
      </c>
      <c r="AW271" s="13" t="s">
        <v>30</v>
      </c>
      <c r="AX271" s="13" t="s">
        <v>75</v>
      </c>
      <c r="AY271" s="211" t="s">
        <v>151</v>
      </c>
    </row>
    <row r="272" s="14" customFormat="1">
      <c r="A272" s="14"/>
      <c r="B272" s="218"/>
      <c r="C272" s="14"/>
      <c r="D272" s="210" t="s">
        <v>159</v>
      </c>
      <c r="E272" s="219" t="s">
        <v>1</v>
      </c>
      <c r="F272" s="220" t="s">
        <v>161</v>
      </c>
      <c r="G272" s="14"/>
      <c r="H272" s="221">
        <v>27.132000000000001</v>
      </c>
      <c r="I272" s="222"/>
      <c r="J272" s="14"/>
      <c r="K272" s="14"/>
      <c r="L272" s="218"/>
      <c r="M272" s="223"/>
      <c r="N272" s="224"/>
      <c r="O272" s="224"/>
      <c r="P272" s="224"/>
      <c r="Q272" s="224"/>
      <c r="R272" s="224"/>
      <c r="S272" s="224"/>
      <c r="T272" s="225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19" t="s">
        <v>159</v>
      </c>
      <c r="AU272" s="219" t="s">
        <v>129</v>
      </c>
      <c r="AV272" s="14" t="s">
        <v>157</v>
      </c>
      <c r="AW272" s="14" t="s">
        <v>30</v>
      </c>
      <c r="AX272" s="14" t="s">
        <v>83</v>
      </c>
      <c r="AY272" s="219" t="s">
        <v>151</v>
      </c>
    </row>
    <row r="273" s="2" customFormat="1" ht="24.15" customHeight="1">
      <c r="A273" s="37"/>
      <c r="B273" s="159"/>
      <c r="C273" s="195" t="s">
        <v>361</v>
      </c>
      <c r="D273" s="195" t="s">
        <v>153</v>
      </c>
      <c r="E273" s="196" t="s">
        <v>816</v>
      </c>
      <c r="F273" s="197" t="s">
        <v>817</v>
      </c>
      <c r="G273" s="198" t="s">
        <v>818</v>
      </c>
      <c r="H273" s="199">
        <v>8.75</v>
      </c>
      <c r="I273" s="199"/>
      <c r="J273" s="200">
        <f>ROUND(I273*H273,3)</f>
        <v>0</v>
      </c>
      <c r="K273" s="201"/>
      <c r="L273" s="38"/>
      <c r="M273" s="202" t="s">
        <v>1</v>
      </c>
      <c r="N273" s="203" t="s">
        <v>41</v>
      </c>
      <c r="O273" s="81"/>
      <c r="P273" s="204">
        <f>O273*H273</f>
        <v>0</v>
      </c>
      <c r="Q273" s="204">
        <v>1.0000000000000001E-05</v>
      </c>
      <c r="R273" s="204">
        <f>Q273*H273</f>
        <v>8.7500000000000013E-05</v>
      </c>
      <c r="S273" s="204">
        <v>0.00012999999999999999</v>
      </c>
      <c r="T273" s="205">
        <f>S273*H273</f>
        <v>0.0011374999999999998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206" t="s">
        <v>157</v>
      </c>
      <c r="AT273" s="206" t="s">
        <v>153</v>
      </c>
      <c r="AU273" s="206" t="s">
        <v>129</v>
      </c>
      <c r="AY273" s="18" t="s">
        <v>151</v>
      </c>
      <c r="BE273" s="207">
        <f>IF(N273="základná",J273,0)</f>
        <v>0</v>
      </c>
      <c r="BF273" s="207">
        <f>IF(N273="znížená",J273,0)</f>
        <v>0</v>
      </c>
      <c r="BG273" s="207">
        <f>IF(N273="zákl. prenesená",J273,0)</f>
        <v>0</v>
      </c>
      <c r="BH273" s="207">
        <f>IF(N273="zníž. prenesená",J273,0)</f>
        <v>0</v>
      </c>
      <c r="BI273" s="207">
        <f>IF(N273="nulová",J273,0)</f>
        <v>0</v>
      </c>
      <c r="BJ273" s="18" t="s">
        <v>129</v>
      </c>
      <c r="BK273" s="208">
        <f>ROUND(I273*H273,3)</f>
        <v>0</v>
      </c>
      <c r="BL273" s="18" t="s">
        <v>157</v>
      </c>
      <c r="BM273" s="206" t="s">
        <v>819</v>
      </c>
    </row>
    <row r="274" s="13" customFormat="1">
      <c r="A274" s="13"/>
      <c r="B274" s="209"/>
      <c r="C274" s="13"/>
      <c r="D274" s="210" t="s">
        <v>159</v>
      </c>
      <c r="E274" s="211" t="s">
        <v>1</v>
      </c>
      <c r="F274" s="212" t="s">
        <v>820</v>
      </c>
      <c r="G274" s="13"/>
      <c r="H274" s="213">
        <v>8.75</v>
      </c>
      <c r="I274" s="214"/>
      <c r="J274" s="13"/>
      <c r="K274" s="13"/>
      <c r="L274" s="209"/>
      <c r="M274" s="215"/>
      <c r="N274" s="216"/>
      <c r="O274" s="216"/>
      <c r="P274" s="216"/>
      <c r="Q274" s="216"/>
      <c r="R274" s="216"/>
      <c r="S274" s="216"/>
      <c r="T274" s="217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11" t="s">
        <v>159</v>
      </c>
      <c r="AU274" s="211" t="s">
        <v>129</v>
      </c>
      <c r="AV274" s="13" t="s">
        <v>129</v>
      </c>
      <c r="AW274" s="13" t="s">
        <v>30</v>
      </c>
      <c r="AX274" s="13" t="s">
        <v>75</v>
      </c>
      <c r="AY274" s="211" t="s">
        <v>151</v>
      </c>
    </row>
    <row r="275" s="14" customFormat="1">
      <c r="A275" s="14"/>
      <c r="B275" s="218"/>
      <c r="C275" s="14"/>
      <c r="D275" s="210" t="s">
        <v>159</v>
      </c>
      <c r="E275" s="219" t="s">
        <v>1</v>
      </c>
      <c r="F275" s="220" t="s">
        <v>161</v>
      </c>
      <c r="G275" s="14"/>
      <c r="H275" s="221">
        <v>8.75</v>
      </c>
      <c r="I275" s="222"/>
      <c r="J275" s="14"/>
      <c r="K275" s="14"/>
      <c r="L275" s="218"/>
      <c r="M275" s="223"/>
      <c r="N275" s="224"/>
      <c r="O275" s="224"/>
      <c r="P275" s="224"/>
      <c r="Q275" s="224"/>
      <c r="R275" s="224"/>
      <c r="S275" s="224"/>
      <c r="T275" s="225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19" t="s">
        <v>159</v>
      </c>
      <c r="AU275" s="219" t="s">
        <v>129</v>
      </c>
      <c r="AV275" s="14" t="s">
        <v>157</v>
      </c>
      <c r="AW275" s="14" t="s">
        <v>30</v>
      </c>
      <c r="AX275" s="14" t="s">
        <v>83</v>
      </c>
      <c r="AY275" s="219" t="s">
        <v>151</v>
      </c>
    </row>
    <row r="276" s="2" customFormat="1" ht="24.15" customHeight="1">
      <c r="A276" s="37"/>
      <c r="B276" s="159"/>
      <c r="C276" s="195" t="s">
        <v>366</v>
      </c>
      <c r="D276" s="195" t="s">
        <v>153</v>
      </c>
      <c r="E276" s="196" t="s">
        <v>821</v>
      </c>
      <c r="F276" s="197" t="s">
        <v>822</v>
      </c>
      <c r="G276" s="198" t="s">
        <v>324</v>
      </c>
      <c r="H276" s="199">
        <v>22.100000000000001</v>
      </c>
      <c r="I276" s="199"/>
      <c r="J276" s="200">
        <f>ROUND(I276*H276,3)</f>
        <v>0</v>
      </c>
      <c r="K276" s="201"/>
      <c r="L276" s="38"/>
      <c r="M276" s="202" t="s">
        <v>1</v>
      </c>
      <c r="N276" s="203" t="s">
        <v>41</v>
      </c>
      <c r="O276" s="81"/>
      <c r="P276" s="204">
        <f>O276*H276</f>
        <v>0</v>
      </c>
      <c r="Q276" s="204">
        <v>0</v>
      </c>
      <c r="R276" s="204">
        <f>Q276*H276</f>
        <v>0</v>
      </c>
      <c r="S276" s="204">
        <v>0.0080000000000000002</v>
      </c>
      <c r="T276" s="205">
        <f>S276*H276</f>
        <v>0.17680000000000001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206" t="s">
        <v>157</v>
      </c>
      <c r="AT276" s="206" t="s">
        <v>153</v>
      </c>
      <c r="AU276" s="206" t="s">
        <v>129</v>
      </c>
      <c r="AY276" s="18" t="s">
        <v>151</v>
      </c>
      <c r="BE276" s="207">
        <f>IF(N276="základná",J276,0)</f>
        <v>0</v>
      </c>
      <c r="BF276" s="207">
        <f>IF(N276="znížená",J276,0)</f>
        <v>0</v>
      </c>
      <c r="BG276" s="207">
        <f>IF(N276="zákl. prenesená",J276,0)</f>
        <v>0</v>
      </c>
      <c r="BH276" s="207">
        <f>IF(N276="zníž. prenesená",J276,0)</f>
        <v>0</v>
      </c>
      <c r="BI276" s="207">
        <f>IF(N276="nulová",J276,0)</f>
        <v>0</v>
      </c>
      <c r="BJ276" s="18" t="s">
        <v>129</v>
      </c>
      <c r="BK276" s="208">
        <f>ROUND(I276*H276,3)</f>
        <v>0</v>
      </c>
      <c r="BL276" s="18" t="s">
        <v>157</v>
      </c>
      <c r="BM276" s="206" t="s">
        <v>823</v>
      </c>
    </row>
    <row r="277" s="13" customFormat="1">
      <c r="A277" s="13"/>
      <c r="B277" s="209"/>
      <c r="C277" s="13"/>
      <c r="D277" s="210" t="s">
        <v>159</v>
      </c>
      <c r="E277" s="211" t="s">
        <v>1</v>
      </c>
      <c r="F277" s="212" t="s">
        <v>824</v>
      </c>
      <c r="G277" s="13"/>
      <c r="H277" s="213">
        <v>22.100000000000001</v>
      </c>
      <c r="I277" s="214"/>
      <c r="J277" s="13"/>
      <c r="K277" s="13"/>
      <c r="L277" s="209"/>
      <c r="M277" s="215"/>
      <c r="N277" s="216"/>
      <c r="O277" s="216"/>
      <c r="P277" s="216"/>
      <c r="Q277" s="216"/>
      <c r="R277" s="216"/>
      <c r="S277" s="216"/>
      <c r="T277" s="217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11" t="s">
        <v>159</v>
      </c>
      <c r="AU277" s="211" t="s">
        <v>129</v>
      </c>
      <c r="AV277" s="13" t="s">
        <v>129</v>
      </c>
      <c r="AW277" s="13" t="s">
        <v>30</v>
      </c>
      <c r="AX277" s="13" t="s">
        <v>75</v>
      </c>
      <c r="AY277" s="211" t="s">
        <v>151</v>
      </c>
    </row>
    <row r="278" s="14" customFormat="1">
      <c r="A278" s="14"/>
      <c r="B278" s="218"/>
      <c r="C278" s="14"/>
      <c r="D278" s="210" t="s">
        <v>159</v>
      </c>
      <c r="E278" s="219" t="s">
        <v>1</v>
      </c>
      <c r="F278" s="220" t="s">
        <v>161</v>
      </c>
      <c r="G278" s="14"/>
      <c r="H278" s="221">
        <v>22.100000000000001</v>
      </c>
      <c r="I278" s="222"/>
      <c r="J278" s="14"/>
      <c r="K278" s="14"/>
      <c r="L278" s="218"/>
      <c r="M278" s="223"/>
      <c r="N278" s="224"/>
      <c r="O278" s="224"/>
      <c r="P278" s="224"/>
      <c r="Q278" s="224"/>
      <c r="R278" s="224"/>
      <c r="S278" s="224"/>
      <c r="T278" s="225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19" t="s">
        <v>159</v>
      </c>
      <c r="AU278" s="219" t="s">
        <v>129</v>
      </c>
      <c r="AV278" s="14" t="s">
        <v>157</v>
      </c>
      <c r="AW278" s="14" t="s">
        <v>30</v>
      </c>
      <c r="AX278" s="14" t="s">
        <v>83</v>
      </c>
      <c r="AY278" s="219" t="s">
        <v>151</v>
      </c>
    </row>
    <row r="279" s="2" customFormat="1" ht="33" customHeight="1">
      <c r="A279" s="37"/>
      <c r="B279" s="159"/>
      <c r="C279" s="195" t="s">
        <v>370</v>
      </c>
      <c r="D279" s="195" t="s">
        <v>153</v>
      </c>
      <c r="E279" s="196" t="s">
        <v>825</v>
      </c>
      <c r="F279" s="197" t="s">
        <v>826</v>
      </c>
      <c r="G279" s="198" t="s">
        <v>324</v>
      </c>
      <c r="H279" s="199">
        <v>495.5</v>
      </c>
      <c r="I279" s="199"/>
      <c r="J279" s="200">
        <f>ROUND(I279*H279,3)</f>
        <v>0</v>
      </c>
      <c r="K279" s="201"/>
      <c r="L279" s="38"/>
      <c r="M279" s="202" t="s">
        <v>1</v>
      </c>
      <c r="N279" s="203" t="s">
        <v>41</v>
      </c>
      <c r="O279" s="81"/>
      <c r="P279" s="204">
        <f>O279*H279</f>
        <v>0</v>
      </c>
      <c r="Q279" s="204">
        <v>0</v>
      </c>
      <c r="R279" s="204">
        <f>Q279*H279</f>
        <v>0</v>
      </c>
      <c r="S279" s="204">
        <v>0.010999999999999999</v>
      </c>
      <c r="T279" s="205">
        <f>S279*H279</f>
        <v>5.4504999999999999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206" t="s">
        <v>157</v>
      </c>
      <c r="AT279" s="206" t="s">
        <v>153</v>
      </c>
      <c r="AU279" s="206" t="s">
        <v>129</v>
      </c>
      <c r="AY279" s="18" t="s">
        <v>151</v>
      </c>
      <c r="BE279" s="207">
        <f>IF(N279="základná",J279,0)</f>
        <v>0</v>
      </c>
      <c r="BF279" s="207">
        <f>IF(N279="znížená",J279,0)</f>
        <v>0</v>
      </c>
      <c r="BG279" s="207">
        <f>IF(N279="zákl. prenesená",J279,0)</f>
        <v>0</v>
      </c>
      <c r="BH279" s="207">
        <f>IF(N279="zníž. prenesená",J279,0)</f>
        <v>0</v>
      </c>
      <c r="BI279" s="207">
        <f>IF(N279="nulová",J279,0)</f>
        <v>0</v>
      </c>
      <c r="BJ279" s="18" t="s">
        <v>129</v>
      </c>
      <c r="BK279" s="208">
        <f>ROUND(I279*H279,3)</f>
        <v>0</v>
      </c>
      <c r="BL279" s="18" t="s">
        <v>157</v>
      </c>
      <c r="BM279" s="206" t="s">
        <v>827</v>
      </c>
    </row>
    <row r="280" s="13" customFormat="1">
      <c r="A280" s="13"/>
      <c r="B280" s="209"/>
      <c r="C280" s="13"/>
      <c r="D280" s="210" t="s">
        <v>159</v>
      </c>
      <c r="E280" s="211" t="s">
        <v>1</v>
      </c>
      <c r="F280" s="212" t="s">
        <v>828</v>
      </c>
      <c r="G280" s="13"/>
      <c r="H280" s="213">
        <v>495.5</v>
      </c>
      <c r="I280" s="214"/>
      <c r="J280" s="13"/>
      <c r="K280" s="13"/>
      <c r="L280" s="209"/>
      <c r="M280" s="215"/>
      <c r="N280" s="216"/>
      <c r="O280" s="216"/>
      <c r="P280" s="216"/>
      <c r="Q280" s="216"/>
      <c r="R280" s="216"/>
      <c r="S280" s="216"/>
      <c r="T280" s="217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11" t="s">
        <v>159</v>
      </c>
      <c r="AU280" s="211" t="s">
        <v>129</v>
      </c>
      <c r="AV280" s="13" t="s">
        <v>129</v>
      </c>
      <c r="AW280" s="13" t="s">
        <v>30</v>
      </c>
      <c r="AX280" s="13" t="s">
        <v>75</v>
      </c>
      <c r="AY280" s="211" t="s">
        <v>151</v>
      </c>
    </row>
    <row r="281" s="14" customFormat="1">
      <c r="A281" s="14"/>
      <c r="B281" s="218"/>
      <c r="C281" s="14"/>
      <c r="D281" s="210" t="s">
        <v>159</v>
      </c>
      <c r="E281" s="219" t="s">
        <v>1</v>
      </c>
      <c r="F281" s="220" t="s">
        <v>161</v>
      </c>
      <c r="G281" s="14"/>
      <c r="H281" s="221">
        <v>495.5</v>
      </c>
      <c r="I281" s="222"/>
      <c r="J281" s="14"/>
      <c r="K281" s="14"/>
      <c r="L281" s="218"/>
      <c r="M281" s="223"/>
      <c r="N281" s="224"/>
      <c r="O281" s="224"/>
      <c r="P281" s="224"/>
      <c r="Q281" s="224"/>
      <c r="R281" s="224"/>
      <c r="S281" s="224"/>
      <c r="T281" s="225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19" t="s">
        <v>159</v>
      </c>
      <c r="AU281" s="219" t="s">
        <v>129</v>
      </c>
      <c r="AV281" s="14" t="s">
        <v>157</v>
      </c>
      <c r="AW281" s="14" t="s">
        <v>30</v>
      </c>
      <c r="AX281" s="14" t="s">
        <v>83</v>
      </c>
      <c r="AY281" s="219" t="s">
        <v>151</v>
      </c>
    </row>
    <row r="282" s="2" customFormat="1" ht="37.8" customHeight="1">
      <c r="A282" s="37"/>
      <c r="B282" s="159"/>
      <c r="C282" s="195" t="s">
        <v>375</v>
      </c>
      <c r="D282" s="195" t="s">
        <v>153</v>
      </c>
      <c r="E282" s="196" t="s">
        <v>829</v>
      </c>
      <c r="F282" s="197" t="s">
        <v>830</v>
      </c>
      <c r="G282" s="198" t="s">
        <v>169</v>
      </c>
      <c r="H282" s="199">
        <v>24.899999999999999</v>
      </c>
      <c r="I282" s="199"/>
      <c r="J282" s="200">
        <f>ROUND(I282*H282,3)</f>
        <v>0</v>
      </c>
      <c r="K282" s="201"/>
      <c r="L282" s="38"/>
      <c r="M282" s="202" t="s">
        <v>1</v>
      </c>
      <c r="N282" s="203" t="s">
        <v>41</v>
      </c>
      <c r="O282" s="81"/>
      <c r="P282" s="204">
        <f>O282*H282</f>
        <v>0</v>
      </c>
      <c r="Q282" s="204">
        <v>0</v>
      </c>
      <c r="R282" s="204">
        <f>Q282*H282</f>
        <v>0</v>
      </c>
      <c r="S282" s="204">
        <v>0</v>
      </c>
      <c r="T282" s="205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206" t="s">
        <v>157</v>
      </c>
      <c r="AT282" s="206" t="s">
        <v>153</v>
      </c>
      <c r="AU282" s="206" t="s">
        <v>129</v>
      </c>
      <c r="AY282" s="18" t="s">
        <v>151</v>
      </c>
      <c r="BE282" s="207">
        <f>IF(N282="základná",J282,0)</f>
        <v>0</v>
      </c>
      <c r="BF282" s="207">
        <f>IF(N282="znížená",J282,0)</f>
        <v>0</v>
      </c>
      <c r="BG282" s="207">
        <f>IF(N282="zákl. prenesená",J282,0)</f>
        <v>0</v>
      </c>
      <c r="BH282" s="207">
        <f>IF(N282="zníž. prenesená",J282,0)</f>
        <v>0</v>
      </c>
      <c r="BI282" s="207">
        <f>IF(N282="nulová",J282,0)</f>
        <v>0</v>
      </c>
      <c r="BJ282" s="18" t="s">
        <v>129</v>
      </c>
      <c r="BK282" s="208">
        <f>ROUND(I282*H282,3)</f>
        <v>0</v>
      </c>
      <c r="BL282" s="18" t="s">
        <v>157</v>
      </c>
      <c r="BM282" s="206" t="s">
        <v>831</v>
      </c>
    </row>
    <row r="283" s="2" customFormat="1" ht="33" customHeight="1">
      <c r="A283" s="37"/>
      <c r="B283" s="159"/>
      <c r="C283" s="195" t="s">
        <v>380</v>
      </c>
      <c r="D283" s="195" t="s">
        <v>153</v>
      </c>
      <c r="E283" s="196" t="s">
        <v>832</v>
      </c>
      <c r="F283" s="197" t="s">
        <v>833</v>
      </c>
      <c r="G283" s="198" t="s">
        <v>169</v>
      </c>
      <c r="H283" s="199">
        <v>115.48</v>
      </c>
      <c r="I283" s="199"/>
      <c r="J283" s="200">
        <f>ROUND(I283*H283,3)</f>
        <v>0</v>
      </c>
      <c r="K283" s="201"/>
      <c r="L283" s="38"/>
      <c r="M283" s="202" t="s">
        <v>1</v>
      </c>
      <c r="N283" s="203" t="s">
        <v>41</v>
      </c>
      <c r="O283" s="81"/>
      <c r="P283" s="204">
        <f>O283*H283</f>
        <v>0</v>
      </c>
      <c r="Q283" s="204">
        <v>0</v>
      </c>
      <c r="R283" s="204">
        <f>Q283*H283</f>
        <v>0</v>
      </c>
      <c r="S283" s="204">
        <v>0.01</v>
      </c>
      <c r="T283" s="205">
        <f>S283*H283</f>
        <v>1.1548000000000001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206" t="s">
        <v>157</v>
      </c>
      <c r="AT283" s="206" t="s">
        <v>153</v>
      </c>
      <c r="AU283" s="206" t="s">
        <v>129</v>
      </c>
      <c r="AY283" s="18" t="s">
        <v>151</v>
      </c>
      <c r="BE283" s="207">
        <f>IF(N283="základná",J283,0)</f>
        <v>0</v>
      </c>
      <c r="BF283" s="207">
        <f>IF(N283="znížená",J283,0)</f>
        <v>0</v>
      </c>
      <c r="BG283" s="207">
        <f>IF(N283="zákl. prenesená",J283,0)</f>
        <v>0</v>
      </c>
      <c r="BH283" s="207">
        <f>IF(N283="zníž. prenesená",J283,0)</f>
        <v>0</v>
      </c>
      <c r="BI283" s="207">
        <f>IF(N283="nulová",J283,0)</f>
        <v>0</v>
      </c>
      <c r="BJ283" s="18" t="s">
        <v>129</v>
      </c>
      <c r="BK283" s="208">
        <f>ROUND(I283*H283,3)</f>
        <v>0</v>
      </c>
      <c r="BL283" s="18" t="s">
        <v>157</v>
      </c>
      <c r="BM283" s="206" t="s">
        <v>834</v>
      </c>
    </row>
    <row r="284" s="13" customFormat="1">
      <c r="A284" s="13"/>
      <c r="B284" s="209"/>
      <c r="C284" s="13"/>
      <c r="D284" s="210" t="s">
        <v>159</v>
      </c>
      <c r="E284" s="211" t="s">
        <v>1</v>
      </c>
      <c r="F284" s="212" t="s">
        <v>728</v>
      </c>
      <c r="G284" s="13"/>
      <c r="H284" s="213">
        <v>115.48</v>
      </c>
      <c r="I284" s="214"/>
      <c r="J284" s="13"/>
      <c r="K284" s="13"/>
      <c r="L284" s="209"/>
      <c r="M284" s="215"/>
      <c r="N284" s="216"/>
      <c r="O284" s="216"/>
      <c r="P284" s="216"/>
      <c r="Q284" s="216"/>
      <c r="R284" s="216"/>
      <c r="S284" s="216"/>
      <c r="T284" s="217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11" t="s">
        <v>159</v>
      </c>
      <c r="AU284" s="211" t="s">
        <v>129</v>
      </c>
      <c r="AV284" s="13" t="s">
        <v>129</v>
      </c>
      <c r="AW284" s="13" t="s">
        <v>30</v>
      </c>
      <c r="AX284" s="13" t="s">
        <v>75</v>
      </c>
      <c r="AY284" s="211" t="s">
        <v>151</v>
      </c>
    </row>
    <row r="285" s="14" customFormat="1">
      <c r="A285" s="14"/>
      <c r="B285" s="218"/>
      <c r="C285" s="14"/>
      <c r="D285" s="210" t="s">
        <v>159</v>
      </c>
      <c r="E285" s="219" t="s">
        <v>1</v>
      </c>
      <c r="F285" s="220" t="s">
        <v>161</v>
      </c>
      <c r="G285" s="14"/>
      <c r="H285" s="221">
        <v>115.48</v>
      </c>
      <c r="I285" s="222"/>
      <c r="J285" s="14"/>
      <c r="K285" s="14"/>
      <c r="L285" s="218"/>
      <c r="M285" s="223"/>
      <c r="N285" s="224"/>
      <c r="O285" s="224"/>
      <c r="P285" s="224"/>
      <c r="Q285" s="224"/>
      <c r="R285" s="224"/>
      <c r="S285" s="224"/>
      <c r="T285" s="225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19" t="s">
        <v>159</v>
      </c>
      <c r="AU285" s="219" t="s">
        <v>129</v>
      </c>
      <c r="AV285" s="14" t="s">
        <v>157</v>
      </c>
      <c r="AW285" s="14" t="s">
        <v>30</v>
      </c>
      <c r="AX285" s="14" t="s">
        <v>83</v>
      </c>
      <c r="AY285" s="219" t="s">
        <v>151</v>
      </c>
    </row>
    <row r="286" s="2" customFormat="1" ht="33" customHeight="1">
      <c r="A286" s="37"/>
      <c r="B286" s="159"/>
      <c r="C286" s="195" t="s">
        <v>385</v>
      </c>
      <c r="D286" s="195" t="s">
        <v>153</v>
      </c>
      <c r="E286" s="196" t="s">
        <v>835</v>
      </c>
      <c r="F286" s="197" t="s">
        <v>836</v>
      </c>
      <c r="G286" s="198" t="s">
        <v>169</v>
      </c>
      <c r="H286" s="199">
        <v>1261.106</v>
      </c>
      <c r="I286" s="199"/>
      <c r="J286" s="200">
        <f>ROUND(I286*H286,3)</f>
        <v>0</v>
      </c>
      <c r="K286" s="201"/>
      <c r="L286" s="38"/>
      <c r="M286" s="202" t="s">
        <v>1</v>
      </c>
      <c r="N286" s="203" t="s">
        <v>41</v>
      </c>
      <c r="O286" s="81"/>
      <c r="P286" s="204">
        <f>O286*H286</f>
        <v>0</v>
      </c>
      <c r="Q286" s="204">
        <v>0</v>
      </c>
      <c r="R286" s="204">
        <f>Q286*H286</f>
        <v>0</v>
      </c>
      <c r="S286" s="204">
        <v>0.01</v>
      </c>
      <c r="T286" s="205">
        <f>S286*H286</f>
        <v>12.61106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206" t="s">
        <v>157</v>
      </c>
      <c r="AT286" s="206" t="s">
        <v>153</v>
      </c>
      <c r="AU286" s="206" t="s">
        <v>129</v>
      </c>
      <c r="AY286" s="18" t="s">
        <v>151</v>
      </c>
      <c r="BE286" s="207">
        <f>IF(N286="základná",J286,0)</f>
        <v>0</v>
      </c>
      <c r="BF286" s="207">
        <f>IF(N286="znížená",J286,0)</f>
        <v>0</v>
      </c>
      <c r="BG286" s="207">
        <f>IF(N286="zákl. prenesená",J286,0)</f>
        <v>0</v>
      </c>
      <c r="BH286" s="207">
        <f>IF(N286="zníž. prenesená",J286,0)</f>
        <v>0</v>
      </c>
      <c r="BI286" s="207">
        <f>IF(N286="nulová",J286,0)</f>
        <v>0</v>
      </c>
      <c r="BJ286" s="18" t="s">
        <v>129</v>
      </c>
      <c r="BK286" s="208">
        <f>ROUND(I286*H286,3)</f>
        <v>0</v>
      </c>
      <c r="BL286" s="18" t="s">
        <v>157</v>
      </c>
      <c r="BM286" s="206" t="s">
        <v>837</v>
      </c>
    </row>
    <row r="287" s="13" customFormat="1">
      <c r="A287" s="13"/>
      <c r="B287" s="209"/>
      <c r="C287" s="13"/>
      <c r="D287" s="210" t="s">
        <v>159</v>
      </c>
      <c r="E287" s="211" t="s">
        <v>1</v>
      </c>
      <c r="F287" s="212" t="s">
        <v>838</v>
      </c>
      <c r="G287" s="13"/>
      <c r="H287" s="213">
        <v>44.375999999999998</v>
      </c>
      <c r="I287" s="214"/>
      <c r="J287" s="13"/>
      <c r="K287" s="13"/>
      <c r="L287" s="209"/>
      <c r="M287" s="215"/>
      <c r="N287" s="216"/>
      <c r="O287" s="216"/>
      <c r="P287" s="216"/>
      <c r="Q287" s="216"/>
      <c r="R287" s="216"/>
      <c r="S287" s="216"/>
      <c r="T287" s="217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11" t="s">
        <v>159</v>
      </c>
      <c r="AU287" s="211" t="s">
        <v>129</v>
      </c>
      <c r="AV287" s="13" t="s">
        <v>129</v>
      </c>
      <c r="AW287" s="13" t="s">
        <v>30</v>
      </c>
      <c r="AX287" s="13" t="s">
        <v>75</v>
      </c>
      <c r="AY287" s="211" t="s">
        <v>151</v>
      </c>
    </row>
    <row r="288" s="13" customFormat="1">
      <c r="A288" s="13"/>
      <c r="B288" s="209"/>
      <c r="C288" s="13"/>
      <c r="D288" s="210" t="s">
        <v>159</v>
      </c>
      <c r="E288" s="211" t="s">
        <v>1</v>
      </c>
      <c r="F288" s="212" t="s">
        <v>839</v>
      </c>
      <c r="G288" s="13"/>
      <c r="H288" s="213">
        <v>1216.73</v>
      </c>
      <c r="I288" s="214"/>
      <c r="J288" s="13"/>
      <c r="K288" s="13"/>
      <c r="L288" s="209"/>
      <c r="M288" s="215"/>
      <c r="N288" s="216"/>
      <c r="O288" s="216"/>
      <c r="P288" s="216"/>
      <c r="Q288" s="216"/>
      <c r="R288" s="216"/>
      <c r="S288" s="216"/>
      <c r="T288" s="217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11" t="s">
        <v>159</v>
      </c>
      <c r="AU288" s="211" t="s">
        <v>129</v>
      </c>
      <c r="AV288" s="13" t="s">
        <v>129</v>
      </c>
      <c r="AW288" s="13" t="s">
        <v>30</v>
      </c>
      <c r="AX288" s="13" t="s">
        <v>75</v>
      </c>
      <c r="AY288" s="211" t="s">
        <v>151</v>
      </c>
    </row>
    <row r="289" s="14" customFormat="1">
      <c r="A289" s="14"/>
      <c r="B289" s="218"/>
      <c r="C289" s="14"/>
      <c r="D289" s="210" t="s">
        <v>159</v>
      </c>
      <c r="E289" s="219" t="s">
        <v>1</v>
      </c>
      <c r="F289" s="220" t="s">
        <v>161</v>
      </c>
      <c r="G289" s="14"/>
      <c r="H289" s="221">
        <v>1261.106</v>
      </c>
      <c r="I289" s="222"/>
      <c r="J289" s="14"/>
      <c r="K289" s="14"/>
      <c r="L289" s="218"/>
      <c r="M289" s="223"/>
      <c r="N289" s="224"/>
      <c r="O289" s="224"/>
      <c r="P289" s="224"/>
      <c r="Q289" s="224"/>
      <c r="R289" s="224"/>
      <c r="S289" s="224"/>
      <c r="T289" s="225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19" t="s">
        <v>159</v>
      </c>
      <c r="AU289" s="219" t="s">
        <v>129</v>
      </c>
      <c r="AV289" s="14" t="s">
        <v>157</v>
      </c>
      <c r="AW289" s="14" t="s">
        <v>30</v>
      </c>
      <c r="AX289" s="14" t="s">
        <v>83</v>
      </c>
      <c r="AY289" s="219" t="s">
        <v>151</v>
      </c>
    </row>
    <row r="290" s="2" customFormat="1" ht="33" customHeight="1">
      <c r="A290" s="37"/>
      <c r="B290" s="159"/>
      <c r="C290" s="195" t="s">
        <v>391</v>
      </c>
      <c r="D290" s="195" t="s">
        <v>153</v>
      </c>
      <c r="E290" s="196" t="s">
        <v>840</v>
      </c>
      <c r="F290" s="197" t="s">
        <v>841</v>
      </c>
      <c r="G290" s="198" t="s">
        <v>169</v>
      </c>
      <c r="H290" s="199">
        <v>276.52999999999997</v>
      </c>
      <c r="I290" s="199"/>
      <c r="J290" s="200">
        <f>ROUND(I290*H290,3)</f>
        <v>0</v>
      </c>
      <c r="K290" s="201"/>
      <c r="L290" s="38"/>
      <c r="M290" s="202" t="s">
        <v>1</v>
      </c>
      <c r="N290" s="203" t="s">
        <v>41</v>
      </c>
      <c r="O290" s="81"/>
      <c r="P290" s="204">
        <f>O290*H290</f>
        <v>0</v>
      </c>
      <c r="Q290" s="204">
        <v>0</v>
      </c>
      <c r="R290" s="204">
        <f>Q290*H290</f>
        <v>0</v>
      </c>
      <c r="S290" s="204">
        <v>0.045999999999999999</v>
      </c>
      <c r="T290" s="205">
        <f>S290*H290</f>
        <v>12.720379999999999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206" t="s">
        <v>157</v>
      </c>
      <c r="AT290" s="206" t="s">
        <v>153</v>
      </c>
      <c r="AU290" s="206" t="s">
        <v>129</v>
      </c>
      <c r="AY290" s="18" t="s">
        <v>151</v>
      </c>
      <c r="BE290" s="207">
        <f>IF(N290="základná",J290,0)</f>
        <v>0</v>
      </c>
      <c r="BF290" s="207">
        <f>IF(N290="znížená",J290,0)</f>
        <v>0</v>
      </c>
      <c r="BG290" s="207">
        <f>IF(N290="zákl. prenesená",J290,0)</f>
        <v>0</v>
      </c>
      <c r="BH290" s="207">
        <f>IF(N290="zníž. prenesená",J290,0)</f>
        <v>0</v>
      </c>
      <c r="BI290" s="207">
        <f>IF(N290="nulová",J290,0)</f>
        <v>0</v>
      </c>
      <c r="BJ290" s="18" t="s">
        <v>129</v>
      </c>
      <c r="BK290" s="208">
        <f>ROUND(I290*H290,3)</f>
        <v>0</v>
      </c>
      <c r="BL290" s="18" t="s">
        <v>157</v>
      </c>
      <c r="BM290" s="206" t="s">
        <v>842</v>
      </c>
    </row>
    <row r="291" s="13" customFormat="1">
      <c r="A291" s="13"/>
      <c r="B291" s="209"/>
      <c r="C291" s="13"/>
      <c r="D291" s="210" t="s">
        <v>159</v>
      </c>
      <c r="E291" s="211" t="s">
        <v>1</v>
      </c>
      <c r="F291" s="212" t="s">
        <v>843</v>
      </c>
      <c r="G291" s="13"/>
      <c r="H291" s="213">
        <v>276.52999999999997</v>
      </c>
      <c r="I291" s="214"/>
      <c r="J291" s="13"/>
      <c r="K291" s="13"/>
      <c r="L291" s="209"/>
      <c r="M291" s="215"/>
      <c r="N291" s="216"/>
      <c r="O291" s="216"/>
      <c r="P291" s="216"/>
      <c r="Q291" s="216"/>
      <c r="R291" s="216"/>
      <c r="S291" s="216"/>
      <c r="T291" s="217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11" t="s">
        <v>159</v>
      </c>
      <c r="AU291" s="211" t="s">
        <v>129</v>
      </c>
      <c r="AV291" s="13" t="s">
        <v>129</v>
      </c>
      <c r="AW291" s="13" t="s">
        <v>30</v>
      </c>
      <c r="AX291" s="13" t="s">
        <v>75</v>
      </c>
      <c r="AY291" s="211" t="s">
        <v>151</v>
      </c>
    </row>
    <row r="292" s="14" customFormat="1">
      <c r="A292" s="14"/>
      <c r="B292" s="218"/>
      <c r="C292" s="14"/>
      <c r="D292" s="210" t="s">
        <v>159</v>
      </c>
      <c r="E292" s="219" t="s">
        <v>1</v>
      </c>
      <c r="F292" s="220" t="s">
        <v>161</v>
      </c>
      <c r="G292" s="14"/>
      <c r="H292" s="221">
        <v>276.52999999999997</v>
      </c>
      <c r="I292" s="222"/>
      <c r="J292" s="14"/>
      <c r="K292" s="14"/>
      <c r="L292" s="218"/>
      <c r="M292" s="223"/>
      <c r="N292" s="224"/>
      <c r="O292" s="224"/>
      <c r="P292" s="224"/>
      <c r="Q292" s="224"/>
      <c r="R292" s="224"/>
      <c r="S292" s="224"/>
      <c r="T292" s="225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19" t="s">
        <v>159</v>
      </c>
      <c r="AU292" s="219" t="s">
        <v>129</v>
      </c>
      <c r="AV292" s="14" t="s">
        <v>157</v>
      </c>
      <c r="AW292" s="14" t="s">
        <v>30</v>
      </c>
      <c r="AX292" s="14" t="s">
        <v>83</v>
      </c>
      <c r="AY292" s="219" t="s">
        <v>151</v>
      </c>
    </row>
    <row r="293" s="2" customFormat="1" ht="21.75" customHeight="1">
      <c r="A293" s="37"/>
      <c r="B293" s="159"/>
      <c r="C293" s="195" t="s">
        <v>399</v>
      </c>
      <c r="D293" s="195" t="s">
        <v>153</v>
      </c>
      <c r="E293" s="196" t="s">
        <v>371</v>
      </c>
      <c r="F293" s="197" t="s">
        <v>372</v>
      </c>
      <c r="G293" s="198" t="s">
        <v>193</v>
      </c>
      <c r="H293" s="199">
        <v>32.656999999999996</v>
      </c>
      <c r="I293" s="199"/>
      <c r="J293" s="200">
        <f>ROUND(I293*H293,3)</f>
        <v>0</v>
      </c>
      <c r="K293" s="201"/>
      <c r="L293" s="38"/>
      <c r="M293" s="202" t="s">
        <v>1</v>
      </c>
      <c r="N293" s="203" t="s">
        <v>41</v>
      </c>
      <c r="O293" s="81"/>
      <c r="P293" s="204">
        <f>O293*H293</f>
        <v>0</v>
      </c>
      <c r="Q293" s="204">
        <v>0</v>
      </c>
      <c r="R293" s="204">
        <f>Q293*H293</f>
        <v>0</v>
      </c>
      <c r="S293" s="204">
        <v>0</v>
      </c>
      <c r="T293" s="205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206" t="s">
        <v>157</v>
      </c>
      <c r="AT293" s="206" t="s">
        <v>153</v>
      </c>
      <c r="AU293" s="206" t="s">
        <v>129</v>
      </c>
      <c r="AY293" s="18" t="s">
        <v>151</v>
      </c>
      <c r="BE293" s="207">
        <f>IF(N293="základná",J293,0)</f>
        <v>0</v>
      </c>
      <c r="BF293" s="207">
        <f>IF(N293="znížená",J293,0)</f>
        <v>0</v>
      </c>
      <c r="BG293" s="207">
        <f>IF(N293="zákl. prenesená",J293,0)</f>
        <v>0</v>
      </c>
      <c r="BH293" s="207">
        <f>IF(N293="zníž. prenesená",J293,0)</f>
        <v>0</v>
      </c>
      <c r="BI293" s="207">
        <f>IF(N293="nulová",J293,0)</f>
        <v>0</v>
      </c>
      <c r="BJ293" s="18" t="s">
        <v>129</v>
      </c>
      <c r="BK293" s="208">
        <f>ROUND(I293*H293,3)</f>
        <v>0</v>
      </c>
      <c r="BL293" s="18" t="s">
        <v>157</v>
      </c>
      <c r="BM293" s="206" t="s">
        <v>844</v>
      </c>
    </row>
    <row r="294" s="2" customFormat="1" ht="24.15" customHeight="1">
      <c r="A294" s="37"/>
      <c r="B294" s="159"/>
      <c r="C294" s="195" t="s">
        <v>405</v>
      </c>
      <c r="D294" s="195" t="s">
        <v>153</v>
      </c>
      <c r="E294" s="196" t="s">
        <v>376</v>
      </c>
      <c r="F294" s="197" t="s">
        <v>377</v>
      </c>
      <c r="G294" s="198" t="s">
        <v>193</v>
      </c>
      <c r="H294" s="199">
        <v>457.19799999999998</v>
      </c>
      <c r="I294" s="199"/>
      <c r="J294" s="200">
        <f>ROUND(I294*H294,3)</f>
        <v>0</v>
      </c>
      <c r="K294" s="201"/>
      <c r="L294" s="38"/>
      <c r="M294" s="202" t="s">
        <v>1</v>
      </c>
      <c r="N294" s="203" t="s">
        <v>41</v>
      </c>
      <c r="O294" s="81"/>
      <c r="P294" s="204">
        <f>O294*H294</f>
        <v>0</v>
      </c>
      <c r="Q294" s="204">
        <v>0</v>
      </c>
      <c r="R294" s="204">
        <f>Q294*H294</f>
        <v>0</v>
      </c>
      <c r="S294" s="204">
        <v>0</v>
      </c>
      <c r="T294" s="205">
        <f>S294*H294</f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206" t="s">
        <v>157</v>
      </c>
      <c r="AT294" s="206" t="s">
        <v>153</v>
      </c>
      <c r="AU294" s="206" t="s">
        <v>129</v>
      </c>
      <c r="AY294" s="18" t="s">
        <v>151</v>
      </c>
      <c r="BE294" s="207">
        <f>IF(N294="základná",J294,0)</f>
        <v>0</v>
      </c>
      <c r="BF294" s="207">
        <f>IF(N294="znížená",J294,0)</f>
        <v>0</v>
      </c>
      <c r="BG294" s="207">
        <f>IF(N294="zákl. prenesená",J294,0)</f>
        <v>0</v>
      </c>
      <c r="BH294" s="207">
        <f>IF(N294="zníž. prenesená",J294,0)</f>
        <v>0</v>
      </c>
      <c r="BI294" s="207">
        <f>IF(N294="nulová",J294,0)</f>
        <v>0</v>
      </c>
      <c r="BJ294" s="18" t="s">
        <v>129</v>
      </c>
      <c r="BK294" s="208">
        <f>ROUND(I294*H294,3)</f>
        <v>0</v>
      </c>
      <c r="BL294" s="18" t="s">
        <v>157</v>
      </c>
      <c r="BM294" s="206" t="s">
        <v>845</v>
      </c>
    </row>
    <row r="295" s="13" customFormat="1">
      <c r="A295" s="13"/>
      <c r="B295" s="209"/>
      <c r="C295" s="13"/>
      <c r="D295" s="210" t="s">
        <v>159</v>
      </c>
      <c r="E295" s="211" t="s">
        <v>1</v>
      </c>
      <c r="F295" s="212" t="s">
        <v>846</v>
      </c>
      <c r="G295" s="13"/>
      <c r="H295" s="213">
        <v>457.19799999999998</v>
      </c>
      <c r="I295" s="214"/>
      <c r="J295" s="13"/>
      <c r="K295" s="13"/>
      <c r="L295" s="209"/>
      <c r="M295" s="215"/>
      <c r="N295" s="216"/>
      <c r="O295" s="216"/>
      <c r="P295" s="216"/>
      <c r="Q295" s="216"/>
      <c r="R295" s="216"/>
      <c r="S295" s="216"/>
      <c r="T295" s="217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11" t="s">
        <v>159</v>
      </c>
      <c r="AU295" s="211" t="s">
        <v>129</v>
      </c>
      <c r="AV295" s="13" t="s">
        <v>129</v>
      </c>
      <c r="AW295" s="13" t="s">
        <v>30</v>
      </c>
      <c r="AX295" s="13" t="s">
        <v>75</v>
      </c>
      <c r="AY295" s="211" t="s">
        <v>151</v>
      </c>
    </row>
    <row r="296" s="14" customFormat="1">
      <c r="A296" s="14"/>
      <c r="B296" s="218"/>
      <c r="C296" s="14"/>
      <c r="D296" s="210" t="s">
        <v>159</v>
      </c>
      <c r="E296" s="219" t="s">
        <v>1</v>
      </c>
      <c r="F296" s="220" t="s">
        <v>161</v>
      </c>
      <c r="G296" s="14"/>
      <c r="H296" s="221">
        <v>457.19799999999998</v>
      </c>
      <c r="I296" s="222"/>
      <c r="J296" s="14"/>
      <c r="K296" s="14"/>
      <c r="L296" s="218"/>
      <c r="M296" s="223"/>
      <c r="N296" s="224"/>
      <c r="O296" s="224"/>
      <c r="P296" s="224"/>
      <c r="Q296" s="224"/>
      <c r="R296" s="224"/>
      <c r="S296" s="224"/>
      <c r="T296" s="225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19" t="s">
        <v>159</v>
      </c>
      <c r="AU296" s="219" t="s">
        <v>129</v>
      </c>
      <c r="AV296" s="14" t="s">
        <v>157</v>
      </c>
      <c r="AW296" s="14" t="s">
        <v>30</v>
      </c>
      <c r="AX296" s="14" t="s">
        <v>83</v>
      </c>
      <c r="AY296" s="219" t="s">
        <v>151</v>
      </c>
    </row>
    <row r="297" s="2" customFormat="1" ht="24.15" customHeight="1">
      <c r="A297" s="37"/>
      <c r="B297" s="159"/>
      <c r="C297" s="195" t="s">
        <v>412</v>
      </c>
      <c r="D297" s="195" t="s">
        <v>153</v>
      </c>
      <c r="E297" s="196" t="s">
        <v>381</v>
      </c>
      <c r="F297" s="197" t="s">
        <v>382</v>
      </c>
      <c r="G297" s="198" t="s">
        <v>193</v>
      </c>
      <c r="H297" s="199">
        <v>32.656999999999996</v>
      </c>
      <c r="I297" s="199"/>
      <c r="J297" s="200">
        <f>ROUND(I297*H297,3)</f>
        <v>0</v>
      </c>
      <c r="K297" s="201"/>
      <c r="L297" s="38"/>
      <c r="M297" s="202" t="s">
        <v>1</v>
      </c>
      <c r="N297" s="203" t="s">
        <v>41</v>
      </c>
      <c r="O297" s="81"/>
      <c r="P297" s="204">
        <f>O297*H297</f>
        <v>0</v>
      </c>
      <c r="Q297" s="204">
        <v>0</v>
      </c>
      <c r="R297" s="204">
        <f>Q297*H297</f>
        <v>0</v>
      </c>
      <c r="S297" s="204">
        <v>0</v>
      </c>
      <c r="T297" s="205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206" t="s">
        <v>157</v>
      </c>
      <c r="AT297" s="206" t="s">
        <v>153</v>
      </c>
      <c r="AU297" s="206" t="s">
        <v>129</v>
      </c>
      <c r="AY297" s="18" t="s">
        <v>151</v>
      </c>
      <c r="BE297" s="207">
        <f>IF(N297="základná",J297,0)</f>
        <v>0</v>
      </c>
      <c r="BF297" s="207">
        <f>IF(N297="znížená",J297,0)</f>
        <v>0</v>
      </c>
      <c r="BG297" s="207">
        <f>IF(N297="zákl. prenesená",J297,0)</f>
        <v>0</v>
      </c>
      <c r="BH297" s="207">
        <f>IF(N297="zníž. prenesená",J297,0)</f>
        <v>0</v>
      </c>
      <c r="BI297" s="207">
        <f>IF(N297="nulová",J297,0)</f>
        <v>0</v>
      </c>
      <c r="BJ297" s="18" t="s">
        <v>129</v>
      </c>
      <c r="BK297" s="208">
        <f>ROUND(I297*H297,3)</f>
        <v>0</v>
      </c>
      <c r="BL297" s="18" t="s">
        <v>157</v>
      </c>
      <c r="BM297" s="206" t="s">
        <v>847</v>
      </c>
    </row>
    <row r="298" s="12" customFormat="1" ht="22.8" customHeight="1">
      <c r="A298" s="12"/>
      <c r="B298" s="182"/>
      <c r="C298" s="12"/>
      <c r="D298" s="183" t="s">
        <v>74</v>
      </c>
      <c r="E298" s="193" t="s">
        <v>389</v>
      </c>
      <c r="F298" s="193" t="s">
        <v>390</v>
      </c>
      <c r="G298" s="12"/>
      <c r="H298" s="12"/>
      <c r="I298" s="185"/>
      <c r="J298" s="194">
        <f>BK298</f>
        <v>0</v>
      </c>
      <c r="K298" s="12"/>
      <c r="L298" s="182"/>
      <c r="M298" s="187"/>
      <c r="N298" s="188"/>
      <c r="O298" s="188"/>
      <c r="P298" s="189">
        <f>P299</f>
        <v>0</v>
      </c>
      <c r="Q298" s="188"/>
      <c r="R298" s="189">
        <f>R299</f>
        <v>0</v>
      </c>
      <c r="S298" s="188"/>
      <c r="T298" s="190">
        <f>T299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183" t="s">
        <v>83</v>
      </c>
      <c r="AT298" s="191" t="s">
        <v>74</v>
      </c>
      <c r="AU298" s="191" t="s">
        <v>83</v>
      </c>
      <c r="AY298" s="183" t="s">
        <v>151</v>
      </c>
      <c r="BK298" s="192">
        <f>BK299</f>
        <v>0</v>
      </c>
    </row>
    <row r="299" s="2" customFormat="1" ht="24.15" customHeight="1">
      <c r="A299" s="37"/>
      <c r="B299" s="159"/>
      <c r="C299" s="195" t="s">
        <v>417</v>
      </c>
      <c r="D299" s="195" t="s">
        <v>153</v>
      </c>
      <c r="E299" s="196" t="s">
        <v>392</v>
      </c>
      <c r="F299" s="197" t="s">
        <v>393</v>
      </c>
      <c r="G299" s="198" t="s">
        <v>193</v>
      </c>
      <c r="H299" s="199">
        <v>529.84299999999996</v>
      </c>
      <c r="I299" s="199"/>
      <c r="J299" s="200">
        <f>ROUND(I299*H299,3)</f>
        <v>0</v>
      </c>
      <c r="K299" s="201"/>
      <c r="L299" s="38"/>
      <c r="M299" s="202" t="s">
        <v>1</v>
      </c>
      <c r="N299" s="203" t="s">
        <v>41</v>
      </c>
      <c r="O299" s="81"/>
      <c r="P299" s="204">
        <f>O299*H299</f>
        <v>0</v>
      </c>
      <c r="Q299" s="204">
        <v>0</v>
      </c>
      <c r="R299" s="204">
        <f>Q299*H299</f>
        <v>0</v>
      </c>
      <c r="S299" s="204">
        <v>0</v>
      </c>
      <c r="T299" s="205">
        <f>S299*H299</f>
        <v>0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206" t="s">
        <v>157</v>
      </c>
      <c r="AT299" s="206" t="s">
        <v>153</v>
      </c>
      <c r="AU299" s="206" t="s">
        <v>129</v>
      </c>
      <c r="AY299" s="18" t="s">
        <v>151</v>
      </c>
      <c r="BE299" s="207">
        <f>IF(N299="základná",J299,0)</f>
        <v>0</v>
      </c>
      <c r="BF299" s="207">
        <f>IF(N299="znížená",J299,0)</f>
        <v>0</v>
      </c>
      <c r="BG299" s="207">
        <f>IF(N299="zákl. prenesená",J299,0)</f>
        <v>0</v>
      </c>
      <c r="BH299" s="207">
        <f>IF(N299="zníž. prenesená",J299,0)</f>
        <v>0</v>
      </c>
      <c r="BI299" s="207">
        <f>IF(N299="nulová",J299,0)</f>
        <v>0</v>
      </c>
      <c r="BJ299" s="18" t="s">
        <v>129</v>
      </c>
      <c r="BK299" s="208">
        <f>ROUND(I299*H299,3)</f>
        <v>0</v>
      </c>
      <c r="BL299" s="18" t="s">
        <v>157</v>
      </c>
      <c r="BM299" s="206" t="s">
        <v>848</v>
      </c>
    </row>
    <row r="300" s="12" customFormat="1" ht="25.92" customHeight="1">
      <c r="A300" s="12"/>
      <c r="B300" s="182"/>
      <c r="C300" s="12"/>
      <c r="D300" s="183" t="s">
        <v>74</v>
      </c>
      <c r="E300" s="184" t="s">
        <v>395</v>
      </c>
      <c r="F300" s="184" t="s">
        <v>396</v>
      </c>
      <c r="G300" s="12"/>
      <c r="H300" s="12"/>
      <c r="I300" s="185"/>
      <c r="J300" s="186">
        <f>BK300</f>
        <v>0</v>
      </c>
      <c r="K300" s="12"/>
      <c r="L300" s="182"/>
      <c r="M300" s="187"/>
      <c r="N300" s="188"/>
      <c r="O300" s="188"/>
      <c r="P300" s="189">
        <f>P301+P307+P346+P405+P408+P421+P425+P475+P482+P489</f>
        <v>0</v>
      </c>
      <c r="Q300" s="188"/>
      <c r="R300" s="189">
        <f>R301+R307+R346+R405+R408+R421+R425+R475+R482+R489</f>
        <v>33.56623596</v>
      </c>
      <c r="S300" s="188"/>
      <c r="T300" s="190">
        <f>T301+T307+T346+T405+T408+T421+T425+T475+T482+T489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183" t="s">
        <v>129</v>
      </c>
      <c r="AT300" s="191" t="s">
        <v>74</v>
      </c>
      <c r="AU300" s="191" t="s">
        <v>75</v>
      </c>
      <c r="AY300" s="183" t="s">
        <v>151</v>
      </c>
      <c r="BK300" s="192">
        <f>BK301+BK307+BK346+BK405+BK408+BK421+BK425+BK475+BK482+BK489</f>
        <v>0</v>
      </c>
    </row>
    <row r="301" s="12" customFormat="1" ht="22.8" customHeight="1">
      <c r="A301" s="12"/>
      <c r="B301" s="182"/>
      <c r="C301" s="12"/>
      <c r="D301" s="183" t="s">
        <v>74</v>
      </c>
      <c r="E301" s="193" t="s">
        <v>849</v>
      </c>
      <c r="F301" s="193" t="s">
        <v>850</v>
      </c>
      <c r="G301" s="12"/>
      <c r="H301" s="12"/>
      <c r="I301" s="185"/>
      <c r="J301" s="194">
        <f>BK301</f>
        <v>0</v>
      </c>
      <c r="K301" s="12"/>
      <c r="L301" s="182"/>
      <c r="M301" s="187"/>
      <c r="N301" s="188"/>
      <c r="O301" s="188"/>
      <c r="P301" s="189">
        <f>SUM(P302:P306)</f>
        <v>0</v>
      </c>
      <c r="Q301" s="188"/>
      <c r="R301" s="189">
        <f>SUM(R302:R306)</f>
        <v>0.048837999999999999</v>
      </c>
      <c r="S301" s="188"/>
      <c r="T301" s="190">
        <f>SUM(T302:T306)</f>
        <v>0</v>
      </c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R301" s="183" t="s">
        <v>129</v>
      </c>
      <c r="AT301" s="191" t="s">
        <v>74</v>
      </c>
      <c r="AU301" s="191" t="s">
        <v>83</v>
      </c>
      <c r="AY301" s="183" t="s">
        <v>151</v>
      </c>
      <c r="BK301" s="192">
        <f>SUM(BK302:BK306)</f>
        <v>0</v>
      </c>
    </row>
    <row r="302" s="2" customFormat="1" ht="24.15" customHeight="1">
      <c r="A302" s="37"/>
      <c r="B302" s="159"/>
      <c r="C302" s="195" t="s">
        <v>422</v>
      </c>
      <c r="D302" s="195" t="s">
        <v>153</v>
      </c>
      <c r="E302" s="196" t="s">
        <v>851</v>
      </c>
      <c r="F302" s="197" t="s">
        <v>852</v>
      </c>
      <c r="G302" s="198" t="s">
        <v>169</v>
      </c>
      <c r="H302" s="199">
        <v>27.132000000000001</v>
      </c>
      <c r="I302" s="199"/>
      <c r="J302" s="200">
        <f>ROUND(I302*H302,3)</f>
        <v>0</v>
      </c>
      <c r="K302" s="201"/>
      <c r="L302" s="38"/>
      <c r="M302" s="202" t="s">
        <v>1</v>
      </c>
      <c r="N302" s="203" t="s">
        <v>41</v>
      </c>
      <c r="O302" s="81"/>
      <c r="P302" s="204">
        <f>O302*H302</f>
        <v>0</v>
      </c>
      <c r="Q302" s="204">
        <v>0</v>
      </c>
      <c r="R302" s="204">
        <f>Q302*H302</f>
        <v>0</v>
      </c>
      <c r="S302" s="204">
        <v>0</v>
      </c>
      <c r="T302" s="205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206" t="s">
        <v>233</v>
      </c>
      <c r="AT302" s="206" t="s">
        <v>153</v>
      </c>
      <c r="AU302" s="206" t="s">
        <v>129</v>
      </c>
      <c r="AY302" s="18" t="s">
        <v>151</v>
      </c>
      <c r="BE302" s="207">
        <f>IF(N302="základná",J302,0)</f>
        <v>0</v>
      </c>
      <c r="BF302" s="207">
        <f>IF(N302="znížená",J302,0)</f>
        <v>0</v>
      </c>
      <c r="BG302" s="207">
        <f>IF(N302="zákl. prenesená",J302,0)</f>
        <v>0</v>
      </c>
      <c r="BH302" s="207">
        <f>IF(N302="zníž. prenesená",J302,0)</f>
        <v>0</v>
      </c>
      <c r="BI302" s="207">
        <f>IF(N302="nulová",J302,0)</f>
        <v>0</v>
      </c>
      <c r="BJ302" s="18" t="s">
        <v>129</v>
      </c>
      <c r="BK302" s="208">
        <f>ROUND(I302*H302,3)</f>
        <v>0</v>
      </c>
      <c r="BL302" s="18" t="s">
        <v>233</v>
      </c>
      <c r="BM302" s="206" t="s">
        <v>853</v>
      </c>
    </row>
    <row r="303" s="13" customFormat="1">
      <c r="A303" s="13"/>
      <c r="B303" s="209"/>
      <c r="C303" s="13"/>
      <c r="D303" s="210" t="s">
        <v>159</v>
      </c>
      <c r="E303" s="211" t="s">
        <v>1</v>
      </c>
      <c r="F303" s="212" t="s">
        <v>854</v>
      </c>
      <c r="G303" s="13"/>
      <c r="H303" s="213">
        <v>27.132000000000001</v>
      </c>
      <c r="I303" s="214"/>
      <c r="J303" s="13"/>
      <c r="K303" s="13"/>
      <c r="L303" s="209"/>
      <c r="M303" s="215"/>
      <c r="N303" s="216"/>
      <c r="O303" s="216"/>
      <c r="P303" s="216"/>
      <c r="Q303" s="216"/>
      <c r="R303" s="216"/>
      <c r="S303" s="216"/>
      <c r="T303" s="217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11" t="s">
        <v>159</v>
      </c>
      <c r="AU303" s="211" t="s">
        <v>129</v>
      </c>
      <c r="AV303" s="13" t="s">
        <v>129</v>
      </c>
      <c r="AW303" s="13" t="s">
        <v>30</v>
      </c>
      <c r="AX303" s="13" t="s">
        <v>75</v>
      </c>
      <c r="AY303" s="211" t="s">
        <v>151</v>
      </c>
    </row>
    <row r="304" s="14" customFormat="1">
      <c r="A304" s="14"/>
      <c r="B304" s="218"/>
      <c r="C304" s="14"/>
      <c r="D304" s="210" t="s">
        <v>159</v>
      </c>
      <c r="E304" s="219" t="s">
        <v>1</v>
      </c>
      <c r="F304" s="220" t="s">
        <v>161</v>
      </c>
      <c r="G304" s="14"/>
      <c r="H304" s="221">
        <v>27.132000000000001</v>
      </c>
      <c r="I304" s="222"/>
      <c r="J304" s="14"/>
      <c r="K304" s="14"/>
      <c r="L304" s="218"/>
      <c r="M304" s="223"/>
      <c r="N304" s="224"/>
      <c r="O304" s="224"/>
      <c r="P304" s="224"/>
      <c r="Q304" s="224"/>
      <c r="R304" s="224"/>
      <c r="S304" s="224"/>
      <c r="T304" s="225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19" t="s">
        <v>159</v>
      </c>
      <c r="AU304" s="219" t="s">
        <v>129</v>
      </c>
      <c r="AV304" s="14" t="s">
        <v>157</v>
      </c>
      <c r="AW304" s="14" t="s">
        <v>30</v>
      </c>
      <c r="AX304" s="14" t="s">
        <v>83</v>
      </c>
      <c r="AY304" s="219" t="s">
        <v>151</v>
      </c>
    </row>
    <row r="305" s="2" customFormat="1" ht="16.5" customHeight="1">
      <c r="A305" s="37"/>
      <c r="B305" s="159"/>
      <c r="C305" s="226" t="s">
        <v>429</v>
      </c>
      <c r="D305" s="226" t="s">
        <v>207</v>
      </c>
      <c r="E305" s="227" t="s">
        <v>855</v>
      </c>
      <c r="F305" s="228" t="s">
        <v>856</v>
      </c>
      <c r="G305" s="229" t="s">
        <v>210</v>
      </c>
      <c r="H305" s="230">
        <v>48.838000000000001</v>
      </c>
      <c r="I305" s="230"/>
      <c r="J305" s="231">
        <f>ROUND(I305*H305,3)</f>
        <v>0</v>
      </c>
      <c r="K305" s="232"/>
      <c r="L305" s="233"/>
      <c r="M305" s="234" t="s">
        <v>1</v>
      </c>
      <c r="N305" s="235" t="s">
        <v>41</v>
      </c>
      <c r="O305" s="81"/>
      <c r="P305" s="204">
        <f>O305*H305</f>
        <v>0</v>
      </c>
      <c r="Q305" s="204">
        <v>0.001</v>
      </c>
      <c r="R305" s="204">
        <f>Q305*H305</f>
        <v>0.048837999999999999</v>
      </c>
      <c r="S305" s="204">
        <v>0</v>
      </c>
      <c r="T305" s="205">
        <f>S305*H305</f>
        <v>0</v>
      </c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R305" s="206" t="s">
        <v>317</v>
      </c>
      <c r="AT305" s="206" t="s">
        <v>207</v>
      </c>
      <c r="AU305" s="206" t="s">
        <v>129</v>
      </c>
      <c r="AY305" s="18" t="s">
        <v>151</v>
      </c>
      <c r="BE305" s="207">
        <f>IF(N305="základná",J305,0)</f>
        <v>0</v>
      </c>
      <c r="BF305" s="207">
        <f>IF(N305="znížená",J305,0)</f>
        <v>0</v>
      </c>
      <c r="BG305" s="207">
        <f>IF(N305="zákl. prenesená",J305,0)</f>
        <v>0</v>
      </c>
      <c r="BH305" s="207">
        <f>IF(N305="zníž. prenesená",J305,0)</f>
        <v>0</v>
      </c>
      <c r="BI305" s="207">
        <f>IF(N305="nulová",J305,0)</f>
        <v>0</v>
      </c>
      <c r="BJ305" s="18" t="s">
        <v>129</v>
      </c>
      <c r="BK305" s="208">
        <f>ROUND(I305*H305,3)</f>
        <v>0</v>
      </c>
      <c r="BL305" s="18" t="s">
        <v>233</v>
      </c>
      <c r="BM305" s="206" t="s">
        <v>857</v>
      </c>
    </row>
    <row r="306" s="2" customFormat="1" ht="24.15" customHeight="1">
      <c r="A306" s="37"/>
      <c r="B306" s="159"/>
      <c r="C306" s="195" t="s">
        <v>434</v>
      </c>
      <c r="D306" s="195" t="s">
        <v>153</v>
      </c>
      <c r="E306" s="196" t="s">
        <v>858</v>
      </c>
      <c r="F306" s="197" t="s">
        <v>859</v>
      </c>
      <c r="G306" s="198" t="s">
        <v>512</v>
      </c>
      <c r="H306" s="199"/>
      <c r="I306" s="199"/>
      <c r="J306" s="200">
        <f>ROUND(I306*H306,3)</f>
        <v>0</v>
      </c>
      <c r="K306" s="201"/>
      <c r="L306" s="38"/>
      <c r="M306" s="202" t="s">
        <v>1</v>
      </c>
      <c r="N306" s="203" t="s">
        <v>41</v>
      </c>
      <c r="O306" s="81"/>
      <c r="P306" s="204">
        <f>O306*H306</f>
        <v>0</v>
      </c>
      <c r="Q306" s="204">
        <v>0</v>
      </c>
      <c r="R306" s="204">
        <f>Q306*H306</f>
        <v>0</v>
      </c>
      <c r="S306" s="204">
        <v>0</v>
      </c>
      <c r="T306" s="205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206" t="s">
        <v>233</v>
      </c>
      <c r="AT306" s="206" t="s">
        <v>153</v>
      </c>
      <c r="AU306" s="206" t="s">
        <v>129</v>
      </c>
      <c r="AY306" s="18" t="s">
        <v>151</v>
      </c>
      <c r="BE306" s="207">
        <f>IF(N306="základná",J306,0)</f>
        <v>0</v>
      </c>
      <c r="BF306" s="207">
        <f>IF(N306="znížená",J306,0)</f>
        <v>0</v>
      </c>
      <c r="BG306" s="207">
        <f>IF(N306="zákl. prenesená",J306,0)</f>
        <v>0</v>
      </c>
      <c r="BH306" s="207">
        <f>IF(N306="zníž. prenesená",J306,0)</f>
        <v>0</v>
      </c>
      <c r="BI306" s="207">
        <f>IF(N306="nulová",J306,0)</f>
        <v>0</v>
      </c>
      <c r="BJ306" s="18" t="s">
        <v>129</v>
      </c>
      <c r="BK306" s="208">
        <f>ROUND(I306*H306,3)</f>
        <v>0</v>
      </c>
      <c r="BL306" s="18" t="s">
        <v>233</v>
      </c>
      <c r="BM306" s="206" t="s">
        <v>860</v>
      </c>
    </row>
    <row r="307" s="12" customFormat="1" ht="22.8" customHeight="1">
      <c r="A307" s="12"/>
      <c r="B307" s="182"/>
      <c r="C307" s="12"/>
      <c r="D307" s="183" t="s">
        <v>74</v>
      </c>
      <c r="E307" s="193" t="s">
        <v>397</v>
      </c>
      <c r="F307" s="193" t="s">
        <v>398</v>
      </c>
      <c r="G307" s="12"/>
      <c r="H307" s="12"/>
      <c r="I307" s="185"/>
      <c r="J307" s="194">
        <f>BK307</f>
        <v>0</v>
      </c>
      <c r="K307" s="12"/>
      <c r="L307" s="182"/>
      <c r="M307" s="187"/>
      <c r="N307" s="188"/>
      <c r="O307" s="188"/>
      <c r="P307" s="189">
        <f>SUM(P308:P345)</f>
        <v>0</v>
      </c>
      <c r="Q307" s="188"/>
      <c r="R307" s="189">
        <f>SUM(R308:R345)</f>
        <v>8.3786921700000008</v>
      </c>
      <c r="S307" s="188"/>
      <c r="T307" s="190">
        <f>SUM(T308:T345)</f>
        <v>0</v>
      </c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R307" s="183" t="s">
        <v>129</v>
      </c>
      <c r="AT307" s="191" t="s">
        <v>74</v>
      </c>
      <c r="AU307" s="191" t="s">
        <v>83</v>
      </c>
      <c r="AY307" s="183" t="s">
        <v>151</v>
      </c>
      <c r="BK307" s="192">
        <f>SUM(BK308:BK345)</f>
        <v>0</v>
      </c>
    </row>
    <row r="308" s="2" customFormat="1" ht="21.75" customHeight="1">
      <c r="A308" s="37"/>
      <c r="B308" s="159"/>
      <c r="C308" s="195" t="s">
        <v>441</v>
      </c>
      <c r="D308" s="195" t="s">
        <v>153</v>
      </c>
      <c r="E308" s="196" t="s">
        <v>861</v>
      </c>
      <c r="F308" s="197" t="s">
        <v>862</v>
      </c>
      <c r="G308" s="198" t="s">
        <v>169</v>
      </c>
      <c r="H308" s="199">
        <v>2878.8649999999998</v>
      </c>
      <c r="I308" s="199"/>
      <c r="J308" s="200">
        <f>ROUND(I308*H308,3)</f>
        <v>0</v>
      </c>
      <c r="K308" s="201"/>
      <c r="L308" s="38"/>
      <c r="M308" s="202" t="s">
        <v>1</v>
      </c>
      <c r="N308" s="203" t="s">
        <v>41</v>
      </c>
      <c r="O308" s="81"/>
      <c r="P308" s="204">
        <f>O308*H308</f>
        <v>0</v>
      </c>
      <c r="Q308" s="204">
        <v>0</v>
      </c>
      <c r="R308" s="204">
        <f>Q308*H308</f>
        <v>0</v>
      </c>
      <c r="S308" s="204">
        <v>0</v>
      </c>
      <c r="T308" s="205">
        <f>S308*H308</f>
        <v>0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206" t="s">
        <v>233</v>
      </c>
      <c r="AT308" s="206" t="s">
        <v>153</v>
      </c>
      <c r="AU308" s="206" t="s">
        <v>129</v>
      </c>
      <c r="AY308" s="18" t="s">
        <v>151</v>
      </c>
      <c r="BE308" s="207">
        <f>IF(N308="základná",J308,0)</f>
        <v>0</v>
      </c>
      <c r="BF308" s="207">
        <f>IF(N308="znížená",J308,0)</f>
        <v>0</v>
      </c>
      <c r="BG308" s="207">
        <f>IF(N308="zákl. prenesená",J308,0)</f>
        <v>0</v>
      </c>
      <c r="BH308" s="207">
        <f>IF(N308="zníž. prenesená",J308,0)</f>
        <v>0</v>
      </c>
      <c r="BI308" s="207">
        <f>IF(N308="nulová",J308,0)</f>
        <v>0</v>
      </c>
      <c r="BJ308" s="18" t="s">
        <v>129</v>
      </c>
      <c r="BK308" s="208">
        <f>ROUND(I308*H308,3)</f>
        <v>0</v>
      </c>
      <c r="BL308" s="18" t="s">
        <v>233</v>
      </c>
      <c r="BM308" s="206" t="s">
        <v>863</v>
      </c>
    </row>
    <row r="309" s="13" customFormat="1">
      <c r="A309" s="13"/>
      <c r="B309" s="209"/>
      <c r="C309" s="13"/>
      <c r="D309" s="210" t="s">
        <v>159</v>
      </c>
      <c r="E309" s="211" t="s">
        <v>1</v>
      </c>
      <c r="F309" s="212" t="s">
        <v>864</v>
      </c>
      <c r="G309" s="13"/>
      <c r="H309" s="213">
        <v>1704.1199999999999</v>
      </c>
      <c r="I309" s="214"/>
      <c r="J309" s="13"/>
      <c r="K309" s="13"/>
      <c r="L309" s="209"/>
      <c r="M309" s="215"/>
      <c r="N309" s="216"/>
      <c r="O309" s="216"/>
      <c r="P309" s="216"/>
      <c r="Q309" s="216"/>
      <c r="R309" s="216"/>
      <c r="S309" s="216"/>
      <c r="T309" s="217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11" t="s">
        <v>159</v>
      </c>
      <c r="AU309" s="211" t="s">
        <v>129</v>
      </c>
      <c r="AV309" s="13" t="s">
        <v>129</v>
      </c>
      <c r="AW309" s="13" t="s">
        <v>30</v>
      </c>
      <c r="AX309" s="13" t="s">
        <v>75</v>
      </c>
      <c r="AY309" s="211" t="s">
        <v>151</v>
      </c>
    </row>
    <row r="310" s="13" customFormat="1">
      <c r="A310" s="13"/>
      <c r="B310" s="209"/>
      <c r="C310" s="13"/>
      <c r="D310" s="210" t="s">
        <v>159</v>
      </c>
      <c r="E310" s="211" t="s">
        <v>1</v>
      </c>
      <c r="F310" s="212" t="s">
        <v>865</v>
      </c>
      <c r="G310" s="13"/>
      <c r="H310" s="213">
        <v>621.84500000000003</v>
      </c>
      <c r="I310" s="214"/>
      <c r="J310" s="13"/>
      <c r="K310" s="13"/>
      <c r="L310" s="209"/>
      <c r="M310" s="215"/>
      <c r="N310" s="216"/>
      <c r="O310" s="216"/>
      <c r="P310" s="216"/>
      <c r="Q310" s="216"/>
      <c r="R310" s="216"/>
      <c r="S310" s="216"/>
      <c r="T310" s="217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11" t="s">
        <v>159</v>
      </c>
      <c r="AU310" s="211" t="s">
        <v>129</v>
      </c>
      <c r="AV310" s="13" t="s">
        <v>129</v>
      </c>
      <c r="AW310" s="13" t="s">
        <v>30</v>
      </c>
      <c r="AX310" s="13" t="s">
        <v>75</v>
      </c>
      <c r="AY310" s="211" t="s">
        <v>151</v>
      </c>
    </row>
    <row r="311" s="13" customFormat="1">
      <c r="A311" s="13"/>
      <c r="B311" s="209"/>
      <c r="C311" s="13"/>
      <c r="D311" s="210" t="s">
        <v>159</v>
      </c>
      <c r="E311" s="211" t="s">
        <v>1</v>
      </c>
      <c r="F311" s="212" t="s">
        <v>866</v>
      </c>
      <c r="G311" s="13"/>
      <c r="H311" s="213">
        <v>552.89999999999998</v>
      </c>
      <c r="I311" s="214"/>
      <c r="J311" s="13"/>
      <c r="K311" s="13"/>
      <c r="L311" s="209"/>
      <c r="M311" s="215"/>
      <c r="N311" s="216"/>
      <c r="O311" s="216"/>
      <c r="P311" s="216"/>
      <c r="Q311" s="216"/>
      <c r="R311" s="216"/>
      <c r="S311" s="216"/>
      <c r="T311" s="217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11" t="s">
        <v>159</v>
      </c>
      <c r="AU311" s="211" t="s">
        <v>129</v>
      </c>
      <c r="AV311" s="13" t="s">
        <v>129</v>
      </c>
      <c r="AW311" s="13" t="s">
        <v>30</v>
      </c>
      <c r="AX311" s="13" t="s">
        <v>75</v>
      </c>
      <c r="AY311" s="211" t="s">
        <v>151</v>
      </c>
    </row>
    <row r="312" s="14" customFormat="1">
      <c r="A312" s="14"/>
      <c r="B312" s="218"/>
      <c r="C312" s="14"/>
      <c r="D312" s="210" t="s">
        <v>159</v>
      </c>
      <c r="E312" s="219" t="s">
        <v>1</v>
      </c>
      <c r="F312" s="220" t="s">
        <v>161</v>
      </c>
      <c r="G312" s="14"/>
      <c r="H312" s="221">
        <v>2878.8650000000002</v>
      </c>
      <c r="I312" s="222"/>
      <c r="J312" s="14"/>
      <c r="K312" s="14"/>
      <c r="L312" s="218"/>
      <c r="M312" s="223"/>
      <c r="N312" s="224"/>
      <c r="O312" s="224"/>
      <c r="P312" s="224"/>
      <c r="Q312" s="224"/>
      <c r="R312" s="224"/>
      <c r="S312" s="224"/>
      <c r="T312" s="225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19" t="s">
        <v>159</v>
      </c>
      <c r="AU312" s="219" t="s">
        <v>129</v>
      </c>
      <c r="AV312" s="14" t="s">
        <v>157</v>
      </c>
      <c r="AW312" s="14" t="s">
        <v>30</v>
      </c>
      <c r="AX312" s="14" t="s">
        <v>83</v>
      </c>
      <c r="AY312" s="219" t="s">
        <v>151</v>
      </c>
    </row>
    <row r="313" s="2" customFormat="1" ht="16.5" customHeight="1">
      <c r="A313" s="37"/>
      <c r="B313" s="159"/>
      <c r="C313" s="226" t="s">
        <v>447</v>
      </c>
      <c r="D313" s="226" t="s">
        <v>207</v>
      </c>
      <c r="E313" s="227" t="s">
        <v>867</v>
      </c>
      <c r="F313" s="228" t="s">
        <v>868</v>
      </c>
      <c r="G313" s="229" t="s">
        <v>169</v>
      </c>
      <c r="H313" s="230">
        <v>684.02999999999997</v>
      </c>
      <c r="I313" s="230"/>
      <c r="J313" s="231">
        <f>ROUND(I313*H313,3)</f>
        <v>0</v>
      </c>
      <c r="K313" s="232"/>
      <c r="L313" s="233"/>
      <c r="M313" s="234" t="s">
        <v>1</v>
      </c>
      <c r="N313" s="235" t="s">
        <v>41</v>
      </c>
      <c r="O313" s="81"/>
      <c r="P313" s="204">
        <f>O313*H313</f>
        <v>0</v>
      </c>
      <c r="Q313" s="204">
        <v>0</v>
      </c>
      <c r="R313" s="204">
        <f>Q313*H313</f>
        <v>0</v>
      </c>
      <c r="S313" s="204">
        <v>0</v>
      </c>
      <c r="T313" s="205">
        <f>S313*H313</f>
        <v>0</v>
      </c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R313" s="206" t="s">
        <v>317</v>
      </c>
      <c r="AT313" s="206" t="s">
        <v>207</v>
      </c>
      <c r="AU313" s="206" t="s">
        <v>129</v>
      </c>
      <c r="AY313" s="18" t="s">
        <v>151</v>
      </c>
      <c r="BE313" s="207">
        <f>IF(N313="základná",J313,0)</f>
        <v>0</v>
      </c>
      <c r="BF313" s="207">
        <f>IF(N313="znížená",J313,0)</f>
        <v>0</v>
      </c>
      <c r="BG313" s="207">
        <f>IF(N313="zákl. prenesená",J313,0)</f>
        <v>0</v>
      </c>
      <c r="BH313" s="207">
        <f>IF(N313="zníž. prenesená",J313,0)</f>
        <v>0</v>
      </c>
      <c r="BI313" s="207">
        <f>IF(N313="nulová",J313,0)</f>
        <v>0</v>
      </c>
      <c r="BJ313" s="18" t="s">
        <v>129</v>
      </c>
      <c r="BK313" s="208">
        <f>ROUND(I313*H313,3)</f>
        <v>0</v>
      </c>
      <c r="BL313" s="18" t="s">
        <v>233</v>
      </c>
      <c r="BM313" s="206" t="s">
        <v>869</v>
      </c>
    </row>
    <row r="314" s="13" customFormat="1">
      <c r="A314" s="13"/>
      <c r="B314" s="209"/>
      <c r="C314" s="13"/>
      <c r="D314" s="210" t="s">
        <v>159</v>
      </c>
      <c r="E314" s="211" t="s">
        <v>1</v>
      </c>
      <c r="F314" s="212" t="s">
        <v>870</v>
      </c>
      <c r="G314" s="13"/>
      <c r="H314" s="213">
        <v>684.02999999999997</v>
      </c>
      <c r="I314" s="214"/>
      <c r="J314" s="13"/>
      <c r="K314" s="13"/>
      <c r="L314" s="209"/>
      <c r="M314" s="215"/>
      <c r="N314" s="216"/>
      <c r="O314" s="216"/>
      <c r="P314" s="216"/>
      <c r="Q314" s="216"/>
      <c r="R314" s="216"/>
      <c r="S314" s="216"/>
      <c r="T314" s="217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11" t="s">
        <v>159</v>
      </c>
      <c r="AU314" s="211" t="s">
        <v>129</v>
      </c>
      <c r="AV314" s="13" t="s">
        <v>129</v>
      </c>
      <c r="AW314" s="13" t="s">
        <v>30</v>
      </c>
      <c r="AX314" s="13" t="s">
        <v>75</v>
      </c>
      <c r="AY314" s="211" t="s">
        <v>151</v>
      </c>
    </row>
    <row r="315" s="14" customFormat="1">
      <c r="A315" s="14"/>
      <c r="B315" s="218"/>
      <c r="C315" s="14"/>
      <c r="D315" s="210" t="s">
        <v>159</v>
      </c>
      <c r="E315" s="219" t="s">
        <v>1</v>
      </c>
      <c r="F315" s="220" t="s">
        <v>161</v>
      </c>
      <c r="G315" s="14"/>
      <c r="H315" s="221">
        <v>684.02999999999997</v>
      </c>
      <c r="I315" s="222"/>
      <c r="J315" s="14"/>
      <c r="K315" s="14"/>
      <c r="L315" s="218"/>
      <c r="M315" s="223"/>
      <c r="N315" s="224"/>
      <c r="O315" s="224"/>
      <c r="P315" s="224"/>
      <c r="Q315" s="224"/>
      <c r="R315" s="224"/>
      <c r="S315" s="224"/>
      <c r="T315" s="225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19" t="s">
        <v>159</v>
      </c>
      <c r="AU315" s="219" t="s">
        <v>129</v>
      </c>
      <c r="AV315" s="14" t="s">
        <v>157</v>
      </c>
      <c r="AW315" s="14" t="s">
        <v>30</v>
      </c>
      <c r="AX315" s="14" t="s">
        <v>83</v>
      </c>
      <c r="AY315" s="219" t="s">
        <v>151</v>
      </c>
    </row>
    <row r="316" s="2" customFormat="1" ht="24.15" customHeight="1">
      <c r="A316" s="37"/>
      <c r="B316" s="159"/>
      <c r="C316" s="226" t="s">
        <v>459</v>
      </c>
      <c r="D316" s="226" t="s">
        <v>207</v>
      </c>
      <c r="E316" s="227" t="s">
        <v>871</v>
      </c>
      <c r="F316" s="228" t="s">
        <v>872</v>
      </c>
      <c r="G316" s="229" t="s">
        <v>169</v>
      </c>
      <c r="H316" s="230">
        <v>2595.5729999999999</v>
      </c>
      <c r="I316" s="230"/>
      <c r="J316" s="231">
        <f>ROUND(I316*H316,3)</f>
        <v>0</v>
      </c>
      <c r="K316" s="232"/>
      <c r="L316" s="233"/>
      <c r="M316" s="234" t="s">
        <v>1</v>
      </c>
      <c r="N316" s="235" t="s">
        <v>41</v>
      </c>
      <c r="O316" s="81"/>
      <c r="P316" s="204">
        <f>O316*H316</f>
        <v>0</v>
      </c>
      <c r="Q316" s="204">
        <v>0.00019000000000000001</v>
      </c>
      <c r="R316" s="204">
        <f>Q316*H316</f>
        <v>0.49315887000000003</v>
      </c>
      <c r="S316" s="204">
        <v>0</v>
      </c>
      <c r="T316" s="205">
        <f>S316*H316</f>
        <v>0</v>
      </c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R316" s="206" t="s">
        <v>317</v>
      </c>
      <c r="AT316" s="206" t="s">
        <v>207</v>
      </c>
      <c r="AU316" s="206" t="s">
        <v>129</v>
      </c>
      <c r="AY316" s="18" t="s">
        <v>151</v>
      </c>
      <c r="BE316" s="207">
        <f>IF(N316="základná",J316,0)</f>
        <v>0</v>
      </c>
      <c r="BF316" s="207">
        <f>IF(N316="znížená",J316,0)</f>
        <v>0</v>
      </c>
      <c r="BG316" s="207">
        <f>IF(N316="zákl. prenesená",J316,0)</f>
        <v>0</v>
      </c>
      <c r="BH316" s="207">
        <f>IF(N316="zníž. prenesená",J316,0)</f>
        <v>0</v>
      </c>
      <c r="BI316" s="207">
        <f>IF(N316="nulová",J316,0)</f>
        <v>0</v>
      </c>
      <c r="BJ316" s="18" t="s">
        <v>129</v>
      </c>
      <c r="BK316" s="208">
        <f>ROUND(I316*H316,3)</f>
        <v>0</v>
      </c>
      <c r="BL316" s="18" t="s">
        <v>233</v>
      </c>
      <c r="BM316" s="206" t="s">
        <v>873</v>
      </c>
    </row>
    <row r="317" s="13" customFormat="1">
      <c r="A317" s="13"/>
      <c r="B317" s="209"/>
      <c r="C317" s="13"/>
      <c r="D317" s="210" t="s">
        <v>159</v>
      </c>
      <c r="E317" s="13"/>
      <c r="F317" s="212" t="s">
        <v>874</v>
      </c>
      <c r="G317" s="13"/>
      <c r="H317" s="213">
        <v>2595.5729999999999</v>
      </c>
      <c r="I317" s="214"/>
      <c r="J317" s="13"/>
      <c r="K317" s="13"/>
      <c r="L317" s="209"/>
      <c r="M317" s="215"/>
      <c r="N317" s="216"/>
      <c r="O317" s="216"/>
      <c r="P317" s="216"/>
      <c r="Q317" s="216"/>
      <c r="R317" s="216"/>
      <c r="S317" s="216"/>
      <c r="T317" s="217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11" t="s">
        <v>159</v>
      </c>
      <c r="AU317" s="211" t="s">
        <v>129</v>
      </c>
      <c r="AV317" s="13" t="s">
        <v>129</v>
      </c>
      <c r="AW317" s="13" t="s">
        <v>3</v>
      </c>
      <c r="AX317" s="13" t="s">
        <v>83</v>
      </c>
      <c r="AY317" s="211" t="s">
        <v>151</v>
      </c>
    </row>
    <row r="318" s="2" customFormat="1" ht="24.15" customHeight="1">
      <c r="A318" s="37"/>
      <c r="B318" s="159"/>
      <c r="C318" s="226" t="s">
        <v>463</v>
      </c>
      <c r="D318" s="226" t="s">
        <v>207</v>
      </c>
      <c r="E318" s="227" t="s">
        <v>875</v>
      </c>
      <c r="F318" s="228" t="s">
        <v>876</v>
      </c>
      <c r="G318" s="229" t="s">
        <v>169</v>
      </c>
      <c r="H318" s="230">
        <v>2595.5729999999999</v>
      </c>
      <c r="I318" s="230"/>
      <c r="J318" s="231">
        <f>ROUND(I318*H318,3)</f>
        <v>0</v>
      </c>
      <c r="K318" s="232"/>
      <c r="L318" s="233"/>
      <c r="M318" s="234" t="s">
        <v>1</v>
      </c>
      <c r="N318" s="235" t="s">
        <v>41</v>
      </c>
      <c r="O318" s="81"/>
      <c r="P318" s="204">
        <f>O318*H318</f>
        <v>0</v>
      </c>
      <c r="Q318" s="204">
        <v>0</v>
      </c>
      <c r="R318" s="204">
        <f>Q318*H318</f>
        <v>0</v>
      </c>
      <c r="S318" s="204">
        <v>0</v>
      </c>
      <c r="T318" s="205">
        <f>S318*H318</f>
        <v>0</v>
      </c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R318" s="206" t="s">
        <v>317</v>
      </c>
      <c r="AT318" s="206" t="s">
        <v>207</v>
      </c>
      <c r="AU318" s="206" t="s">
        <v>129</v>
      </c>
      <c r="AY318" s="18" t="s">
        <v>151</v>
      </c>
      <c r="BE318" s="207">
        <f>IF(N318="základná",J318,0)</f>
        <v>0</v>
      </c>
      <c r="BF318" s="207">
        <f>IF(N318="znížená",J318,0)</f>
        <v>0</v>
      </c>
      <c r="BG318" s="207">
        <f>IF(N318="zákl. prenesená",J318,0)</f>
        <v>0</v>
      </c>
      <c r="BH318" s="207">
        <f>IF(N318="zníž. prenesená",J318,0)</f>
        <v>0</v>
      </c>
      <c r="BI318" s="207">
        <f>IF(N318="nulová",J318,0)</f>
        <v>0</v>
      </c>
      <c r="BJ318" s="18" t="s">
        <v>129</v>
      </c>
      <c r="BK318" s="208">
        <f>ROUND(I318*H318,3)</f>
        <v>0</v>
      </c>
      <c r="BL318" s="18" t="s">
        <v>233</v>
      </c>
      <c r="BM318" s="206" t="s">
        <v>877</v>
      </c>
    </row>
    <row r="319" s="13" customFormat="1">
      <c r="A319" s="13"/>
      <c r="B319" s="209"/>
      <c r="C319" s="13"/>
      <c r="D319" s="210" t="s">
        <v>159</v>
      </c>
      <c r="E319" s="13"/>
      <c r="F319" s="212" t="s">
        <v>874</v>
      </c>
      <c r="G319" s="13"/>
      <c r="H319" s="213">
        <v>2595.5729999999999</v>
      </c>
      <c r="I319" s="214"/>
      <c r="J319" s="13"/>
      <c r="K319" s="13"/>
      <c r="L319" s="209"/>
      <c r="M319" s="215"/>
      <c r="N319" s="216"/>
      <c r="O319" s="216"/>
      <c r="P319" s="216"/>
      <c r="Q319" s="216"/>
      <c r="R319" s="216"/>
      <c r="S319" s="216"/>
      <c r="T319" s="217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11" t="s">
        <v>159</v>
      </c>
      <c r="AU319" s="211" t="s">
        <v>129</v>
      </c>
      <c r="AV319" s="13" t="s">
        <v>129</v>
      </c>
      <c r="AW319" s="13" t="s">
        <v>3</v>
      </c>
      <c r="AX319" s="13" t="s">
        <v>83</v>
      </c>
      <c r="AY319" s="211" t="s">
        <v>151</v>
      </c>
    </row>
    <row r="320" s="2" customFormat="1" ht="33" customHeight="1">
      <c r="A320" s="37"/>
      <c r="B320" s="159"/>
      <c r="C320" s="195" t="s">
        <v>468</v>
      </c>
      <c r="D320" s="195" t="s">
        <v>153</v>
      </c>
      <c r="E320" s="196" t="s">
        <v>878</v>
      </c>
      <c r="F320" s="197" t="s">
        <v>879</v>
      </c>
      <c r="G320" s="198" t="s">
        <v>169</v>
      </c>
      <c r="H320" s="199">
        <v>1081.7550000000001</v>
      </c>
      <c r="I320" s="199"/>
      <c r="J320" s="200">
        <f>ROUND(I320*H320,3)</f>
        <v>0</v>
      </c>
      <c r="K320" s="201"/>
      <c r="L320" s="38"/>
      <c r="M320" s="202" t="s">
        <v>1</v>
      </c>
      <c r="N320" s="203" t="s">
        <v>41</v>
      </c>
      <c r="O320" s="81"/>
      <c r="P320" s="204">
        <f>O320*H320</f>
        <v>0</v>
      </c>
      <c r="Q320" s="204">
        <v>0</v>
      </c>
      <c r="R320" s="204">
        <f>Q320*H320</f>
        <v>0</v>
      </c>
      <c r="S320" s="204">
        <v>0</v>
      </c>
      <c r="T320" s="205">
        <f>S320*H320</f>
        <v>0</v>
      </c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R320" s="206" t="s">
        <v>233</v>
      </c>
      <c r="AT320" s="206" t="s">
        <v>153</v>
      </c>
      <c r="AU320" s="206" t="s">
        <v>129</v>
      </c>
      <c r="AY320" s="18" t="s">
        <v>151</v>
      </c>
      <c r="BE320" s="207">
        <f>IF(N320="základná",J320,0)</f>
        <v>0</v>
      </c>
      <c r="BF320" s="207">
        <f>IF(N320="znížená",J320,0)</f>
        <v>0</v>
      </c>
      <c r="BG320" s="207">
        <f>IF(N320="zákl. prenesená",J320,0)</f>
        <v>0</v>
      </c>
      <c r="BH320" s="207">
        <f>IF(N320="zníž. prenesená",J320,0)</f>
        <v>0</v>
      </c>
      <c r="BI320" s="207">
        <f>IF(N320="nulová",J320,0)</f>
        <v>0</v>
      </c>
      <c r="BJ320" s="18" t="s">
        <v>129</v>
      </c>
      <c r="BK320" s="208">
        <f>ROUND(I320*H320,3)</f>
        <v>0</v>
      </c>
      <c r="BL320" s="18" t="s">
        <v>233</v>
      </c>
      <c r="BM320" s="206" t="s">
        <v>880</v>
      </c>
    </row>
    <row r="321" s="13" customFormat="1">
      <c r="A321" s="13"/>
      <c r="B321" s="209"/>
      <c r="C321" s="13"/>
      <c r="D321" s="210" t="s">
        <v>159</v>
      </c>
      <c r="E321" s="211" t="s">
        <v>1</v>
      </c>
      <c r="F321" s="212" t="s">
        <v>881</v>
      </c>
      <c r="G321" s="13"/>
      <c r="H321" s="213">
        <v>1081.7550000000001</v>
      </c>
      <c r="I321" s="214"/>
      <c r="J321" s="13"/>
      <c r="K321" s="13"/>
      <c r="L321" s="209"/>
      <c r="M321" s="215"/>
      <c r="N321" s="216"/>
      <c r="O321" s="216"/>
      <c r="P321" s="216"/>
      <c r="Q321" s="216"/>
      <c r="R321" s="216"/>
      <c r="S321" s="216"/>
      <c r="T321" s="217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11" t="s">
        <v>159</v>
      </c>
      <c r="AU321" s="211" t="s">
        <v>129</v>
      </c>
      <c r="AV321" s="13" t="s">
        <v>129</v>
      </c>
      <c r="AW321" s="13" t="s">
        <v>30</v>
      </c>
      <c r="AX321" s="13" t="s">
        <v>75</v>
      </c>
      <c r="AY321" s="211" t="s">
        <v>151</v>
      </c>
    </row>
    <row r="322" s="14" customFormat="1">
      <c r="A322" s="14"/>
      <c r="B322" s="218"/>
      <c r="C322" s="14"/>
      <c r="D322" s="210" t="s">
        <v>159</v>
      </c>
      <c r="E322" s="219" t="s">
        <v>1</v>
      </c>
      <c r="F322" s="220" t="s">
        <v>161</v>
      </c>
      <c r="G322" s="14"/>
      <c r="H322" s="221">
        <v>1081.7550000000001</v>
      </c>
      <c r="I322" s="222"/>
      <c r="J322" s="14"/>
      <c r="K322" s="14"/>
      <c r="L322" s="218"/>
      <c r="M322" s="223"/>
      <c r="N322" s="224"/>
      <c r="O322" s="224"/>
      <c r="P322" s="224"/>
      <c r="Q322" s="224"/>
      <c r="R322" s="224"/>
      <c r="S322" s="224"/>
      <c r="T322" s="225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19" t="s">
        <v>159</v>
      </c>
      <c r="AU322" s="219" t="s">
        <v>129</v>
      </c>
      <c r="AV322" s="14" t="s">
        <v>157</v>
      </c>
      <c r="AW322" s="14" t="s">
        <v>30</v>
      </c>
      <c r="AX322" s="14" t="s">
        <v>83</v>
      </c>
      <c r="AY322" s="219" t="s">
        <v>151</v>
      </c>
    </row>
    <row r="323" s="2" customFormat="1" ht="16.5" customHeight="1">
      <c r="A323" s="37"/>
      <c r="B323" s="159"/>
      <c r="C323" s="226" t="s">
        <v>482</v>
      </c>
      <c r="D323" s="226" t="s">
        <v>207</v>
      </c>
      <c r="E323" s="227" t="s">
        <v>882</v>
      </c>
      <c r="F323" s="228" t="s">
        <v>883</v>
      </c>
      <c r="G323" s="229" t="s">
        <v>489</v>
      </c>
      <c r="H323" s="230">
        <v>43.270000000000003</v>
      </c>
      <c r="I323" s="230"/>
      <c r="J323" s="231">
        <f>ROUND(I323*H323,3)</f>
        <v>0</v>
      </c>
      <c r="K323" s="232"/>
      <c r="L323" s="233"/>
      <c r="M323" s="234" t="s">
        <v>1</v>
      </c>
      <c r="N323" s="235" t="s">
        <v>41</v>
      </c>
      <c r="O323" s="81"/>
      <c r="P323" s="204">
        <f>O323*H323</f>
        <v>0</v>
      </c>
      <c r="Q323" s="204">
        <v>0.00075000000000000002</v>
      </c>
      <c r="R323" s="204">
        <f>Q323*H323</f>
        <v>0.032452500000000002</v>
      </c>
      <c r="S323" s="204">
        <v>0</v>
      </c>
      <c r="T323" s="205">
        <f>S323*H323</f>
        <v>0</v>
      </c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R323" s="206" t="s">
        <v>317</v>
      </c>
      <c r="AT323" s="206" t="s">
        <v>207</v>
      </c>
      <c r="AU323" s="206" t="s">
        <v>129</v>
      </c>
      <c r="AY323" s="18" t="s">
        <v>151</v>
      </c>
      <c r="BE323" s="207">
        <f>IF(N323="základná",J323,0)</f>
        <v>0</v>
      </c>
      <c r="BF323" s="207">
        <f>IF(N323="znížená",J323,0)</f>
        <v>0</v>
      </c>
      <c r="BG323" s="207">
        <f>IF(N323="zákl. prenesená",J323,0)</f>
        <v>0</v>
      </c>
      <c r="BH323" s="207">
        <f>IF(N323="zníž. prenesená",J323,0)</f>
        <v>0</v>
      </c>
      <c r="BI323" s="207">
        <f>IF(N323="nulová",J323,0)</f>
        <v>0</v>
      </c>
      <c r="BJ323" s="18" t="s">
        <v>129</v>
      </c>
      <c r="BK323" s="208">
        <f>ROUND(I323*H323,3)</f>
        <v>0</v>
      </c>
      <c r="BL323" s="18" t="s">
        <v>233</v>
      </c>
      <c r="BM323" s="206" t="s">
        <v>884</v>
      </c>
    </row>
    <row r="324" s="2" customFormat="1" ht="21.75" customHeight="1">
      <c r="A324" s="37"/>
      <c r="B324" s="159"/>
      <c r="C324" s="226" t="s">
        <v>486</v>
      </c>
      <c r="D324" s="226" t="s">
        <v>207</v>
      </c>
      <c r="E324" s="227" t="s">
        <v>885</v>
      </c>
      <c r="F324" s="228" t="s">
        <v>886</v>
      </c>
      <c r="G324" s="229" t="s">
        <v>210</v>
      </c>
      <c r="H324" s="230">
        <v>8.6539999999999999</v>
      </c>
      <c r="I324" s="230"/>
      <c r="J324" s="231">
        <f>ROUND(I324*H324,3)</f>
        <v>0</v>
      </c>
      <c r="K324" s="232"/>
      <c r="L324" s="233"/>
      <c r="M324" s="234" t="s">
        <v>1</v>
      </c>
      <c r="N324" s="235" t="s">
        <v>41</v>
      </c>
      <c r="O324" s="81"/>
      <c r="P324" s="204">
        <f>O324*H324</f>
        <v>0</v>
      </c>
      <c r="Q324" s="204">
        <v>0.001</v>
      </c>
      <c r="R324" s="204">
        <f>Q324*H324</f>
        <v>0.0086540000000000002</v>
      </c>
      <c r="S324" s="204">
        <v>0</v>
      </c>
      <c r="T324" s="205">
        <f>S324*H324</f>
        <v>0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R324" s="206" t="s">
        <v>317</v>
      </c>
      <c r="AT324" s="206" t="s">
        <v>207</v>
      </c>
      <c r="AU324" s="206" t="s">
        <v>129</v>
      </c>
      <c r="AY324" s="18" t="s">
        <v>151</v>
      </c>
      <c r="BE324" s="207">
        <f>IF(N324="základná",J324,0)</f>
        <v>0</v>
      </c>
      <c r="BF324" s="207">
        <f>IF(N324="znížená",J324,0)</f>
        <v>0</v>
      </c>
      <c r="BG324" s="207">
        <f>IF(N324="zákl. prenesená",J324,0)</f>
        <v>0</v>
      </c>
      <c r="BH324" s="207">
        <f>IF(N324="zníž. prenesená",J324,0)</f>
        <v>0</v>
      </c>
      <c r="BI324" s="207">
        <f>IF(N324="nulová",J324,0)</f>
        <v>0</v>
      </c>
      <c r="BJ324" s="18" t="s">
        <v>129</v>
      </c>
      <c r="BK324" s="208">
        <f>ROUND(I324*H324,3)</f>
        <v>0</v>
      </c>
      <c r="BL324" s="18" t="s">
        <v>233</v>
      </c>
      <c r="BM324" s="206" t="s">
        <v>887</v>
      </c>
    </row>
    <row r="325" s="2" customFormat="1" ht="24.15" customHeight="1">
      <c r="A325" s="37"/>
      <c r="B325" s="159"/>
      <c r="C325" s="226" t="s">
        <v>491</v>
      </c>
      <c r="D325" s="226" t="s">
        <v>207</v>
      </c>
      <c r="E325" s="227" t="s">
        <v>888</v>
      </c>
      <c r="F325" s="228" t="s">
        <v>889</v>
      </c>
      <c r="G325" s="229" t="s">
        <v>169</v>
      </c>
      <c r="H325" s="230">
        <v>1244.018</v>
      </c>
      <c r="I325" s="230"/>
      <c r="J325" s="231">
        <f>ROUND(I325*H325,3)</f>
        <v>0</v>
      </c>
      <c r="K325" s="232"/>
      <c r="L325" s="233"/>
      <c r="M325" s="234" t="s">
        <v>1</v>
      </c>
      <c r="N325" s="235" t="s">
        <v>41</v>
      </c>
      <c r="O325" s="81"/>
      <c r="P325" s="204">
        <f>O325*H325</f>
        <v>0</v>
      </c>
      <c r="Q325" s="204">
        <v>0.0019</v>
      </c>
      <c r="R325" s="204">
        <f>Q325*H325</f>
        <v>2.3636341999999999</v>
      </c>
      <c r="S325" s="204">
        <v>0</v>
      </c>
      <c r="T325" s="205">
        <f>S325*H325</f>
        <v>0</v>
      </c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R325" s="206" t="s">
        <v>317</v>
      </c>
      <c r="AT325" s="206" t="s">
        <v>207</v>
      </c>
      <c r="AU325" s="206" t="s">
        <v>129</v>
      </c>
      <c r="AY325" s="18" t="s">
        <v>151</v>
      </c>
      <c r="BE325" s="207">
        <f>IF(N325="základná",J325,0)</f>
        <v>0</v>
      </c>
      <c r="BF325" s="207">
        <f>IF(N325="znížená",J325,0)</f>
        <v>0</v>
      </c>
      <c r="BG325" s="207">
        <f>IF(N325="zákl. prenesená",J325,0)</f>
        <v>0</v>
      </c>
      <c r="BH325" s="207">
        <f>IF(N325="zníž. prenesená",J325,0)</f>
        <v>0</v>
      </c>
      <c r="BI325" s="207">
        <f>IF(N325="nulová",J325,0)</f>
        <v>0</v>
      </c>
      <c r="BJ325" s="18" t="s">
        <v>129</v>
      </c>
      <c r="BK325" s="208">
        <f>ROUND(I325*H325,3)</f>
        <v>0</v>
      </c>
      <c r="BL325" s="18" t="s">
        <v>233</v>
      </c>
      <c r="BM325" s="206" t="s">
        <v>890</v>
      </c>
    </row>
    <row r="326" s="2" customFormat="1" ht="37.8" customHeight="1">
      <c r="A326" s="37"/>
      <c r="B326" s="159"/>
      <c r="C326" s="195" t="s">
        <v>496</v>
      </c>
      <c r="D326" s="195" t="s">
        <v>153</v>
      </c>
      <c r="E326" s="196" t="s">
        <v>891</v>
      </c>
      <c r="F326" s="197" t="s">
        <v>892</v>
      </c>
      <c r="G326" s="198" t="s">
        <v>169</v>
      </c>
      <c r="H326" s="199">
        <v>691.84299999999996</v>
      </c>
      <c r="I326" s="199"/>
      <c r="J326" s="200">
        <f>ROUND(I326*H326,3)</f>
        <v>0</v>
      </c>
      <c r="K326" s="201"/>
      <c r="L326" s="38"/>
      <c r="M326" s="202" t="s">
        <v>1</v>
      </c>
      <c r="N326" s="203" t="s">
        <v>41</v>
      </c>
      <c r="O326" s="81"/>
      <c r="P326" s="204">
        <f>O326*H326</f>
        <v>0</v>
      </c>
      <c r="Q326" s="204">
        <v>0</v>
      </c>
      <c r="R326" s="204">
        <f>Q326*H326</f>
        <v>0</v>
      </c>
      <c r="S326" s="204">
        <v>0</v>
      </c>
      <c r="T326" s="205">
        <f>S326*H326</f>
        <v>0</v>
      </c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R326" s="206" t="s">
        <v>233</v>
      </c>
      <c r="AT326" s="206" t="s">
        <v>153</v>
      </c>
      <c r="AU326" s="206" t="s">
        <v>129</v>
      </c>
      <c r="AY326" s="18" t="s">
        <v>151</v>
      </c>
      <c r="BE326" s="207">
        <f>IF(N326="základná",J326,0)</f>
        <v>0</v>
      </c>
      <c r="BF326" s="207">
        <f>IF(N326="znížená",J326,0)</f>
        <v>0</v>
      </c>
      <c r="BG326" s="207">
        <f>IF(N326="zákl. prenesená",J326,0)</f>
        <v>0</v>
      </c>
      <c r="BH326" s="207">
        <f>IF(N326="zníž. prenesená",J326,0)</f>
        <v>0</v>
      </c>
      <c r="BI326" s="207">
        <f>IF(N326="nulová",J326,0)</f>
        <v>0</v>
      </c>
      <c r="BJ326" s="18" t="s">
        <v>129</v>
      </c>
      <c r="BK326" s="208">
        <f>ROUND(I326*H326,3)</f>
        <v>0</v>
      </c>
      <c r="BL326" s="18" t="s">
        <v>233</v>
      </c>
      <c r="BM326" s="206" t="s">
        <v>893</v>
      </c>
    </row>
    <row r="327" s="13" customFormat="1">
      <c r="A327" s="13"/>
      <c r="B327" s="209"/>
      <c r="C327" s="13"/>
      <c r="D327" s="210" t="s">
        <v>159</v>
      </c>
      <c r="E327" s="211" t="s">
        <v>1</v>
      </c>
      <c r="F327" s="212" t="s">
        <v>894</v>
      </c>
      <c r="G327" s="13"/>
      <c r="H327" s="213">
        <v>691.84299999999996</v>
      </c>
      <c r="I327" s="214"/>
      <c r="J327" s="13"/>
      <c r="K327" s="13"/>
      <c r="L327" s="209"/>
      <c r="M327" s="215"/>
      <c r="N327" s="216"/>
      <c r="O327" s="216"/>
      <c r="P327" s="216"/>
      <c r="Q327" s="216"/>
      <c r="R327" s="216"/>
      <c r="S327" s="216"/>
      <c r="T327" s="217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11" t="s">
        <v>159</v>
      </c>
      <c r="AU327" s="211" t="s">
        <v>129</v>
      </c>
      <c r="AV327" s="13" t="s">
        <v>129</v>
      </c>
      <c r="AW327" s="13" t="s">
        <v>30</v>
      </c>
      <c r="AX327" s="13" t="s">
        <v>75</v>
      </c>
      <c r="AY327" s="211" t="s">
        <v>151</v>
      </c>
    </row>
    <row r="328" s="14" customFormat="1">
      <c r="A328" s="14"/>
      <c r="B328" s="218"/>
      <c r="C328" s="14"/>
      <c r="D328" s="210" t="s">
        <v>159</v>
      </c>
      <c r="E328" s="219" t="s">
        <v>1</v>
      </c>
      <c r="F328" s="220" t="s">
        <v>161</v>
      </c>
      <c r="G328" s="14"/>
      <c r="H328" s="221">
        <v>691.84299999999996</v>
      </c>
      <c r="I328" s="222"/>
      <c r="J328" s="14"/>
      <c r="K328" s="14"/>
      <c r="L328" s="218"/>
      <c r="M328" s="223"/>
      <c r="N328" s="224"/>
      <c r="O328" s="224"/>
      <c r="P328" s="224"/>
      <c r="Q328" s="224"/>
      <c r="R328" s="224"/>
      <c r="S328" s="224"/>
      <c r="T328" s="225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19" t="s">
        <v>159</v>
      </c>
      <c r="AU328" s="219" t="s">
        <v>129</v>
      </c>
      <c r="AV328" s="14" t="s">
        <v>157</v>
      </c>
      <c r="AW328" s="14" t="s">
        <v>30</v>
      </c>
      <c r="AX328" s="14" t="s">
        <v>83</v>
      </c>
      <c r="AY328" s="219" t="s">
        <v>151</v>
      </c>
    </row>
    <row r="329" s="2" customFormat="1" ht="24.15" customHeight="1">
      <c r="A329" s="37"/>
      <c r="B329" s="159"/>
      <c r="C329" s="226" t="s">
        <v>500</v>
      </c>
      <c r="D329" s="226" t="s">
        <v>207</v>
      </c>
      <c r="E329" s="227" t="s">
        <v>888</v>
      </c>
      <c r="F329" s="228" t="s">
        <v>889</v>
      </c>
      <c r="G329" s="229" t="s">
        <v>169</v>
      </c>
      <c r="H329" s="230">
        <v>795.61900000000003</v>
      </c>
      <c r="I329" s="230"/>
      <c r="J329" s="231">
        <f>ROUND(I329*H329,3)</f>
        <v>0</v>
      </c>
      <c r="K329" s="232"/>
      <c r="L329" s="233"/>
      <c r="M329" s="234" t="s">
        <v>1</v>
      </c>
      <c r="N329" s="235" t="s">
        <v>41</v>
      </c>
      <c r="O329" s="81"/>
      <c r="P329" s="204">
        <f>O329*H329</f>
        <v>0</v>
      </c>
      <c r="Q329" s="204">
        <v>0.0019</v>
      </c>
      <c r="R329" s="204">
        <f>Q329*H329</f>
        <v>1.5116761000000001</v>
      </c>
      <c r="S329" s="204">
        <v>0</v>
      </c>
      <c r="T329" s="205">
        <f>S329*H329</f>
        <v>0</v>
      </c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R329" s="206" t="s">
        <v>317</v>
      </c>
      <c r="AT329" s="206" t="s">
        <v>207</v>
      </c>
      <c r="AU329" s="206" t="s">
        <v>129</v>
      </c>
      <c r="AY329" s="18" t="s">
        <v>151</v>
      </c>
      <c r="BE329" s="207">
        <f>IF(N329="základná",J329,0)</f>
        <v>0</v>
      </c>
      <c r="BF329" s="207">
        <f>IF(N329="znížená",J329,0)</f>
        <v>0</v>
      </c>
      <c r="BG329" s="207">
        <f>IF(N329="zákl. prenesená",J329,0)</f>
        <v>0</v>
      </c>
      <c r="BH329" s="207">
        <f>IF(N329="zníž. prenesená",J329,0)</f>
        <v>0</v>
      </c>
      <c r="BI329" s="207">
        <f>IF(N329="nulová",J329,0)</f>
        <v>0</v>
      </c>
      <c r="BJ329" s="18" t="s">
        <v>129</v>
      </c>
      <c r="BK329" s="208">
        <f>ROUND(I329*H329,3)</f>
        <v>0</v>
      </c>
      <c r="BL329" s="18" t="s">
        <v>233</v>
      </c>
      <c r="BM329" s="206" t="s">
        <v>895</v>
      </c>
    </row>
    <row r="330" s="2" customFormat="1" ht="24.15" customHeight="1">
      <c r="A330" s="37"/>
      <c r="B330" s="159"/>
      <c r="C330" s="226" t="s">
        <v>505</v>
      </c>
      <c r="D330" s="226" t="s">
        <v>207</v>
      </c>
      <c r="E330" s="227" t="s">
        <v>896</v>
      </c>
      <c r="F330" s="228" t="s">
        <v>897</v>
      </c>
      <c r="G330" s="229" t="s">
        <v>489</v>
      </c>
      <c r="H330" s="230">
        <v>2172.3870000000002</v>
      </c>
      <c r="I330" s="230"/>
      <c r="J330" s="231">
        <f>ROUND(I330*H330,3)</f>
        <v>0</v>
      </c>
      <c r="K330" s="232"/>
      <c r="L330" s="233"/>
      <c r="M330" s="234" t="s">
        <v>1</v>
      </c>
      <c r="N330" s="235" t="s">
        <v>41</v>
      </c>
      <c r="O330" s="81"/>
      <c r="P330" s="204">
        <f>O330*H330</f>
        <v>0</v>
      </c>
      <c r="Q330" s="204">
        <v>0.00029999999999999997</v>
      </c>
      <c r="R330" s="204">
        <f>Q330*H330</f>
        <v>0.65171610000000002</v>
      </c>
      <c r="S330" s="204">
        <v>0</v>
      </c>
      <c r="T330" s="205">
        <f>S330*H330</f>
        <v>0</v>
      </c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R330" s="206" t="s">
        <v>317</v>
      </c>
      <c r="AT330" s="206" t="s">
        <v>207</v>
      </c>
      <c r="AU330" s="206" t="s">
        <v>129</v>
      </c>
      <c r="AY330" s="18" t="s">
        <v>151</v>
      </c>
      <c r="BE330" s="207">
        <f>IF(N330="základná",J330,0)</f>
        <v>0</v>
      </c>
      <c r="BF330" s="207">
        <f>IF(N330="znížená",J330,0)</f>
        <v>0</v>
      </c>
      <c r="BG330" s="207">
        <f>IF(N330="zákl. prenesená",J330,0)</f>
        <v>0</v>
      </c>
      <c r="BH330" s="207">
        <f>IF(N330="zníž. prenesená",J330,0)</f>
        <v>0</v>
      </c>
      <c r="BI330" s="207">
        <f>IF(N330="nulová",J330,0)</f>
        <v>0</v>
      </c>
      <c r="BJ330" s="18" t="s">
        <v>129</v>
      </c>
      <c r="BK330" s="208">
        <f>ROUND(I330*H330,3)</f>
        <v>0</v>
      </c>
      <c r="BL330" s="18" t="s">
        <v>233</v>
      </c>
      <c r="BM330" s="206" t="s">
        <v>898</v>
      </c>
    </row>
    <row r="331" s="2" customFormat="1" ht="24.15" customHeight="1">
      <c r="A331" s="37"/>
      <c r="B331" s="159"/>
      <c r="C331" s="195" t="s">
        <v>509</v>
      </c>
      <c r="D331" s="195" t="s">
        <v>153</v>
      </c>
      <c r="E331" s="196" t="s">
        <v>899</v>
      </c>
      <c r="F331" s="197" t="s">
        <v>900</v>
      </c>
      <c r="G331" s="198" t="s">
        <v>169</v>
      </c>
      <c r="H331" s="199">
        <v>3199.04</v>
      </c>
      <c r="I331" s="199"/>
      <c r="J331" s="200">
        <f>ROUND(I331*H331,3)</f>
        <v>0</v>
      </c>
      <c r="K331" s="201"/>
      <c r="L331" s="38"/>
      <c r="M331" s="202" t="s">
        <v>1</v>
      </c>
      <c r="N331" s="203" t="s">
        <v>41</v>
      </c>
      <c r="O331" s="81"/>
      <c r="P331" s="204">
        <f>O331*H331</f>
        <v>0</v>
      </c>
      <c r="Q331" s="204">
        <v>0</v>
      </c>
      <c r="R331" s="204">
        <f>Q331*H331</f>
        <v>0</v>
      </c>
      <c r="S331" s="204">
        <v>0</v>
      </c>
      <c r="T331" s="205">
        <f>S331*H331</f>
        <v>0</v>
      </c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R331" s="206" t="s">
        <v>233</v>
      </c>
      <c r="AT331" s="206" t="s">
        <v>153</v>
      </c>
      <c r="AU331" s="206" t="s">
        <v>129</v>
      </c>
      <c r="AY331" s="18" t="s">
        <v>151</v>
      </c>
      <c r="BE331" s="207">
        <f>IF(N331="základná",J331,0)</f>
        <v>0</v>
      </c>
      <c r="BF331" s="207">
        <f>IF(N331="znížená",J331,0)</f>
        <v>0</v>
      </c>
      <c r="BG331" s="207">
        <f>IF(N331="zákl. prenesená",J331,0)</f>
        <v>0</v>
      </c>
      <c r="BH331" s="207">
        <f>IF(N331="zníž. prenesená",J331,0)</f>
        <v>0</v>
      </c>
      <c r="BI331" s="207">
        <f>IF(N331="nulová",J331,0)</f>
        <v>0</v>
      </c>
      <c r="BJ331" s="18" t="s">
        <v>129</v>
      </c>
      <c r="BK331" s="208">
        <f>ROUND(I331*H331,3)</f>
        <v>0</v>
      </c>
      <c r="BL331" s="18" t="s">
        <v>233</v>
      </c>
      <c r="BM331" s="206" t="s">
        <v>901</v>
      </c>
    </row>
    <row r="332" s="13" customFormat="1">
      <c r="A332" s="13"/>
      <c r="B332" s="209"/>
      <c r="C332" s="13"/>
      <c r="D332" s="210" t="s">
        <v>159</v>
      </c>
      <c r="E332" s="211" t="s">
        <v>1</v>
      </c>
      <c r="F332" s="212" t="s">
        <v>902</v>
      </c>
      <c r="G332" s="13"/>
      <c r="H332" s="213">
        <v>3199.04</v>
      </c>
      <c r="I332" s="214"/>
      <c r="J332" s="13"/>
      <c r="K332" s="13"/>
      <c r="L332" s="209"/>
      <c r="M332" s="215"/>
      <c r="N332" s="216"/>
      <c r="O332" s="216"/>
      <c r="P332" s="216"/>
      <c r="Q332" s="216"/>
      <c r="R332" s="216"/>
      <c r="S332" s="216"/>
      <c r="T332" s="217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11" t="s">
        <v>159</v>
      </c>
      <c r="AU332" s="211" t="s">
        <v>129</v>
      </c>
      <c r="AV332" s="13" t="s">
        <v>129</v>
      </c>
      <c r="AW332" s="13" t="s">
        <v>30</v>
      </c>
      <c r="AX332" s="13" t="s">
        <v>75</v>
      </c>
      <c r="AY332" s="211" t="s">
        <v>151</v>
      </c>
    </row>
    <row r="333" s="14" customFormat="1">
      <c r="A333" s="14"/>
      <c r="B333" s="218"/>
      <c r="C333" s="14"/>
      <c r="D333" s="210" t="s">
        <v>159</v>
      </c>
      <c r="E333" s="219" t="s">
        <v>1</v>
      </c>
      <c r="F333" s="220" t="s">
        <v>161</v>
      </c>
      <c r="G333" s="14"/>
      <c r="H333" s="221">
        <v>3199.04</v>
      </c>
      <c r="I333" s="222"/>
      <c r="J333" s="14"/>
      <c r="K333" s="14"/>
      <c r="L333" s="218"/>
      <c r="M333" s="223"/>
      <c r="N333" s="224"/>
      <c r="O333" s="224"/>
      <c r="P333" s="224"/>
      <c r="Q333" s="224"/>
      <c r="R333" s="224"/>
      <c r="S333" s="224"/>
      <c r="T333" s="225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19" t="s">
        <v>159</v>
      </c>
      <c r="AU333" s="219" t="s">
        <v>129</v>
      </c>
      <c r="AV333" s="14" t="s">
        <v>157</v>
      </c>
      <c r="AW333" s="14" t="s">
        <v>30</v>
      </c>
      <c r="AX333" s="14" t="s">
        <v>83</v>
      </c>
      <c r="AY333" s="219" t="s">
        <v>151</v>
      </c>
    </row>
    <row r="334" s="2" customFormat="1" ht="16.5" customHeight="1">
      <c r="A334" s="37"/>
      <c r="B334" s="159"/>
      <c r="C334" s="226" t="s">
        <v>516</v>
      </c>
      <c r="D334" s="226" t="s">
        <v>207</v>
      </c>
      <c r="E334" s="227" t="s">
        <v>903</v>
      </c>
      <c r="F334" s="228" t="s">
        <v>904</v>
      </c>
      <c r="G334" s="229" t="s">
        <v>169</v>
      </c>
      <c r="H334" s="230">
        <v>1839.4480000000001</v>
      </c>
      <c r="I334" s="230"/>
      <c r="J334" s="231">
        <f>ROUND(I334*H334,3)</f>
        <v>0</v>
      </c>
      <c r="K334" s="232"/>
      <c r="L334" s="233"/>
      <c r="M334" s="234" t="s">
        <v>1</v>
      </c>
      <c r="N334" s="235" t="s">
        <v>41</v>
      </c>
      <c r="O334" s="81"/>
      <c r="P334" s="204">
        <f>O334*H334</f>
        <v>0</v>
      </c>
      <c r="Q334" s="204">
        <v>0.00029999999999999997</v>
      </c>
      <c r="R334" s="204">
        <f>Q334*H334</f>
        <v>0.55183439999999995</v>
      </c>
      <c r="S334" s="204">
        <v>0</v>
      </c>
      <c r="T334" s="205">
        <f>S334*H334</f>
        <v>0</v>
      </c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R334" s="206" t="s">
        <v>317</v>
      </c>
      <c r="AT334" s="206" t="s">
        <v>207</v>
      </c>
      <c r="AU334" s="206" t="s">
        <v>129</v>
      </c>
      <c r="AY334" s="18" t="s">
        <v>151</v>
      </c>
      <c r="BE334" s="207">
        <f>IF(N334="základná",J334,0)</f>
        <v>0</v>
      </c>
      <c r="BF334" s="207">
        <f>IF(N334="znížená",J334,0)</f>
        <v>0</v>
      </c>
      <c r="BG334" s="207">
        <f>IF(N334="zákl. prenesená",J334,0)</f>
        <v>0</v>
      </c>
      <c r="BH334" s="207">
        <f>IF(N334="zníž. prenesená",J334,0)</f>
        <v>0</v>
      </c>
      <c r="BI334" s="207">
        <f>IF(N334="nulová",J334,0)</f>
        <v>0</v>
      </c>
      <c r="BJ334" s="18" t="s">
        <v>129</v>
      </c>
      <c r="BK334" s="208">
        <f>ROUND(I334*H334,3)</f>
        <v>0</v>
      </c>
      <c r="BL334" s="18" t="s">
        <v>233</v>
      </c>
      <c r="BM334" s="206" t="s">
        <v>905</v>
      </c>
    </row>
    <row r="335" s="13" customFormat="1">
      <c r="A335" s="13"/>
      <c r="B335" s="209"/>
      <c r="C335" s="13"/>
      <c r="D335" s="210" t="s">
        <v>159</v>
      </c>
      <c r="E335" s="13"/>
      <c r="F335" s="212" t="s">
        <v>906</v>
      </c>
      <c r="G335" s="13"/>
      <c r="H335" s="213">
        <v>1839.4480000000001</v>
      </c>
      <c r="I335" s="214"/>
      <c r="J335" s="13"/>
      <c r="K335" s="13"/>
      <c r="L335" s="209"/>
      <c r="M335" s="215"/>
      <c r="N335" s="216"/>
      <c r="O335" s="216"/>
      <c r="P335" s="216"/>
      <c r="Q335" s="216"/>
      <c r="R335" s="216"/>
      <c r="S335" s="216"/>
      <c r="T335" s="217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11" t="s">
        <v>159</v>
      </c>
      <c r="AU335" s="211" t="s">
        <v>129</v>
      </c>
      <c r="AV335" s="13" t="s">
        <v>129</v>
      </c>
      <c r="AW335" s="13" t="s">
        <v>3</v>
      </c>
      <c r="AX335" s="13" t="s">
        <v>83</v>
      </c>
      <c r="AY335" s="211" t="s">
        <v>151</v>
      </c>
    </row>
    <row r="336" s="2" customFormat="1" ht="16.5" customHeight="1">
      <c r="A336" s="37"/>
      <c r="B336" s="159"/>
      <c r="C336" s="226" t="s">
        <v>522</v>
      </c>
      <c r="D336" s="226" t="s">
        <v>207</v>
      </c>
      <c r="E336" s="227" t="s">
        <v>907</v>
      </c>
      <c r="F336" s="228" t="s">
        <v>908</v>
      </c>
      <c r="G336" s="229" t="s">
        <v>169</v>
      </c>
      <c r="H336" s="230">
        <v>1839.4480000000001</v>
      </c>
      <c r="I336" s="230"/>
      <c r="J336" s="231">
        <f>ROUND(I336*H336,3)</f>
        <v>0</v>
      </c>
      <c r="K336" s="232"/>
      <c r="L336" s="233"/>
      <c r="M336" s="234" t="s">
        <v>1</v>
      </c>
      <c r="N336" s="235" t="s">
        <v>41</v>
      </c>
      <c r="O336" s="81"/>
      <c r="P336" s="204">
        <f>O336*H336</f>
        <v>0</v>
      </c>
      <c r="Q336" s="204">
        <v>0.00020000000000000001</v>
      </c>
      <c r="R336" s="204">
        <f>Q336*H336</f>
        <v>0.36788960000000004</v>
      </c>
      <c r="S336" s="204">
        <v>0</v>
      </c>
      <c r="T336" s="205">
        <f>S336*H336</f>
        <v>0</v>
      </c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R336" s="206" t="s">
        <v>317</v>
      </c>
      <c r="AT336" s="206" t="s">
        <v>207</v>
      </c>
      <c r="AU336" s="206" t="s">
        <v>129</v>
      </c>
      <c r="AY336" s="18" t="s">
        <v>151</v>
      </c>
      <c r="BE336" s="207">
        <f>IF(N336="základná",J336,0)</f>
        <v>0</v>
      </c>
      <c r="BF336" s="207">
        <f>IF(N336="znížená",J336,0)</f>
        <v>0</v>
      </c>
      <c r="BG336" s="207">
        <f>IF(N336="zákl. prenesená",J336,0)</f>
        <v>0</v>
      </c>
      <c r="BH336" s="207">
        <f>IF(N336="zníž. prenesená",J336,0)</f>
        <v>0</v>
      </c>
      <c r="BI336" s="207">
        <f>IF(N336="nulová",J336,0)</f>
        <v>0</v>
      </c>
      <c r="BJ336" s="18" t="s">
        <v>129</v>
      </c>
      <c r="BK336" s="208">
        <f>ROUND(I336*H336,3)</f>
        <v>0</v>
      </c>
      <c r="BL336" s="18" t="s">
        <v>233</v>
      </c>
      <c r="BM336" s="206" t="s">
        <v>909</v>
      </c>
    </row>
    <row r="337" s="13" customFormat="1">
      <c r="A337" s="13"/>
      <c r="B337" s="209"/>
      <c r="C337" s="13"/>
      <c r="D337" s="210" t="s">
        <v>159</v>
      </c>
      <c r="E337" s="13"/>
      <c r="F337" s="212" t="s">
        <v>906</v>
      </c>
      <c r="G337" s="13"/>
      <c r="H337" s="213">
        <v>1839.4480000000001</v>
      </c>
      <c r="I337" s="214"/>
      <c r="J337" s="13"/>
      <c r="K337" s="13"/>
      <c r="L337" s="209"/>
      <c r="M337" s="215"/>
      <c r="N337" s="216"/>
      <c r="O337" s="216"/>
      <c r="P337" s="216"/>
      <c r="Q337" s="216"/>
      <c r="R337" s="216"/>
      <c r="S337" s="216"/>
      <c r="T337" s="217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11" t="s">
        <v>159</v>
      </c>
      <c r="AU337" s="211" t="s">
        <v>129</v>
      </c>
      <c r="AV337" s="13" t="s">
        <v>129</v>
      </c>
      <c r="AW337" s="13" t="s">
        <v>3</v>
      </c>
      <c r="AX337" s="13" t="s">
        <v>83</v>
      </c>
      <c r="AY337" s="211" t="s">
        <v>151</v>
      </c>
    </row>
    <row r="338" s="2" customFormat="1" ht="24.15" customHeight="1">
      <c r="A338" s="37"/>
      <c r="B338" s="159"/>
      <c r="C338" s="195" t="s">
        <v>526</v>
      </c>
      <c r="D338" s="195" t="s">
        <v>153</v>
      </c>
      <c r="E338" s="196" t="s">
        <v>910</v>
      </c>
      <c r="F338" s="197" t="s">
        <v>911</v>
      </c>
      <c r="G338" s="198" t="s">
        <v>489</v>
      </c>
      <c r="H338" s="199">
        <v>85</v>
      </c>
      <c r="I338" s="199"/>
      <c r="J338" s="200">
        <f>ROUND(I338*H338,3)</f>
        <v>0</v>
      </c>
      <c r="K338" s="201"/>
      <c r="L338" s="38"/>
      <c r="M338" s="202" t="s">
        <v>1</v>
      </c>
      <c r="N338" s="203" t="s">
        <v>41</v>
      </c>
      <c r="O338" s="81"/>
      <c r="P338" s="204">
        <f>O338*H338</f>
        <v>0</v>
      </c>
      <c r="Q338" s="204">
        <v>0</v>
      </c>
      <c r="R338" s="204">
        <f>Q338*H338</f>
        <v>0</v>
      </c>
      <c r="S338" s="204">
        <v>0</v>
      </c>
      <c r="T338" s="205">
        <f>S338*H338</f>
        <v>0</v>
      </c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R338" s="206" t="s">
        <v>233</v>
      </c>
      <c r="AT338" s="206" t="s">
        <v>153</v>
      </c>
      <c r="AU338" s="206" t="s">
        <v>129</v>
      </c>
      <c r="AY338" s="18" t="s">
        <v>151</v>
      </c>
      <c r="BE338" s="207">
        <f>IF(N338="základná",J338,0)</f>
        <v>0</v>
      </c>
      <c r="BF338" s="207">
        <f>IF(N338="znížená",J338,0)</f>
        <v>0</v>
      </c>
      <c r="BG338" s="207">
        <f>IF(N338="zákl. prenesená",J338,0)</f>
        <v>0</v>
      </c>
      <c r="BH338" s="207">
        <f>IF(N338="zníž. prenesená",J338,0)</f>
        <v>0</v>
      </c>
      <c r="BI338" s="207">
        <f>IF(N338="nulová",J338,0)</f>
        <v>0</v>
      </c>
      <c r="BJ338" s="18" t="s">
        <v>129</v>
      </c>
      <c r="BK338" s="208">
        <f>ROUND(I338*H338,3)</f>
        <v>0</v>
      </c>
      <c r="BL338" s="18" t="s">
        <v>233</v>
      </c>
      <c r="BM338" s="206" t="s">
        <v>912</v>
      </c>
    </row>
    <row r="339" s="2" customFormat="1" ht="37.8" customHeight="1">
      <c r="A339" s="37"/>
      <c r="B339" s="159"/>
      <c r="C339" s="195" t="s">
        <v>533</v>
      </c>
      <c r="D339" s="195" t="s">
        <v>153</v>
      </c>
      <c r="E339" s="196" t="s">
        <v>913</v>
      </c>
      <c r="F339" s="197" t="s">
        <v>914</v>
      </c>
      <c r="G339" s="198" t="s">
        <v>324</v>
      </c>
      <c r="H339" s="199">
        <v>403.38</v>
      </c>
      <c r="I339" s="199"/>
      <c r="J339" s="200">
        <f>ROUND(I339*H339,3)</f>
        <v>0</v>
      </c>
      <c r="K339" s="201"/>
      <c r="L339" s="38"/>
      <c r="M339" s="202" t="s">
        <v>1</v>
      </c>
      <c r="N339" s="203" t="s">
        <v>41</v>
      </c>
      <c r="O339" s="81"/>
      <c r="P339" s="204">
        <f>O339*H339</f>
        <v>0</v>
      </c>
      <c r="Q339" s="204">
        <v>3.0000000000000001E-05</v>
      </c>
      <c r="R339" s="204">
        <f>Q339*H339</f>
        <v>0.0121014</v>
      </c>
      <c r="S339" s="204">
        <v>0</v>
      </c>
      <c r="T339" s="205">
        <f>S339*H339</f>
        <v>0</v>
      </c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R339" s="206" t="s">
        <v>233</v>
      </c>
      <c r="AT339" s="206" t="s">
        <v>153</v>
      </c>
      <c r="AU339" s="206" t="s">
        <v>129</v>
      </c>
      <c r="AY339" s="18" t="s">
        <v>151</v>
      </c>
      <c r="BE339" s="207">
        <f>IF(N339="základná",J339,0)</f>
        <v>0</v>
      </c>
      <c r="BF339" s="207">
        <f>IF(N339="znížená",J339,0)</f>
        <v>0</v>
      </c>
      <c r="BG339" s="207">
        <f>IF(N339="zákl. prenesená",J339,0)</f>
        <v>0</v>
      </c>
      <c r="BH339" s="207">
        <f>IF(N339="zníž. prenesená",J339,0)</f>
        <v>0</v>
      </c>
      <c r="BI339" s="207">
        <f>IF(N339="nulová",J339,0)</f>
        <v>0</v>
      </c>
      <c r="BJ339" s="18" t="s">
        <v>129</v>
      </c>
      <c r="BK339" s="208">
        <f>ROUND(I339*H339,3)</f>
        <v>0</v>
      </c>
      <c r="BL339" s="18" t="s">
        <v>233</v>
      </c>
      <c r="BM339" s="206" t="s">
        <v>915</v>
      </c>
    </row>
    <row r="340" s="13" customFormat="1">
      <c r="A340" s="13"/>
      <c r="B340" s="209"/>
      <c r="C340" s="13"/>
      <c r="D340" s="210" t="s">
        <v>159</v>
      </c>
      <c r="E340" s="211" t="s">
        <v>1</v>
      </c>
      <c r="F340" s="212" t="s">
        <v>916</v>
      </c>
      <c r="G340" s="13"/>
      <c r="H340" s="213">
        <v>309.18000000000001</v>
      </c>
      <c r="I340" s="214"/>
      <c r="J340" s="13"/>
      <c r="K340" s="13"/>
      <c r="L340" s="209"/>
      <c r="M340" s="215"/>
      <c r="N340" s="216"/>
      <c r="O340" s="216"/>
      <c r="P340" s="216"/>
      <c r="Q340" s="216"/>
      <c r="R340" s="216"/>
      <c r="S340" s="216"/>
      <c r="T340" s="217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11" t="s">
        <v>159</v>
      </c>
      <c r="AU340" s="211" t="s">
        <v>129</v>
      </c>
      <c r="AV340" s="13" t="s">
        <v>129</v>
      </c>
      <c r="AW340" s="13" t="s">
        <v>30</v>
      </c>
      <c r="AX340" s="13" t="s">
        <v>75</v>
      </c>
      <c r="AY340" s="211" t="s">
        <v>151</v>
      </c>
    </row>
    <row r="341" s="13" customFormat="1">
      <c r="A341" s="13"/>
      <c r="B341" s="209"/>
      <c r="C341" s="13"/>
      <c r="D341" s="210" t="s">
        <v>159</v>
      </c>
      <c r="E341" s="211" t="s">
        <v>1</v>
      </c>
      <c r="F341" s="212" t="s">
        <v>917</v>
      </c>
      <c r="G341" s="13"/>
      <c r="H341" s="213">
        <v>94.200000000000003</v>
      </c>
      <c r="I341" s="214"/>
      <c r="J341" s="13"/>
      <c r="K341" s="13"/>
      <c r="L341" s="209"/>
      <c r="M341" s="215"/>
      <c r="N341" s="216"/>
      <c r="O341" s="216"/>
      <c r="P341" s="216"/>
      <c r="Q341" s="216"/>
      <c r="R341" s="216"/>
      <c r="S341" s="216"/>
      <c r="T341" s="217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11" t="s">
        <v>159</v>
      </c>
      <c r="AU341" s="211" t="s">
        <v>129</v>
      </c>
      <c r="AV341" s="13" t="s">
        <v>129</v>
      </c>
      <c r="AW341" s="13" t="s">
        <v>30</v>
      </c>
      <c r="AX341" s="13" t="s">
        <v>75</v>
      </c>
      <c r="AY341" s="211" t="s">
        <v>151</v>
      </c>
    </row>
    <row r="342" s="14" customFormat="1">
      <c r="A342" s="14"/>
      <c r="B342" s="218"/>
      <c r="C342" s="14"/>
      <c r="D342" s="210" t="s">
        <v>159</v>
      </c>
      <c r="E342" s="219" t="s">
        <v>1</v>
      </c>
      <c r="F342" s="220" t="s">
        <v>161</v>
      </c>
      <c r="G342" s="14"/>
      <c r="H342" s="221">
        <v>403.38</v>
      </c>
      <c r="I342" s="222"/>
      <c r="J342" s="14"/>
      <c r="K342" s="14"/>
      <c r="L342" s="218"/>
      <c r="M342" s="223"/>
      <c r="N342" s="224"/>
      <c r="O342" s="224"/>
      <c r="P342" s="224"/>
      <c r="Q342" s="224"/>
      <c r="R342" s="224"/>
      <c r="S342" s="224"/>
      <c r="T342" s="225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19" t="s">
        <v>159</v>
      </c>
      <c r="AU342" s="219" t="s">
        <v>129</v>
      </c>
      <c r="AV342" s="14" t="s">
        <v>157</v>
      </c>
      <c r="AW342" s="14" t="s">
        <v>30</v>
      </c>
      <c r="AX342" s="14" t="s">
        <v>83</v>
      </c>
      <c r="AY342" s="219" t="s">
        <v>151</v>
      </c>
    </row>
    <row r="343" s="2" customFormat="1" ht="24.15" customHeight="1">
      <c r="A343" s="37"/>
      <c r="B343" s="159"/>
      <c r="C343" s="226" t="s">
        <v>538</v>
      </c>
      <c r="D343" s="226" t="s">
        <v>207</v>
      </c>
      <c r="E343" s="227" t="s">
        <v>918</v>
      </c>
      <c r="F343" s="228" t="s">
        <v>919</v>
      </c>
      <c r="G343" s="229" t="s">
        <v>169</v>
      </c>
      <c r="H343" s="230">
        <v>161.90000000000001</v>
      </c>
      <c r="I343" s="230"/>
      <c r="J343" s="231">
        <f>ROUND(I343*H343,3)</f>
        <v>0</v>
      </c>
      <c r="K343" s="232"/>
      <c r="L343" s="233"/>
      <c r="M343" s="234" t="s">
        <v>1</v>
      </c>
      <c r="N343" s="235" t="s">
        <v>41</v>
      </c>
      <c r="O343" s="81"/>
      <c r="P343" s="204">
        <f>O343*H343</f>
        <v>0</v>
      </c>
      <c r="Q343" s="204">
        <v>0.01125</v>
      </c>
      <c r="R343" s="204">
        <f>Q343*H343</f>
        <v>1.821375</v>
      </c>
      <c r="S343" s="204">
        <v>0</v>
      </c>
      <c r="T343" s="205">
        <f>S343*H343</f>
        <v>0</v>
      </c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R343" s="206" t="s">
        <v>317</v>
      </c>
      <c r="AT343" s="206" t="s">
        <v>207</v>
      </c>
      <c r="AU343" s="206" t="s">
        <v>129</v>
      </c>
      <c r="AY343" s="18" t="s">
        <v>151</v>
      </c>
      <c r="BE343" s="207">
        <f>IF(N343="základná",J343,0)</f>
        <v>0</v>
      </c>
      <c r="BF343" s="207">
        <f>IF(N343="znížená",J343,0)</f>
        <v>0</v>
      </c>
      <c r="BG343" s="207">
        <f>IF(N343="zákl. prenesená",J343,0)</f>
        <v>0</v>
      </c>
      <c r="BH343" s="207">
        <f>IF(N343="zníž. prenesená",J343,0)</f>
        <v>0</v>
      </c>
      <c r="BI343" s="207">
        <f>IF(N343="nulová",J343,0)</f>
        <v>0</v>
      </c>
      <c r="BJ343" s="18" t="s">
        <v>129</v>
      </c>
      <c r="BK343" s="208">
        <f>ROUND(I343*H343,3)</f>
        <v>0</v>
      </c>
      <c r="BL343" s="18" t="s">
        <v>233</v>
      </c>
      <c r="BM343" s="206" t="s">
        <v>920</v>
      </c>
    </row>
    <row r="344" s="2" customFormat="1" ht="16.5" customHeight="1">
      <c r="A344" s="37"/>
      <c r="B344" s="159"/>
      <c r="C344" s="226" t="s">
        <v>543</v>
      </c>
      <c r="D344" s="226" t="s">
        <v>207</v>
      </c>
      <c r="E344" s="227" t="s">
        <v>921</v>
      </c>
      <c r="F344" s="228" t="s">
        <v>922</v>
      </c>
      <c r="G344" s="229" t="s">
        <v>489</v>
      </c>
      <c r="H344" s="230">
        <v>1612</v>
      </c>
      <c r="I344" s="230"/>
      <c r="J344" s="231">
        <f>ROUND(I344*H344,3)</f>
        <v>0</v>
      </c>
      <c r="K344" s="232"/>
      <c r="L344" s="233"/>
      <c r="M344" s="234" t="s">
        <v>1</v>
      </c>
      <c r="N344" s="235" t="s">
        <v>41</v>
      </c>
      <c r="O344" s="81"/>
      <c r="P344" s="204">
        <f>O344*H344</f>
        <v>0</v>
      </c>
      <c r="Q344" s="204">
        <v>0.00035</v>
      </c>
      <c r="R344" s="204">
        <f>Q344*H344</f>
        <v>0.56420000000000003</v>
      </c>
      <c r="S344" s="204">
        <v>0</v>
      </c>
      <c r="T344" s="205">
        <f>S344*H344</f>
        <v>0</v>
      </c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R344" s="206" t="s">
        <v>317</v>
      </c>
      <c r="AT344" s="206" t="s">
        <v>207</v>
      </c>
      <c r="AU344" s="206" t="s">
        <v>129</v>
      </c>
      <c r="AY344" s="18" t="s">
        <v>151</v>
      </c>
      <c r="BE344" s="207">
        <f>IF(N344="základná",J344,0)</f>
        <v>0</v>
      </c>
      <c r="BF344" s="207">
        <f>IF(N344="znížená",J344,0)</f>
        <v>0</v>
      </c>
      <c r="BG344" s="207">
        <f>IF(N344="zákl. prenesená",J344,0)</f>
        <v>0</v>
      </c>
      <c r="BH344" s="207">
        <f>IF(N344="zníž. prenesená",J344,0)</f>
        <v>0</v>
      </c>
      <c r="BI344" s="207">
        <f>IF(N344="nulová",J344,0)</f>
        <v>0</v>
      </c>
      <c r="BJ344" s="18" t="s">
        <v>129</v>
      </c>
      <c r="BK344" s="208">
        <f>ROUND(I344*H344,3)</f>
        <v>0</v>
      </c>
      <c r="BL344" s="18" t="s">
        <v>233</v>
      </c>
      <c r="BM344" s="206" t="s">
        <v>923</v>
      </c>
    </row>
    <row r="345" s="2" customFormat="1" ht="24.15" customHeight="1">
      <c r="A345" s="37"/>
      <c r="B345" s="159"/>
      <c r="C345" s="195" t="s">
        <v>547</v>
      </c>
      <c r="D345" s="195" t="s">
        <v>153</v>
      </c>
      <c r="E345" s="196" t="s">
        <v>924</v>
      </c>
      <c r="F345" s="197" t="s">
        <v>925</v>
      </c>
      <c r="G345" s="198" t="s">
        <v>512</v>
      </c>
      <c r="H345" s="199"/>
      <c r="I345" s="199"/>
      <c r="J345" s="200">
        <f>ROUND(I345*H345,3)</f>
        <v>0</v>
      </c>
      <c r="K345" s="201"/>
      <c r="L345" s="38"/>
      <c r="M345" s="202" t="s">
        <v>1</v>
      </c>
      <c r="N345" s="203" t="s">
        <v>41</v>
      </c>
      <c r="O345" s="81"/>
      <c r="P345" s="204">
        <f>O345*H345</f>
        <v>0</v>
      </c>
      <c r="Q345" s="204">
        <v>0</v>
      </c>
      <c r="R345" s="204">
        <f>Q345*H345</f>
        <v>0</v>
      </c>
      <c r="S345" s="204">
        <v>0</v>
      </c>
      <c r="T345" s="205">
        <f>S345*H345</f>
        <v>0</v>
      </c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R345" s="206" t="s">
        <v>233</v>
      </c>
      <c r="AT345" s="206" t="s">
        <v>153</v>
      </c>
      <c r="AU345" s="206" t="s">
        <v>129</v>
      </c>
      <c r="AY345" s="18" t="s">
        <v>151</v>
      </c>
      <c r="BE345" s="207">
        <f>IF(N345="základná",J345,0)</f>
        <v>0</v>
      </c>
      <c r="BF345" s="207">
        <f>IF(N345="znížená",J345,0)</f>
        <v>0</v>
      </c>
      <c r="BG345" s="207">
        <f>IF(N345="zákl. prenesená",J345,0)</f>
        <v>0</v>
      </c>
      <c r="BH345" s="207">
        <f>IF(N345="zníž. prenesená",J345,0)</f>
        <v>0</v>
      </c>
      <c r="BI345" s="207">
        <f>IF(N345="nulová",J345,0)</f>
        <v>0</v>
      </c>
      <c r="BJ345" s="18" t="s">
        <v>129</v>
      </c>
      <c r="BK345" s="208">
        <f>ROUND(I345*H345,3)</f>
        <v>0</v>
      </c>
      <c r="BL345" s="18" t="s">
        <v>233</v>
      </c>
      <c r="BM345" s="206" t="s">
        <v>926</v>
      </c>
    </row>
    <row r="346" s="12" customFormat="1" ht="22.8" customHeight="1">
      <c r="A346" s="12"/>
      <c r="B346" s="182"/>
      <c r="C346" s="12"/>
      <c r="D346" s="183" t="s">
        <v>74</v>
      </c>
      <c r="E346" s="193" t="s">
        <v>410</v>
      </c>
      <c r="F346" s="193" t="s">
        <v>411</v>
      </c>
      <c r="G346" s="12"/>
      <c r="H346" s="12"/>
      <c r="I346" s="185"/>
      <c r="J346" s="194">
        <f>BK346</f>
        <v>0</v>
      </c>
      <c r="K346" s="12"/>
      <c r="L346" s="182"/>
      <c r="M346" s="187"/>
      <c r="N346" s="188"/>
      <c r="O346" s="188"/>
      <c r="P346" s="189">
        <f>SUM(P347:P404)</f>
        <v>0</v>
      </c>
      <c r="Q346" s="188"/>
      <c r="R346" s="189">
        <f>SUM(R347:R404)</f>
        <v>16.533812530000002</v>
      </c>
      <c r="S346" s="188"/>
      <c r="T346" s="190">
        <f>SUM(T347:T404)</f>
        <v>0</v>
      </c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R346" s="183" t="s">
        <v>129</v>
      </c>
      <c r="AT346" s="191" t="s">
        <v>74</v>
      </c>
      <c r="AU346" s="191" t="s">
        <v>83</v>
      </c>
      <c r="AY346" s="183" t="s">
        <v>151</v>
      </c>
      <c r="BK346" s="192">
        <f>SUM(BK347:BK404)</f>
        <v>0</v>
      </c>
    </row>
    <row r="347" s="2" customFormat="1" ht="24.15" customHeight="1">
      <c r="A347" s="37"/>
      <c r="B347" s="159"/>
      <c r="C347" s="195" t="s">
        <v>551</v>
      </c>
      <c r="D347" s="195" t="s">
        <v>153</v>
      </c>
      <c r="E347" s="196" t="s">
        <v>927</v>
      </c>
      <c r="F347" s="197" t="s">
        <v>928</v>
      </c>
      <c r="G347" s="198" t="s">
        <v>169</v>
      </c>
      <c r="H347" s="199">
        <v>217.64599999999999</v>
      </c>
      <c r="I347" s="199"/>
      <c r="J347" s="200">
        <f>ROUND(I347*H347,3)</f>
        <v>0</v>
      </c>
      <c r="K347" s="201"/>
      <c r="L347" s="38"/>
      <c r="M347" s="202" t="s">
        <v>1</v>
      </c>
      <c r="N347" s="203" t="s">
        <v>41</v>
      </c>
      <c r="O347" s="81"/>
      <c r="P347" s="204">
        <f>O347*H347</f>
        <v>0</v>
      </c>
      <c r="Q347" s="204">
        <v>0</v>
      </c>
      <c r="R347" s="204">
        <f>Q347*H347</f>
        <v>0</v>
      </c>
      <c r="S347" s="204">
        <v>0</v>
      </c>
      <c r="T347" s="205">
        <f>S347*H347</f>
        <v>0</v>
      </c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R347" s="206" t="s">
        <v>233</v>
      </c>
      <c r="AT347" s="206" t="s">
        <v>153</v>
      </c>
      <c r="AU347" s="206" t="s">
        <v>129</v>
      </c>
      <c r="AY347" s="18" t="s">
        <v>151</v>
      </c>
      <c r="BE347" s="207">
        <f>IF(N347="základná",J347,0)</f>
        <v>0</v>
      </c>
      <c r="BF347" s="207">
        <f>IF(N347="znížená",J347,0)</f>
        <v>0</v>
      </c>
      <c r="BG347" s="207">
        <f>IF(N347="zákl. prenesená",J347,0)</f>
        <v>0</v>
      </c>
      <c r="BH347" s="207">
        <f>IF(N347="zníž. prenesená",J347,0)</f>
        <v>0</v>
      </c>
      <c r="BI347" s="207">
        <f>IF(N347="nulová",J347,0)</f>
        <v>0</v>
      </c>
      <c r="BJ347" s="18" t="s">
        <v>129</v>
      </c>
      <c r="BK347" s="208">
        <f>ROUND(I347*H347,3)</f>
        <v>0</v>
      </c>
      <c r="BL347" s="18" t="s">
        <v>233</v>
      </c>
      <c r="BM347" s="206" t="s">
        <v>929</v>
      </c>
    </row>
    <row r="348" s="13" customFormat="1">
      <c r="A348" s="13"/>
      <c r="B348" s="209"/>
      <c r="C348" s="13"/>
      <c r="D348" s="210" t="s">
        <v>159</v>
      </c>
      <c r="E348" s="211" t="s">
        <v>1</v>
      </c>
      <c r="F348" s="212" t="s">
        <v>930</v>
      </c>
      <c r="G348" s="13"/>
      <c r="H348" s="213">
        <v>217.64599999999999</v>
      </c>
      <c r="I348" s="214"/>
      <c r="J348" s="13"/>
      <c r="K348" s="13"/>
      <c r="L348" s="209"/>
      <c r="M348" s="215"/>
      <c r="N348" s="216"/>
      <c r="O348" s="216"/>
      <c r="P348" s="216"/>
      <c r="Q348" s="216"/>
      <c r="R348" s="216"/>
      <c r="S348" s="216"/>
      <c r="T348" s="217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11" t="s">
        <v>159</v>
      </c>
      <c r="AU348" s="211" t="s">
        <v>129</v>
      </c>
      <c r="AV348" s="13" t="s">
        <v>129</v>
      </c>
      <c r="AW348" s="13" t="s">
        <v>30</v>
      </c>
      <c r="AX348" s="13" t="s">
        <v>75</v>
      </c>
      <c r="AY348" s="211" t="s">
        <v>151</v>
      </c>
    </row>
    <row r="349" s="14" customFormat="1">
      <c r="A349" s="14"/>
      <c r="B349" s="218"/>
      <c r="C349" s="14"/>
      <c r="D349" s="210" t="s">
        <v>159</v>
      </c>
      <c r="E349" s="219" t="s">
        <v>1</v>
      </c>
      <c r="F349" s="220" t="s">
        <v>161</v>
      </c>
      <c r="G349" s="14"/>
      <c r="H349" s="221">
        <v>217.64599999999999</v>
      </c>
      <c r="I349" s="222"/>
      <c r="J349" s="14"/>
      <c r="K349" s="14"/>
      <c r="L349" s="218"/>
      <c r="M349" s="223"/>
      <c r="N349" s="224"/>
      <c r="O349" s="224"/>
      <c r="P349" s="224"/>
      <c r="Q349" s="224"/>
      <c r="R349" s="224"/>
      <c r="S349" s="224"/>
      <c r="T349" s="225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19" t="s">
        <v>159</v>
      </c>
      <c r="AU349" s="219" t="s">
        <v>129</v>
      </c>
      <c r="AV349" s="14" t="s">
        <v>157</v>
      </c>
      <c r="AW349" s="14" t="s">
        <v>30</v>
      </c>
      <c r="AX349" s="14" t="s">
        <v>83</v>
      </c>
      <c r="AY349" s="219" t="s">
        <v>151</v>
      </c>
    </row>
    <row r="350" s="2" customFormat="1" ht="16.5" customHeight="1">
      <c r="A350" s="37"/>
      <c r="B350" s="159"/>
      <c r="C350" s="226" t="s">
        <v>555</v>
      </c>
      <c r="D350" s="226" t="s">
        <v>207</v>
      </c>
      <c r="E350" s="227" t="s">
        <v>931</v>
      </c>
      <c r="F350" s="228" t="s">
        <v>932</v>
      </c>
      <c r="G350" s="229" t="s">
        <v>169</v>
      </c>
      <c r="H350" s="230">
        <v>221.999</v>
      </c>
      <c r="I350" s="230"/>
      <c r="J350" s="231">
        <f>ROUND(I350*H350,3)</f>
        <v>0</v>
      </c>
      <c r="K350" s="232"/>
      <c r="L350" s="233"/>
      <c r="M350" s="234" t="s">
        <v>1</v>
      </c>
      <c r="N350" s="235" t="s">
        <v>41</v>
      </c>
      <c r="O350" s="81"/>
      <c r="P350" s="204">
        <f>O350*H350</f>
        <v>0</v>
      </c>
      <c r="Q350" s="204">
        <v>0.0135</v>
      </c>
      <c r="R350" s="204">
        <f>Q350*H350</f>
        <v>2.9969864999999998</v>
      </c>
      <c r="S350" s="204">
        <v>0</v>
      </c>
      <c r="T350" s="205">
        <f>S350*H350</f>
        <v>0</v>
      </c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R350" s="206" t="s">
        <v>317</v>
      </c>
      <c r="AT350" s="206" t="s">
        <v>207</v>
      </c>
      <c r="AU350" s="206" t="s">
        <v>129</v>
      </c>
      <c r="AY350" s="18" t="s">
        <v>151</v>
      </c>
      <c r="BE350" s="207">
        <f>IF(N350="základná",J350,0)</f>
        <v>0</v>
      </c>
      <c r="BF350" s="207">
        <f>IF(N350="znížená",J350,0)</f>
        <v>0</v>
      </c>
      <c r="BG350" s="207">
        <f>IF(N350="zákl. prenesená",J350,0)</f>
        <v>0</v>
      </c>
      <c r="BH350" s="207">
        <f>IF(N350="zníž. prenesená",J350,0)</f>
        <v>0</v>
      </c>
      <c r="BI350" s="207">
        <f>IF(N350="nulová",J350,0)</f>
        <v>0</v>
      </c>
      <c r="BJ350" s="18" t="s">
        <v>129</v>
      </c>
      <c r="BK350" s="208">
        <f>ROUND(I350*H350,3)</f>
        <v>0</v>
      </c>
      <c r="BL350" s="18" t="s">
        <v>233</v>
      </c>
      <c r="BM350" s="206" t="s">
        <v>933</v>
      </c>
    </row>
    <row r="351" s="13" customFormat="1">
      <c r="A351" s="13"/>
      <c r="B351" s="209"/>
      <c r="C351" s="13"/>
      <c r="D351" s="210" t="s">
        <v>159</v>
      </c>
      <c r="E351" s="13"/>
      <c r="F351" s="212" t="s">
        <v>934</v>
      </c>
      <c r="G351" s="13"/>
      <c r="H351" s="213">
        <v>221.999</v>
      </c>
      <c r="I351" s="214"/>
      <c r="J351" s="13"/>
      <c r="K351" s="13"/>
      <c r="L351" s="209"/>
      <c r="M351" s="215"/>
      <c r="N351" s="216"/>
      <c r="O351" s="216"/>
      <c r="P351" s="216"/>
      <c r="Q351" s="216"/>
      <c r="R351" s="216"/>
      <c r="S351" s="216"/>
      <c r="T351" s="217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11" t="s">
        <v>159</v>
      </c>
      <c r="AU351" s="211" t="s">
        <v>129</v>
      </c>
      <c r="AV351" s="13" t="s">
        <v>129</v>
      </c>
      <c r="AW351" s="13" t="s">
        <v>3</v>
      </c>
      <c r="AX351" s="13" t="s">
        <v>83</v>
      </c>
      <c r="AY351" s="211" t="s">
        <v>151</v>
      </c>
    </row>
    <row r="352" s="2" customFormat="1" ht="33" customHeight="1">
      <c r="A352" s="37"/>
      <c r="B352" s="159"/>
      <c r="C352" s="195" t="s">
        <v>935</v>
      </c>
      <c r="D352" s="195" t="s">
        <v>153</v>
      </c>
      <c r="E352" s="196" t="s">
        <v>936</v>
      </c>
      <c r="F352" s="197" t="s">
        <v>937</v>
      </c>
      <c r="G352" s="198" t="s">
        <v>169</v>
      </c>
      <c r="H352" s="199">
        <v>582.13199999999995</v>
      </c>
      <c r="I352" s="199"/>
      <c r="J352" s="200">
        <f>ROUND(I352*H352,3)</f>
        <v>0</v>
      </c>
      <c r="K352" s="201"/>
      <c r="L352" s="38"/>
      <c r="M352" s="202" t="s">
        <v>1</v>
      </c>
      <c r="N352" s="203" t="s">
        <v>41</v>
      </c>
      <c r="O352" s="81"/>
      <c r="P352" s="204">
        <f>O352*H352</f>
        <v>0</v>
      </c>
      <c r="Q352" s="204">
        <v>0.00029999999999999997</v>
      </c>
      <c r="R352" s="204">
        <f>Q352*H352</f>
        <v>0.17463959999999998</v>
      </c>
      <c r="S352" s="204">
        <v>0</v>
      </c>
      <c r="T352" s="205">
        <f>S352*H352</f>
        <v>0</v>
      </c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R352" s="206" t="s">
        <v>233</v>
      </c>
      <c r="AT352" s="206" t="s">
        <v>153</v>
      </c>
      <c r="AU352" s="206" t="s">
        <v>129</v>
      </c>
      <c r="AY352" s="18" t="s">
        <v>151</v>
      </c>
      <c r="BE352" s="207">
        <f>IF(N352="základná",J352,0)</f>
        <v>0</v>
      </c>
      <c r="BF352" s="207">
        <f>IF(N352="znížená",J352,0)</f>
        <v>0</v>
      </c>
      <c r="BG352" s="207">
        <f>IF(N352="zákl. prenesená",J352,0)</f>
        <v>0</v>
      </c>
      <c r="BH352" s="207">
        <f>IF(N352="zníž. prenesená",J352,0)</f>
        <v>0</v>
      </c>
      <c r="BI352" s="207">
        <f>IF(N352="nulová",J352,0)</f>
        <v>0</v>
      </c>
      <c r="BJ352" s="18" t="s">
        <v>129</v>
      </c>
      <c r="BK352" s="208">
        <f>ROUND(I352*H352,3)</f>
        <v>0</v>
      </c>
      <c r="BL352" s="18" t="s">
        <v>233</v>
      </c>
      <c r="BM352" s="206" t="s">
        <v>938</v>
      </c>
    </row>
    <row r="353" s="13" customFormat="1">
      <c r="A353" s="13"/>
      <c r="B353" s="209"/>
      <c r="C353" s="13"/>
      <c r="D353" s="210" t="s">
        <v>159</v>
      </c>
      <c r="E353" s="211" t="s">
        <v>1</v>
      </c>
      <c r="F353" s="212" t="s">
        <v>939</v>
      </c>
      <c r="G353" s="13"/>
      <c r="H353" s="213">
        <v>555</v>
      </c>
      <c r="I353" s="214"/>
      <c r="J353" s="13"/>
      <c r="K353" s="13"/>
      <c r="L353" s="209"/>
      <c r="M353" s="215"/>
      <c r="N353" s="216"/>
      <c r="O353" s="216"/>
      <c r="P353" s="216"/>
      <c r="Q353" s="216"/>
      <c r="R353" s="216"/>
      <c r="S353" s="216"/>
      <c r="T353" s="217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11" t="s">
        <v>159</v>
      </c>
      <c r="AU353" s="211" t="s">
        <v>129</v>
      </c>
      <c r="AV353" s="13" t="s">
        <v>129</v>
      </c>
      <c r="AW353" s="13" t="s">
        <v>30</v>
      </c>
      <c r="AX353" s="13" t="s">
        <v>75</v>
      </c>
      <c r="AY353" s="211" t="s">
        <v>151</v>
      </c>
    </row>
    <row r="354" s="13" customFormat="1">
      <c r="A354" s="13"/>
      <c r="B354" s="209"/>
      <c r="C354" s="13"/>
      <c r="D354" s="210" t="s">
        <v>159</v>
      </c>
      <c r="E354" s="211" t="s">
        <v>1</v>
      </c>
      <c r="F354" s="212" t="s">
        <v>940</v>
      </c>
      <c r="G354" s="13"/>
      <c r="H354" s="213">
        <v>27.132000000000001</v>
      </c>
      <c r="I354" s="214"/>
      <c r="J354" s="13"/>
      <c r="K354" s="13"/>
      <c r="L354" s="209"/>
      <c r="M354" s="215"/>
      <c r="N354" s="216"/>
      <c r="O354" s="216"/>
      <c r="P354" s="216"/>
      <c r="Q354" s="216"/>
      <c r="R354" s="216"/>
      <c r="S354" s="216"/>
      <c r="T354" s="217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11" t="s">
        <v>159</v>
      </c>
      <c r="AU354" s="211" t="s">
        <v>129</v>
      </c>
      <c r="AV354" s="13" t="s">
        <v>129</v>
      </c>
      <c r="AW354" s="13" t="s">
        <v>30</v>
      </c>
      <c r="AX354" s="13" t="s">
        <v>75</v>
      </c>
      <c r="AY354" s="211" t="s">
        <v>151</v>
      </c>
    </row>
    <row r="355" s="14" customFormat="1">
      <c r="A355" s="14"/>
      <c r="B355" s="218"/>
      <c r="C355" s="14"/>
      <c r="D355" s="210" t="s">
        <v>159</v>
      </c>
      <c r="E355" s="219" t="s">
        <v>1</v>
      </c>
      <c r="F355" s="220" t="s">
        <v>161</v>
      </c>
      <c r="G355" s="14"/>
      <c r="H355" s="221">
        <v>582.13199999999995</v>
      </c>
      <c r="I355" s="222"/>
      <c r="J355" s="14"/>
      <c r="K355" s="14"/>
      <c r="L355" s="218"/>
      <c r="M355" s="223"/>
      <c r="N355" s="224"/>
      <c r="O355" s="224"/>
      <c r="P355" s="224"/>
      <c r="Q355" s="224"/>
      <c r="R355" s="224"/>
      <c r="S355" s="224"/>
      <c r="T355" s="225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19" t="s">
        <v>159</v>
      </c>
      <c r="AU355" s="219" t="s">
        <v>129</v>
      </c>
      <c r="AV355" s="14" t="s">
        <v>157</v>
      </c>
      <c r="AW355" s="14" t="s">
        <v>30</v>
      </c>
      <c r="AX355" s="14" t="s">
        <v>83</v>
      </c>
      <c r="AY355" s="219" t="s">
        <v>151</v>
      </c>
    </row>
    <row r="356" s="2" customFormat="1" ht="16.5" customHeight="1">
      <c r="A356" s="37"/>
      <c r="B356" s="159"/>
      <c r="C356" s="226" t="s">
        <v>941</v>
      </c>
      <c r="D356" s="226" t="s">
        <v>207</v>
      </c>
      <c r="E356" s="227" t="s">
        <v>942</v>
      </c>
      <c r="F356" s="228" t="s">
        <v>943</v>
      </c>
      <c r="G356" s="229" t="s">
        <v>169</v>
      </c>
      <c r="H356" s="230">
        <v>566.10000000000002</v>
      </c>
      <c r="I356" s="230"/>
      <c r="J356" s="231">
        <f>ROUND(I356*H356,3)</f>
        <v>0</v>
      </c>
      <c r="K356" s="232"/>
      <c r="L356" s="233"/>
      <c r="M356" s="234" t="s">
        <v>1</v>
      </c>
      <c r="N356" s="235" t="s">
        <v>41</v>
      </c>
      <c r="O356" s="81"/>
      <c r="P356" s="204">
        <f>O356*H356</f>
        <v>0</v>
      </c>
      <c r="Q356" s="204">
        <v>0</v>
      </c>
      <c r="R356" s="204">
        <f>Q356*H356</f>
        <v>0</v>
      </c>
      <c r="S356" s="204">
        <v>0</v>
      </c>
      <c r="T356" s="205">
        <f>S356*H356</f>
        <v>0</v>
      </c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R356" s="206" t="s">
        <v>317</v>
      </c>
      <c r="AT356" s="206" t="s">
        <v>207</v>
      </c>
      <c r="AU356" s="206" t="s">
        <v>129</v>
      </c>
      <c r="AY356" s="18" t="s">
        <v>151</v>
      </c>
      <c r="BE356" s="207">
        <f>IF(N356="základná",J356,0)</f>
        <v>0</v>
      </c>
      <c r="BF356" s="207">
        <f>IF(N356="znížená",J356,0)</f>
        <v>0</v>
      </c>
      <c r="BG356" s="207">
        <f>IF(N356="zákl. prenesená",J356,0)</f>
        <v>0</v>
      </c>
      <c r="BH356" s="207">
        <f>IF(N356="zníž. prenesená",J356,0)</f>
        <v>0</v>
      </c>
      <c r="BI356" s="207">
        <f>IF(N356="nulová",J356,0)</f>
        <v>0</v>
      </c>
      <c r="BJ356" s="18" t="s">
        <v>129</v>
      </c>
      <c r="BK356" s="208">
        <f>ROUND(I356*H356,3)</f>
        <v>0</v>
      </c>
      <c r="BL356" s="18" t="s">
        <v>233</v>
      </c>
      <c r="BM356" s="206" t="s">
        <v>944</v>
      </c>
    </row>
    <row r="357" s="13" customFormat="1">
      <c r="A357" s="13"/>
      <c r="B357" s="209"/>
      <c r="C357" s="13"/>
      <c r="D357" s="210" t="s">
        <v>159</v>
      </c>
      <c r="E357" s="13"/>
      <c r="F357" s="212" t="s">
        <v>945</v>
      </c>
      <c r="G357" s="13"/>
      <c r="H357" s="213">
        <v>566.10000000000002</v>
      </c>
      <c r="I357" s="214"/>
      <c r="J357" s="13"/>
      <c r="K357" s="13"/>
      <c r="L357" s="209"/>
      <c r="M357" s="215"/>
      <c r="N357" s="216"/>
      <c r="O357" s="216"/>
      <c r="P357" s="216"/>
      <c r="Q357" s="216"/>
      <c r="R357" s="216"/>
      <c r="S357" s="216"/>
      <c r="T357" s="217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11" t="s">
        <v>159</v>
      </c>
      <c r="AU357" s="211" t="s">
        <v>129</v>
      </c>
      <c r="AV357" s="13" t="s">
        <v>129</v>
      </c>
      <c r="AW357" s="13" t="s">
        <v>3</v>
      </c>
      <c r="AX357" s="13" t="s">
        <v>83</v>
      </c>
      <c r="AY357" s="211" t="s">
        <v>151</v>
      </c>
    </row>
    <row r="358" s="2" customFormat="1" ht="33" customHeight="1">
      <c r="A358" s="37"/>
      <c r="B358" s="159"/>
      <c r="C358" s="226" t="s">
        <v>946</v>
      </c>
      <c r="D358" s="226" t="s">
        <v>207</v>
      </c>
      <c r="E358" s="227" t="s">
        <v>947</v>
      </c>
      <c r="F358" s="228" t="s">
        <v>948</v>
      </c>
      <c r="G358" s="229" t="s">
        <v>169</v>
      </c>
      <c r="H358" s="230">
        <v>27.672999999999998</v>
      </c>
      <c r="I358" s="230"/>
      <c r="J358" s="231">
        <f>ROUND(I358*H358,3)</f>
        <v>0</v>
      </c>
      <c r="K358" s="232"/>
      <c r="L358" s="233"/>
      <c r="M358" s="234" t="s">
        <v>1</v>
      </c>
      <c r="N358" s="235" t="s">
        <v>41</v>
      </c>
      <c r="O358" s="81"/>
      <c r="P358" s="204">
        <f>O358*H358</f>
        <v>0</v>
      </c>
      <c r="Q358" s="204">
        <v>0.010800000000000001</v>
      </c>
      <c r="R358" s="204">
        <f>Q358*H358</f>
        <v>0.29886839999999998</v>
      </c>
      <c r="S358" s="204">
        <v>0</v>
      </c>
      <c r="T358" s="205">
        <f>S358*H358</f>
        <v>0</v>
      </c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R358" s="206" t="s">
        <v>317</v>
      </c>
      <c r="AT358" s="206" t="s">
        <v>207</v>
      </c>
      <c r="AU358" s="206" t="s">
        <v>129</v>
      </c>
      <c r="AY358" s="18" t="s">
        <v>151</v>
      </c>
      <c r="BE358" s="207">
        <f>IF(N358="základná",J358,0)</f>
        <v>0</v>
      </c>
      <c r="BF358" s="207">
        <f>IF(N358="znížená",J358,0)</f>
        <v>0</v>
      </c>
      <c r="BG358" s="207">
        <f>IF(N358="zákl. prenesená",J358,0)</f>
        <v>0</v>
      </c>
      <c r="BH358" s="207">
        <f>IF(N358="zníž. prenesená",J358,0)</f>
        <v>0</v>
      </c>
      <c r="BI358" s="207">
        <f>IF(N358="nulová",J358,0)</f>
        <v>0</v>
      </c>
      <c r="BJ358" s="18" t="s">
        <v>129</v>
      </c>
      <c r="BK358" s="208">
        <f>ROUND(I358*H358,3)</f>
        <v>0</v>
      </c>
      <c r="BL358" s="18" t="s">
        <v>233</v>
      </c>
      <c r="BM358" s="206" t="s">
        <v>949</v>
      </c>
    </row>
    <row r="359" s="13" customFormat="1">
      <c r="A359" s="13"/>
      <c r="B359" s="209"/>
      <c r="C359" s="13"/>
      <c r="D359" s="210" t="s">
        <v>159</v>
      </c>
      <c r="E359" s="13"/>
      <c r="F359" s="212" t="s">
        <v>950</v>
      </c>
      <c r="G359" s="13"/>
      <c r="H359" s="213">
        <v>27.672999999999998</v>
      </c>
      <c r="I359" s="214"/>
      <c r="J359" s="13"/>
      <c r="K359" s="13"/>
      <c r="L359" s="209"/>
      <c r="M359" s="215"/>
      <c r="N359" s="216"/>
      <c r="O359" s="216"/>
      <c r="P359" s="216"/>
      <c r="Q359" s="216"/>
      <c r="R359" s="216"/>
      <c r="S359" s="216"/>
      <c r="T359" s="217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11" t="s">
        <v>159</v>
      </c>
      <c r="AU359" s="211" t="s">
        <v>129</v>
      </c>
      <c r="AV359" s="13" t="s">
        <v>129</v>
      </c>
      <c r="AW359" s="13" t="s">
        <v>3</v>
      </c>
      <c r="AX359" s="13" t="s">
        <v>83</v>
      </c>
      <c r="AY359" s="211" t="s">
        <v>151</v>
      </c>
    </row>
    <row r="360" s="2" customFormat="1" ht="24.15" customHeight="1">
      <c r="A360" s="37"/>
      <c r="B360" s="159"/>
      <c r="C360" s="195" t="s">
        <v>951</v>
      </c>
      <c r="D360" s="195" t="s">
        <v>153</v>
      </c>
      <c r="E360" s="196" t="s">
        <v>952</v>
      </c>
      <c r="F360" s="197" t="s">
        <v>953</v>
      </c>
      <c r="G360" s="198" t="s">
        <v>169</v>
      </c>
      <c r="H360" s="199">
        <v>342.92000000000002</v>
      </c>
      <c r="I360" s="199"/>
      <c r="J360" s="200">
        <f>ROUND(I360*H360,3)</f>
        <v>0</v>
      </c>
      <c r="K360" s="201"/>
      <c r="L360" s="38"/>
      <c r="M360" s="202" t="s">
        <v>1</v>
      </c>
      <c r="N360" s="203" t="s">
        <v>41</v>
      </c>
      <c r="O360" s="81"/>
      <c r="P360" s="204">
        <f>O360*H360</f>
        <v>0</v>
      </c>
      <c r="Q360" s="204">
        <v>0.0050000000000000001</v>
      </c>
      <c r="R360" s="204">
        <f>Q360*H360</f>
        <v>1.7146000000000001</v>
      </c>
      <c r="S360" s="204">
        <v>0</v>
      </c>
      <c r="T360" s="205">
        <f>S360*H360</f>
        <v>0</v>
      </c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R360" s="206" t="s">
        <v>233</v>
      </c>
      <c r="AT360" s="206" t="s">
        <v>153</v>
      </c>
      <c r="AU360" s="206" t="s">
        <v>129</v>
      </c>
      <c r="AY360" s="18" t="s">
        <v>151</v>
      </c>
      <c r="BE360" s="207">
        <f>IF(N360="základná",J360,0)</f>
        <v>0</v>
      </c>
      <c r="BF360" s="207">
        <f>IF(N360="znížená",J360,0)</f>
        <v>0</v>
      </c>
      <c r="BG360" s="207">
        <f>IF(N360="zákl. prenesená",J360,0)</f>
        <v>0</v>
      </c>
      <c r="BH360" s="207">
        <f>IF(N360="zníž. prenesená",J360,0)</f>
        <v>0</v>
      </c>
      <c r="BI360" s="207">
        <f>IF(N360="nulová",J360,0)</f>
        <v>0</v>
      </c>
      <c r="BJ360" s="18" t="s">
        <v>129</v>
      </c>
      <c r="BK360" s="208">
        <f>ROUND(I360*H360,3)</f>
        <v>0</v>
      </c>
      <c r="BL360" s="18" t="s">
        <v>233</v>
      </c>
      <c r="BM360" s="206" t="s">
        <v>954</v>
      </c>
    </row>
    <row r="361" s="13" customFormat="1">
      <c r="A361" s="13"/>
      <c r="B361" s="209"/>
      <c r="C361" s="13"/>
      <c r="D361" s="210" t="s">
        <v>159</v>
      </c>
      <c r="E361" s="211" t="s">
        <v>1</v>
      </c>
      <c r="F361" s="212" t="s">
        <v>955</v>
      </c>
      <c r="G361" s="13"/>
      <c r="H361" s="213">
        <v>20.940000000000001</v>
      </c>
      <c r="I361" s="214"/>
      <c r="J361" s="13"/>
      <c r="K361" s="13"/>
      <c r="L361" s="209"/>
      <c r="M361" s="215"/>
      <c r="N361" s="216"/>
      <c r="O361" s="216"/>
      <c r="P361" s="216"/>
      <c r="Q361" s="216"/>
      <c r="R361" s="216"/>
      <c r="S361" s="216"/>
      <c r="T361" s="217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11" t="s">
        <v>159</v>
      </c>
      <c r="AU361" s="211" t="s">
        <v>129</v>
      </c>
      <c r="AV361" s="13" t="s">
        <v>129</v>
      </c>
      <c r="AW361" s="13" t="s">
        <v>30</v>
      </c>
      <c r="AX361" s="13" t="s">
        <v>75</v>
      </c>
      <c r="AY361" s="211" t="s">
        <v>151</v>
      </c>
    </row>
    <row r="362" s="13" customFormat="1">
      <c r="A362" s="13"/>
      <c r="B362" s="209"/>
      <c r="C362" s="13"/>
      <c r="D362" s="210" t="s">
        <v>159</v>
      </c>
      <c r="E362" s="211" t="s">
        <v>1</v>
      </c>
      <c r="F362" s="212" t="s">
        <v>956</v>
      </c>
      <c r="G362" s="13"/>
      <c r="H362" s="213">
        <v>23.879999999999999</v>
      </c>
      <c r="I362" s="214"/>
      <c r="J362" s="13"/>
      <c r="K362" s="13"/>
      <c r="L362" s="209"/>
      <c r="M362" s="215"/>
      <c r="N362" s="216"/>
      <c r="O362" s="216"/>
      <c r="P362" s="216"/>
      <c r="Q362" s="216"/>
      <c r="R362" s="216"/>
      <c r="S362" s="216"/>
      <c r="T362" s="217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11" t="s">
        <v>159</v>
      </c>
      <c r="AU362" s="211" t="s">
        <v>129</v>
      </c>
      <c r="AV362" s="13" t="s">
        <v>129</v>
      </c>
      <c r="AW362" s="13" t="s">
        <v>30</v>
      </c>
      <c r="AX362" s="13" t="s">
        <v>75</v>
      </c>
      <c r="AY362" s="211" t="s">
        <v>151</v>
      </c>
    </row>
    <row r="363" s="13" customFormat="1">
      <c r="A363" s="13"/>
      <c r="B363" s="209"/>
      <c r="C363" s="13"/>
      <c r="D363" s="210" t="s">
        <v>159</v>
      </c>
      <c r="E363" s="211" t="s">
        <v>1</v>
      </c>
      <c r="F363" s="212" t="s">
        <v>957</v>
      </c>
      <c r="G363" s="13"/>
      <c r="H363" s="213">
        <v>63.649999999999999</v>
      </c>
      <c r="I363" s="214"/>
      <c r="J363" s="13"/>
      <c r="K363" s="13"/>
      <c r="L363" s="209"/>
      <c r="M363" s="215"/>
      <c r="N363" s="216"/>
      <c r="O363" s="216"/>
      <c r="P363" s="216"/>
      <c r="Q363" s="216"/>
      <c r="R363" s="216"/>
      <c r="S363" s="216"/>
      <c r="T363" s="217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11" t="s">
        <v>159</v>
      </c>
      <c r="AU363" s="211" t="s">
        <v>129</v>
      </c>
      <c r="AV363" s="13" t="s">
        <v>129</v>
      </c>
      <c r="AW363" s="13" t="s">
        <v>30</v>
      </c>
      <c r="AX363" s="13" t="s">
        <v>75</v>
      </c>
      <c r="AY363" s="211" t="s">
        <v>151</v>
      </c>
    </row>
    <row r="364" s="13" customFormat="1">
      <c r="A364" s="13"/>
      <c r="B364" s="209"/>
      <c r="C364" s="13"/>
      <c r="D364" s="210" t="s">
        <v>159</v>
      </c>
      <c r="E364" s="211" t="s">
        <v>1</v>
      </c>
      <c r="F364" s="212" t="s">
        <v>958</v>
      </c>
      <c r="G364" s="13"/>
      <c r="H364" s="213">
        <v>234.44999999999999</v>
      </c>
      <c r="I364" s="214"/>
      <c r="J364" s="13"/>
      <c r="K364" s="13"/>
      <c r="L364" s="209"/>
      <c r="M364" s="215"/>
      <c r="N364" s="216"/>
      <c r="O364" s="216"/>
      <c r="P364" s="216"/>
      <c r="Q364" s="216"/>
      <c r="R364" s="216"/>
      <c r="S364" s="216"/>
      <c r="T364" s="217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11" t="s">
        <v>159</v>
      </c>
      <c r="AU364" s="211" t="s">
        <v>129</v>
      </c>
      <c r="AV364" s="13" t="s">
        <v>129</v>
      </c>
      <c r="AW364" s="13" t="s">
        <v>30</v>
      </c>
      <c r="AX364" s="13" t="s">
        <v>75</v>
      </c>
      <c r="AY364" s="211" t="s">
        <v>151</v>
      </c>
    </row>
    <row r="365" s="14" customFormat="1">
      <c r="A365" s="14"/>
      <c r="B365" s="218"/>
      <c r="C365" s="14"/>
      <c r="D365" s="210" t="s">
        <v>159</v>
      </c>
      <c r="E365" s="219" t="s">
        <v>1</v>
      </c>
      <c r="F365" s="220" t="s">
        <v>161</v>
      </c>
      <c r="G365" s="14"/>
      <c r="H365" s="221">
        <v>342.91999999999996</v>
      </c>
      <c r="I365" s="222"/>
      <c r="J365" s="14"/>
      <c r="K365" s="14"/>
      <c r="L365" s="218"/>
      <c r="M365" s="223"/>
      <c r="N365" s="224"/>
      <c r="O365" s="224"/>
      <c r="P365" s="224"/>
      <c r="Q365" s="224"/>
      <c r="R365" s="224"/>
      <c r="S365" s="224"/>
      <c r="T365" s="225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19" t="s">
        <v>159</v>
      </c>
      <c r="AU365" s="219" t="s">
        <v>129</v>
      </c>
      <c r="AV365" s="14" t="s">
        <v>157</v>
      </c>
      <c r="AW365" s="14" t="s">
        <v>30</v>
      </c>
      <c r="AX365" s="14" t="s">
        <v>83</v>
      </c>
      <c r="AY365" s="219" t="s">
        <v>151</v>
      </c>
    </row>
    <row r="366" s="2" customFormat="1" ht="24.15" customHeight="1">
      <c r="A366" s="37"/>
      <c r="B366" s="159"/>
      <c r="C366" s="226" t="s">
        <v>959</v>
      </c>
      <c r="D366" s="226" t="s">
        <v>207</v>
      </c>
      <c r="E366" s="227" t="s">
        <v>960</v>
      </c>
      <c r="F366" s="228" t="s">
        <v>961</v>
      </c>
      <c r="G366" s="229" t="s">
        <v>169</v>
      </c>
      <c r="H366" s="230">
        <v>260.92500000000001</v>
      </c>
      <c r="I366" s="230"/>
      <c r="J366" s="231">
        <f>ROUND(I366*H366,3)</f>
        <v>0</v>
      </c>
      <c r="K366" s="232"/>
      <c r="L366" s="233"/>
      <c r="M366" s="234" t="s">
        <v>1</v>
      </c>
      <c r="N366" s="235" t="s">
        <v>41</v>
      </c>
      <c r="O366" s="81"/>
      <c r="P366" s="204">
        <f>O366*H366</f>
        <v>0</v>
      </c>
      <c r="Q366" s="204">
        <v>0.00075000000000000002</v>
      </c>
      <c r="R366" s="204">
        <f>Q366*H366</f>
        <v>0.19569375</v>
      </c>
      <c r="S366" s="204">
        <v>0</v>
      </c>
      <c r="T366" s="205">
        <f>S366*H366</f>
        <v>0</v>
      </c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R366" s="206" t="s">
        <v>317</v>
      </c>
      <c r="AT366" s="206" t="s">
        <v>207</v>
      </c>
      <c r="AU366" s="206" t="s">
        <v>129</v>
      </c>
      <c r="AY366" s="18" t="s">
        <v>151</v>
      </c>
      <c r="BE366" s="207">
        <f>IF(N366="základná",J366,0)</f>
        <v>0</v>
      </c>
      <c r="BF366" s="207">
        <f>IF(N366="znížená",J366,0)</f>
        <v>0</v>
      </c>
      <c r="BG366" s="207">
        <f>IF(N366="zákl. prenesená",J366,0)</f>
        <v>0</v>
      </c>
      <c r="BH366" s="207">
        <f>IF(N366="zníž. prenesená",J366,0)</f>
        <v>0</v>
      </c>
      <c r="BI366" s="207">
        <f>IF(N366="nulová",J366,0)</f>
        <v>0</v>
      </c>
      <c r="BJ366" s="18" t="s">
        <v>129</v>
      </c>
      <c r="BK366" s="208">
        <f>ROUND(I366*H366,3)</f>
        <v>0</v>
      </c>
      <c r="BL366" s="18" t="s">
        <v>233</v>
      </c>
      <c r="BM366" s="206" t="s">
        <v>962</v>
      </c>
    </row>
    <row r="367" s="13" customFormat="1">
      <c r="A367" s="13"/>
      <c r="B367" s="209"/>
      <c r="C367" s="13"/>
      <c r="D367" s="210" t="s">
        <v>159</v>
      </c>
      <c r="E367" s="211" t="s">
        <v>1</v>
      </c>
      <c r="F367" s="212" t="s">
        <v>963</v>
      </c>
      <c r="G367" s="13"/>
      <c r="H367" s="213">
        <v>255.809</v>
      </c>
      <c r="I367" s="214"/>
      <c r="J367" s="13"/>
      <c r="K367" s="13"/>
      <c r="L367" s="209"/>
      <c r="M367" s="215"/>
      <c r="N367" s="216"/>
      <c r="O367" s="216"/>
      <c r="P367" s="216"/>
      <c r="Q367" s="216"/>
      <c r="R367" s="216"/>
      <c r="S367" s="216"/>
      <c r="T367" s="217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11" t="s">
        <v>159</v>
      </c>
      <c r="AU367" s="211" t="s">
        <v>129</v>
      </c>
      <c r="AV367" s="13" t="s">
        <v>129</v>
      </c>
      <c r="AW367" s="13" t="s">
        <v>30</v>
      </c>
      <c r="AX367" s="13" t="s">
        <v>75</v>
      </c>
      <c r="AY367" s="211" t="s">
        <v>151</v>
      </c>
    </row>
    <row r="368" s="14" customFormat="1">
      <c r="A368" s="14"/>
      <c r="B368" s="218"/>
      <c r="C368" s="14"/>
      <c r="D368" s="210" t="s">
        <v>159</v>
      </c>
      <c r="E368" s="219" t="s">
        <v>1</v>
      </c>
      <c r="F368" s="220" t="s">
        <v>161</v>
      </c>
      <c r="G368" s="14"/>
      <c r="H368" s="221">
        <v>255.809</v>
      </c>
      <c r="I368" s="222"/>
      <c r="J368" s="14"/>
      <c r="K368" s="14"/>
      <c r="L368" s="218"/>
      <c r="M368" s="223"/>
      <c r="N368" s="224"/>
      <c r="O368" s="224"/>
      <c r="P368" s="224"/>
      <c r="Q368" s="224"/>
      <c r="R368" s="224"/>
      <c r="S368" s="224"/>
      <c r="T368" s="225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19" t="s">
        <v>159</v>
      </c>
      <c r="AU368" s="219" t="s">
        <v>129</v>
      </c>
      <c r="AV368" s="14" t="s">
        <v>157</v>
      </c>
      <c r="AW368" s="14" t="s">
        <v>30</v>
      </c>
      <c r="AX368" s="14" t="s">
        <v>83</v>
      </c>
      <c r="AY368" s="219" t="s">
        <v>151</v>
      </c>
    </row>
    <row r="369" s="13" customFormat="1">
      <c r="A369" s="13"/>
      <c r="B369" s="209"/>
      <c r="C369" s="13"/>
      <c r="D369" s="210" t="s">
        <v>159</v>
      </c>
      <c r="E369" s="13"/>
      <c r="F369" s="212" t="s">
        <v>964</v>
      </c>
      <c r="G369" s="13"/>
      <c r="H369" s="213">
        <v>260.92500000000001</v>
      </c>
      <c r="I369" s="214"/>
      <c r="J369" s="13"/>
      <c r="K369" s="13"/>
      <c r="L369" s="209"/>
      <c r="M369" s="215"/>
      <c r="N369" s="216"/>
      <c r="O369" s="216"/>
      <c r="P369" s="216"/>
      <c r="Q369" s="216"/>
      <c r="R369" s="216"/>
      <c r="S369" s="216"/>
      <c r="T369" s="217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11" t="s">
        <v>159</v>
      </c>
      <c r="AU369" s="211" t="s">
        <v>129</v>
      </c>
      <c r="AV369" s="13" t="s">
        <v>129</v>
      </c>
      <c r="AW369" s="13" t="s">
        <v>3</v>
      </c>
      <c r="AX369" s="13" t="s">
        <v>83</v>
      </c>
      <c r="AY369" s="211" t="s">
        <v>151</v>
      </c>
    </row>
    <row r="370" s="2" customFormat="1" ht="24.15" customHeight="1">
      <c r="A370" s="37"/>
      <c r="B370" s="159"/>
      <c r="C370" s="226" t="s">
        <v>965</v>
      </c>
      <c r="D370" s="226" t="s">
        <v>207</v>
      </c>
      <c r="E370" s="227" t="s">
        <v>966</v>
      </c>
      <c r="F370" s="228" t="s">
        <v>967</v>
      </c>
      <c r="G370" s="229" t="s">
        <v>169</v>
      </c>
      <c r="H370" s="230">
        <v>24.358000000000001</v>
      </c>
      <c r="I370" s="230"/>
      <c r="J370" s="231">
        <f>ROUND(I370*H370,3)</f>
        <v>0</v>
      </c>
      <c r="K370" s="232"/>
      <c r="L370" s="233"/>
      <c r="M370" s="234" t="s">
        <v>1</v>
      </c>
      <c r="N370" s="235" t="s">
        <v>41</v>
      </c>
      <c r="O370" s="81"/>
      <c r="P370" s="204">
        <f>O370*H370</f>
        <v>0</v>
      </c>
      <c r="Q370" s="204">
        <v>0.00089999999999999998</v>
      </c>
      <c r="R370" s="204">
        <f>Q370*H370</f>
        <v>0.021922199999999999</v>
      </c>
      <c r="S370" s="204">
        <v>0</v>
      </c>
      <c r="T370" s="205">
        <f>S370*H370</f>
        <v>0</v>
      </c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R370" s="206" t="s">
        <v>317</v>
      </c>
      <c r="AT370" s="206" t="s">
        <v>207</v>
      </c>
      <c r="AU370" s="206" t="s">
        <v>129</v>
      </c>
      <c r="AY370" s="18" t="s">
        <v>151</v>
      </c>
      <c r="BE370" s="207">
        <f>IF(N370="základná",J370,0)</f>
        <v>0</v>
      </c>
      <c r="BF370" s="207">
        <f>IF(N370="znížená",J370,0)</f>
        <v>0</v>
      </c>
      <c r="BG370" s="207">
        <f>IF(N370="zákl. prenesená",J370,0)</f>
        <v>0</v>
      </c>
      <c r="BH370" s="207">
        <f>IF(N370="zníž. prenesená",J370,0)</f>
        <v>0</v>
      </c>
      <c r="BI370" s="207">
        <f>IF(N370="nulová",J370,0)</f>
        <v>0</v>
      </c>
      <c r="BJ370" s="18" t="s">
        <v>129</v>
      </c>
      <c r="BK370" s="208">
        <f>ROUND(I370*H370,3)</f>
        <v>0</v>
      </c>
      <c r="BL370" s="18" t="s">
        <v>233</v>
      </c>
      <c r="BM370" s="206" t="s">
        <v>968</v>
      </c>
    </row>
    <row r="371" s="13" customFormat="1">
      <c r="A371" s="13"/>
      <c r="B371" s="209"/>
      <c r="C371" s="13"/>
      <c r="D371" s="210" t="s">
        <v>159</v>
      </c>
      <c r="E371" s="13"/>
      <c r="F371" s="212" t="s">
        <v>969</v>
      </c>
      <c r="G371" s="13"/>
      <c r="H371" s="213">
        <v>24.358000000000001</v>
      </c>
      <c r="I371" s="214"/>
      <c r="J371" s="13"/>
      <c r="K371" s="13"/>
      <c r="L371" s="209"/>
      <c r="M371" s="215"/>
      <c r="N371" s="216"/>
      <c r="O371" s="216"/>
      <c r="P371" s="216"/>
      <c r="Q371" s="216"/>
      <c r="R371" s="216"/>
      <c r="S371" s="216"/>
      <c r="T371" s="217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11" t="s">
        <v>159</v>
      </c>
      <c r="AU371" s="211" t="s">
        <v>129</v>
      </c>
      <c r="AV371" s="13" t="s">
        <v>129</v>
      </c>
      <c r="AW371" s="13" t="s">
        <v>3</v>
      </c>
      <c r="AX371" s="13" t="s">
        <v>83</v>
      </c>
      <c r="AY371" s="211" t="s">
        <v>151</v>
      </c>
    </row>
    <row r="372" s="2" customFormat="1" ht="37.8" customHeight="1">
      <c r="A372" s="37"/>
      <c r="B372" s="159"/>
      <c r="C372" s="226" t="s">
        <v>970</v>
      </c>
      <c r="D372" s="226" t="s">
        <v>207</v>
      </c>
      <c r="E372" s="227" t="s">
        <v>971</v>
      </c>
      <c r="F372" s="228" t="s">
        <v>972</v>
      </c>
      <c r="G372" s="229" t="s">
        <v>169</v>
      </c>
      <c r="H372" s="230">
        <v>63.649999999999999</v>
      </c>
      <c r="I372" s="230"/>
      <c r="J372" s="231">
        <f>ROUND(I372*H372,3)</f>
        <v>0</v>
      </c>
      <c r="K372" s="232"/>
      <c r="L372" s="233"/>
      <c r="M372" s="234" t="s">
        <v>1</v>
      </c>
      <c r="N372" s="235" t="s">
        <v>41</v>
      </c>
      <c r="O372" s="81"/>
      <c r="P372" s="204">
        <f>O372*H372</f>
        <v>0</v>
      </c>
      <c r="Q372" s="204">
        <v>0.0066</v>
      </c>
      <c r="R372" s="204">
        <f>Q372*H372</f>
        <v>0.42008999999999996</v>
      </c>
      <c r="S372" s="204">
        <v>0</v>
      </c>
      <c r="T372" s="205">
        <f>S372*H372</f>
        <v>0</v>
      </c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R372" s="206" t="s">
        <v>317</v>
      </c>
      <c r="AT372" s="206" t="s">
        <v>207</v>
      </c>
      <c r="AU372" s="206" t="s">
        <v>129</v>
      </c>
      <c r="AY372" s="18" t="s">
        <v>151</v>
      </c>
      <c r="BE372" s="207">
        <f>IF(N372="základná",J372,0)</f>
        <v>0</v>
      </c>
      <c r="BF372" s="207">
        <f>IF(N372="znížená",J372,0)</f>
        <v>0</v>
      </c>
      <c r="BG372" s="207">
        <f>IF(N372="zákl. prenesená",J372,0)</f>
        <v>0</v>
      </c>
      <c r="BH372" s="207">
        <f>IF(N372="zníž. prenesená",J372,0)</f>
        <v>0</v>
      </c>
      <c r="BI372" s="207">
        <f>IF(N372="nulová",J372,0)</f>
        <v>0</v>
      </c>
      <c r="BJ372" s="18" t="s">
        <v>129</v>
      </c>
      <c r="BK372" s="208">
        <f>ROUND(I372*H372,3)</f>
        <v>0</v>
      </c>
      <c r="BL372" s="18" t="s">
        <v>233</v>
      </c>
      <c r="BM372" s="206" t="s">
        <v>973</v>
      </c>
    </row>
    <row r="373" s="2" customFormat="1" ht="24.15" customHeight="1">
      <c r="A373" s="37"/>
      <c r="B373" s="159"/>
      <c r="C373" s="195" t="s">
        <v>974</v>
      </c>
      <c r="D373" s="195" t="s">
        <v>153</v>
      </c>
      <c r="E373" s="196" t="s">
        <v>975</v>
      </c>
      <c r="F373" s="197" t="s">
        <v>976</v>
      </c>
      <c r="G373" s="198" t="s">
        <v>169</v>
      </c>
      <c r="H373" s="199">
        <v>1999.52</v>
      </c>
      <c r="I373" s="199"/>
      <c r="J373" s="200">
        <f>ROUND(I373*H373,3)</f>
        <v>0</v>
      </c>
      <c r="K373" s="201"/>
      <c r="L373" s="38"/>
      <c r="M373" s="202" t="s">
        <v>1</v>
      </c>
      <c r="N373" s="203" t="s">
        <v>41</v>
      </c>
      <c r="O373" s="81"/>
      <c r="P373" s="204">
        <f>O373*H373</f>
        <v>0</v>
      </c>
      <c r="Q373" s="204">
        <v>0</v>
      </c>
      <c r="R373" s="204">
        <f>Q373*H373</f>
        <v>0</v>
      </c>
      <c r="S373" s="204">
        <v>0</v>
      </c>
      <c r="T373" s="205">
        <f>S373*H373</f>
        <v>0</v>
      </c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R373" s="206" t="s">
        <v>233</v>
      </c>
      <c r="AT373" s="206" t="s">
        <v>153</v>
      </c>
      <c r="AU373" s="206" t="s">
        <v>129</v>
      </c>
      <c r="AY373" s="18" t="s">
        <v>151</v>
      </c>
      <c r="BE373" s="207">
        <f>IF(N373="základná",J373,0)</f>
        <v>0</v>
      </c>
      <c r="BF373" s="207">
        <f>IF(N373="znížená",J373,0)</f>
        <v>0</v>
      </c>
      <c r="BG373" s="207">
        <f>IF(N373="zákl. prenesená",J373,0)</f>
        <v>0</v>
      </c>
      <c r="BH373" s="207">
        <f>IF(N373="zníž. prenesená",J373,0)</f>
        <v>0</v>
      </c>
      <c r="BI373" s="207">
        <f>IF(N373="nulová",J373,0)</f>
        <v>0</v>
      </c>
      <c r="BJ373" s="18" t="s">
        <v>129</v>
      </c>
      <c r="BK373" s="208">
        <f>ROUND(I373*H373,3)</f>
        <v>0</v>
      </c>
      <c r="BL373" s="18" t="s">
        <v>233</v>
      </c>
      <c r="BM373" s="206" t="s">
        <v>977</v>
      </c>
    </row>
    <row r="374" s="13" customFormat="1">
      <c r="A374" s="13"/>
      <c r="B374" s="209"/>
      <c r="C374" s="13"/>
      <c r="D374" s="210" t="s">
        <v>159</v>
      </c>
      <c r="E374" s="211" t="s">
        <v>1</v>
      </c>
      <c r="F374" s="212" t="s">
        <v>978</v>
      </c>
      <c r="G374" s="13"/>
      <c r="H374" s="213">
        <v>1599.52</v>
      </c>
      <c r="I374" s="214"/>
      <c r="J374" s="13"/>
      <c r="K374" s="13"/>
      <c r="L374" s="209"/>
      <c r="M374" s="215"/>
      <c r="N374" s="216"/>
      <c r="O374" s="216"/>
      <c r="P374" s="216"/>
      <c r="Q374" s="216"/>
      <c r="R374" s="216"/>
      <c r="S374" s="216"/>
      <c r="T374" s="217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11" t="s">
        <v>159</v>
      </c>
      <c r="AU374" s="211" t="s">
        <v>129</v>
      </c>
      <c r="AV374" s="13" t="s">
        <v>129</v>
      </c>
      <c r="AW374" s="13" t="s">
        <v>30</v>
      </c>
      <c r="AX374" s="13" t="s">
        <v>75</v>
      </c>
      <c r="AY374" s="211" t="s">
        <v>151</v>
      </c>
    </row>
    <row r="375" s="13" customFormat="1">
      <c r="A375" s="13"/>
      <c r="B375" s="209"/>
      <c r="C375" s="13"/>
      <c r="D375" s="210" t="s">
        <v>159</v>
      </c>
      <c r="E375" s="211" t="s">
        <v>1</v>
      </c>
      <c r="F375" s="212" t="s">
        <v>979</v>
      </c>
      <c r="G375" s="13"/>
      <c r="H375" s="213">
        <v>400</v>
      </c>
      <c r="I375" s="214"/>
      <c r="J375" s="13"/>
      <c r="K375" s="13"/>
      <c r="L375" s="209"/>
      <c r="M375" s="215"/>
      <c r="N375" s="216"/>
      <c r="O375" s="216"/>
      <c r="P375" s="216"/>
      <c r="Q375" s="216"/>
      <c r="R375" s="216"/>
      <c r="S375" s="216"/>
      <c r="T375" s="217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11" t="s">
        <v>159</v>
      </c>
      <c r="AU375" s="211" t="s">
        <v>129</v>
      </c>
      <c r="AV375" s="13" t="s">
        <v>129</v>
      </c>
      <c r="AW375" s="13" t="s">
        <v>30</v>
      </c>
      <c r="AX375" s="13" t="s">
        <v>75</v>
      </c>
      <c r="AY375" s="211" t="s">
        <v>151</v>
      </c>
    </row>
    <row r="376" s="14" customFormat="1">
      <c r="A376" s="14"/>
      <c r="B376" s="218"/>
      <c r="C376" s="14"/>
      <c r="D376" s="210" t="s">
        <v>159</v>
      </c>
      <c r="E376" s="219" t="s">
        <v>1</v>
      </c>
      <c r="F376" s="220" t="s">
        <v>161</v>
      </c>
      <c r="G376" s="14"/>
      <c r="H376" s="221">
        <v>1999.52</v>
      </c>
      <c r="I376" s="222"/>
      <c r="J376" s="14"/>
      <c r="K376" s="14"/>
      <c r="L376" s="218"/>
      <c r="M376" s="223"/>
      <c r="N376" s="224"/>
      <c r="O376" s="224"/>
      <c r="P376" s="224"/>
      <c r="Q376" s="224"/>
      <c r="R376" s="224"/>
      <c r="S376" s="224"/>
      <c r="T376" s="225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19" t="s">
        <v>159</v>
      </c>
      <c r="AU376" s="219" t="s">
        <v>129</v>
      </c>
      <c r="AV376" s="14" t="s">
        <v>157</v>
      </c>
      <c r="AW376" s="14" t="s">
        <v>30</v>
      </c>
      <c r="AX376" s="14" t="s">
        <v>83</v>
      </c>
      <c r="AY376" s="219" t="s">
        <v>151</v>
      </c>
    </row>
    <row r="377" s="2" customFormat="1" ht="16.5" customHeight="1">
      <c r="A377" s="37"/>
      <c r="B377" s="159"/>
      <c r="C377" s="226" t="s">
        <v>980</v>
      </c>
      <c r="D377" s="226" t="s">
        <v>207</v>
      </c>
      <c r="E377" s="227" t="s">
        <v>981</v>
      </c>
      <c r="F377" s="228" t="s">
        <v>982</v>
      </c>
      <c r="G377" s="229" t="s">
        <v>169</v>
      </c>
      <c r="H377" s="230">
        <v>1631.51</v>
      </c>
      <c r="I377" s="230"/>
      <c r="J377" s="231">
        <f>ROUND(I377*H377,3)</f>
        <v>0</v>
      </c>
      <c r="K377" s="232"/>
      <c r="L377" s="233"/>
      <c r="M377" s="234" t="s">
        <v>1</v>
      </c>
      <c r="N377" s="235" t="s">
        <v>41</v>
      </c>
      <c r="O377" s="81"/>
      <c r="P377" s="204">
        <f>O377*H377</f>
        <v>0</v>
      </c>
      <c r="Q377" s="204">
        <v>0</v>
      </c>
      <c r="R377" s="204">
        <f>Q377*H377</f>
        <v>0</v>
      </c>
      <c r="S377" s="204">
        <v>0</v>
      </c>
      <c r="T377" s="205">
        <f>S377*H377</f>
        <v>0</v>
      </c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R377" s="206" t="s">
        <v>317</v>
      </c>
      <c r="AT377" s="206" t="s">
        <v>207</v>
      </c>
      <c r="AU377" s="206" t="s">
        <v>129</v>
      </c>
      <c r="AY377" s="18" t="s">
        <v>151</v>
      </c>
      <c r="BE377" s="207">
        <f>IF(N377="základná",J377,0)</f>
        <v>0</v>
      </c>
      <c r="BF377" s="207">
        <f>IF(N377="znížená",J377,0)</f>
        <v>0</v>
      </c>
      <c r="BG377" s="207">
        <f>IF(N377="zákl. prenesená",J377,0)</f>
        <v>0</v>
      </c>
      <c r="BH377" s="207">
        <f>IF(N377="zníž. prenesená",J377,0)</f>
        <v>0</v>
      </c>
      <c r="BI377" s="207">
        <f>IF(N377="nulová",J377,0)</f>
        <v>0</v>
      </c>
      <c r="BJ377" s="18" t="s">
        <v>129</v>
      </c>
      <c r="BK377" s="208">
        <f>ROUND(I377*H377,3)</f>
        <v>0</v>
      </c>
      <c r="BL377" s="18" t="s">
        <v>233</v>
      </c>
      <c r="BM377" s="206" t="s">
        <v>983</v>
      </c>
    </row>
    <row r="378" s="13" customFormat="1">
      <c r="A378" s="13"/>
      <c r="B378" s="209"/>
      <c r="C378" s="13"/>
      <c r="D378" s="210" t="s">
        <v>159</v>
      </c>
      <c r="E378" s="13"/>
      <c r="F378" s="212" t="s">
        <v>984</v>
      </c>
      <c r="G378" s="13"/>
      <c r="H378" s="213">
        <v>1631.51</v>
      </c>
      <c r="I378" s="214"/>
      <c r="J378" s="13"/>
      <c r="K378" s="13"/>
      <c r="L378" s="209"/>
      <c r="M378" s="215"/>
      <c r="N378" s="216"/>
      <c r="O378" s="216"/>
      <c r="P378" s="216"/>
      <c r="Q378" s="216"/>
      <c r="R378" s="216"/>
      <c r="S378" s="216"/>
      <c r="T378" s="217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11" t="s">
        <v>159</v>
      </c>
      <c r="AU378" s="211" t="s">
        <v>129</v>
      </c>
      <c r="AV378" s="13" t="s">
        <v>129</v>
      </c>
      <c r="AW378" s="13" t="s">
        <v>3</v>
      </c>
      <c r="AX378" s="13" t="s">
        <v>83</v>
      </c>
      <c r="AY378" s="211" t="s">
        <v>151</v>
      </c>
    </row>
    <row r="379" s="2" customFormat="1" ht="16.5" customHeight="1">
      <c r="A379" s="37"/>
      <c r="B379" s="159"/>
      <c r="C379" s="226" t="s">
        <v>985</v>
      </c>
      <c r="D379" s="226" t="s">
        <v>207</v>
      </c>
      <c r="E379" s="227" t="s">
        <v>986</v>
      </c>
      <c r="F379" s="228" t="s">
        <v>987</v>
      </c>
      <c r="G379" s="229" t="s">
        <v>169</v>
      </c>
      <c r="H379" s="230">
        <v>204</v>
      </c>
      <c r="I379" s="230"/>
      <c r="J379" s="231">
        <f>ROUND(I379*H379,3)</f>
        <v>0</v>
      </c>
      <c r="K379" s="232"/>
      <c r="L379" s="233"/>
      <c r="M379" s="234" t="s">
        <v>1</v>
      </c>
      <c r="N379" s="235" t="s">
        <v>41</v>
      </c>
      <c r="O379" s="81"/>
      <c r="P379" s="204">
        <f>O379*H379</f>
        <v>0</v>
      </c>
      <c r="Q379" s="204">
        <v>0</v>
      </c>
      <c r="R379" s="204">
        <f>Q379*H379</f>
        <v>0</v>
      </c>
      <c r="S379" s="204">
        <v>0</v>
      </c>
      <c r="T379" s="205">
        <f>S379*H379</f>
        <v>0</v>
      </c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R379" s="206" t="s">
        <v>317</v>
      </c>
      <c r="AT379" s="206" t="s">
        <v>207</v>
      </c>
      <c r="AU379" s="206" t="s">
        <v>129</v>
      </c>
      <c r="AY379" s="18" t="s">
        <v>151</v>
      </c>
      <c r="BE379" s="207">
        <f>IF(N379="základná",J379,0)</f>
        <v>0</v>
      </c>
      <c r="BF379" s="207">
        <f>IF(N379="znížená",J379,0)</f>
        <v>0</v>
      </c>
      <c r="BG379" s="207">
        <f>IF(N379="zákl. prenesená",J379,0)</f>
        <v>0</v>
      </c>
      <c r="BH379" s="207">
        <f>IF(N379="zníž. prenesená",J379,0)</f>
        <v>0</v>
      </c>
      <c r="BI379" s="207">
        <f>IF(N379="nulová",J379,0)</f>
        <v>0</v>
      </c>
      <c r="BJ379" s="18" t="s">
        <v>129</v>
      </c>
      <c r="BK379" s="208">
        <f>ROUND(I379*H379,3)</f>
        <v>0</v>
      </c>
      <c r="BL379" s="18" t="s">
        <v>233</v>
      </c>
      <c r="BM379" s="206" t="s">
        <v>988</v>
      </c>
    </row>
    <row r="380" s="13" customFormat="1">
      <c r="A380" s="13"/>
      <c r="B380" s="209"/>
      <c r="C380" s="13"/>
      <c r="D380" s="210" t="s">
        <v>159</v>
      </c>
      <c r="E380" s="13"/>
      <c r="F380" s="212" t="s">
        <v>989</v>
      </c>
      <c r="G380" s="13"/>
      <c r="H380" s="213">
        <v>204</v>
      </c>
      <c r="I380" s="214"/>
      <c r="J380" s="13"/>
      <c r="K380" s="13"/>
      <c r="L380" s="209"/>
      <c r="M380" s="215"/>
      <c r="N380" s="216"/>
      <c r="O380" s="216"/>
      <c r="P380" s="216"/>
      <c r="Q380" s="216"/>
      <c r="R380" s="216"/>
      <c r="S380" s="216"/>
      <c r="T380" s="217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11" t="s">
        <v>159</v>
      </c>
      <c r="AU380" s="211" t="s">
        <v>129</v>
      </c>
      <c r="AV380" s="13" t="s">
        <v>129</v>
      </c>
      <c r="AW380" s="13" t="s">
        <v>3</v>
      </c>
      <c r="AX380" s="13" t="s">
        <v>83</v>
      </c>
      <c r="AY380" s="211" t="s">
        <v>151</v>
      </c>
    </row>
    <row r="381" s="2" customFormat="1" ht="16.5" customHeight="1">
      <c r="A381" s="37"/>
      <c r="B381" s="159"/>
      <c r="C381" s="226" t="s">
        <v>990</v>
      </c>
      <c r="D381" s="226" t="s">
        <v>207</v>
      </c>
      <c r="E381" s="227" t="s">
        <v>991</v>
      </c>
      <c r="F381" s="228" t="s">
        <v>992</v>
      </c>
      <c r="G381" s="229" t="s">
        <v>169</v>
      </c>
      <c r="H381" s="230">
        <v>204</v>
      </c>
      <c r="I381" s="230"/>
      <c r="J381" s="231">
        <f>ROUND(I381*H381,3)</f>
        <v>0</v>
      </c>
      <c r="K381" s="232"/>
      <c r="L381" s="233"/>
      <c r="M381" s="234" t="s">
        <v>1</v>
      </c>
      <c r="N381" s="235" t="s">
        <v>41</v>
      </c>
      <c r="O381" s="81"/>
      <c r="P381" s="204">
        <f>O381*H381</f>
        <v>0</v>
      </c>
      <c r="Q381" s="204">
        <v>0</v>
      </c>
      <c r="R381" s="204">
        <f>Q381*H381</f>
        <v>0</v>
      </c>
      <c r="S381" s="204">
        <v>0</v>
      </c>
      <c r="T381" s="205">
        <f>S381*H381</f>
        <v>0</v>
      </c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R381" s="206" t="s">
        <v>317</v>
      </c>
      <c r="AT381" s="206" t="s">
        <v>207</v>
      </c>
      <c r="AU381" s="206" t="s">
        <v>129</v>
      </c>
      <c r="AY381" s="18" t="s">
        <v>151</v>
      </c>
      <c r="BE381" s="207">
        <f>IF(N381="základná",J381,0)</f>
        <v>0</v>
      </c>
      <c r="BF381" s="207">
        <f>IF(N381="znížená",J381,0)</f>
        <v>0</v>
      </c>
      <c r="BG381" s="207">
        <f>IF(N381="zákl. prenesená",J381,0)</f>
        <v>0</v>
      </c>
      <c r="BH381" s="207">
        <f>IF(N381="zníž. prenesená",J381,0)</f>
        <v>0</v>
      </c>
      <c r="BI381" s="207">
        <f>IF(N381="nulová",J381,0)</f>
        <v>0</v>
      </c>
      <c r="BJ381" s="18" t="s">
        <v>129</v>
      </c>
      <c r="BK381" s="208">
        <f>ROUND(I381*H381,3)</f>
        <v>0</v>
      </c>
      <c r="BL381" s="18" t="s">
        <v>233</v>
      </c>
      <c r="BM381" s="206" t="s">
        <v>993</v>
      </c>
    </row>
    <row r="382" s="13" customFormat="1">
      <c r="A382" s="13"/>
      <c r="B382" s="209"/>
      <c r="C382" s="13"/>
      <c r="D382" s="210" t="s">
        <v>159</v>
      </c>
      <c r="E382" s="13"/>
      <c r="F382" s="212" t="s">
        <v>989</v>
      </c>
      <c r="G382" s="13"/>
      <c r="H382" s="213">
        <v>204</v>
      </c>
      <c r="I382" s="214"/>
      <c r="J382" s="13"/>
      <c r="K382" s="13"/>
      <c r="L382" s="209"/>
      <c r="M382" s="215"/>
      <c r="N382" s="216"/>
      <c r="O382" s="216"/>
      <c r="P382" s="216"/>
      <c r="Q382" s="216"/>
      <c r="R382" s="216"/>
      <c r="S382" s="216"/>
      <c r="T382" s="217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11" t="s">
        <v>159</v>
      </c>
      <c r="AU382" s="211" t="s">
        <v>129</v>
      </c>
      <c r="AV382" s="13" t="s">
        <v>129</v>
      </c>
      <c r="AW382" s="13" t="s">
        <v>3</v>
      </c>
      <c r="AX382" s="13" t="s">
        <v>83</v>
      </c>
      <c r="AY382" s="211" t="s">
        <v>151</v>
      </c>
    </row>
    <row r="383" s="2" customFormat="1" ht="33" customHeight="1">
      <c r="A383" s="37"/>
      <c r="B383" s="159"/>
      <c r="C383" s="195" t="s">
        <v>994</v>
      </c>
      <c r="D383" s="195" t="s">
        <v>153</v>
      </c>
      <c r="E383" s="196" t="s">
        <v>995</v>
      </c>
      <c r="F383" s="197" t="s">
        <v>996</v>
      </c>
      <c r="G383" s="198" t="s">
        <v>169</v>
      </c>
      <c r="H383" s="199">
        <v>1599.52</v>
      </c>
      <c r="I383" s="199"/>
      <c r="J383" s="200">
        <f>ROUND(I383*H383,3)</f>
        <v>0</v>
      </c>
      <c r="K383" s="201"/>
      <c r="L383" s="38"/>
      <c r="M383" s="202" t="s">
        <v>1</v>
      </c>
      <c r="N383" s="203" t="s">
        <v>41</v>
      </c>
      <c r="O383" s="81"/>
      <c r="P383" s="204">
        <f>O383*H383</f>
        <v>0</v>
      </c>
      <c r="Q383" s="204">
        <v>0</v>
      </c>
      <c r="R383" s="204">
        <f>Q383*H383</f>
        <v>0</v>
      </c>
      <c r="S383" s="204">
        <v>0</v>
      </c>
      <c r="T383" s="205">
        <f>S383*H383</f>
        <v>0</v>
      </c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R383" s="206" t="s">
        <v>233</v>
      </c>
      <c r="AT383" s="206" t="s">
        <v>153</v>
      </c>
      <c r="AU383" s="206" t="s">
        <v>129</v>
      </c>
      <c r="AY383" s="18" t="s">
        <v>151</v>
      </c>
      <c r="BE383" s="207">
        <f>IF(N383="základná",J383,0)</f>
        <v>0</v>
      </c>
      <c r="BF383" s="207">
        <f>IF(N383="znížená",J383,0)</f>
        <v>0</v>
      </c>
      <c r="BG383" s="207">
        <f>IF(N383="zákl. prenesená",J383,0)</f>
        <v>0</v>
      </c>
      <c r="BH383" s="207">
        <f>IF(N383="zníž. prenesená",J383,0)</f>
        <v>0</v>
      </c>
      <c r="BI383" s="207">
        <f>IF(N383="nulová",J383,0)</f>
        <v>0</v>
      </c>
      <c r="BJ383" s="18" t="s">
        <v>129</v>
      </c>
      <c r="BK383" s="208">
        <f>ROUND(I383*H383,3)</f>
        <v>0</v>
      </c>
      <c r="BL383" s="18" t="s">
        <v>233</v>
      </c>
      <c r="BM383" s="206" t="s">
        <v>997</v>
      </c>
    </row>
    <row r="384" s="2" customFormat="1" ht="33" customHeight="1">
      <c r="A384" s="37"/>
      <c r="B384" s="159"/>
      <c r="C384" s="226" t="s">
        <v>998</v>
      </c>
      <c r="D384" s="226" t="s">
        <v>207</v>
      </c>
      <c r="E384" s="227" t="s">
        <v>999</v>
      </c>
      <c r="F384" s="228" t="s">
        <v>1000</v>
      </c>
      <c r="G384" s="229" t="s">
        <v>169</v>
      </c>
      <c r="H384" s="230">
        <v>1631.51</v>
      </c>
      <c r="I384" s="230"/>
      <c r="J384" s="231">
        <f>ROUND(I384*H384,3)</f>
        <v>0</v>
      </c>
      <c r="K384" s="232"/>
      <c r="L384" s="233"/>
      <c r="M384" s="234" t="s">
        <v>1</v>
      </c>
      <c r="N384" s="235" t="s">
        <v>41</v>
      </c>
      <c r="O384" s="81"/>
      <c r="P384" s="204">
        <f>O384*H384</f>
        <v>0</v>
      </c>
      <c r="Q384" s="204">
        <v>0.0061999999999999998</v>
      </c>
      <c r="R384" s="204">
        <f>Q384*H384</f>
        <v>10.115361999999999</v>
      </c>
      <c r="S384" s="204">
        <v>0</v>
      </c>
      <c r="T384" s="205">
        <f>S384*H384</f>
        <v>0</v>
      </c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R384" s="206" t="s">
        <v>317</v>
      </c>
      <c r="AT384" s="206" t="s">
        <v>207</v>
      </c>
      <c r="AU384" s="206" t="s">
        <v>129</v>
      </c>
      <c r="AY384" s="18" t="s">
        <v>151</v>
      </c>
      <c r="BE384" s="207">
        <f>IF(N384="základná",J384,0)</f>
        <v>0</v>
      </c>
      <c r="BF384" s="207">
        <f>IF(N384="znížená",J384,0)</f>
        <v>0</v>
      </c>
      <c r="BG384" s="207">
        <f>IF(N384="zákl. prenesená",J384,0)</f>
        <v>0</v>
      </c>
      <c r="BH384" s="207">
        <f>IF(N384="zníž. prenesená",J384,0)</f>
        <v>0</v>
      </c>
      <c r="BI384" s="207">
        <f>IF(N384="nulová",J384,0)</f>
        <v>0</v>
      </c>
      <c r="BJ384" s="18" t="s">
        <v>129</v>
      </c>
      <c r="BK384" s="208">
        <f>ROUND(I384*H384,3)</f>
        <v>0</v>
      </c>
      <c r="BL384" s="18" t="s">
        <v>233</v>
      </c>
      <c r="BM384" s="206" t="s">
        <v>1001</v>
      </c>
    </row>
    <row r="385" s="13" customFormat="1">
      <c r="A385" s="13"/>
      <c r="B385" s="209"/>
      <c r="C385" s="13"/>
      <c r="D385" s="210" t="s">
        <v>159</v>
      </c>
      <c r="E385" s="13"/>
      <c r="F385" s="212" t="s">
        <v>984</v>
      </c>
      <c r="G385" s="13"/>
      <c r="H385" s="213">
        <v>1631.51</v>
      </c>
      <c r="I385" s="214"/>
      <c r="J385" s="13"/>
      <c r="K385" s="13"/>
      <c r="L385" s="209"/>
      <c r="M385" s="215"/>
      <c r="N385" s="216"/>
      <c r="O385" s="216"/>
      <c r="P385" s="216"/>
      <c r="Q385" s="216"/>
      <c r="R385" s="216"/>
      <c r="S385" s="216"/>
      <c r="T385" s="217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11" t="s">
        <v>159</v>
      </c>
      <c r="AU385" s="211" t="s">
        <v>129</v>
      </c>
      <c r="AV385" s="13" t="s">
        <v>129</v>
      </c>
      <c r="AW385" s="13" t="s">
        <v>3</v>
      </c>
      <c r="AX385" s="13" t="s">
        <v>83</v>
      </c>
      <c r="AY385" s="211" t="s">
        <v>151</v>
      </c>
    </row>
    <row r="386" s="2" customFormat="1" ht="24.15" customHeight="1">
      <c r="A386" s="37"/>
      <c r="B386" s="159"/>
      <c r="C386" s="195" t="s">
        <v>1002</v>
      </c>
      <c r="D386" s="195" t="s">
        <v>153</v>
      </c>
      <c r="E386" s="196" t="s">
        <v>1003</v>
      </c>
      <c r="F386" s="197" t="s">
        <v>1004</v>
      </c>
      <c r="G386" s="198" t="s">
        <v>324</v>
      </c>
      <c r="H386" s="199">
        <v>336.38</v>
      </c>
      <c r="I386" s="199"/>
      <c r="J386" s="200">
        <f>ROUND(I386*H386,3)</f>
        <v>0</v>
      </c>
      <c r="K386" s="201"/>
      <c r="L386" s="38"/>
      <c r="M386" s="202" t="s">
        <v>1</v>
      </c>
      <c r="N386" s="203" t="s">
        <v>41</v>
      </c>
      <c r="O386" s="81"/>
      <c r="P386" s="204">
        <f>O386*H386</f>
        <v>0</v>
      </c>
      <c r="Q386" s="204">
        <v>0</v>
      </c>
      <c r="R386" s="204">
        <f>Q386*H386</f>
        <v>0</v>
      </c>
      <c r="S386" s="204">
        <v>0</v>
      </c>
      <c r="T386" s="205">
        <f>S386*H386</f>
        <v>0</v>
      </c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R386" s="206" t="s">
        <v>233</v>
      </c>
      <c r="AT386" s="206" t="s">
        <v>153</v>
      </c>
      <c r="AU386" s="206" t="s">
        <v>129</v>
      </c>
      <c r="AY386" s="18" t="s">
        <v>151</v>
      </c>
      <c r="BE386" s="207">
        <f>IF(N386="základná",J386,0)</f>
        <v>0</v>
      </c>
      <c r="BF386" s="207">
        <f>IF(N386="znížená",J386,0)</f>
        <v>0</v>
      </c>
      <c r="BG386" s="207">
        <f>IF(N386="zákl. prenesená",J386,0)</f>
        <v>0</v>
      </c>
      <c r="BH386" s="207">
        <f>IF(N386="zníž. prenesená",J386,0)</f>
        <v>0</v>
      </c>
      <c r="BI386" s="207">
        <f>IF(N386="nulová",J386,0)</f>
        <v>0</v>
      </c>
      <c r="BJ386" s="18" t="s">
        <v>129</v>
      </c>
      <c r="BK386" s="208">
        <f>ROUND(I386*H386,3)</f>
        <v>0</v>
      </c>
      <c r="BL386" s="18" t="s">
        <v>233</v>
      </c>
      <c r="BM386" s="206" t="s">
        <v>1005</v>
      </c>
    </row>
    <row r="387" s="13" customFormat="1">
      <c r="A387" s="13"/>
      <c r="B387" s="209"/>
      <c r="C387" s="13"/>
      <c r="D387" s="210" t="s">
        <v>159</v>
      </c>
      <c r="E387" s="211" t="s">
        <v>1</v>
      </c>
      <c r="F387" s="212" t="s">
        <v>1006</v>
      </c>
      <c r="G387" s="13"/>
      <c r="H387" s="213">
        <v>336.38</v>
      </c>
      <c r="I387" s="214"/>
      <c r="J387" s="13"/>
      <c r="K387" s="13"/>
      <c r="L387" s="209"/>
      <c r="M387" s="215"/>
      <c r="N387" s="216"/>
      <c r="O387" s="216"/>
      <c r="P387" s="216"/>
      <c r="Q387" s="216"/>
      <c r="R387" s="216"/>
      <c r="S387" s="216"/>
      <c r="T387" s="217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11" t="s">
        <v>159</v>
      </c>
      <c r="AU387" s="211" t="s">
        <v>129</v>
      </c>
      <c r="AV387" s="13" t="s">
        <v>129</v>
      </c>
      <c r="AW387" s="13" t="s">
        <v>30</v>
      </c>
      <c r="AX387" s="13" t="s">
        <v>75</v>
      </c>
      <c r="AY387" s="211" t="s">
        <v>151</v>
      </c>
    </row>
    <row r="388" s="14" customFormat="1">
      <c r="A388" s="14"/>
      <c r="B388" s="218"/>
      <c r="C388" s="14"/>
      <c r="D388" s="210" t="s">
        <v>159</v>
      </c>
      <c r="E388" s="219" t="s">
        <v>1</v>
      </c>
      <c r="F388" s="220" t="s">
        <v>161</v>
      </c>
      <c r="G388" s="14"/>
      <c r="H388" s="221">
        <v>336.38</v>
      </c>
      <c r="I388" s="222"/>
      <c r="J388" s="14"/>
      <c r="K388" s="14"/>
      <c r="L388" s="218"/>
      <c r="M388" s="223"/>
      <c r="N388" s="224"/>
      <c r="O388" s="224"/>
      <c r="P388" s="224"/>
      <c r="Q388" s="224"/>
      <c r="R388" s="224"/>
      <c r="S388" s="224"/>
      <c r="T388" s="225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19" t="s">
        <v>159</v>
      </c>
      <c r="AU388" s="219" t="s">
        <v>129</v>
      </c>
      <c r="AV388" s="14" t="s">
        <v>157</v>
      </c>
      <c r="AW388" s="14" t="s">
        <v>30</v>
      </c>
      <c r="AX388" s="14" t="s">
        <v>83</v>
      </c>
      <c r="AY388" s="219" t="s">
        <v>151</v>
      </c>
    </row>
    <row r="389" s="2" customFormat="1" ht="37.8" customHeight="1">
      <c r="A389" s="37"/>
      <c r="B389" s="159"/>
      <c r="C389" s="226" t="s">
        <v>1007</v>
      </c>
      <c r="D389" s="226" t="s">
        <v>207</v>
      </c>
      <c r="E389" s="227" t="s">
        <v>1008</v>
      </c>
      <c r="F389" s="228" t="s">
        <v>1009</v>
      </c>
      <c r="G389" s="229" t="s">
        <v>324</v>
      </c>
      <c r="H389" s="230">
        <v>343.108</v>
      </c>
      <c r="I389" s="230"/>
      <c r="J389" s="231">
        <f>ROUND(I389*H389,3)</f>
        <v>0</v>
      </c>
      <c r="K389" s="232"/>
      <c r="L389" s="233"/>
      <c r="M389" s="234" t="s">
        <v>1</v>
      </c>
      <c r="N389" s="235" t="s">
        <v>41</v>
      </c>
      <c r="O389" s="81"/>
      <c r="P389" s="204">
        <f>O389*H389</f>
        <v>0</v>
      </c>
      <c r="Q389" s="204">
        <v>0.00020000000000000001</v>
      </c>
      <c r="R389" s="204">
        <f>Q389*H389</f>
        <v>0.068621600000000005</v>
      </c>
      <c r="S389" s="204">
        <v>0</v>
      </c>
      <c r="T389" s="205">
        <f>S389*H389</f>
        <v>0</v>
      </c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R389" s="206" t="s">
        <v>317</v>
      </c>
      <c r="AT389" s="206" t="s">
        <v>207</v>
      </c>
      <c r="AU389" s="206" t="s">
        <v>129</v>
      </c>
      <c r="AY389" s="18" t="s">
        <v>151</v>
      </c>
      <c r="BE389" s="207">
        <f>IF(N389="základná",J389,0)</f>
        <v>0</v>
      </c>
      <c r="BF389" s="207">
        <f>IF(N389="znížená",J389,0)</f>
        <v>0</v>
      </c>
      <c r="BG389" s="207">
        <f>IF(N389="zákl. prenesená",J389,0)</f>
        <v>0</v>
      </c>
      <c r="BH389" s="207">
        <f>IF(N389="zníž. prenesená",J389,0)</f>
        <v>0</v>
      </c>
      <c r="BI389" s="207">
        <f>IF(N389="nulová",J389,0)</f>
        <v>0</v>
      </c>
      <c r="BJ389" s="18" t="s">
        <v>129</v>
      </c>
      <c r="BK389" s="208">
        <f>ROUND(I389*H389,3)</f>
        <v>0</v>
      </c>
      <c r="BL389" s="18" t="s">
        <v>233</v>
      </c>
      <c r="BM389" s="206" t="s">
        <v>1010</v>
      </c>
    </row>
    <row r="390" s="13" customFormat="1">
      <c r="A390" s="13"/>
      <c r="B390" s="209"/>
      <c r="C390" s="13"/>
      <c r="D390" s="210" t="s">
        <v>159</v>
      </c>
      <c r="E390" s="13"/>
      <c r="F390" s="212" t="s">
        <v>1011</v>
      </c>
      <c r="G390" s="13"/>
      <c r="H390" s="213">
        <v>343.108</v>
      </c>
      <c r="I390" s="214"/>
      <c r="J390" s="13"/>
      <c r="K390" s="13"/>
      <c r="L390" s="209"/>
      <c r="M390" s="215"/>
      <c r="N390" s="216"/>
      <c r="O390" s="216"/>
      <c r="P390" s="216"/>
      <c r="Q390" s="216"/>
      <c r="R390" s="216"/>
      <c r="S390" s="216"/>
      <c r="T390" s="217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11" t="s">
        <v>159</v>
      </c>
      <c r="AU390" s="211" t="s">
        <v>129</v>
      </c>
      <c r="AV390" s="13" t="s">
        <v>129</v>
      </c>
      <c r="AW390" s="13" t="s">
        <v>3</v>
      </c>
      <c r="AX390" s="13" t="s">
        <v>83</v>
      </c>
      <c r="AY390" s="211" t="s">
        <v>151</v>
      </c>
    </row>
    <row r="391" s="2" customFormat="1" ht="24.15" customHeight="1">
      <c r="A391" s="37"/>
      <c r="B391" s="159"/>
      <c r="C391" s="195" t="s">
        <v>1012</v>
      </c>
      <c r="D391" s="195" t="s">
        <v>153</v>
      </c>
      <c r="E391" s="196" t="s">
        <v>1013</v>
      </c>
      <c r="F391" s="197" t="s">
        <v>1014</v>
      </c>
      <c r="G391" s="198" t="s">
        <v>169</v>
      </c>
      <c r="H391" s="199">
        <v>1599.52</v>
      </c>
      <c r="I391" s="199"/>
      <c r="J391" s="200">
        <f>ROUND(I391*H391,3)</f>
        <v>0</v>
      </c>
      <c r="K391" s="201"/>
      <c r="L391" s="38"/>
      <c r="M391" s="202" t="s">
        <v>1</v>
      </c>
      <c r="N391" s="203" t="s">
        <v>41</v>
      </c>
      <c r="O391" s="81"/>
      <c r="P391" s="204">
        <f>O391*H391</f>
        <v>0</v>
      </c>
      <c r="Q391" s="204">
        <v>0</v>
      </c>
      <c r="R391" s="204">
        <f>Q391*H391</f>
        <v>0</v>
      </c>
      <c r="S391" s="204">
        <v>0</v>
      </c>
      <c r="T391" s="205">
        <f>S391*H391</f>
        <v>0</v>
      </c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R391" s="206" t="s">
        <v>233</v>
      </c>
      <c r="AT391" s="206" t="s">
        <v>153</v>
      </c>
      <c r="AU391" s="206" t="s">
        <v>129</v>
      </c>
      <c r="AY391" s="18" t="s">
        <v>151</v>
      </c>
      <c r="BE391" s="207">
        <f>IF(N391="základná",J391,0)</f>
        <v>0</v>
      </c>
      <c r="BF391" s="207">
        <f>IF(N391="znížená",J391,0)</f>
        <v>0</v>
      </c>
      <c r="BG391" s="207">
        <f>IF(N391="zákl. prenesená",J391,0)</f>
        <v>0</v>
      </c>
      <c r="BH391" s="207">
        <f>IF(N391="zníž. prenesená",J391,0)</f>
        <v>0</v>
      </c>
      <c r="BI391" s="207">
        <f>IF(N391="nulová",J391,0)</f>
        <v>0</v>
      </c>
      <c r="BJ391" s="18" t="s">
        <v>129</v>
      </c>
      <c r="BK391" s="208">
        <f>ROUND(I391*H391,3)</f>
        <v>0</v>
      </c>
      <c r="BL391" s="18" t="s">
        <v>233</v>
      </c>
      <c r="BM391" s="206" t="s">
        <v>1015</v>
      </c>
    </row>
    <row r="392" s="13" customFormat="1">
      <c r="A392" s="13"/>
      <c r="B392" s="209"/>
      <c r="C392" s="13"/>
      <c r="D392" s="210" t="s">
        <v>159</v>
      </c>
      <c r="E392" s="211" t="s">
        <v>1</v>
      </c>
      <c r="F392" s="212" t="s">
        <v>1016</v>
      </c>
      <c r="G392" s="13"/>
      <c r="H392" s="213">
        <v>1599.52</v>
      </c>
      <c r="I392" s="214"/>
      <c r="J392" s="13"/>
      <c r="K392" s="13"/>
      <c r="L392" s="209"/>
      <c r="M392" s="215"/>
      <c r="N392" s="216"/>
      <c r="O392" s="216"/>
      <c r="P392" s="216"/>
      <c r="Q392" s="216"/>
      <c r="R392" s="216"/>
      <c r="S392" s="216"/>
      <c r="T392" s="217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11" t="s">
        <v>159</v>
      </c>
      <c r="AU392" s="211" t="s">
        <v>129</v>
      </c>
      <c r="AV392" s="13" t="s">
        <v>129</v>
      </c>
      <c r="AW392" s="13" t="s">
        <v>30</v>
      </c>
      <c r="AX392" s="13" t="s">
        <v>75</v>
      </c>
      <c r="AY392" s="211" t="s">
        <v>151</v>
      </c>
    </row>
    <row r="393" s="14" customFormat="1">
      <c r="A393" s="14"/>
      <c r="B393" s="218"/>
      <c r="C393" s="14"/>
      <c r="D393" s="210" t="s">
        <v>159</v>
      </c>
      <c r="E393" s="219" t="s">
        <v>1</v>
      </c>
      <c r="F393" s="220" t="s">
        <v>161</v>
      </c>
      <c r="G393" s="14"/>
      <c r="H393" s="221">
        <v>1599.52</v>
      </c>
      <c r="I393" s="222"/>
      <c r="J393" s="14"/>
      <c r="K393" s="14"/>
      <c r="L393" s="218"/>
      <c r="M393" s="223"/>
      <c r="N393" s="224"/>
      <c r="O393" s="224"/>
      <c r="P393" s="224"/>
      <c r="Q393" s="224"/>
      <c r="R393" s="224"/>
      <c r="S393" s="224"/>
      <c r="T393" s="225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19" t="s">
        <v>159</v>
      </c>
      <c r="AU393" s="219" t="s">
        <v>129</v>
      </c>
      <c r="AV393" s="14" t="s">
        <v>157</v>
      </c>
      <c r="AW393" s="14" t="s">
        <v>30</v>
      </c>
      <c r="AX393" s="14" t="s">
        <v>83</v>
      </c>
      <c r="AY393" s="219" t="s">
        <v>151</v>
      </c>
    </row>
    <row r="394" s="2" customFormat="1" ht="16.5" customHeight="1">
      <c r="A394" s="37"/>
      <c r="B394" s="159"/>
      <c r="C394" s="226" t="s">
        <v>1017</v>
      </c>
      <c r="D394" s="226" t="s">
        <v>207</v>
      </c>
      <c r="E394" s="227" t="s">
        <v>1018</v>
      </c>
      <c r="F394" s="228" t="s">
        <v>1019</v>
      </c>
      <c r="G394" s="229" t="s">
        <v>169</v>
      </c>
      <c r="H394" s="230">
        <v>1631.51</v>
      </c>
      <c r="I394" s="230"/>
      <c r="J394" s="231">
        <f>ROUND(I394*H394,3)</f>
        <v>0</v>
      </c>
      <c r="K394" s="232"/>
      <c r="L394" s="233"/>
      <c r="M394" s="234" t="s">
        <v>1</v>
      </c>
      <c r="N394" s="235" t="s">
        <v>41</v>
      </c>
      <c r="O394" s="81"/>
      <c r="P394" s="204">
        <f>O394*H394</f>
        <v>0</v>
      </c>
      <c r="Q394" s="204">
        <v>0</v>
      </c>
      <c r="R394" s="204">
        <f>Q394*H394</f>
        <v>0</v>
      </c>
      <c r="S394" s="204">
        <v>0</v>
      </c>
      <c r="T394" s="205">
        <f>S394*H394</f>
        <v>0</v>
      </c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R394" s="206" t="s">
        <v>317</v>
      </c>
      <c r="AT394" s="206" t="s">
        <v>207</v>
      </c>
      <c r="AU394" s="206" t="s">
        <v>129</v>
      </c>
      <c r="AY394" s="18" t="s">
        <v>151</v>
      </c>
      <c r="BE394" s="207">
        <f>IF(N394="základná",J394,0)</f>
        <v>0</v>
      </c>
      <c r="BF394" s="207">
        <f>IF(N394="znížená",J394,0)</f>
        <v>0</v>
      </c>
      <c r="BG394" s="207">
        <f>IF(N394="zákl. prenesená",J394,0)</f>
        <v>0</v>
      </c>
      <c r="BH394" s="207">
        <f>IF(N394="zníž. prenesená",J394,0)</f>
        <v>0</v>
      </c>
      <c r="BI394" s="207">
        <f>IF(N394="nulová",J394,0)</f>
        <v>0</v>
      </c>
      <c r="BJ394" s="18" t="s">
        <v>129</v>
      </c>
      <c r="BK394" s="208">
        <f>ROUND(I394*H394,3)</f>
        <v>0</v>
      </c>
      <c r="BL394" s="18" t="s">
        <v>233</v>
      </c>
      <c r="BM394" s="206" t="s">
        <v>1020</v>
      </c>
    </row>
    <row r="395" s="13" customFormat="1">
      <c r="A395" s="13"/>
      <c r="B395" s="209"/>
      <c r="C395" s="13"/>
      <c r="D395" s="210" t="s">
        <v>159</v>
      </c>
      <c r="E395" s="13"/>
      <c r="F395" s="212" t="s">
        <v>984</v>
      </c>
      <c r="G395" s="13"/>
      <c r="H395" s="213">
        <v>1631.51</v>
      </c>
      <c r="I395" s="214"/>
      <c r="J395" s="13"/>
      <c r="K395" s="13"/>
      <c r="L395" s="209"/>
      <c r="M395" s="215"/>
      <c r="N395" s="216"/>
      <c r="O395" s="216"/>
      <c r="P395" s="216"/>
      <c r="Q395" s="216"/>
      <c r="R395" s="216"/>
      <c r="S395" s="216"/>
      <c r="T395" s="217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11" t="s">
        <v>159</v>
      </c>
      <c r="AU395" s="211" t="s">
        <v>129</v>
      </c>
      <c r="AV395" s="13" t="s">
        <v>129</v>
      </c>
      <c r="AW395" s="13" t="s">
        <v>3</v>
      </c>
      <c r="AX395" s="13" t="s">
        <v>83</v>
      </c>
      <c r="AY395" s="211" t="s">
        <v>151</v>
      </c>
    </row>
    <row r="396" s="2" customFormat="1" ht="21.75" customHeight="1">
      <c r="A396" s="37"/>
      <c r="B396" s="159"/>
      <c r="C396" s="226" t="s">
        <v>1021</v>
      </c>
      <c r="D396" s="226" t="s">
        <v>207</v>
      </c>
      <c r="E396" s="227" t="s">
        <v>1022</v>
      </c>
      <c r="F396" s="228" t="s">
        <v>1023</v>
      </c>
      <c r="G396" s="229" t="s">
        <v>169</v>
      </c>
      <c r="H396" s="230">
        <v>1631.51</v>
      </c>
      <c r="I396" s="230"/>
      <c r="J396" s="231">
        <f>ROUND(I396*H396,3)</f>
        <v>0</v>
      </c>
      <c r="K396" s="232"/>
      <c r="L396" s="233"/>
      <c r="M396" s="234" t="s">
        <v>1</v>
      </c>
      <c r="N396" s="235" t="s">
        <v>41</v>
      </c>
      <c r="O396" s="81"/>
      <c r="P396" s="204">
        <f>O396*H396</f>
        <v>0</v>
      </c>
      <c r="Q396" s="204">
        <v>0</v>
      </c>
      <c r="R396" s="204">
        <f>Q396*H396</f>
        <v>0</v>
      </c>
      <c r="S396" s="204">
        <v>0</v>
      </c>
      <c r="T396" s="205">
        <f>S396*H396</f>
        <v>0</v>
      </c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R396" s="206" t="s">
        <v>317</v>
      </c>
      <c r="AT396" s="206" t="s">
        <v>207</v>
      </c>
      <c r="AU396" s="206" t="s">
        <v>129</v>
      </c>
      <c r="AY396" s="18" t="s">
        <v>151</v>
      </c>
      <c r="BE396" s="207">
        <f>IF(N396="základná",J396,0)</f>
        <v>0</v>
      </c>
      <c r="BF396" s="207">
        <f>IF(N396="znížená",J396,0)</f>
        <v>0</v>
      </c>
      <c r="BG396" s="207">
        <f>IF(N396="zákl. prenesená",J396,0)</f>
        <v>0</v>
      </c>
      <c r="BH396" s="207">
        <f>IF(N396="zníž. prenesená",J396,0)</f>
        <v>0</v>
      </c>
      <c r="BI396" s="207">
        <f>IF(N396="nulová",J396,0)</f>
        <v>0</v>
      </c>
      <c r="BJ396" s="18" t="s">
        <v>129</v>
      </c>
      <c r="BK396" s="208">
        <f>ROUND(I396*H396,3)</f>
        <v>0</v>
      </c>
      <c r="BL396" s="18" t="s">
        <v>233</v>
      </c>
      <c r="BM396" s="206" t="s">
        <v>1024</v>
      </c>
    </row>
    <row r="397" s="13" customFormat="1">
      <c r="A397" s="13"/>
      <c r="B397" s="209"/>
      <c r="C397" s="13"/>
      <c r="D397" s="210" t="s">
        <v>159</v>
      </c>
      <c r="E397" s="13"/>
      <c r="F397" s="212" t="s">
        <v>984</v>
      </c>
      <c r="G397" s="13"/>
      <c r="H397" s="213">
        <v>1631.51</v>
      </c>
      <c r="I397" s="214"/>
      <c r="J397" s="13"/>
      <c r="K397" s="13"/>
      <c r="L397" s="209"/>
      <c r="M397" s="215"/>
      <c r="N397" s="216"/>
      <c r="O397" s="216"/>
      <c r="P397" s="216"/>
      <c r="Q397" s="216"/>
      <c r="R397" s="216"/>
      <c r="S397" s="216"/>
      <c r="T397" s="217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11" t="s">
        <v>159</v>
      </c>
      <c r="AU397" s="211" t="s">
        <v>129</v>
      </c>
      <c r="AV397" s="13" t="s">
        <v>129</v>
      </c>
      <c r="AW397" s="13" t="s">
        <v>3</v>
      </c>
      <c r="AX397" s="13" t="s">
        <v>83</v>
      </c>
      <c r="AY397" s="211" t="s">
        <v>151</v>
      </c>
    </row>
    <row r="398" s="2" customFormat="1" ht="21.75" customHeight="1">
      <c r="A398" s="37"/>
      <c r="B398" s="159"/>
      <c r="C398" s="195" t="s">
        <v>1025</v>
      </c>
      <c r="D398" s="195" t="s">
        <v>153</v>
      </c>
      <c r="E398" s="196" t="s">
        <v>1026</v>
      </c>
      <c r="F398" s="197" t="s">
        <v>1027</v>
      </c>
      <c r="G398" s="198" t="s">
        <v>169</v>
      </c>
      <c r="H398" s="199">
        <v>151.184</v>
      </c>
      <c r="I398" s="199"/>
      <c r="J398" s="200">
        <f>ROUND(I398*H398,3)</f>
        <v>0</v>
      </c>
      <c r="K398" s="201"/>
      <c r="L398" s="38"/>
      <c r="M398" s="202" t="s">
        <v>1</v>
      </c>
      <c r="N398" s="203" t="s">
        <v>41</v>
      </c>
      <c r="O398" s="81"/>
      <c r="P398" s="204">
        <f>O398*H398</f>
        <v>0</v>
      </c>
      <c r="Q398" s="204">
        <v>0.00012</v>
      </c>
      <c r="R398" s="204">
        <f>Q398*H398</f>
        <v>0.018142080000000001</v>
      </c>
      <c r="S398" s="204">
        <v>0</v>
      </c>
      <c r="T398" s="205">
        <f>S398*H398</f>
        <v>0</v>
      </c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R398" s="206" t="s">
        <v>233</v>
      </c>
      <c r="AT398" s="206" t="s">
        <v>153</v>
      </c>
      <c r="AU398" s="206" t="s">
        <v>129</v>
      </c>
      <c r="AY398" s="18" t="s">
        <v>151</v>
      </c>
      <c r="BE398" s="207">
        <f>IF(N398="základná",J398,0)</f>
        <v>0</v>
      </c>
      <c r="BF398" s="207">
        <f>IF(N398="znížená",J398,0)</f>
        <v>0</v>
      </c>
      <c r="BG398" s="207">
        <f>IF(N398="zákl. prenesená",J398,0)</f>
        <v>0</v>
      </c>
      <c r="BH398" s="207">
        <f>IF(N398="zníž. prenesená",J398,0)</f>
        <v>0</v>
      </c>
      <c r="BI398" s="207">
        <f>IF(N398="nulová",J398,0)</f>
        <v>0</v>
      </c>
      <c r="BJ398" s="18" t="s">
        <v>129</v>
      </c>
      <c r="BK398" s="208">
        <f>ROUND(I398*H398,3)</f>
        <v>0</v>
      </c>
      <c r="BL398" s="18" t="s">
        <v>233</v>
      </c>
      <c r="BM398" s="206" t="s">
        <v>1028</v>
      </c>
    </row>
    <row r="399" s="13" customFormat="1">
      <c r="A399" s="13"/>
      <c r="B399" s="209"/>
      <c r="C399" s="13"/>
      <c r="D399" s="210" t="s">
        <v>159</v>
      </c>
      <c r="E399" s="211" t="s">
        <v>1</v>
      </c>
      <c r="F399" s="212" t="s">
        <v>1029</v>
      </c>
      <c r="G399" s="13"/>
      <c r="H399" s="213">
        <v>117.684</v>
      </c>
      <c r="I399" s="214"/>
      <c r="J399" s="13"/>
      <c r="K399" s="13"/>
      <c r="L399" s="209"/>
      <c r="M399" s="215"/>
      <c r="N399" s="216"/>
      <c r="O399" s="216"/>
      <c r="P399" s="216"/>
      <c r="Q399" s="216"/>
      <c r="R399" s="216"/>
      <c r="S399" s="216"/>
      <c r="T399" s="217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11" t="s">
        <v>159</v>
      </c>
      <c r="AU399" s="211" t="s">
        <v>129</v>
      </c>
      <c r="AV399" s="13" t="s">
        <v>129</v>
      </c>
      <c r="AW399" s="13" t="s">
        <v>30</v>
      </c>
      <c r="AX399" s="13" t="s">
        <v>75</v>
      </c>
      <c r="AY399" s="211" t="s">
        <v>151</v>
      </c>
    </row>
    <row r="400" s="13" customFormat="1">
      <c r="A400" s="13"/>
      <c r="B400" s="209"/>
      <c r="C400" s="13"/>
      <c r="D400" s="210" t="s">
        <v>159</v>
      </c>
      <c r="E400" s="211" t="s">
        <v>1</v>
      </c>
      <c r="F400" s="212" t="s">
        <v>1030</v>
      </c>
      <c r="G400" s="13"/>
      <c r="H400" s="213">
        <v>33.5</v>
      </c>
      <c r="I400" s="214"/>
      <c r="J400" s="13"/>
      <c r="K400" s="13"/>
      <c r="L400" s="209"/>
      <c r="M400" s="215"/>
      <c r="N400" s="216"/>
      <c r="O400" s="216"/>
      <c r="P400" s="216"/>
      <c r="Q400" s="216"/>
      <c r="R400" s="216"/>
      <c r="S400" s="216"/>
      <c r="T400" s="217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11" t="s">
        <v>159</v>
      </c>
      <c r="AU400" s="211" t="s">
        <v>129</v>
      </c>
      <c r="AV400" s="13" t="s">
        <v>129</v>
      </c>
      <c r="AW400" s="13" t="s">
        <v>30</v>
      </c>
      <c r="AX400" s="13" t="s">
        <v>75</v>
      </c>
      <c r="AY400" s="211" t="s">
        <v>151</v>
      </c>
    </row>
    <row r="401" s="14" customFormat="1">
      <c r="A401" s="14"/>
      <c r="B401" s="218"/>
      <c r="C401" s="14"/>
      <c r="D401" s="210" t="s">
        <v>159</v>
      </c>
      <c r="E401" s="219" t="s">
        <v>1</v>
      </c>
      <c r="F401" s="220" t="s">
        <v>161</v>
      </c>
      <c r="G401" s="14"/>
      <c r="H401" s="221">
        <v>151.184</v>
      </c>
      <c r="I401" s="222"/>
      <c r="J401" s="14"/>
      <c r="K401" s="14"/>
      <c r="L401" s="218"/>
      <c r="M401" s="223"/>
      <c r="N401" s="224"/>
      <c r="O401" s="224"/>
      <c r="P401" s="224"/>
      <c r="Q401" s="224"/>
      <c r="R401" s="224"/>
      <c r="S401" s="224"/>
      <c r="T401" s="225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19" t="s">
        <v>159</v>
      </c>
      <c r="AU401" s="219" t="s">
        <v>129</v>
      </c>
      <c r="AV401" s="14" t="s">
        <v>157</v>
      </c>
      <c r="AW401" s="14" t="s">
        <v>30</v>
      </c>
      <c r="AX401" s="14" t="s">
        <v>83</v>
      </c>
      <c r="AY401" s="219" t="s">
        <v>151</v>
      </c>
    </row>
    <row r="402" s="2" customFormat="1" ht="24.15" customHeight="1">
      <c r="A402" s="37"/>
      <c r="B402" s="159"/>
      <c r="C402" s="226" t="s">
        <v>1031</v>
      </c>
      <c r="D402" s="226" t="s">
        <v>207</v>
      </c>
      <c r="E402" s="227" t="s">
        <v>1032</v>
      </c>
      <c r="F402" s="228" t="s">
        <v>1033</v>
      </c>
      <c r="G402" s="229" t="s">
        <v>169</v>
      </c>
      <c r="H402" s="230">
        <v>154.208</v>
      </c>
      <c r="I402" s="230"/>
      <c r="J402" s="231">
        <f>ROUND(I402*H402,3)</f>
        <v>0</v>
      </c>
      <c r="K402" s="232"/>
      <c r="L402" s="233"/>
      <c r="M402" s="234" t="s">
        <v>1</v>
      </c>
      <c r="N402" s="235" t="s">
        <v>41</v>
      </c>
      <c r="O402" s="81"/>
      <c r="P402" s="204">
        <f>O402*H402</f>
        <v>0</v>
      </c>
      <c r="Q402" s="204">
        <v>0.0033</v>
      </c>
      <c r="R402" s="204">
        <f>Q402*H402</f>
        <v>0.50888639999999996</v>
      </c>
      <c r="S402" s="204">
        <v>0</v>
      </c>
      <c r="T402" s="205">
        <f>S402*H402</f>
        <v>0</v>
      </c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R402" s="206" t="s">
        <v>317</v>
      </c>
      <c r="AT402" s="206" t="s">
        <v>207</v>
      </c>
      <c r="AU402" s="206" t="s">
        <v>129</v>
      </c>
      <c r="AY402" s="18" t="s">
        <v>151</v>
      </c>
      <c r="BE402" s="207">
        <f>IF(N402="základná",J402,0)</f>
        <v>0</v>
      </c>
      <c r="BF402" s="207">
        <f>IF(N402="znížená",J402,0)</f>
        <v>0</v>
      </c>
      <c r="BG402" s="207">
        <f>IF(N402="zákl. prenesená",J402,0)</f>
        <v>0</v>
      </c>
      <c r="BH402" s="207">
        <f>IF(N402="zníž. prenesená",J402,0)</f>
        <v>0</v>
      </c>
      <c r="BI402" s="207">
        <f>IF(N402="nulová",J402,0)</f>
        <v>0</v>
      </c>
      <c r="BJ402" s="18" t="s">
        <v>129</v>
      </c>
      <c r="BK402" s="208">
        <f>ROUND(I402*H402,3)</f>
        <v>0</v>
      </c>
      <c r="BL402" s="18" t="s">
        <v>233</v>
      </c>
      <c r="BM402" s="206" t="s">
        <v>1034</v>
      </c>
    </row>
    <row r="403" s="13" customFormat="1">
      <c r="A403" s="13"/>
      <c r="B403" s="209"/>
      <c r="C403" s="13"/>
      <c r="D403" s="210" t="s">
        <v>159</v>
      </c>
      <c r="E403" s="13"/>
      <c r="F403" s="212" t="s">
        <v>1035</v>
      </c>
      <c r="G403" s="13"/>
      <c r="H403" s="213">
        <v>154.208</v>
      </c>
      <c r="I403" s="214"/>
      <c r="J403" s="13"/>
      <c r="K403" s="13"/>
      <c r="L403" s="209"/>
      <c r="M403" s="215"/>
      <c r="N403" s="216"/>
      <c r="O403" s="216"/>
      <c r="P403" s="216"/>
      <c r="Q403" s="216"/>
      <c r="R403" s="216"/>
      <c r="S403" s="216"/>
      <c r="T403" s="217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11" t="s">
        <v>159</v>
      </c>
      <c r="AU403" s="211" t="s">
        <v>129</v>
      </c>
      <c r="AV403" s="13" t="s">
        <v>129</v>
      </c>
      <c r="AW403" s="13" t="s">
        <v>3</v>
      </c>
      <c r="AX403" s="13" t="s">
        <v>83</v>
      </c>
      <c r="AY403" s="211" t="s">
        <v>151</v>
      </c>
    </row>
    <row r="404" s="2" customFormat="1" ht="24.15" customHeight="1">
      <c r="A404" s="37"/>
      <c r="B404" s="159"/>
      <c r="C404" s="195" t="s">
        <v>1036</v>
      </c>
      <c r="D404" s="195" t="s">
        <v>153</v>
      </c>
      <c r="E404" s="196" t="s">
        <v>1037</v>
      </c>
      <c r="F404" s="197" t="s">
        <v>1038</v>
      </c>
      <c r="G404" s="198" t="s">
        <v>512</v>
      </c>
      <c r="H404" s="199"/>
      <c r="I404" s="199"/>
      <c r="J404" s="200">
        <f>ROUND(I404*H404,3)</f>
        <v>0</v>
      </c>
      <c r="K404" s="201"/>
      <c r="L404" s="38"/>
      <c r="M404" s="202" t="s">
        <v>1</v>
      </c>
      <c r="N404" s="203" t="s">
        <v>41</v>
      </c>
      <c r="O404" s="81"/>
      <c r="P404" s="204">
        <f>O404*H404</f>
        <v>0</v>
      </c>
      <c r="Q404" s="204">
        <v>0</v>
      </c>
      <c r="R404" s="204">
        <f>Q404*H404</f>
        <v>0</v>
      </c>
      <c r="S404" s="204">
        <v>0</v>
      </c>
      <c r="T404" s="205">
        <f>S404*H404</f>
        <v>0</v>
      </c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R404" s="206" t="s">
        <v>233</v>
      </c>
      <c r="AT404" s="206" t="s">
        <v>153</v>
      </c>
      <c r="AU404" s="206" t="s">
        <v>129</v>
      </c>
      <c r="AY404" s="18" t="s">
        <v>151</v>
      </c>
      <c r="BE404" s="207">
        <f>IF(N404="základná",J404,0)</f>
        <v>0</v>
      </c>
      <c r="BF404" s="207">
        <f>IF(N404="znížená",J404,0)</f>
        <v>0</v>
      </c>
      <c r="BG404" s="207">
        <f>IF(N404="zákl. prenesená",J404,0)</f>
        <v>0</v>
      </c>
      <c r="BH404" s="207">
        <f>IF(N404="zníž. prenesená",J404,0)</f>
        <v>0</v>
      </c>
      <c r="BI404" s="207">
        <f>IF(N404="nulová",J404,0)</f>
        <v>0</v>
      </c>
      <c r="BJ404" s="18" t="s">
        <v>129</v>
      </c>
      <c r="BK404" s="208">
        <f>ROUND(I404*H404,3)</f>
        <v>0</v>
      </c>
      <c r="BL404" s="18" t="s">
        <v>233</v>
      </c>
      <c r="BM404" s="206" t="s">
        <v>1039</v>
      </c>
    </row>
    <row r="405" s="12" customFormat="1" ht="22.8" customHeight="1">
      <c r="A405" s="12"/>
      <c r="B405" s="182"/>
      <c r="C405" s="12"/>
      <c r="D405" s="183" t="s">
        <v>74</v>
      </c>
      <c r="E405" s="193" t="s">
        <v>427</v>
      </c>
      <c r="F405" s="193" t="s">
        <v>428</v>
      </c>
      <c r="G405" s="12"/>
      <c r="H405" s="12"/>
      <c r="I405" s="185"/>
      <c r="J405" s="194">
        <f>BK405</f>
        <v>0</v>
      </c>
      <c r="K405" s="12"/>
      <c r="L405" s="182"/>
      <c r="M405" s="187"/>
      <c r="N405" s="188"/>
      <c r="O405" s="188"/>
      <c r="P405" s="189">
        <f>SUM(P406:P407)</f>
        <v>0</v>
      </c>
      <c r="Q405" s="188"/>
      <c r="R405" s="189">
        <f>SUM(R406:R407)</f>
        <v>0.00025999999999999998</v>
      </c>
      <c r="S405" s="188"/>
      <c r="T405" s="190">
        <f>SUM(T406:T407)</f>
        <v>0</v>
      </c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R405" s="183" t="s">
        <v>129</v>
      </c>
      <c r="AT405" s="191" t="s">
        <v>74</v>
      </c>
      <c r="AU405" s="191" t="s">
        <v>83</v>
      </c>
      <c r="AY405" s="183" t="s">
        <v>151</v>
      </c>
      <c r="BK405" s="192">
        <f>SUM(BK406:BK407)</f>
        <v>0</v>
      </c>
    </row>
    <row r="406" s="2" customFormat="1" ht="55.5" customHeight="1">
      <c r="A406" s="37"/>
      <c r="B406" s="159"/>
      <c r="C406" s="195" t="s">
        <v>1040</v>
      </c>
      <c r="D406" s="195" t="s">
        <v>153</v>
      </c>
      <c r="E406" s="196" t="s">
        <v>1041</v>
      </c>
      <c r="F406" s="197" t="s">
        <v>1042</v>
      </c>
      <c r="G406" s="198" t="s">
        <v>267</v>
      </c>
      <c r="H406" s="199">
        <v>1</v>
      </c>
      <c r="I406" s="199"/>
      <c r="J406" s="200">
        <f>ROUND(I406*H406,3)</f>
        <v>0</v>
      </c>
      <c r="K406" s="201"/>
      <c r="L406" s="38"/>
      <c r="M406" s="202" t="s">
        <v>1</v>
      </c>
      <c r="N406" s="203" t="s">
        <v>41</v>
      </c>
      <c r="O406" s="81"/>
      <c r="P406" s="204">
        <f>O406*H406</f>
        <v>0</v>
      </c>
      <c r="Q406" s="204">
        <v>0.00025999999999999998</v>
      </c>
      <c r="R406" s="204">
        <f>Q406*H406</f>
        <v>0.00025999999999999998</v>
      </c>
      <c r="S406" s="204">
        <v>0</v>
      </c>
      <c r="T406" s="205">
        <f>S406*H406</f>
        <v>0</v>
      </c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R406" s="206" t="s">
        <v>233</v>
      </c>
      <c r="AT406" s="206" t="s">
        <v>153</v>
      </c>
      <c r="AU406" s="206" t="s">
        <v>129</v>
      </c>
      <c r="AY406" s="18" t="s">
        <v>151</v>
      </c>
      <c r="BE406" s="207">
        <f>IF(N406="základná",J406,0)</f>
        <v>0</v>
      </c>
      <c r="BF406" s="207">
        <f>IF(N406="znížená",J406,0)</f>
        <v>0</v>
      </c>
      <c r="BG406" s="207">
        <f>IF(N406="zákl. prenesená",J406,0)</f>
        <v>0</v>
      </c>
      <c r="BH406" s="207">
        <f>IF(N406="zníž. prenesená",J406,0)</f>
        <v>0</v>
      </c>
      <c r="BI406" s="207">
        <f>IF(N406="nulová",J406,0)</f>
        <v>0</v>
      </c>
      <c r="BJ406" s="18" t="s">
        <v>129</v>
      </c>
      <c r="BK406" s="208">
        <f>ROUND(I406*H406,3)</f>
        <v>0</v>
      </c>
      <c r="BL406" s="18" t="s">
        <v>233</v>
      </c>
      <c r="BM406" s="206" t="s">
        <v>1043</v>
      </c>
    </row>
    <row r="407" s="2" customFormat="1" ht="24.15" customHeight="1">
      <c r="A407" s="37"/>
      <c r="B407" s="159"/>
      <c r="C407" s="195" t="s">
        <v>1044</v>
      </c>
      <c r="D407" s="195" t="s">
        <v>153</v>
      </c>
      <c r="E407" s="196" t="s">
        <v>1045</v>
      </c>
      <c r="F407" s="197" t="s">
        <v>1046</v>
      </c>
      <c r="G407" s="198" t="s">
        <v>512</v>
      </c>
      <c r="H407" s="199"/>
      <c r="I407" s="199"/>
      <c r="J407" s="200">
        <f>ROUND(I407*H407,3)</f>
        <v>0</v>
      </c>
      <c r="K407" s="201"/>
      <c r="L407" s="38"/>
      <c r="M407" s="202" t="s">
        <v>1</v>
      </c>
      <c r="N407" s="203" t="s">
        <v>41</v>
      </c>
      <c r="O407" s="81"/>
      <c r="P407" s="204">
        <f>O407*H407</f>
        <v>0</v>
      </c>
      <c r="Q407" s="204">
        <v>0</v>
      </c>
      <c r="R407" s="204">
        <f>Q407*H407</f>
        <v>0</v>
      </c>
      <c r="S407" s="204">
        <v>0</v>
      </c>
      <c r="T407" s="205">
        <f>S407*H407</f>
        <v>0</v>
      </c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R407" s="206" t="s">
        <v>233</v>
      </c>
      <c r="AT407" s="206" t="s">
        <v>153</v>
      </c>
      <c r="AU407" s="206" t="s">
        <v>129</v>
      </c>
      <c r="AY407" s="18" t="s">
        <v>151</v>
      </c>
      <c r="BE407" s="207">
        <f>IF(N407="základná",J407,0)</f>
        <v>0</v>
      </c>
      <c r="BF407" s="207">
        <f>IF(N407="znížená",J407,0)</f>
        <v>0</v>
      </c>
      <c r="BG407" s="207">
        <f>IF(N407="zákl. prenesená",J407,0)</f>
        <v>0</v>
      </c>
      <c r="BH407" s="207">
        <f>IF(N407="zníž. prenesená",J407,0)</f>
        <v>0</v>
      </c>
      <c r="BI407" s="207">
        <f>IF(N407="nulová",J407,0)</f>
        <v>0</v>
      </c>
      <c r="BJ407" s="18" t="s">
        <v>129</v>
      </c>
      <c r="BK407" s="208">
        <f>ROUND(I407*H407,3)</f>
        <v>0</v>
      </c>
      <c r="BL407" s="18" t="s">
        <v>233</v>
      </c>
      <c r="BM407" s="206" t="s">
        <v>1047</v>
      </c>
    </row>
    <row r="408" s="12" customFormat="1" ht="22.8" customHeight="1">
      <c r="A408" s="12"/>
      <c r="B408" s="182"/>
      <c r="C408" s="12"/>
      <c r="D408" s="183" t="s">
        <v>74</v>
      </c>
      <c r="E408" s="193" t="s">
        <v>439</v>
      </c>
      <c r="F408" s="193" t="s">
        <v>440</v>
      </c>
      <c r="G408" s="12"/>
      <c r="H408" s="12"/>
      <c r="I408" s="185"/>
      <c r="J408" s="194">
        <f>BK408</f>
        <v>0</v>
      </c>
      <c r="K408" s="12"/>
      <c r="L408" s="182"/>
      <c r="M408" s="187"/>
      <c r="N408" s="188"/>
      <c r="O408" s="188"/>
      <c r="P408" s="189">
        <f>SUM(P409:P420)</f>
        <v>0</v>
      </c>
      <c r="Q408" s="188"/>
      <c r="R408" s="189">
        <f>SUM(R409:R420)</f>
        <v>1.2492760000000001</v>
      </c>
      <c r="S408" s="188"/>
      <c r="T408" s="190">
        <f>SUM(T409:T420)</f>
        <v>0</v>
      </c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R408" s="183" t="s">
        <v>129</v>
      </c>
      <c r="AT408" s="191" t="s">
        <v>74</v>
      </c>
      <c r="AU408" s="191" t="s">
        <v>83</v>
      </c>
      <c r="AY408" s="183" t="s">
        <v>151</v>
      </c>
      <c r="BK408" s="192">
        <f>SUM(BK409:BK420)</f>
        <v>0</v>
      </c>
    </row>
    <row r="409" s="2" customFormat="1" ht="24.15" customHeight="1">
      <c r="A409" s="37"/>
      <c r="B409" s="159"/>
      <c r="C409" s="195" t="s">
        <v>389</v>
      </c>
      <c r="D409" s="195" t="s">
        <v>153</v>
      </c>
      <c r="E409" s="196" t="s">
        <v>1048</v>
      </c>
      <c r="F409" s="197" t="s">
        <v>1049</v>
      </c>
      <c r="G409" s="198" t="s">
        <v>169</v>
      </c>
      <c r="H409" s="199">
        <v>2.9500000000000002</v>
      </c>
      <c r="I409" s="199"/>
      <c r="J409" s="200">
        <f>ROUND(I409*H409,3)</f>
        <v>0</v>
      </c>
      <c r="K409" s="201"/>
      <c r="L409" s="38"/>
      <c r="M409" s="202" t="s">
        <v>1</v>
      </c>
      <c r="N409" s="203" t="s">
        <v>41</v>
      </c>
      <c r="O409" s="81"/>
      <c r="P409" s="204">
        <f>O409*H409</f>
        <v>0</v>
      </c>
      <c r="Q409" s="204">
        <v>0.0028</v>
      </c>
      <c r="R409" s="204">
        <f>Q409*H409</f>
        <v>0.00826</v>
      </c>
      <c r="S409" s="204">
        <v>0</v>
      </c>
      <c r="T409" s="205">
        <f>S409*H409</f>
        <v>0</v>
      </c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R409" s="206" t="s">
        <v>233</v>
      </c>
      <c r="AT409" s="206" t="s">
        <v>153</v>
      </c>
      <c r="AU409" s="206" t="s">
        <v>129</v>
      </c>
      <c r="AY409" s="18" t="s">
        <v>151</v>
      </c>
      <c r="BE409" s="207">
        <f>IF(N409="základná",J409,0)</f>
        <v>0</v>
      </c>
      <c r="BF409" s="207">
        <f>IF(N409="znížená",J409,0)</f>
        <v>0</v>
      </c>
      <c r="BG409" s="207">
        <f>IF(N409="zákl. prenesená",J409,0)</f>
        <v>0</v>
      </c>
      <c r="BH409" s="207">
        <f>IF(N409="zníž. prenesená",J409,0)</f>
        <v>0</v>
      </c>
      <c r="BI409" s="207">
        <f>IF(N409="nulová",J409,0)</f>
        <v>0</v>
      </c>
      <c r="BJ409" s="18" t="s">
        <v>129</v>
      </c>
      <c r="BK409" s="208">
        <f>ROUND(I409*H409,3)</f>
        <v>0</v>
      </c>
      <c r="BL409" s="18" t="s">
        <v>233</v>
      </c>
      <c r="BM409" s="206" t="s">
        <v>1050</v>
      </c>
    </row>
    <row r="410" s="13" customFormat="1">
      <c r="A410" s="13"/>
      <c r="B410" s="209"/>
      <c r="C410" s="13"/>
      <c r="D410" s="210" t="s">
        <v>159</v>
      </c>
      <c r="E410" s="211" t="s">
        <v>1</v>
      </c>
      <c r="F410" s="212" t="s">
        <v>1051</v>
      </c>
      <c r="G410" s="13"/>
      <c r="H410" s="213">
        <v>2.9500000000000002</v>
      </c>
      <c r="I410" s="214"/>
      <c r="J410" s="13"/>
      <c r="K410" s="13"/>
      <c r="L410" s="209"/>
      <c r="M410" s="215"/>
      <c r="N410" s="216"/>
      <c r="O410" s="216"/>
      <c r="P410" s="216"/>
      <c r="Q410" s="216"/>
      <c r="R410" s="216"/>
      <c r="S410" s="216"/>
      <c r="T410" s="217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11" t="s">
        <v>159</v>
      </c>
      <c r="AU410" s="211" t="s">
        <v>129</v>
      </c>
      <c r="AV410" s="13" t="s">
        <v>129</v>
      </c>
      <c r="AW410" s="13" t="s">
        <v>30</v>
      </c>
      <c r="AX410" s="13" t="s">
        <v>75</v>
      </c>
      <c r="AY410" s="211" t="s">
        <v>151</v>
      </c>
    </row>
    <row r="411" s="14" customFormat="1">
      <c r="A411" s="14"/>
      <c r="B411" s="218"/>
      <c r="C411" s="14"/>
      <c r="D411" s="210" t="s">
        <v>159</v>
      </c>
      <c r="E411" s="219" t="s">
        <v>1</v>
      </c>
      <c r="F411" s="220" t="s">
        <v>161</v>
      </c>
      <c r="G411" s="14"/>
      <c r="H411" s="221">
        <v>2.9500000000000002</v>
      </c>
      <c r="I411" s="222"/>
      <c r="J411" s="14"/>
      <c r="K411" s="14"/>
      <c r="L411" s="218"/>
      <c r="M411" s="223"/>
      <c r="N411" s="224"/>
      <c r="O411" s="224"/>
      <c r="P411" s="224"/>
      <c r="Q411" s="224"/>
      <c r="R411" s="224"/>
      <c r="S411" s="224"/>
      <c r="T411" s="225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19" t="s">
        <v>159</v>
      </c>
      <c r="AU411" s="219" t="s">
        <v>129</v>
      </c>
      <c r="AV411" s="14" t="s">
        <v>157</v>
      </c>
      <c r="AW411" s="14" t="s">
        <v>30</v>
      </c>
      <c r="AX411" s="14" t="s">
        <v>83</v>
      </c>
      <c r="AY411" s="219" t="s">
        <v>151</v>
      </c>
    </row>
    <row r="412" s="2" customFormat="1" ht="33" customHeight="1">
      <c r="A412" s="37"/>
      <c r="B412" s="159"/>
      <c r="C412" s="195" t="s">
        <v>1052</v>
      </c>
      <c r="D412" s="195" t="s">
        <v>153</v>
      </c>
      <c r="E412" s="196" t="s">
        <v>1053</v>
      </c>
      <c r="F412" s="197" t="s">
        <v>1054</v>
      </c>
      <c r="G412" s="198" t="s">
        <v>324</v>
      </c>
      <c r="H412" s="199">
        <v>11.300000000000001</v>
      </c>
      <c r="I412" s="199"/>
      <c r="J412" s="200">
        <f>ROUND(I412*H412,3)</f>
        <v>0</v>
      </c>
      <c r="K412" s="201"/>
      <c r="L412" s="38"/>
      <c r="M412" s="202" t="s">
        <v>1</v>
      </c>
      <c r="N412" s="203" t="s">
        <v>41</v>
      </c>
      <c r="O412" s="81"/>
      <c r="P412" s="204">
        <f>O412*H412</f>
        <v>0</v>
      </c>
      <c r="Q412" s="204">
        <v>0.0010200000000000001</v>
      </c>
      <c r="R412" s="204">
        <f>Q412*H412</f>
        <v>0.011526000000000002</v>
      </c>
      <c r="S412" s="204">
        <v>0</v>
      </c>
      <c r="T412" s="205">
        <f>S412*H412</f>
        <v>0</v>
      </c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R412" s="206" t="s">
        <v>233</v>
      </c>
      <c r="AT412" s="206" t="s">
        <v>153</v>
      </c>
      <c r="AU412" s="206" t="s">
        <v>129</v>
      </c>
      <c r="AY412" s="18" t="s">
        <v>151</v>
      </c>
      <c r="BE412" s="207">
        <f>IF(N412="základná",J412,0)</f>
        <v>0</v>
      </c>
      <c r="BF412" s="207">
        <f>IF(N412="znížená",J412,0)</f>
        <v>0</v>
      </c>
      <c r="BG412" s="207">
        <f>IF(N412="zákl. prenesená",J412,0)</f>
        <v>0</v>
      </c>
      <c r="BH412" s="207">
        <f>IF(N412="zníž. prenesená",J412,0)</f>
        <v>0</v>
      </c>
      <c r="BI412" s="207">
        <f>IF(N412="nulová",J412,0)</f>
        <v>0</v>
      </c>
      <c r="BJ412" s="18" t="s">
        <v>129</v>
      </c>
      <c r="BK412" s="208">
        <f>ROUND(I412*H412,3)</f>
        <v>0</v>
      </c>
      <c r="BL412" s="18" t="s">
        <v>233</v>
      </c>
      <c r="BM412" s="206" t="s">
        <v>1055</v>
      </c>
    </row>
    <row r="413" s="13" customFormat="1">
      <c r="A413" s="13"/>
      <c r="B413" s="209"/>
      <c r="C413" s="13"/>
      <c r="D413" s="210" t="s">
        <v>159</v>
      </c>
      <c r="E413" s="211" t="s">
        <v>1</v>
      </c>
      <c r="F413" s="212" t="s">
        <v>1056</v>
      </c>
      <c r="G413" s="13"/>
      <c r="H413" s="213">
        <v>11.300000000000001</v>
      </c>
      <c r="I413" s="214"/>
      <c r="J413" s="13"/>
      <c r="K413" s="13"/>
      <c r="L413" s="209"/>
      <c r="M413" s="215"/>
      <c r="N413" s="216"/>
      <c r="O413" s="216"/>
      <c r="P413" s="216"/>
      <c r="Q413" s="216"/>
      <c r="R413" s="216"/>
      <c r="S413" s="216"/>
      <c r="T413" s="217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11" t="s">
        <v>159</v>
      </c>
      <c r="AU413" s="211" t="s">
        <v>129</v>
      </c>
      <c r="AV413" s="13" t="s">
        <v>129</v>
      </c>
      <c r="AW413" s="13" t="s">
        <v>30</v>
      </c>
      <c r="AX413" s="13" t="s">
        <v>75</v>
      </c>
      <c r="AY413" s="211" t="s">
        <v>151</v>
      </c>
    </row>
    <row r="414" s="14" customFormat="1">
      <c r="A414" s="14"/>
      <c r="B414" s="218"/>
      <c r="C414" s="14"/>
      <c r="D414" s="210" t="s">
        <v>159</v>
      </c>
      <c r="E414" s="219" t="s">
        <v>1</v>
      </c>
      <c r="F414" s="220" t="s">
        <v>161</v>
      </c>
      <c r="G414" s="14"/>
      <c r="H414" s="221">
        <v>11.300000000000001</v>
      </c>
      <c r="I414" s="222"/>
      <c r="J414" s="14"/>
      <c r="K414" s="14"/>
      <c r="L414" s="218"/>
      <c r="M414" s="223"/>
      <c r="N414" s="224"/>
      <c r="O414" s="224"/>
      <c r="P414" s="224"/>
      <c r="Q414" s="224"/>
      <c r="R414" s="224"/>
      <c r="S414" s="224"/>
      <c r="T414" s="225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19" t="s">
        <v>159</v>
      </c>
      <c r="AU414" s="219" t="s">
        <v>129</v>
      </c>
      <c r="AV414" s="14" t="s">
        <v>157</v>
      </c>
      <c r="AW414" s="14" t="s">
        <v>30</v>
      </c>
      <c r="AX414" s="14" t="s">
        <v>83</v>
      </c>
      <c r="AY414" s="219" t="s">
        <v>151</v>
      </c>
    </row>
    <row r="415" s="2" customFormat="1" ht="24.15" customHeight="1">
      <c r="A415" s="37"/>
      <c r="B415" s="159"/>
      <c r="C415" s="195" t="s">
        <v>1057</v>
      </c>
      <c r="D415" s="195" t="s">
        <v>153</v>
      </c>
      <c r="E415" s="196" t="s">
        <v>1058</v>
      </c>
      <c r="F415" s="197" t="s">
        <v>1059</v>
      </c>
      <c r="G415" s="198" t="s">
        <v>324</v>
      </c>
      <c r="H415" s="199">
        <v>120</v>
      </c>
      <c r="I415" s="199"/>
      <c r="J415" s="200">
        <f>ROUND(I415*H415,3)</f>
        <v>0</v>
      </c>
      <c r="K415" s="201"/>
      <c r="L415" s="38"/>
      <c r="M415" s="202" t="s">
        <v>1</v>
      </c>
      <c r="N415" s="203" t="s">
        <v>41</v>
      </c>
      <c r="O415" s="81"/>
      <c r="P415" s="204">
        <f>O415*H415</f>
        <v>0</v>
      </c>
      <c r="Q415" s="204">
        <v>0.00098999999999999999</v>
      </c>
      <c r="R415" s="204">
        <f>Q415*H415</f>
        <v>0.1188</v>
      </c>
      <c r="S415" s="204">
        <v>0</v>
      </c>
      <c r="T415" s="205">
        <f>S415*H415</f>
        <v>0</v>
      </c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R415" s="206" t="s">
        <v>233</v>
      </c>
      <c r="AT415" s="206" t="s">
        <v>153</v>
      </c>
      <c r="AU415" s="206" t="s">
        <v>129</v>
      </c>
      <c r="AY415" s="18" t="s">
        <v>151</v>
      </c>
      <c r="BE415" s="207">
        <f>IF(N415="základná",J415,0)</f>
        <v>0</v>
      </c>
      <c r="BF415" s="207">
        <f>IF(N415="znížená",J415,0)</f>
        <v>0</v>
      </c>
      <c r="BG415" s="207">
        <f>IF(N415="zákl. prenesená",J415,0)</f>
        <v>0</v>
      </c>
      <c r="BH415" s="207">
        <f>IF(N415="zníž. prenesená",J415,0)</f>
        <v>0</v>
      </c>
      <c r="BI415" s="207">
        <f>IF(N415="nulová",J415,0)</f>
        <v>0</v>
      </c>
      <c r="BJ415" s="18" t="s">
        <v>129</v>
      </c>
      <c r="BK415" s="208">
        <f>ROUND(I415*H415,3)</f>
        <v>0</v>
      </c>
      <c r="BL415" s="18" t="s">
        <v>233</v>
      </c>
      <c r="BM415" s="206" t="s">
        <v>1060</v>
      </c>
    </row>
    <row r="416" s="2" customFormat="1" ht="33" customHeight="1">
      <c r="A416" s="37"/>
      <c r="B416" s="159"/>
      <c r="C416" s="195" t="s">
        <v>1061</v>
      </c>
      <c r="D416" s="195" t="s">
        <v>153</v>
      </c>
      <c r="E416" s="196" t="s">
        <v>1062</v>
      </c>
      <c r="F416" s="197" t="s">
        <v>1063</v>
      </c>
      <c r="G416" s="198" t="s">
        <v>324</v>
      </c>
      <c r="H416" s="199">
        <v>387</v>
      </c>
      <c r="I416" s="199"/>
      <c r="J416" s="200">
        <f>ROUND(I416*H416,3)</f>
        <v>0</v>
      </c>
      <c r="K416" s="201"/>
      <c r="L416" s="38"/>
      <c r="M416" s="202" t="s">
        <v>1</v>
      </c>
      <c r="N416" s="203" t="s">
        <v>41</v>
      </c>
      <c r="O416" s="81"/>
      <c r="P416" s="204">
        <f>O416*H416</f>
        <v>0</v>
      </c>
      <c r="Q416" s="204">
        <v>0.0028700000000000002</v>
      </c>
      <c r="R416" s="204">
        <f>Q416*H416</f>
        <v>1.11069</v>
      </c>
      <c r="S416" s="204">
        <v>0</v>
      </c>
      <c r="T416" s="205">
        <f>S416*H416</f>
        <v>0</v>
      </c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R416" s="206" t="s">
        <v>233</v>
      </c>
      <c r="AT416" s="206" t="s">
        <v>153</v>
      </c>
      <c r="AU416" s="206" t="s">
        <v>129</v>
      </c>
      <c r="AY416" s="18" t="s">
        <v>151</v>
      </c>
      <c r="BE416" s="207">
        <f>IF(N416="základná",J416,0)</f>
        <v>0</v>
      </c>
      <c r="BF416" s="207">
        <f>IF(N416="znížená",J416,0)</f>
        <v>0</v>
      </c>
      <c r="BG416" s="207">
        <f>IF(N416="zákl. prenesená",J416,0)</f>
        <v>0</v>
      </c>
      <c r="BH416" s="207">
        <f>IF(N416="zníž. prenesená",J416,0)</f>
        <v>0</v>
      </c>
      <c r="BI416" s="207">
        <f>IF(N416="nulová",J416,0)</f>
        <v>0</v>
      </c>
      <c r="BJ416" s="18" t="s">
        <v>129</v>
      </c>
      <c r="BK416" s="208">
        <f>ROUND(I416*H416,3)</f>
        <v>0</v>
      </c>
      <c r="BL416" s="18" t="s">
        <v>233</v>
      </c>
      <c r="BM416" s="206" t="s">
        <v>1064</v>
      </c>
    </row>
    <row r="417" s="13" customFormat="1">
      <c r="A417" s="13"/>
      <c r="B417" s="209"/>
      <c r="C417" s="13"/>
      <c r="D417" s="210" t="s">
        <v>159</v>
      </c>
      <c r="E417" s="211" t="s">
        <v>1</v>
      </c>
      <c r="F417" s="212" t="s">
        <v>1065</v>
      </c>
      <c r="G417" s="13"/>
      <c r="H417" s="213">
        <v>306.60000000000002</v>
      </c>
      <c r="I417" s="214"/>
      <c r="J417" s="13"/>
      <c r="K417" s="13"/>
      <c r="L417" s="209"/>
      <c r="M417" s="215"/>
      <c r="N417" s="216"/>
      <c r="O417" s="216"/>
      <c r="P417" s="216"/>
      <c r="Q417" s="216"/>
      <c r="R417" s="216"/>
      <c r="S417" s="216"/>
      <c r="T417" s="217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11" t="s">
        <v>159</v>
      </c>
      <c r="AU417" s="211" t="s">
        <v>129</v>
      </c>
      <c r="AV417" s="13" t="s">
        <v>129</v>
      </c>
      <c r="AW417" s="13" t="s">
        <v>30</v>
      </c>
      <c r="AX417" s="13" t="s">
        <v>75</v>
      </c>
      <c r="AY417" s="211" t="s">
        <v>151</v>
      </c>
    </row>
    <row r="418" s="13" customFormat="1">
      <c r="A418" s="13"/>
      <c r="B418" s="209"/>
      <c r="C418" s="13"/>
      <c r="D418" s="210" t="s">
        <v>159</v>
      </c>
      <c r="E418" s="211" t="s">
        <v>1</v>
      </c>
      <c r="F418" s="212" t="s">
        <v>1066</v>
      </c>
      <c r="G418" s="13"/>
      <c r="H418" s="213">
        <v>80.400000000000006</v>
      </c>
      <c r="I418" s="214"/>
      <c r="J418" s="13"/>
      <c r="K418" s="13"/>
      <c r="L418" s="209"/>
      <c r="M418" s="215"/>
      <c r="N418" s="216"/>
      <c r="O418" s="216"/>
      <c r="P418" s="216"/>
      <c r="Q418" s="216"/>
      <c r="R418" s="216"/>
      <c r="S418" s="216"/>
      <c r="T418" s="217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11" t="s">
        <v>159</v>
      </c>
      <c r="AU418" s="211" t="s">
        <v>129</v>
      </c>
      <c r="AV418" s="13" t="s">
        <v>129</v>
      </c>
      <c r="AW418" s="13" t="s">
        <v>30</v>
      </c>
      <c r="AX418" s="13" t="s">
        <v>75</v>
      </c>
      <c r="AY418" s="211" t="s">
        <v>151</v>
      </c>
    </row>
    <row r="419" s="14" customFormat="1">
      <c r="A419" s="14"/>
      <c r="B419" s="218"/>
      <c r="C419" s="14"/>
      <c r="D419" s="210" t="s">
        <v>159</v>
      </c>
      <c r="E419" s="219" t="s">
        <v>1</v>
      </c>
      <c r="F419" s="220" t="s">
        <v>161</v>
      </c>
      <c r="G419" s="14"/>
      <c r="H419" s="221">
        <v>387</v>
      </c>
      <c r="I419" s="222"/>
      <c r="J419" s="14"/>
      <c r="K419" s="14"/>
      <c r="L419" s="218"/>
      <c r="M419" s="223"/>
      <c r="N419" s="224"/>
      <c r="O419" s="224"/>
      <c r="P419" s="224"/>
      <c r="Q419" s="224"/>
      <c r="R419" s="224"/>
      <c r="S419" s="224"/>
      <c r="T419" s="225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19" t="s">
        <v>159</v>
      </c>
      <c r="AU419" s="219" t="s">
        <v>129</v>
      </c>
      <c r="AV419" s="14" t="s">
        <v>157</v>
      </c>
      <c r="AW419" s="14" t="s">
        <v>30</v>
      </c>
      <c r="AX419" s="14" t="s">
        <v>83</v>
      </c>
      <c r="AY419" s="219" t="s">
        <v>151</v>
      </c>
    </row>
    <row r="420" s="2" customFormat="1" ht="24.15" customHeight="1">
      <c r="A420" s="37"/>
      <c r="B420" s="159"/>
      <c r="C420" s="195" t="s">
        <v>1067</v>
      </c>
      <c r="D420" s="195" t="s">
        <v>153</v>
      </c>
      <c r="E420" s="196" t="s">
        <v>1068</v>
      </c>
      <c r="F420" s="197" t="s">
        <v>1069</v>
      </c>
      <c r="G420" s="198" t="s">
        <v>512</v>
      </c>
      <c r="H420" s="199"/>
      <c r="I420" s="199"/>
      <c r="J420" s="200">
        <f>ROUND(I420*H420,3)</f>
        <v>0</v>
      </c>
      <c r="K420" s="201"/>
      <c r="L420" s="38"/>
      <c r="M420" s="202" t="s">
        <v>1</v>
      </c>
      <c r="N420" s="203" t="s">
        <v>41</v>
      </c>
      <c r="O420" s="81"/>
      <c r="P420" s="204">
        <f>O420*H420</f>
        <v>0</v>
      </c>
      <c r="Q420" s="204">
        <v>0</v>
      </c>
      <c r="R420" s="204">
        <f>Q420*H420</f>
        <v>0</v>
      </c>
      <c r="S420" s="204">
        <v>0</v>
      </c>
      <c r="T420" s="205">
        <f>S420*H420</f>
        <v>0</v>
      </c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R420" s="206" t="s">
        <v>233</v>
      </c>
      <c r="AT420" s="206" t="s">
        <v>153</v>
      </c>
      <c r="AU420" s="206" t="s">
        <v>129</v>
      </c>
      <c r="AY420" s="18" t="s">
        <v>151</v>
      </c>
      <c r="BE420" s="207">
        <f>IF(N420="základná",J420,0)</f>
        <v>0</v>
      </c>
      <c r="BF420" s="207">
        <f>IF(N420="znížená",J420,0)</f>
        <v>0</v>
      </c>
      <c r="BG420" s="207">
        <f>IF(N420="zákl. prenesená",J420,0)</f>
        <v>0</v>
      </c>
      <c r="BH420" s="207">
        <f>IF(N420="zníž. prenesená",J420,0)</f>
        <v>0</v>
      </c>
      <c r="BI420" s="207">
        <f>IF(N420="nulová",J420,0)</f>
        <v>0</v>
      </c>
      <c r="BJ420" s="18" t="s">
        <v>129</v>
      </c>
      <c r="BK420" s="208">
        <f>ROUND(I420*H420,3)</f>
        <v>0</v>
      </c>
      <c r="BL420" s="18" t="s">
        <v>233</v>
      </c>
      <c r="BM420" s="206" t="s">
        <v>1070</v>
      </c>
    </row>
    <row r="421" s="12" customFormat="1" ht="22.8" customHeight="1">
      <c r="A421" s="12"/>
      <c r="B421" s="182"/>
      <c r="C421" s="12"/>
      <c r="D421" s="183" t="s">
        <v>74</v>
      </c>
      <c r="E421" s="193" t="s">
        <v>1071</v>
      </c>
      <c r="F421" s="193" t="s">
        <v>1072</v>
      </c>
      <c r="G421" s="12"/>
      <c r="H421" s="12"/>
      <c r="I421" s="185"/>
      <c r="J421" s="194">
        <f>BK421</f>
        <v>0</v>
      </c>
      <c r="K421" s="12"/>
      <c r="L421" s="182"/>
      <c r="M421" s="187"/>
      <c r="N421" s="188"/>
      <c r="O421" s="188"/>
      <c r="P421" s="189">
        <f>SUM(P422:P424)</f>
        <v>0</v>
      </c>
      <c r="Q421" s="188"/>
      <c r="R421" s="189">
        <f>SUM(R422:R424)</f>
        <v>0.0059000000000000007</v>
      </c>
      <c r="S421" s="188"/>
      <c r="T421" s="190">
        <f>SUM(T422:T424)</f>
        <v>0</v>
      </c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R421" s="183" t="s">
        <v>129</v>
      </c>
      <c r="AT421" s="191" t="s">
        <v>74</v>
      </c>
      <c r="AU421" s="191" t="s">
        <v>83</v>
      </c>
      <c r="AY421" s="183" t="s">
        <v>151</v>
      </c>
      <c r="BK421" s="192">
        <f>SUM(BK422:BK424)</f>
        <v>0</v>
      </c>
    </row>
    <row r="422" s="2" customFormat="1" ht="16.5" customHeight="1">
      <c r="A422" s="37"/>
      <c r="B422" s="159"/>
      <c r="C422" s="195" t="s">
        <v>1073</v>
      </c>
      <c r="D422" s="195" t="s">
        <v>153</v>
      </c>
      <c r="E422" s="196" t="s">
        <v>1074</v>
      </c>
      <c r="F422" s="197" t="s">
        <v>1075</v>
      </c>
      <c r="G422" s="198" t="s">
        <v>169</v>
      </c>
      <c r="H422" s="199">
        <v>295</v>
      </c>
      <c r="I422" s="199"/>
      <c r="J422" s="200">
        <f>ROUND(I422*H422,3)</f>
        <v>0</v>
      </c>
      <c r="K422" s="201"/>
      <c r="L422" s="38"/>
      <c r="M422" s="202" t="s">
        <v>1</v>
      </c>
      <c r="N422" s="203" t="s">
        <v>41</v>
      </c>
      <c r="O422" s="81"/>
      <c r="P422" s="204">
        <f>O422*H422</f>
        <v>0</v>
      </c>
      <c r="Q422" s="204">
        <v>2.0000000000000002E-05</v>
      </c>
      <c r="R422" s="204">
        <f>Q422*H422</f>
        <v>0.0059000000000000007</v>
      </c>
      <c r="S422" s="204">
        <v>0</v>
      </c>
      <c r="T422" s="205">
        <f>S422*H422</f>
        <v>0</v>
      </c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R422" s="206" t="s">
        <v>233</v>
      </c>
      <c r="AT422" s="206" t="s">
        <v>153</v>
      </c>
      <c r="AU422" s="206" t="s">
        <v>129</v>
      </c>
      <c r="AY422" s="18" t="s">
        <v>151</v>
      </c>
      <c r="BE422" s="207">
        <f>IF(N422="základná",J422,0)</f>
        <v>0</v>
      </c>
      <c r="BF422" s="207">
        <f>IF(N422="znížená",J422,0)</f>
        <v>0</v>
      </c>
      <c r="BG422" s="207">
        <f>IF(N422="zákl. prenesená",J422,0)</f>
        <v>0</v>
      </c>
      <c r="BH422" s="207">
        <f>IF(N422="zníž. prenesená",J422,0)</f>
        <v>0</v>
      </c>
      <c r="BI422" s="207">
        <f>IF(N422="nulová",J422,0)</f>
        <v>0</v>
      </c>
      <c r="BJ422" s="18" t="s">
        <v>129</v>
      </c>
      <c r="BK422" s="208">
        <f>ROUND(I422*H422,3)</f>
        <v>0</v>
      </c>
      <c r="BL422" s="18" t="s">
        <v>233</v>
      </c>
      <c r="BM422" s="206" t="s">
        <v>1076</v>
      </c>
    </row>
    <row r="423" s="13" customFormat="1">
      <c r="A423" s="13"/>
      <c r="B423" s="209"/>
      <c r="C423" s="13"/>
      <c r="D423" s="210" t="s">
        <v>159</v>
      </c>
      <c r="E423" s="211" t="s">
        <v>1</v>
      </c>
      <c r="F423" s="212" t="s">
        <v>1077</v>
      </c>
      <c r="G423" s="13"/>
      <c r="H423" s="213">
        <v>295</v>
      </c>
      <c r="I423" s="214"/>
      <c r="J423" s="13"/>
      <c r="K423" s="13"/>
      <c r="L423" s="209"/>
      <c r="M423" s="215"/>
      <c r="N423" s="216"/>
      <c r="O423" s="216"/>
      <c r="P423" s="216"/>
      <c r="Q423" s="216"/>
      <c r="R423" s="216"/>
      <c r="S423" s="216"/>
      <c r="T423" s="217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11" t="s">
        <v>159</v>
      </c>
      <c r="AU423" s="211" t="s">
        <v>129</v>
      </c>
      <c r="AV423" s="13" t="s">
        <v>129</v>
      </c>
      <c r="AW423" s="13" t="s">
        <v>30</v>
      </c>
      <c r="AX423" s="13" t="s">
        <v>83</v>
      </c>
      <c r="AY423" s="211" t="s">
        <v>151</v>
      </c>
    </row>
    <row r="424" s="2" customFormat="1" ht="24.15" customHeight="1">
      <c r="A424" s="37"/>
      <c r="B424" s="159"/>
      <c r="C424" s="195" t="s">
        <v>1078</v>
      </c>
      <c r="D424" s="195" t="s">
        <v>153</v>
      </c>
      <c r="E424" s="196" t="s">
        <v>1079</v>
      </c>
      <c r="F424" s="197" t="s">
        <v>1080</v>
      </c>
      <c r="G424" s="198" t="s">
        <v>512</v>
      </c>
      <c r="H424" s="199"/>
      <c r="I424" s="199"/>
      <c r="J424" s="200">
        <f>ROUND(I424*H424,3)</f>
        <v>0</v>
      </c>
      <c r="K424" s="201"/>
      <c r="L424" s="38"/>
      <c r="M424" s="202" t="s">
        <v>1</v>
      </c>
      <c r="N424" s="203" t="s">
        <v>41</v>
      </c>
      <c r="O424" s="81"/>
      <c r="P424" s="204">
        <f>O424*H424</f>
        <v>0</v>
      </c>
      <c r="Q424" s="204">
        <v>0</v>
      </c>
      <c r="R424" s="204">
        <f>Q424*H424</f>
        <v>0</v>
      </c>
      <c r="S424" s="204">
        <v>0</v>
      </c>
      <c r="T424" s="205">
        <f>S424*H424</f>
        <v>0</v>
      </c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R424" s="206" t="s">
        <v>233</v>
      </c>
      <c r="AT424" s="206" t="s">
        <v>153</v>
      </c>
      <c r="AU424" s="206" t="s">
        <v>129</v>
      </c>
      <c r="AY424" s="18" t="s">
        <v>151</v>
      </c>
      <c r="BE424" s="207">
        <f>IF(N424="základná",J424,0)</f>
        <v>0</v>
      </c>
      <c r="BF424" s="207">
        <f>IF(N424="znížená",J424,0)</f>
        <v>0</v>
      </c>
      <c r="BG424" s="207">
        <f>IF(N424="zákl. prenesená",J424,0)</f>
        <v>0</v>
      </c>
      <c r="BH424" s="207">
        <f>IF(N424="zníž. prenesená",J424,0)</f>
        <v>0</v>
      </c>
      <c r="BI424" s="207">
        <f>IF(N424="nulová",J424,0)</f>
        <v>0</v>
      </c>
      <c r="BJ424" s="18" t="s">
        <v>129</v>
      </c>
      <c r="BK424" s="208">
        <f>ROUND(I424*H424,3)</f>
        <v>0</v>
      </c>
      <c r="BL424" s="18" t="s">
        <v>233</v>
      </c>
      <c r="BM424" s="206" t="s">
        <v>1081</v>
      </c>
    </row>
    <row r="425" s="12" customFormat="1" ht="22.8" customHeight="1">
      <c r="A425" s="12"/>
      <c r="B425" s="182"/>
      <c r="C425" s="12"/>
      <c r="D425" s="183" t="s">
        <v>74</v>
      </c>
      <c r="E425" s="193" t="s">
        <v>445</v>
      </c>
      <c r="F425" s="193" t="s">
        <v>446</v>
      </c>
      <c r="G425" s="12"/>
      <c r="H425" s="12"/>
      <c r="I425" s="185"/>
      <c r="J425" s="194">
        <f>BK425</f>
        <v>0</v>
      </c>
      <c r="K425" s="12"/>
      <c r="L425" s="182"/>
      <c r="M425" s="187"/>
      <c r="N425" s="188"/>
      <c r="O425" s="188"/>
      <c r="P425" s="189">
        <f>SUM(P426:P474)</f>
        <v>0</v>
      </c>
      <c r="Q425" s="188"/>
      <c r="R425" s="189">
        <f>SUM(R426:R474)</f>
        <v>4.4298386999999995</v>
      </c>
      <c r="S425" s="188"/>
      <c r="T425" s="190">
        <f>SUM(T426:T474)</f>
        <v>0</v>
      </c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R425" s="183" t="s">
        <v>129</v>
      </c>
      <c r="AT425" s="191" t="s">
        <v>74</v>
      </c>
      <c r="AU425" s="191" t="s">
        <v>83</v>
      </c>
      <c r="AY425" s="183" t="s">
        <v>151</v>
      </c>
      <c r="BK425" s="192">
        <f>SUM(BK426:BK474)</f>
        <v>0</v>
      </c>
    </row>
    <row r="426" s="2" customFormat="1" ht="24.15" customHeight="1">
      <c r="A426" s="37"/>
      <c r="B426" s="159"/>
      <c r="C426" s="195" t="s">
        <v>1082</v>
      </c>
      <c r="D426" s="195" t="s">
        <v>153</v>
      </c>
      <c r="E426" s="196" t="s">
        <v>1083</v>
      </c>
      <c r="F426" s="197" t="s">
        <v>1084</v>
      </c>
      <c r="G426" s="198" t="s">
        <v>169</v>
      </c>
      <c r="H426" s="199">
        <v>621.84500000000003</v>
      </c>
      <c r="I426" s="199"/>
      <c r="J426" s="200">
        <f>ROUND(I426*H426,3)</f>
        <v>0</v>
      </c>
      <c r="K426" s="201"/>
      <c r="L426" s="38"/>
      <c r="M426" s="202" t="s">
        <v>1</v>
      </c>
      <c r="N426" s="203" t="s">
        <v>41</v>
      </c>
      <c r="O426" s="81"/>
      <c r="P426" s="204">
        <f>O426*H426</f>
        <v>0</v>
      </c>
      <c r="Q426" s="204">
        <v>0.0014</v>
      </c>
      <c r="R426" s="204">
        <f>Q426*H426</f>
        <v>0.870583</v>
      </c>
      <c r="S426" s="204">
        <v>0</v>
      </c>
      <c r="T426" s="205">
        <f>S426*H426</f>
        <v>0</v>
      </c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R426" s="206" t="s">
        <v>233</v>
      </c>
      <c r="AT426" s="206" t="s">
        <v>153</v>
      </c>
      <c r="AU426" s="206" t="s">
        <v>129</v>
      </c>
      <c r="AY426" s="18" t="s">
        <v>151</v>
      </c>
      <c r="BE426" s="207">
        <f>IF(N426="základná",J426,0)</f>
        <v>0</v>
      </c>
      <c r="BF426" s="207">
        <f>IF(N426="znížená",J426,0)</f>
        <v>0</v>
      </c>
      <c r="BG426" s="207">
        <f>IF(N426="zákl. prenesená",J426,0)</f>
        <v>0</v>
      </c>
      <c r="BH426" s="207">
        <f>IF(N426="zníž. prenesená",J426,0)</f>
        <v>0</v>
      </c>
      <c r="BI426" s="207">
        <f>IF(N426="nulová",J426,0)</f>
        <v>0</v>
      </c>
      <c r="BJ426" s="18" t="s">
        <v>129</v>
      </c>
      <c r="BK426" s="208">
        <f>ROUND(I426*H426,3)</f>
        <v>0</v>
      </c>
      <c r="BL426" s="18" t="s">
        <v>233</v>
      </c>
      <c r="BM426" s="206" t="s">
        <v>1085</v>
      </c>
    </row>
    <row r="427" s="13" customFormat="1">
      <c r="A427" s="13"/>
      <c r="B427" s="209"/>
      <c r="C427" s="13"/>
      <c r="D427" s="210" t="s">
        <v>159</v>
      </c>
      <c r="E427" s="211" t="s">
        <v>1</v>
      </c>
      <c r="F427" s="212" t="s">
        <v>1086</v>
      </c>
      <c r="G427" s="13"/>
      <c r="H427" s="213">
        <v>621.84500000000003</v>
      </c>
      <c r="I427" s="214"/>
      <c r="J427" s="13"/>
      <c r="K427" s="13"/>
      <c r="L427" s="209"/>
      <c r="M427" s="215"/>
      <c r="N427" s="216"/>
      <c r="O427" s="216"/>
      <c r="P427" s="216"/>
      <c r="Q427" s="216"/>
      <c r="R427" s="216"/>
      <c r="S427" s="216"/>
      <c r="T427" s="217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11" t="s">
        <v>159</v>
      </c>
      <c r="AU427" s="211" t="s">
        <v>129</v>
      </c>
      <c r="AV427" s="13" t="s">
        <v>129</v>
      </c>
      <c r="AW427" s="13" t="s">
        <v>30</v>
      </c>
      <c r="AX427" s="13" t="s">
        <v>75</v>
      </c>
      <c r="AY427" s="211" t="s">
        <v>151</v>
      </c>
    </row>
    <row r="428" s="14" customFormat="1">
      <c r="A428" s="14"/>
      <c r="B428" s="218"/>
      <c r="C428" s="14"/>
      <c r="D428" s="210" t="s">
        <v>159</v>
      </c>
      <c r="E428" s="219" t="s">
        <v>1</v>
      </c>
      <c r="F428" s="220" t="s">
        <v>161</v>
      </c>
      <c r="G428" s="14"/>
      <c r="H428" s="221">
        <v>621.84500000000003</v>
      </c>
      <c r="I428" s="222"/>
      <c r="J428" s="14"/>
      <c r="K428" s="14"/>
      <c r="L428" s="218"/>
      <c r="M428" s="223"/>
      <c r="N428" s="224"/>
      <c r="O428" s="224"/>
      <c r="P428" s="224"/>
      <c r="Q428" s="224"/>
      <c r="R428" s="224"/>
      <c r="S428" s="224"/>
      <c r="T428" s="225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19" t="s">
        <v>159</v>
      </c>
      <c r="AU428" s="219" t="s">
        <v>129</v>
      </c>
      <c r="AV428" s="14" t="s">
        <v>157</v>
      </c>
      <c r="AW428" s="14" t="s">
        <v>30</v>
      </c>
      <c r="AX428" s="14" t="s">
        <v>83</v>
      </c>
      <c r="AY428" s="219" t="s">
        <v>151</v>
      </c>
    </row>
    <row r="429" s="2" customFormat="1" ht="16.5" customHeight="1">
      <c r="A429" s="37"/>
      <c r="B429" s="159"/>
      <c r="C429" s="226" t="s">
        <v>1087</v>
      </c>
      <c r="D429" s="226" t="s">
        <v>207</v>
      </c>
      <c r="E429" s="227" t="s">
        <v>1088</v>
      </c>
      <c r="F429" s="228" t="s">
        <v>1089</v>
      </c>
      <c r="G429" s="229" t="s">
        <v>169</v>
      </c>
      <c r="H429" s="230">
        <v>621.84500000000003</v>
      </c>
      <c r="I429" s="230"/>
      <c r="J429" s="231">
        <f>ROUND(I429*H429,3)</f>
        <v>0</v>
      </c>
      <c r="K429" s="232"/>
      <c r="L429" s="233"/>
      <c r="M429" s="234" t="s">
        <v>1</v>
      </c>
      <c r="N429" s="235" t="s">
        <v>41</v>
      </c>
      <c r="O429" s="81"/>
      <c r="P429" s="204">
        <f>O429*H429</f>
        <v>0</v>
      </c>
      <c r="Q429" s="204">
        <v>0</v>
      </c>
      <c r="R429" s="204">
        <f>Q429*H429</f>
        <v>0</v>
      </c>
      <c r="S429" s="204">
        <v>0</v>
      </c>
      <c r="T429" s="205">
        <f>S429*H429</f>
        <v>0</v>
      </c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R429" s="206" t="s">
        <v>317</v>
      </c>
      <c r="AT429" s="206" t="s">
        <v>207</v>
      </c>
      <c r="AU429" s="206" t="s">
        <v>129</v>
      </c>
      <c r="AY429" s="18" t="s">
        <v>151</v>
      </c>
      <c r="BE429" s="207">
        <f>IF(N429="základná",J429,0)</f>
        <v>0</v>
      </c>
      <c r="BF429" s="207">
        <f>IF(N429="znížená",J429,0)</f>
        <v>0</v>
      </c>
      <c r="BG429" s="207">
        <f>IF(N429="zákl. prenesená",J429,0)</f>
        <v>0</v>
      </c>
      <c r="BH429" s="207">
        <f>IF(N429="zníž. prenesená",J429,0)</f>
        <v>0</v>
      </c>
      <c r="BI429" s="207">
        <f>IF(N429="nulová",J429,0)</f>
        <v>0</v>
      </c>
      <c r="BJ429" s="18" t="s">
        <v>129</v>
      </c>
      <c r="BK429" s="208">
        <f>ROUND(I429*H429,3)</f>
        <v>0</v>
      </c>
      <c r="BL429" s="18" t="s">
        <v>233</v>
      </c>
      <c r="BM429" s="206" t="s">
        <v>1090</v>
      </c>
    </row>
    <row r="430" s="2" customFormat="1" ht="37.8" customHeight="1">
      <c r="A430" s="37"/>
      <c r="B430" s="159"/>
      <c r="C430" s="195" t="s">
        <v>1091</v>
      </c>
      <c r="D430" s="195" t="s">
        <v>153</v>
      </c>
      <c r="E430" s="196" t="s">
        <v>1092</v>
      </c>
      <c r="F430" s="197" t="s">
        <v>1093</v>
      </c>
      <c r="G430" s="198" t="s">
        <v>169</v>
      </c>
      <c r="H430" s="199">
        <v>74.751000000000005</v>
      </c>
      <c r="I430" s="199"/>
      <c r="J430" s="200">
        <f>ROUND(I430*H430,3)</f>
        <v>0</v>
      </c>
      <c r="K430" s="201"/>
      <c r="L430" s="38"/>
      <c r="M430" s="202" t="s">
        <v>1</v>
      </c>
      <c r="N430" s="203" t="s">
        <v>41</v>
      </c>
      <c r="O430" s="81"/>
      <c r="P430" s="204">
        <f>O430*H430</f>
        <v>0</v>
      </c>
      <c r="Q430" s="204">
        <v>0.00040000000000000002</v>
      </c>
      <c r="R430" s="204">
        <f>Q430*H430</f>
        <v>0.029900400000000004</v>
      </c>
      <c r="S430" s="204">
        <v>0</v>
      </c>
      <c r="T430" s="205">
        <f>S430*H430</f>
        <v>0</v>
      </c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R430" s="206" t="s">
        <v>233</v>
      </c>
      <c r="AT430" s="206" t="s">
        <v>153</v>
      </c>
      <c r="AU430" s="206" t="s">
        <v>129</v>
      </c>
      <c r="AY430" s="18" t="s">
        <v>151</v>
      </c>
      <c r="BE430" s="207">
        <f>IF(N430="základná",J430,0)</f>
        <v>0</v>
      </c>
      <c r="BF430" s="207">
        <f>IF(N430="znížená",J430,0)</f>
        <v>0</v>
      </c>
      <c r="BG430" s="207">
        <f>IF(N430="zákl. prenesená",J430,0)</f>
        <v>0</v>
      </c>
      <c r="BH430" s="207">
        <f>IF(N430="zníž. prenesená",J430,0)</f>
        <v>0</v>
      </c>
      <c r="BI430" s="207">
        <f>IF(N430="nulová",J430,0)</f>
        <v>0</v>
      </c>
      <c r="BJ430" s="18" t="s">
        <v>129</v>
      </c>
      <c r="BK430" s="208">
        <f>ROUND(I430*H430,3)</f>
        <v>0</v>
      </c>
      <c r="BL430" s="18" t="s">
        <v>233</v>
      </c>
      <c r="BM430" s="206" t="s">
        <v>1094</v>
      </c>
    </row>
    <row r="431" s="13" customFormat="1">
      <c r="A431" s="13"/>
      <c r="B431" s="209"/>
      <c r="C431" s="13"/>
      <c r="D431" s="210" t="s">
        <v>159</v>
      </c>
      <c r="E431" s="211" t="s">
        <v>1</v>
      </c>
      <c r="F431" s="212" t="s">
        <v>1095</v>
      </c>
      <c r="G431" s="13"/>
      <c r="H431" s="213">
        <v>10.878</v>
      </c>
      <c r="I431" s="214"/>
      <c r="J431" s="13"/>
      <c r="K431" s="13"/>
      <c r="L431" s="209"/>
      <c r="M431" s="215"/>
      <c r="N431" s="216"/>
      <c r="O431" s="216"/>
      <c r="P431" s="216"/>
      <c r="Q431" s="216"/>
      <c r="R431" s="216"/>
      <c r="S431" s="216"/>
      <c r="T431" s="217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11" t="s">
        <v>159</v>
      </c>
      <c r="AU431" s="211" t="s">
        <v>129</v>
      </c>
      <c r="AV431" s="13" t="s">
        <v>129</v>
      </c>
      <c r="AW431" s="13" t="s">
        <v>30</v>
      </c>
      <c r="AX431" s="13" t="s">
        <v>75</v>
      </c>
      <c r="AY431" s="211" t="s">
        <v>151</v>
      </c>
    </row>
    <row r="432" s="13" customFormat="1">
      <c r="A432" s="13"/>
      <c r="B432" s="209"/>
      <c r="C432" s="13"/>
      <c r="D432" s="210" t="s">
        <v>159</v>
      </c>
      <c r="E432" s="211" t="s">
        <v>1</v>
      </c>
      <c r="F432" s="212" t="s">
        <v>1096</v>
      </c>
      <c r="G432" s="13"/>
      <c r="H432" s="213">
        <v>63.872999999999998</v>
      </c>
      <c r="I432" s="214"/>
      <c r="J432" s="13"/>
      <c r="K432" s="13"/>
      <c r="L432" s="209"/>
      <c r="M432" s="215"/>
      <c r="N432" s="216"/>
      <c r="O432" s="216"/>
      <c r="P432" s="216"/>
      <c r="Q432" s="216"/>
      <c r="R432" s="216"/>
      <c r="S432" s="216"/>
      <c r="T432" s="217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11" t="s">
        <v>159</v>
      </c>
      <c r="AU432" s="211" t="s">
        <v>129</v>
      </c>
      <c r="AV432" s="13" t="s">
        <v>129</v>
      </c>
      <c r="AW432" s="13" t="s">
        <v>30</v>
      </c>
      <c r="AX432" s="13" t="s">
        <v>75</v>
      </c>
      <c r="AY432" s="211" t="s">
        <v>151</v>
      </c>
    </row>
    <row r="433" s="14" customFormat="1">
      <c r="A433" s="14"/>
      <c r="B433" s="218"/>
      <c r="C433" s="14"/>
      <c r="D433" s="210" t="s">
        <v>159</v>
      </c>
      <c r="E433" s="219" t="s">
        <v>1</v>
      </c>
      <c r="F433" s="220" t="s">
        <v>161</v>
      </c>
      <c r="G433" s="14"/>
      <c r="H433" s="221">
        <v>74.751000000000005</v>
      </c>
      <c r="I433" s="222"/>
      <c r="J433" s="14"/>
      <c r="K433" s="14"/>
      <c r="L433" s="218"/>
      <c r="M433" s="223"/>
      <c r="N433" s="224"/>
      <c r="O433" s="224"/>
      <c r="P433" s="224"/>
      <c r="Q433" s="224"/>
      <c r="R433" s="224"/>
      <c r="S433" s="224"/>
      <c r="T433" s="225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19" t="s">
        <v>159</v>
      </c>
      <c r="AU433" s="219" t="s">
        <v>129</v>
      </c>
      <c r="AV433" s="14" t="s">
        <v>157</v>
      </c>
      <c r="AW433" s="14" t="s">
        <v>30</v>
      </c>
      <c r="AX433" s="14" t="s">
        <v>83</v>
      </c>
      <c r="AY433" s="219" t="s">
        <v>151</v>
      </c>
    </row>
    <row r="434" s="2" customFormat="1" ht="24.15" customHeight="1">
      <c r="A434" s="37"/>
      <c r="B434" s="159"/>
      <c r="C434" s="226" t="s">
        <v>1097</v>
      </c>
      <c r="D434" s="226" t="s">
        <v>207</v>
      </c>
      <c r="E434" s="227" t="s">
        <v>1098</v>
      </c>
      <c r="F434" s="228" t="s">
        <v>1099</v>
      </c>
      <c r="G434" s="229" t="s">
        <v>169</v>
      </c>
      <c r="H434" s="230">
        <v>133.185</v>
      </c>
      <c r="I434" s="230"/>
      <c r="J434" s="231">
        <f>ROUND(I434*H434,3)</f>
        <v>0</v>
      </c>
      <c r="K434" s="232"/>
      <c r="L434" s="233"/>
      <c r="M434" s="234" t="s">
        <v>1</v>
      </c>
      <c r="N434" s="235" t="s">
        <v>41</v>
      </c>
      <c r="O434" s="81"/>
      <c r="P434" s="204">
        <f>O434*H434</f>
        <v>0</v>
      </c>
      <c r="Q434" s="204">
        <v>0.021899999999999999</v>
      </c>
      <c r="R434" s="204">
        <f>Q434*H434</f>
        <v>2.9167515000000002</v>
      </c>
      <c r="S434" s="204">
        <v>0</v>
      </c>
      <c r="T434" s="205">
        <f>S434*H434</f>
        <v>0</v>
      </c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R434" s="206" t="s">
        <v>317</v>
      </c>
      <c r="AT434" s="206" t="s">
        <v>207</v>
      </c>
      <c r="AU434" s="206" t="s">
        <v>129</v>
      </c>
      <c r="AY434" s="18" t="s">
        <v>151</v>
      </c>
      <c r="BE434" s="207">
        <f>IF(N434="základná",J434,0)</f>
        <v>0</v>
      </c>
      <c r="BF434" s="207">
        <f>IF(N434="znížená",J434,0)</f>
        <v>0</v>
      </c>
      <c r="BG434" s="207">
        <f>IF(N434="zákl. prenesená",J434,0)</f>
        <v>0</v>
      </c>
      <c r="BH434" s="207">
        <f>IF(N434="zníž. prenesená",J434,0)</f>
        <v>0</v>
      </c>
      <c r="BI434" s="207">
        <f>IF(N434="nulová",J434,0)</f>
        <v>0</v>
      </c>
      <c r="BJ434" s="18" t="s">
        <v>129</v>
      </c>
      <c r="BK434" s="208">
        <f>ROUND(I434*H434,3)</f>
        <v>0</v>
      </c>
      <c r="BL434" s="18" t="s">
        <v>233</v>
      </c>
      <c r="BM434" s="206" t="s">
        <v>1100</v>
      </c>
    </row>
    <row r="435" s="2" customFormat="1" ht="44.25" customHeight="1">
      <c r="A435" s="37"/>
      <c r="B435" s="159"/>
      <c r="C435" s="226" t="s">
        <v>1101</v>
      </c>
      <c r="D435" s="226" t="s">
        <v>207</v>
      </c>
      <c r="E435" s="227" t="s">
        <v>1102</v>
      </c>
      <c r="F435" s="228" t="s">
        <v>1103</v>
      </c>
      <c r="G435" s="229" t="s">
        <v>169</v>
      </c>
      <c r="H435" s="230">
        <v>3.3799999999999999</v>
      </c>
      <c r="I435" s="230"/>
      <c r="J435" s="231">
        <f>ROUND(I435*H435,3)</f>
        <v>0</v>
      </c>
      <c r="K435" s="232"/>
      <c r="L435" s="233"/>
      <c r="M435" s="234" t="s">
        <v>1</v>
      </c>
      <c r="N435" s="235" t="s">
        <v>41</v>
      </c>
      <c r="O435" s="81"/>
      <c r="P435" s="204">
        <f>O435*H435</f>
        <v>0</v>
      </c>
      <c r="Q435" s="204">
        <v>0.025010000000000001</v>
      </c>
      <c r="R435" s="204">
        <f>Q435*H435</f>
        <v>0.084533800000000006</v>
      </c>
      <c r="S435" s="204">
        <v>0</v>
      </c>
      <c r="T435" s="205">
        <f>S435*H435</f>
        <v>0</v>
      </c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R435" s="206" t="s">
        <v>317</v>
      </c>
      <c r="AT435" s="206" t="s">
        <v>207</v>
      </c>
      <c r="AU435" s="206" t="s">
        <v>129</v>
      </c>
      <c r="AY435" s="18" t="s">
        <v>151</v>
      </c>
      <c r="BE435" s="207">
        <f>IF(N435="základná",J435,0)</f>
        <v>0</v>
      </c>
      <c r="BF435" s="207">
        <f>IF(N435="znížená",J435,0)</f>
        <v>0</v>
      </c>
      <c r="BG435" s="207">
        <f>IF(N435="zákl. prenesená",J435,0)</f>
        <v>0</v>
      </c>
      <c r="BH435" s="207">
        <f>IF(N435="zníž. prenesená",J435,0)</f>
        <v>0</v>
      </c>
      <c r="BI435" s="207">
        <f>IF(N435="nulová",J435,0)</f>
        <v>0</v>
      </c>
      <c r="BJ435" s="18" t="s">
        <v>129</v>
      </c>
      <c r="BK435" s="208">
        <f>ROUND(I435*H435,3)</f>
        <v>0</v>
      </c>
      <c r="BL435" s="18" t="s">
        <v>233</v>
      </c>
      <c r="BM435" s="206" t="s">
        <v>1104</v>
      </c>
    </row>
    <row r="436" s="2" customFormat="1" ht="44.25" customHeight="1">
      <c r="A436" s="37"/>
      <c r="B436" s="159"/>
      <c r="C436" s="226" t="s">
        <v>1105</v>
      </c>
      <c r="D436" s="226" t="s">
        <v>207</v>
      </c>
      <c r="E436" s="227" t="s">
        <v>1106</v>
      </c>
      <c r="F436" s="228" t="s">
        <v>1107</v>
      </c>
      <c r="G436" s="229" t="s">
        <v>169</v>
      </c>
      <c r="H436" s="230">
        <v>10.9</v>
      </c>
      <c r="I436" s="230"/>
      <c r="J436" s="231">
        <f>ROUND(I436*H436,3)</f>
        <v>0</v>
      </c>
      <c r="K436" s="232"/>
      <c r="L436" s="233"/>
      <c r="M436" s="234" t="s">
        <v>1</v>
      </c>
      <c r="N436" s="235" t="s">
        <v>41</v>
      </c>
      <c r="O436" s="81"/>
      <c r="P436" s="204">
        <f>O436*H436</f>
        <v>0</v>
      </c>
      <c r="Q436" s="204">
        <v>0.026100000000000002</v>
      </c>
      <c r="R436" s="204">
        <f>Q436*H436</f>
        <v>0.28449000000000002</v>
      </c>
      <c r="S436" s="204">
        <v>0</v>
      </c>
      <c r="T436" s="205">
        <f>S436*H436</f>
        <v>0</v>
      </c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R436" s="206" t="s">
        <v>317</v>
      </c>
      <c r="AT436" s="206" t="s">
        <v>207</v>
      </c>
      <c r="AU436" s="206" t="s">
        <v>129</v>
      </c>
      <c r="AY436" s="18" t="s">
        <v>151</v>
      </c>
      <c r="BE436" s="207">
        <f>IF(N436="základná",J436,0)</f>
        <v>0</v>
      </c>
      <c r="BF436" s="207">
        <f>IF(N436="znížená",J436,0)</f>
        <v>0</v>
      </c>
      <c r="BG436" s="207">
        <f>IF(N436="zákl. prenesená",J436,0)</f>
        <v>0</v>
      </c>
      <c r="BH436" s="207">
        <f>IF(N436="zníž. prenesená",J436,0)</f>
        <v>0</v>
      </c>
      <c r="BI436" s="207">
        <f>IF(N436="nulová",J436,0)</f>
        <v>0</v>
      </c>
      <c r="BJ436" s="18" t="s">
        <v>129</v>
      </c>
      <c r="BK436" s="208">
        <f>ROUND(I436*H436,3)</f>
        <v>0</v>
      </c>
      <c r="BL436" s="18" t="s">
        <v>233</v>
      </c>
      <c r="BM436" s="206" t="s">
        <v>1108</v>
      </c>
    </row>
    <row r="437" s="2" customFormat="1" ht="16.5" customHeight="1">
      <c r="A437" s="37"/>
      <c r="B437" s="159"/>
      <c r="C437" s="195" t="s">
        <v>1109</v>
      </c>
      <c r="D437" s="195" t="s">
        <v>153</v>
      </c>
      <c r="E437" s="196" t="s">
        <v>1110</v>
      </c>
      <c r="F437" s="197" t="s">
        <v>1111</v>
      </c>
      <c r="G437" s="198" t="s">
        <v>169</v>
      </c>
      <c r="H437" s="199">
        <v>1915</v>
      </c>
      <c r="I437" s="199"/>
      <c r="J437" s="200">
        <f>ROUND(I437*H437,3)</f>
        <v>0</v>
      </c>
      <c r="K437" s="201"/>
      <c r="L437" s="38"/>
      <c r="M437" s="202" t="s">
        <v>1</v>
      </c>
      <c r="N437" s="203" t="s">
        <v>41</v>
      </c>
      <c r="O437" s="81"/>
      <c r="P437" s="204">
        <f>O437*H437</f>
        <v>0</v>
      </c>
      <c r="Q437" s="204">
        <v>9.0000000000000006E-05</v>
      </c>
      <c r="R437" s="204">
        <f>Q437*H437</f>
        <v>0.17235</v>
      </c>
      <c r="S437" s="204">
        <v>0</v>
      </c>
      <c r="T437" s="205">
        <f>S437*H437</f>
        <v>0</v>
      </c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R437" s="206" t="s">
        <v>157</v>
      </c>
      <c r="AT437" s="206" t="s">
        <v>153</v>
      </c>
      <c r="AU437" s="206" t="s">
        <v>129</v>
      </c>
      <c r="AY437" s="18" t="s">
        <v>151</v>
      </c>
      <c r="BE437" s="207">
        <f>IF(N437="základná",J437,0)</f>
        <v>0</v>
      </c>
      <c r="BF437" s="207">
        <f>IF(N437="znížená",J437,0)</f>
        <v>0</v>
      </c>
      <c r="BG437" s="207">
        <f>IF(N437="zákl. prenesená",J437,0)</f>
        <v>0</v>
      </c>
      <c r="BH437" s="207">
        <f>IF(N437="zníž. prenesená",J437,0)</f>
        <v>0</v>
      </c>
      <c r="BI437" s="207">
        <f>IF(N437="nulová",J437,0)</f>
        <v>0</v>
      </c>
      <c r="BJ437" s="18" t="s">
        <v>129</v>
      </c>
      <c r="BK437" s="208">
        <f>ROUND(I437*H437,3)</f>
        <v>0</v>
      </c>
      <c r="BL437" s="18" t="s">
        <v>157</v>
      </c>
      <c r="BM437" s="206" t="s">
        <v>1112</v>
      </c>
    </row>
    <row r="438" s="13" customFormat="1">
      <c r="A438" s="13"/>
      <c r="B438" s="209"/>
      <c r="C438" s="13"/>
      <c r="D438" s="210" t="s">
        <v>159</v>
      </c>
      <c r="E438" s="211" t="s">
        <v>1</v>
      </c>
      <c r="F438" s="212" t="s">
        <v>1113</v>
      </c>
      <c r="G438" s="13"/>
      <c r="H438" s="213">
        <v>396</v>
      </c>
      <c r="I438" s="214"/>
      <c r="J438" s="13"/>
      <c r="K438" s="13"/>
      <c r="L438" s="209"/>
      <c r="M438" s="215"/>
      <c r="N438" s="216"/>
      <c r="O438" s="216"/>
      <c r="P438" s="216"/>
      <c r="Q438" s="216"/>
      <c r="R438" s="216"/>
      <c r="S438" s="216"/>
      <c r="T438" s="217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11" t="s">
        <v>159</v>
      </c>
      <c r="AU438" s="211" t="s">
        <v>129</v>
      </c>
      <c r="AV438" s="13" t="s">
        <v>129</v>
      </c>
      <c r="AW438" s="13" t="s">
        <v>30</v>
      </c>
      <c r="AX438" s="13" t="s">
        <v>75</v>
      </c>
      <c r="AY438" s="211" t="s">
        <v>151</v>
      </c>
    </row>
    <row r="439" s="13" customFormat="1">
      <c r="A439" s="13"/>
      <c r="B439" s="209"/>
      <c r="C439" s="13"/>
      <c r="D439" s="210" t="s">
        <v>159</v>
      </c>
      <c r="E439" s="211" t="s">
        <v>1</v>
      </c>
      <c r="F439" s="212" t="s">
        <v>1114</v>
      </c>
      <c r="G439" s="13"/>
      <c r="H439" s="213">
        <v>102</v>
      </c>
      <c r="I439" s="214"/>
      <c r="J439" s="13"/>
      <c r="K439" s="13"/>
      <c r="L439" s="209"/>
      <c r="M439" s="215"/>
      <c r="N439" s="216"/>
      <c r="O439" s="216"/>
      <c r="P439" s="216"/>
      <c r="Q439" s="216"/>
      <c r="R439" s="216"/>
      <c r="S439" s="216"/>
      <c r="T439" s="217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11" t="s">
        <v>159</v>
      </c>
      <c r="AU439" s="211" t="s">
        <v>129</v>
      </c>
      <c r="AV439" s="13" t="s">
        <v>129</v>
      </c>
      <c r="AW439" s="13" t="s">
        <v>30</v>
      </c>
      <c r="AX439" s="13" t="s">
        <v>75</v>
      </c>
      <c r="AY439" s="211" t="s">
        <v>151</v>
      </c>
    </row>
    <row r="440" s="13" customFormat="1">
      <c r="A440" s="13"/>
      <c r="B440" s="209"/>
      <c r="C440" s="13"/>
      <c r="D440" s="210" t="s">
        <v>159</v>
      </c>
      <c r="E440" s="211" t="s">
        <v>1</v>
      </c>
      <c r="F440" s="212" t="s">
        <v>1115</v>
      </c>
      <c r="G440" s="13"/>
      <c r="H440" s="213">
        <v>194</v>
      </c>
      <c r="I440" s="214"/>
      <c r="J440" s="13"/>
      <c r="K440" s="13"/>
      <c r="L440" s="209"/>
      <c r="M440" s="215"/>
      <c r="N440" s="216"/>
      <c r="O440" s="216"/>
      <c r="P440" s="216"/>
      <c r="Q440" s="216"/>
      <c r="R440" s="216"/>
      <c r="S440" s="216"/>
      <c r="T440" s="217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11" t="s">
        <v>159</v>
      </c>
      <c r="AU440" s="211" t="s">
        <v>129</v>
      </c>
      <c r="AV440" s="13" t="s">
        <v>129</v>
      </c>
      <c r="AW440" s="13" t="s">
        <v>30</v>
      </c>
      <c r="AX440" s="13" t="s">
        <v>75</v>
      </c>
      <c r="AY440" s="211" t="s">
        <v>151</v>
      </c>
    </row>
    <row r="441" s="13" customFormat="1">
      <c r="A441" s="13"/>
      <c r="B441" s="209"/>
      <c r="C441" s="13"/>
      <c r="D441" s="210" t="s">
        <v>159</v>
      </c>
      <c r="E441" s="211" t="s">
        <v>1</v>
      </c>
      <c r="F441" s="212" t="s">
        <v>1116</v>
      </c>
      <c r="G441" s="13"/>
      <c r="H441" s="213">
        <v>190</v>
      </c>
      <c r="I441" s="214"/>
      <c r="J441" s="13"/>
      <c r="K441" s="13"/>
      <c r="L441" s="209"/>
      <c r="M441" s="215"/>
      <c r="N441" s="216"/>
      <c r="O441" s="216"/>
      <c r="P441" s="216"/>
      <c r="Q441" s="216"/>
      <c r="R441" s="216"/>
      <c r="S441" s="216"/>
      <c r="T441" s="217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11" t="s">
        <v>159</v>
      </c>
      <c r="AU441" s="211" t="s">
        <v>129</v>
      </c>
      <c r="AV441" s="13" t="s">
        <v>129</v>
      </c>
      <c r="AW441" s="13" t="s">
        <v>30</v>
      </c>
      <c r="AX441" s="13" t="s">
        <v>75</v>
      </c>
      <c r="AY441" s="211" t="s">
        <v>151</v>
      </c>
    </row>
    <row r="442" s="13" customFormat="1">
      <c r="A442" s="13"/>
      <c r="B442" s="209"/>
      <c r="C442" s="13"/>
      <c r="D442" s="210" t="s">
        <v>159</v>
      </c>
      <c r="E442" s="211" t="s">
        <v>1</v>
      </c>
      <c r="F442" s="212" t="s">
        <v>1117</v>
      </c>
      <c r="G442" s="13"/>
      <c r="H442" s="213">
        <v>280</v>
      </c>
      <c r="I442" s="214"/>
      <c r="J442" s="13"/>
      <c r="K442" s="13"/>
      <c r="L442" s="209"/>
      <c r="M442" s="215"/>
      <c r="N442" s="216"/>
      <c r="O442" s="216"/>
      <c r="P442" s="216"/>
      <c r="Q442" s="216"/>
      <c r="R442" s="216"/>
      <c r="S442" s="216"/>
      <c r="T442" s="217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11" t="s">
        <v>159</v>
      </c>
      <c r="AU442" s="211" t="s">
        <v>129</v>
      </c>
      <c r="AV442" s="13" t="s">
        <v>129</v>
      </c>
      <c r="AW442" s="13" t="s">
        <v>30</v>
      </c>
      <c r="AX442" s="13" t="s">
        <v>75</v>
      </c>
      <c r="AY442" s="211" t="s">
        <v>151</v>
      </c>
    </row>
    <row r="443" s="13" customFormat="1">
      <c r="A443" s="13"/>
      <c r="B443" s="209"/>
      <c r="C443" s="13"/>
      <c r="D443" s="210" t="s">
        <v>159</v>
      </c>
      <c r="E443" s="211" t="s">
        <v>1</v>
      </c>
      <c r="F443" s="212" t="s">
        <v>1118</v>
      </c>
      <c r="G443" s="13"/>
      <c r="H443" s="213">
        <v>390</v>
      </c>
      <c r="I443" s="214"/>
      <c r="J443" s="13"/>
      <c r="K443" s="13"/>
      <c r="L443" s="209"/>
      <c r="M443" s="215"/>
      <c r="N443" s="216"/>
      <c r="O443" s="216"/>
      <c r="P443" s="216"/>
      <c r="Q443" s="216"/>
      <c r="R443" s="216"/>
      <c r="S443" s="216"/>
      <c r="T443" s="217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11" t="s">
        <v>159</v>
      </c>
      <c r="AU443" s="211" t="s">
        <v>129</v>
      </c>
      <c r="AV443" s="13" t="s">
        <v>129</v>
      </c>
      <c r="AW443" s="13" t="s">
        <v>30</v>
      </c>
      <c r="AX443" s="13" t="s">
        <v>75</v>
      </c>
      <c r="AY443" s="211" t="s">
        <v>151</v>
      </c>
    </row>
    <row r="444" s="13" customFormat="1">
      <c r="A444" s="13"/>
      <c r="B444" s="209"/>
      <c r="C444" s="13"/>
      <c r="D444" s="210" t="s">
        <v>159</v>
      </c>
      <c r="E444" s="211" t="s">
        <v>1</v>
      </c>
      <c r="F444" s="212" t="s">
        <v>1119</v>
      </c>
      <c r="G444" s="13"/>
      <c r="H444" s="213">
        <v>66</v>
      </c>
      <c r="I444" s="214"/>
      <c r="J444" s="13"/>
      <c r="K444" s="13"/>
      <c r="L444" s="209"/>
      <c r="M444" s="215"/>
      <c r="N444" s="216"/>
      <c r="O444" s="216"/>
      <c r="P444" s="216"/>
      <c r="Q444" s="216"/>
      <c r="R444" s="216"/>
      <c r="S444" s="216"/>
      <c r="T444" s="217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11" t="s">
        <v>159</v>
      </c>
      <c r="AU444" s="211" t="s">
        <v>129</v>
      </c>
      <c r="AV444" s="13" t="s">
        <v>129</v>
      </c>
      <c r="AW444" s="13" t="s">
        <v>30</v>
      </c>
      <c r="AX444" s="13" t="s">
        <v>75</v>
      </c>
      <c r="AY444" s="211" t="s">
        <v>151</v>
      </c>
    </row>
    <row r="445" s="13" customFormat="1">
      <c r="A445" s="13"/>
      <c r="B445" s="209"/>
      <c r="C445" s="13"/>
      <c r="D445" s="210" t="s">
        <v>159</v>
      </c>
      <c r="E445" s="211" t="s">
        <v>1</v>
      </c>
      <c r="F445" s="212" t="s">
        <v>1120</v>
      </c>
      <c r="G445" s="13"/>
      <c r="H445" s="213">
        <v>165</v>
      </c>
      <c r="I445" s="214"/>
      <c r="J445" s="13"/>
      <c r="K445" s="13"/>
      <c r="L445" s="209"/>
      <c r="M445" s="215"/>
      <c r="N445" s="216"/>
      <c r="O445" s="216"/>
      <c r="P445" s="216"/>
      <c r="Q445" s="216"/>
      <c r="R445" s="216"/>
      <c r="S445" s="216"/>
      <c r="T445" s="217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11" t="s">
        <v>159</v>
      </c>
      <c r="AU445" s="211" t="s">
        <v>129</v>
      </c>
      <c r="AV445" s="13" t="s">
        <v>129</v>
      </c>
      <c r="AW445" s="13" t="s">
        <v>30</v>
      </c>
      <c r="AX445" s="13" t="s">
        <v>75</v>
      </c>
      <c r="AY445" s="211" t="s">
        <v>151</v>
      </c>
    </row>
    <row r="446" s="13" customFormat="1">
      <c r="A446" s="13"/>
      <c r="B446" s="209"/>
      <c r="C446" s="13"/>
      <c r="D446" s="210" t="s">
        <v>159</v>
      </c>
      <c r="E446" s="211" t="s">
        <v>1</v>
      </c>
      <c r="F446" s="212" t="s">
        <v>1121</v>
      </c>
      <c r="G446" s="13"/>
      <c r="H446" s="213">
        <v>132</v>
      </c>
      <c r="I446" s="214"/>
      <c r="J446" s="13"/>
      <c r="K446" s="13"/>
      <c r="L446" s="209"/>
      <c r="M446" s="215"/>
      <c r="N446" s="216"/>
      <c r="O446" s="216"/>
      <c r="P446" s="216"/>
      <c r="Q446" s="216"/>
      <c r="R446" s="216"/>
      <c r="S446" s="216"/>
      <c r="T446" s="217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11" t="s">
        <v>159</v>
      </c>
      <c r="AU446" s="211" t="s">
        <v>129</v>
      </c>
      <c r="AV446" s="13" t="s">
        <v>129</v>
      </c>
      <c r="AW446" s="13" t="s">
        <v>30</v>
      </c>
      <c r="AX446" s="13" t="s">
        <v>75</v>
      </c>
      <c r="AY446" s="211" t="s">
        <v>151</v>
      </c>
    </row>
    <row r="447" s="14" customFormat="1">
      <c r="A447" s="14"/>
      <c r="B447" s="218"/>
      <c r="C447" s="14"/>
      <c r="D447" s="210" t="s">
        <v>159</v>
      </c>
      <c r="E447" s="219" t="s">
        <v>1</v>
      </c>
      <c r="F447" s="220" t="s">
        <v>161</v>
      </c>
      <c r="G447" s="14"/>
      <c r="H447" s="221">
        <v>1915</v>
      </c>
      <c r="I447" s="222"/>
      <c r="J447" s="14"/>
      <c r="K447" s="14"/>
      <c r="L447" s="218"/>
      <c r="M447" s="223"/>
      <c r="N447" s="224"/>
      <c r="O447" s="224"/>
      <c r="P447" s="224"/>
      <c r="Q447" s="224"/>
      <c r="R447" s="224"/>
      <c r="S447" s="224"/>
      <c r="T447" s="225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19" t="s">
        <v>159</v>
      </c>
      <c r="AU447" s="219" t="s">
        <v>129</v>
      </c>
      <c r="AV447" s="14" t="s">
        <v>157</v>
      </c>
      <c r="AW447" s="14" t="s">
        <v>30</v>
      </c>
      <c r="AX447" s="14" t="s">
        <v>83</v>
      </c>
      <c r="AY447" s="219" t="s">
        <v>151</v>
      </c>
    </row>
    <row r="448" s="2" customFormat="1" ht="55.5" customHeight="1">
      <c r="A448" s="37"/>
      <c r="B448" s="159"/>
      <c r="C448" s="226" t="s">
        <v>1122</v>
      </c>
      <c r="D448" s="226" t="s">
        <v>207</v>
      </c>
      <c r="E448" s="227" t="s">
        <v>1123</v>
      </c>
      <c r="F448" s="228" t="s">
        <v>1124</v>
      </c>
      <c r="G448" s="229" t="s">
        <v>169</v>
      </c>
      <c r="H448" s="230">
        <v>1915</v>
      </c>
      <c r="I448" s="230"/>
      <c r="J448" s="231">
        <f>ROUND(I448*H448,3)</f>
        <v>0</v>
      </c>
      <c r="K448" s="232"/>
      <c r="L448" s="233"/>
      <c r="M448" s="234" t="s">
        <v>1</v>
      </c>
      <c r="N448" s="235" t="s">
        <v>41</v>
      </c>
      <c r="O448" s="81"/>
      <c r="P448" s="204">
        <f>O448*H448</f>
        <v>0</v>
      </c>
      <c r="Q448" s="204">
        <v>0</v>
      </c>
      <c r="R448" s="204">
        <f>Q448*H448</f>
        <v>0</v>
      </c>
      <c r="S448" s="204">
        <v>0</v>
      </c>
      <c r="T448" s="205">
        <f>S448*H448</f>
        <v>0</v>
      </c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R448" s="206" t="s">
        <v>190</v>
      </c>
      <c r="AT448" s="206" t="s">
        <v>207</v>
      </c>
      <c r="AU448" s="206" t="s">
        <v>129</v>
      </c>
      <c r="AY448" s="18" t="s">
        <v>151</v>
      </c>
      <c r="BE448" s="207">
        <f>IF(N448="základná",J448,0)</f>
        <v>0</v>
      </c>
      <c r="BF448" s="207">
        <f>IF(N448="znížená",J448,0)</f>
        <v>0</v>
      </c>
      <c r="BG448" s="207">
        <f>IF(N448="zákl. prenesená",J448,0)</f>
        <v>0</v>
      </c>
      <c r="BH448" s="207">
        <f>IF(N448="zníž. prenesená",J448,0)</f>
        <v>0</v>
      </c>
      <c r="BI448" s="207">
        <f>IF(N448="nulová",J448,0)</f>
        <v>0</v>
      </c>
      <c r="BJ448" s="18" t="s">
        <v>129</v>
      </c>
      <c r="BK448" s="208">
        <f>ROUND(I448*H448,3)</f>
        <v>0</v>
      </c>
      <c r="BL448" s="18" t="s">
        <v>157</v>
      </c>
      <c r="BM448" s="206" t="s">
        <v>1125</v>
      </c>
    </row>
    <row r="449" s="2" customFormat="1" ht="55.5" customHeight="1">
      <c r="A449" s="37"/>
      <c r="B449" s="159"/>
      <c r="C449" s="195" t="s">
        <v>1126</v>
      </c>
      <c r="D449" s="195" t="s">
        <v>153</v>
      </c>
      <c r="E449" s="196" t="s">
        <v>1127</v>
      </c>
      <c r="F449" s="197" t="s">
        <v>1128</v>
      </c>
      <c r="G449" s="198" t="s">
        <v>267</v>
      </c>
      <c r="H449" s="199">
        <v>1</v>
      </c>
      <c r="I449" s="199"/>
      <c r="J449" s="200">
        <f>ROUND(I449*H449,3)</f>
        <v>0</v>
      </c>
      <c r="K449" s="201"/>
      <c r="L449" s="38"/>
      <c r="M449" s="202" t="s">
        <v>1</v>
      </c>
      <c r="N449" s="203" t="s">
        <v>41</v>
      </c>
      <c r="O449" s="81"/>
      <c r="P449" s="204">
        <f>O449*H449</f>
        <v>0</v>
      </c>
      <c r="Q449" s="204">
        <v>0.00021000000000000001</v>
      </c>
      <c r="R449" s="204">
        <f>Q449*H449</f>
        <v>0.00021000000000000001</v>
      </c>
      <c r="S449" s="204">
        <v>0</v>
      </c>
      <c r="T449" s="205">
        <f>S449*H449</f>
        <v>0</v>
      </c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R449" s="206" t="s">
        <v>233</v>
      </c>
      <c r="AT449" s="206" t="s">
        <v>153</v>
      </c>
      <c r="AU449" s="206" t="s">
        <v>129</v>
      </c>
      <c r="AY449" s="18" t="s">
        <v>151</v>
      </c>
      <c r="BE449" s="207">
        <f>IF(N449="základná",J449,0)</f>
        <v>0</v>
      </c>
      <c r="BF449" s="207">
        <f>IF(N449="znížená",J449,0)</f>
        <v>0</v>
      </c>
      <c r="BG449" s="207">
        <f>IF(N449="zákl. prenesená",J449,0)</f>
        <v>0</v>
      </c>
      <c r="BH449" s="207">
        <f>IF(N449="zníž. prenesená",J449,0)</f>
        <v>0</v>
      </c>
      <c r="BI449" s="207">
        <f>IF(N449="nulová",J449,0)</f>
        <v>0</v>
      </c>
      <c r="BJ449" s="18" t="s">
        <v>129</v>
      </c>
      <c r="BK449" s="208">
        <f>ROUND(I449*H449,3)</f>
        <v>0</v>
      </c>
      <c r="BL449" s="18" t="s">
        <v>233</v>
      </c>
      <c r="BM449" s="206" t="s">
        <v>1129</v>
      </c>
    </row>
    <row r="450" s="2" customFormat="1" ht="55.5" customHeight="1">
      <c r="A450" s="37"/>
      <c r="B450" s="159"/>
      <c r="C450" s="195" t="s">
        <v>1130</v>
      </c>
      <c r="D450" s="195" t="s">
        <v>153</v>
      </c>
      <c r="E450" s="196" t="s">
        <v>1131</v>
      </c>
      <c r="F450" s="197" t="s">
        <v>1132</v>
      </c>
      <c r="G450" s="198" t="s">
        <v>267</v>
      </c>
      <c r="H450" s="199">
        <v>1</v>
      </c>
      <c r="I450" s="199"/>
      <c r="J450" s="200">
        <f>ROUND(I450*H450,3)</f>
        <v>0</v>
      </c>
      <c r="K450" s="201"/>
      <c r="L450" s="38"/>
      <c r="M450" s="202" t="s">
        <v>1</v>
      </c>
      <c r="N450" s="203" t="s">
        <v>41</v>
      </c>
      <c r="O450" s="81"/>
      <c r="P450" s="204">
        <f>O450*H450</f>
        <v>0</v>
      </c>
      <c r="Q450" s="204">
        <v>0.00021000000000000001</v>
      </c>
      <c r="R450" s="204">
        <f>Q450*H450</f>
        <v>0.00021000000000000001</v>
      </c>
      <c r="S450" s="204">
        <v>0</v>
      </c>
      <c r="T450" s="205">
        <f>S450*H450</f>
        <v>0</v>
      </c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R450" s="206" t="s">
        <v>233</v>
      </c>
      <c r="AT450" s="206" t="s">
        <v>153</v>
      </c>
      <c r="AU450" s="206" t="s">
        <v>129</v>
      </c>
      <c r="AY450" s="18" t="s">
        <v>151</v>
      </c>
      <c r="BE450" s="207">
        <f>IF(N450="základná",J450,0)</f>
        <v>0</v>
      </c>
      <c r="BF450" s="207">
        <f>IF(N450="znížená",J450,0)</f>
        <v>0</v>
      </c>
      <c r="BG450" s="207">
        <f>IF(N450="zákl. prenesená",J450,0)</f>
        <v>0</v>
      </c>
      <c r="BH450" s="207">
        <f>IF(N450="zníž. prenesená",J450,0)</f>
        <v>0</v>
      </c>
      <c r="BI450" s="207">
        <f>IF(N450="nulová",J450,0)</f>
        <v>0</v>
      </c>
      <c r="BJ450" s="18" t="s">
        <v>129</v>
      </c>
      <c r="BK450" s="208">
        <f>ROUND(I450*H450,3)</f>
        <v>0</v>
      </c>
      <c r="BL450" s="18" t="s">
        <v>233</v>
      </c>
      <c r="BM450" s="206" t="s">
        <v>1133</v>
      </c>
    </row>
    <row r="451" s="2" customFormat="1" ht="24.15" customHeight="1">
      <c r="A451" s="37"/>
      <c r="B451" s="159"/>
      <c r="C451" s="195" t="s">
        <v>1134</v>
      </c>
      <c r="D451" s="195" t="s">
        <v>153</v>
      </c>
      <c r="E451" s="196" t="s">
        <v>492</v>
      </c>
      <c r="F451" s="197" t="s">
        <v>493</v>
      </c>
      <c r="G451" s="198" t="s">
        <v>210</v>
      </c>
      <c r="H451" s="199">
        <v>241</v>
      </c>
      <c r="I451" s="199"/>
      <c r="J451" s="200">
        <f>ROUND(I451*H451,3)</f>
        <v>0</v>
      </c>
      <c r="K451" s="201"/>
      <c r="L451" s="38"/>
      <c r="M451" s="202" t="s">
        <v>1</v>
      </c>
      <c r="N451" s="203" t="s">
        <v>41</v>
      </c>
      <c r="O451" s="81"/>
      <c r="P451" s="204">
        <f>O451*H451</f>
        <v>0</v>
      </c>
      <c r="Q451" s="204">
        <v>6.0000000000000002E-05</v>
      </c>
      <c r="R451" s="204">
        <f>Q451*H451</f>
        <v>0.014460000000000001</v>
      </c>
      <c r="S451" s="204">
        <v>0</v>
      </c>
      <c r="T451" s="205">
        <f>S451*H451</f>
        <v>0</v>
      </c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R451" s="206" t="s">
        <v>157</v>
      </c>
      <c r="AT451" s="206" t="s">
        <v>153</v>
      </c>
      <c r="AU451" s="206" t="s">
        <v>129</v>
      </c>
      <c r="AY451" s="18" t="s">
        <v>151</v>
      </c>
      <c r="BE451" s="207">
        <f>IF(N451="základná",J451,0)</f>
        <v>0</v>
      </c>
      <c r="BF451" s="207">
        <f>IF(N451="znížená",J451,0)</f>
        <v>0</v>
      </c>
      <c r="BG451" s="207">
        <f>IF(N451="zákl. prenesená",J451,0)</f>
        <v>0</v>
      </c>
      <c r="BH451" s="207">
        <f>IF(N451="zníž. prenesená",J451,0)</f>
        <v>0</v>
      </c>
      <c r="BI451" s="207">
        <f>IF(N451="nulová",J451,0)</f>
        <v>0</v>
      </c>
      <c r="BJ451" s="18" t="s">
        <v>129</v>
      </c>
      <c r="BK451" s="208">
        <f>ROUND(I451*H451,3)</f>
        <v>0</v>
      </c>
      <c r="BL451" s="18" t="s">
        <v>157</v>
      </c>
      <c r="BM451" s="206" t="s">
        <v>1135</v>
      </c>
    </row>
    <row r="452" s="13" customFormat="1">
      <c r="A452" s="13"/>
      <c r="B452" s="209"/>
      <c r="C452" s="13"/>
      <c r="D452" s="210" t="s">
        <v>159</v>
      </c>
      <c r="E452" s="211" t="s">
        <v>1</v>
      </c>
      <c r="F452" s="212" t="s">
        <v>1136</v>
      </c>
      <c r="G452" s="13"/>
      <c r="H452" s="213">
        <v>170</v>
      </c>
      <c r="I452" s="214"/>
      <c r="J452" s="13"/>
      <c r="K452" s="13"/>
      <c r="L452" s="209"/>
      <c r="M452" s="215"/>
      <c r="N452" s="216"/>
      <c r="O452" s="216"/>
      <c r="P452" s="216"/>
      <c r="Q452" s="216"/>
      <c r="R452" s="216"/>
      <c r="S452" s="216"/>
      <c r="T452" s="217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11" t="s">
        <v>159</v>
      </c>
      <c r="AU452" s="211" t="s">
        <v>129</v>
      </c>
      <c r="AV452" s="13" t="s">
        <v>129</v>
      </c>
      <c r="AW452" s="13" t="s">
        <v>30</v>
      </c>
      <c r="AX452" s="13" t="s">
        <v>75</v>
      </c>
      <c r="AY452" s="211" t="s">
        <v>151</v>
      </c>
    </row>
    <row r="453" s="13" customFormat="1">
      <c r="A453" s="13"/>
      <c r="B453" s="209"/>
      <c r="C453" s="13"/>
      <c r="D453" s="210" t="s">
        <v>159</v>
      </c>
      <c r="E453" s="211" t="s">
        <v>1</v>
      </c>
      <c r="F453" s="212" t="s">
        <v>1137</v>
      </c>
      <c r="G453" s="13"/>
      <c r="H453" s="213">
        <v>71</v>
      </c>
      <c r="I453" s="214"/>
      <c r="J453" s="13"/>
      <c r="K453" s="13"/>
      <c r="L453" s="209"/>
      <c r="M453" s="215"/>
      <c r="N453" s="216"/>
      <c r="O453" s="216"/>
      <c r="P453" s="216"/>
      <c r="Q453" s="216"/>
      <c r="R453" s="216"/>
      <c r="S453" s="216"/>
      <c r="T453" s="217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11" t="s">
        <v>159</v>
      </c>
      <c r="AU453" s="211" t="s">
        <v>129</v>
      </c>
      <c r="AV453" s="13" t="s">
        <v>129</v>
      </c>
      <c r="AW453" s="13" t="s">
        <v>30</v>
      </c>
      <c r="AX453" s="13" t="s">
        <v>75</v>
      </c>
      <c r="AY453" s="211" t="s">
        <v>151</v>
      </c>
    </row>
    <row r="454" s="14" customFormat="1">
      <c r="A454" s="14"/>
      <c r="B454" s="218"/>
      <c r="C454" s="14"/>
      <c r="D454" s="210" t="s">
        <v>159</v>
      </c>
      <c r="E454" s="219" t="s">
        <v>1</v>
      </c>
      <c r="F454" s="220" t="s">
        <v>161</v>
      </c>
      <c r="G454" s="14"/>
      <c r="H454" s="221">
        <v>241</v>
      </c>
      <c r="I454" s="222"/>
      <c r="J454" s="14"/>
      <c r="K454" s="14"/>
      <c r="L454" s="218"/>
      <c r="M454" s="223"/>
      <c r="N454" s="224"/>
      <c r="O454" s="224"/>
      <c r="P454" s="224"/>
      <c r="Q454" s="224"/>
      <c r="R454" s="224"/>
      <c r="S454" s="224"/>
      <c r="T454" s="225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19" t="s">
        <v>159</v>
      </c>
      <c r="AU454" s="219" t="s">
        <v>129</v>
      </c>
      <c r="AV454" s="14" t="s">
        <v>157</v>
      </c>
      <c r="AW454" s="14" t="s">
        <v>30</v>
      </c>
      <c r="AX454" s="14" t="s">
        <v>83</v>
      </c>
      <c r="AY454" s="219" t="s">
        <v>151</v>
      </c>
    </row>
    <row r="455" s="2" customFormat="1" ht="49.05" customHeight="1">
      <c r="A455" s="37"/>
      <c r="B455" s="159"/>
      <c r="C455" s="226" t="s">
        <v>1138</v>
      </c>
      <c r="D455" s="226" t="s">
        <v>207</v>
      </c>
      <c r="E455" s="227" t="s">
        <v>497</v>
      </c>
      <c r="F455" s="228" t="s">
        <v>1139</v>
      </c>
      <c r="G455" s="229" t="s">
        <v>489</v>
      </c>
      <c r="H455" s="230">
        <v>10</v>
      </c>
      <c r="I455" s="230"/>
      <c r="J455" s="231">
        <f>ROUND(I455*H455,3)</f>
        <v>0</v>
      </c>
      <c r="K455" s="232"/>
      <c r="L455" s="233"/>
      <c r="M455" s="234" t="s">
        <v>1</v>
      </c>
      <c r="N455" s="235" t="s">
        <v>41</v>
      </c>
      <c r="O455" s="81"/>
      <c r="P455" s="204">
        <f>O455*H455</f>
        <v>0</v>
      </c>
      <c r="Q455" s="204">
        <v>0</v>
      </c>
      <c r="R455" s="204">
        <f>Q455*H455</f>
        <v>0</v>
      </c>
      <c r="S455" s="204">
        <v>0</v>
      </c>
      <c r="T455" s="205">
        <f>S455*H455</f>
        <v>0</v>
      </c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R455" s="206" t="s">
        <v>190</v>
      </c>
      <c r="AT455" s="206" t="s">
        <v>207</v>
      </c>
      <c r="AU455" s="206" t="s">
        <v>129</v>
      </c>
      <c r="AY455" s="18" t="s">
        <v>151</v>
      </c>
      <c r="BE455" s="207">
        <f>IF(N455="základná",J455,0)</f>
        <v>0</v>
      </c>
      <c r="BF455" s="207">
        <f>IF(N455="znížená",J455,0)</f>
        <v>0</v>
      </c>
      <c r="BG455" s="207">
        <f>IF(N455="zákl. prenesená",J455,0)</f>
        <v>0</v>
      </c>
      <c r="BH455" s="207">
        <f>IF(N455="zníž. prenesená",J455,0)</f>
        <v>0</v>
      </c>
      <c r="BI455" s="207">
        <f>IF(N455="nulová",J455,0)</f>
        <v>0</v>
      </c>
      <c r="BJ455" s="18" t="s">
        <v>129</v>
      </c>
      <c r="BK455" s="208">
        <f>ROUND(I455*H455,3)</f>
        <v>0</v>
      </c>
      <c r="BL455" s="18" t="s">
        <v>157</v>
      </c>
      <c r="BM455" s="206" t="s">
        <v>1140</v>
      </c>
    </row>
    <row r="456" s="2" customFormat="1" ht="49.05" customHeight="1">
      <c r="A456" s="37"/>
      <c r="B456" s="159"/>
      <c r="C456" s="226" t="s">
        <v>1141</v>
      </c>
      <c r="D456" s="226" t="s">
        <v>207</v>
      </c>
      <c r="E456" s="227" t="s">
        <v>506</v>
      </c>
      <c r="F456" s="228" t="s">
        <v>1142</v>
      </c>
      <c r="G456" s="229" t="s">
        <v>489</v>
      </c>
      <c r="H456" s="230">
        <v>4</v>
      </c>
      <c r="I456" s="230"/>
      <c r="J456" s="231">
        <f>ROUND(I456*H456,3)</f>
        <v>0</v>
      </c>
      <c r="K456" s="232"/>
      <c r="L456" s="233"/>
      <c r="M456" s="234" t="s">
        <v>1</v>
      </c>
      <c r="N456" s="235" t="s">
        <v>41</v>
      </c>
      <c r="O456" s="81"/>
      <c r="P456" s="204">
        <f>O456*H456</f>
        <v>0</v>
      </c>
      <c r="Q456" s="204">
        <v>0</v>
      </c>
      <c r="R456" s="204">
        <f>Q456*H456</f>
        <v>0</v>
      </c>
      <c r="S456" s="204">
        <v>0</v>
      </c>
      <c r="T456" s="205">
        <f>S456*H456</f>
        <v>0</v>
      </c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R456" s="206" t="s">
        <v>190</v>
      </c>
      <c r="AT456" s="206" t="s">
        <v>207</v>
      </c>
      <c r="AU456" s="206" t="s">
        <v>129</v>
      </c>
      <c r="AY456" s="18" t="s">
        <v>151</v>
      </c>
      <c r="BE456" s="207">
        <f>IF(N456="základná",J456,0)</f>
        <v>0</v>
      </c>
      <c r="BF456" s="207">
        <f>IF(N456="znížená",J456,0)</f>
        <v>0</v>
      </c>
      <c r="BG456" s="207">
        <f>IF(N456="zákl. prenesená",J456,0)</f>
        <v>0</v>
      </c>
      <c r="BH456" s="207">
        <f>IF(N456="zníž. prenesená",J456,0)</f>
        <v>0</v>
      </c>
      <c r="BI456" s="207">
        <f>IF(N456="nulová",J456,0)</f>
        <v>0</v>
      </c>
      <c r="BJ456" s="18" t="s">
        <v>129</v>
      </c>
      <c r="BK456" s="208">
        <f>ROUND(I456*H456,3)</f>
        <v>0</v>
      </c>
      <c r="BL456" s="18" t="s">
        <v>157</v>
      </c>
      <c r="BM456" s="206" t="s">
        <v>1143</v>
      </c>
    </row>
    <row r="457" s="2" customFormat="1" ht="24.15" customHeight="1">
      <c r="A457" s="37"/>
      <c r="B457" s="159"/>
      <c r="C457" s="195" t="s">
        <v>1144</v>
      </c>
      <c r="D457" s="195" t="s">
        <v>153</v>
      </c>
      <c r="E457" s="196" t="s">
        <v>1145</v>
      </c>
      <c r="F457" s="197" t="s">
        <v>1146</v>
      </c>
      <c r="G457" s="198" t="s">
        <v>210</v>
      </c>
      <c r="H457" s="199">
        <v>179</v>
      </c>
      <c r="I457" s="199"/>
      <c r="J457" s="200">
        <f>ROUND(I457*H457,3)</f>
        <v>0</v>
      </c>
      <c r="K457" s="201"/>
      <c r="L457" s="38"/>
      <c r="M457" s="202" t="s">
        <v>1</v>
      </c>
      <c r="N457" s="203" t="s">
        <v>41</v>
      </c>
      <c r="O457" s="81"/>
      <c r="P457" s="204">
        <f>O457*H457</f>
        <v>0</v>
      </c>
      <c r="Q457" s="204">
        <v>5.0000000000000002E-05</v>
      </c>
      <c r="R457" s="204">
        <f>Q457*H457</f>
        <v>0.0089499999999999996</v>
      </c>
      <c r="S457" s="204">
        <v>0</v>
      </c>
      <c r="T457" s="205">
        <f>S457*H457</f>
        <v>0</v>
      </c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R457" s="206" t="s">
        <v>233</v>
      </c>
      <c r="AT457" s="206" t="s">
        <v>153</v>
      </c>
      <c r="AU457" s="206" t="s">
        <v>129</v>
      </c>
      <c r="AY457" s="18" t="s">
        <v>151</v>
      </c>
      <c r="BE457" s="207">
        <f>IF(N457="základná",J457,0)</f>
        <v>0</v>
      </c>
      <c r="BF457" s="207">
        <f>IF(N457="znížená",J457,0)</f>
        <v>0</v>
      </c>
      <c r="BG457" s="207">
        <f>IF(N457="zákl. prenesená",J457,0)</f>
        <v>0</v>
      </c>
      <c r="BH457" s="207">
        <f>IF(N457="zníž. prenesená",J457,0)</f>
        <v>0</v>
      </c>
      <c r="BI457" s="207">
        <f>IF(N457="nulová",J457,0)</f>
        <v>0</v>
      </c>
      <c r="BJ457" s="18" t="s">
        <v>129</v>
      </c>
      <c r="BK457" s="208">
        <f>ROUND(I457*H457,3)</f>
        <v>0</v>
      </c>
      <c r="BL457" s="18" t="s">
        <v>233</v>
      </c>
      <c r="BM457" s="206" t="s">
        <v>1147</v>
      </c>
    </row>
    <row r="458" s="13" customFormat="1">
      <c r="A458" s="13"/>
      <c r="B458" s="209"/>
      <c r="C458" s="13"/>
      <c r="D458" s="210" t="s">
        <v>159</v>
      </c>
      <c r="E458" s="211" t="s">
        <v>1</v>
      </c>
      <c r="F458" s="212" t="s">
        <v>1148</v>
      </c>
      <c r="G458" s="13"/>
      <c r="H458" s="213">
        <v>110</v>
      </c>
      <c r="I458" s="214"/>
      <c r="J458" s="13"/>
      <c r="K458" s="13"/>
      <c r="L458" s="209"/>
      <c r="M458" s="215"/>
      <c r="N458" s="216"/>
      <c r="O458" s="216"/>
      <c r="P458" s="216"/>
      <c r="Q458" s="216"/>
      <c r="R458" s="216"/>
      <c r="S458" s="216"/>
      <c r="T458" s="217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11" t="s">
        <v>159</v>
      </c>
      <c r="AU458" s="211" t="s">
        <v>129</v>
      </c>
      <c r="AV458" s="13" t="s">
        <v>129</v>
      </c>
      <c r="AW458" s="13" t="s">
        <v>30</v>
      </c>
      <c r="AX458" s="13" t="s">
        <v>75</v>
      </c>
      <c r="AY458" s="211" t="s">
        <v>151</v>
      </c>
    </row>
    <row r="459" s="13" customFormat="1">
      <c r="A459" s="13"/>
      <c r="B459" s="209"/>
      <c r="C459" s="13"/>
      <c r="D459" s="210" t="s">
        <v>159</v>
      </c>
      <c r="E459" s="211" t="s">
        <v>1</v>
      </c>
      <c r="F459" s="212" t="s">
        <v>1149</v>
      </c>
      <c r="G459" s="13"/>
      <c r="H459" s="213">
        <v>69</v>
      </c>
      <c r="I459" s="214"/>
      <c r="J459" s="13"/>
      <c r="K459" s="13"/>
      <c r="L459" s="209"/>
      <c r="M459" s="215"/>
      <c r="N459" s="216"/>
      <c r="O459" s="216"/>
      <c r="P459" s="216"/>
      <c r="Q459" s="216"/>
      <c r="R459" s="216"/>
      <c r="S459" s="216"/>
      <c r="T459" s="217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11" t="s">
        <v>159</v>
      </c>
      <c r="AU459" s="211" t="s">
        <v>129</v>
      </c>
      <c r="AV459" s="13" t="s">
        <v>129</v>
      </c>
      <c r="AW459" s="13" t="s">
        <v>30</v>
      </c>
      <c r="AX459" s="13" t="s">
        <v>75</v>
      </c>
      <c r="AY459" s="211" t="s">
        <v>151</v>
      </c>
    </row>
    <row r="460" s="14" customFormat="1">
      <c r="A460" s="14"/>
      <c r="B460" s="218"/>
      <c r="C460" s="14"/>
      <c r="D460" s="210" t="s">
        <v>159</v>
      </c>
      <c r="E460" s="219" t="s">
        <v>1</v>
      </c>
      <c r="F460" s="220" t="s">
        <v>161</v>
      </c>
      <c r="G460" s="14"/>
      <c r="H460" s="221">
        <v>179</v>
      </c>
      <c r="I460" s="222"/>
      <c r="J460" s="14"/>
      <c r="K460" s="14"/>
      <c r="L460" s="218"/>
      <c r="M460" s="223"/>
      <c r="N460" s="224"/>
      <c r="O460" s="224"/>
      <c r="P460" s="224"/>
      <c r="Q460" s="224"/>
      <c r="R460" s="224"/>
      <c r="S460" s="224"/>
      <c r="T460" s="225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19" t="s">
        <v>159</v>
      </c>
      <c r="AU460" s="219" t="s">
        <v>129</v>
      </c>
      <c r="AV460" s="14" t="s">
        <v>157</v>
      </c>
      <c r="AW460" s="14" t="s">
        <v>30</v>
      </c>
      <c r="AX460" s="14" t="s">
        <v>83</v>
      </c>
      <c r="AY460" s="219" t="s">
        <v>151</v>
      </c>
    </row>
    <row r="461" s="2" customFormat="1" ht="37.8" customHeight="1">
      <c r="A461" s="37"/>
      <c r="B461" s="159"/>
      <c r="C461" s="226" t="s">
        <v>1150</v>
      </c>
      <c r="D461" s="226" t="s">
        <v>207</v>
      </c>
      <c r="E461" s="227" t="s">
        <v>1151</v>
      </c>
      <c r="F461" s="228" t="s">
        <v>1152</v>
      </c>
      <c r="G461" s="229" t="s">
        <v>489</v>
      </c>
      <c r="H461" s="230">
        <v>2</v>
      </c>
      <c r="I461" s="230"/>
      <c r="J461" s="231">
        <f>ROUND(I461*H461,3)</f>
        <v>0</v>
      </c>
      <c r="K461" s="232"/>
      <c r="L461" s="233"/>
      <c r="M461" s="234" t="s">
        <v>1</v>
      </c>
      <c r="N461" s="235" t="s">
        <v>41</v>
      </c>
      <c r="O461" s="81"/>
      <c r="P461" s="204">
        <f>O461*H461</f>
        <v>0</v>
      </c>
      <c r="Q461" s="204">
        <v>0</v>
      </c>
      <c r="R461" s="204">
        <f>Q461*H461</f>
        <v>0</v>
      </c>
      <c r="S461" s="204">
        <v>0</v>
      </c>
      <c r="T461" s="205">
        <f>S461*H461</f>
        <v>0</v>
      </c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R461" s="206" t="s">
        <v>317</v>
      </c>
      <c r="AT461" s="206" t="s">
        <v>207</v>
      </c>
      <c r="AU461" s="206" t="s">
        <v>129</v>
      </c>
      <c r="AY461" s="18" t="s">
        <v>151</v>
      </c>
      <c r="BE461" s="207">
        <f>IF(N461="základná",J461,0)</f>
        <v>0</v>
      </c>
      <c r="BF461" s="207">
        <f>IF(N461="znížená",J461,0)</f>
        <v>0</v>
      </c>
      <c r="BG461" s="207">
        <f>IF(N461="zákl. prenesená",J461,0)</f>
        <v>0</v>
      </c>
      <c r="BH461" s="207">
        <f>IF(N461="zníž. prenesená",J461,0)</f>
        <v>0</v>
      </c>
      <c r="BI461" s="207">
        <f>IF(N461="nulová",J461,0)</f>
        <v>0</v>
      </c>
      <c r="BJ461" s="18" t="s">
        <v>129</v>
      </c>
      <c r="BK461" s="208">
        <f>ROUND(I461*H461,3)</f>
        <v>0</v>
      </c>
      <c r="BL461" s="18" t="s">
        <v>233</v>
      </c>
      <c r="BM461" s="206" t="s">
        <v>1153</v>
      </c>
    </row>
    <row r="462" s="2" customFormat="1" ht="24.15" customHeight="1">
      <c r="A462" s="37"/>
      <c r="B462" s="159"/>
      <c r="C462" s="226" t="s">
        <v>1154</v>
      </c>
      <c r="D462" s="226" t="s">
        <v>207</v>
      </c>
      <c r="E462" s="227" t="s">
        <v>1155</v>
      </c>
      <c r="F462" s="228" t="s">
        <v>1156</v>
      </c>
      <c r="G462" s="229" t="s">
        <v>1157</v>
      </c>
      <c r="H462" s="230">
        <v>1</v>
      </c>
      <c r="I462" s="230"/>
      <c r="J462" s="231">
        <f>ROUND(I462*H462,3)</f>
        <v>0</v>
      </c>
      <c r="K462" s="232"/>
      <c r="L462" s="233"/>
      <c r="M462" s="234" t="s">
        <v>1</v>
      </c>
      <c r="N462" s="235" t="s">
        <v>41</v>
      </c>
      <c r="O462" s="81"/>
      <c r="P462" s="204">
        <f>O462*H462</f>
        <v>0</v>
      </c>
      <c r="Q462" s="204">
        <v>0</v>
      </c>
      <c r="R462" s="204">
        <f>Q462*H462</f>
        <v>0</v>
      </c>
      <c r="S462" s="204">
        <v>0</v>
      </c>
      <c r="T462" s="205">
        <f>S462*H462</f>
        <v>0</v>
      </c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R462" s="206" t="s">
        <v>317</v>
      </c>
      <c r="AT462" s="206" t="s">
        <v>207</v>
      </c>
      <c r="AU462" s="206" t="s">
        <v>129</v>
      </c>
      <c r="AY462" s="18" t="s">
        <v>151</v>
      </c>
      <c r="BE462" s="207">
        <f>IF(N462="základná",J462,0)</f>
        <v>0</v>
      </c>
      <c r="BF462" s="207">
        <f>IF(N462="znížená",J462,0)</f>
        <v>0</v>
      </c>
      <c r="BG462" s="207">
        <f>IF(N462="zákl. prenesená",J462,0)</f>
        <v>0</v>
      </c>
      <c r="BH462" s="207">
        <f>IF(N462="zníž. prenesená",J462,0)</f>
        <v>0</v>
      </c>
      <c r="BI462" s="207">
        <f>IF(N462="nulová",J462,0)</f>
        <v>0</v>
      </c>
      <c r="BJ462" s="18" t="s">
        <v>129</v>
      </c>
      <c r="BK462" s="208">
        <f>ROUND(I462*H462,3)</f>
        <v>0</v>
      </c>
      <c r="BL462" s="18" t="s">
        <v>233</v>
      </c>
      <c r="BM462" s="206" t="s">
        <v>1158</v>
      </c>
    </row>
    <row r="463" s="2" customFormat="1" ht="24.15" customHeight="1">
      <c r="A463" s="37"/>
      <c r="B463" s="159"/>
      <c r="C463" s="195" t="s">
        <v>1159</v>
      </c>
      <c r="D463" s="195" t="s">
        <v>153</v>
      </c>
      <c r="E463" s="196" t="s">
        <v>1160</v>
      </c>
      <c r="F463" s="197" t="s">
        <v>1161</v>
      </c>
      <c r="G463" s="198" t="s">
        <v>210</v>
      </c>
      <c r="H463" s="199">
        <v>948</v>
      </c>
      <c r="I463" s="199"/>
      <c r="J463" s="200">
        <f>ROUND(I463*H463,3)</f>
        <v>0</v>
      </c>
      <c r="K463" s="201"/>
      <c r="L463" s="38"/>
      <c r="M463" s="202" t="s">
        <v>1</v>
      </c>
      <c r="N463" s="203" t="s">
        <v>41</v>
      </c>
      <c r="O463" s="81"/>
      <c r="P463" s="204">
        <f>O463*H463</f>
        <v>0</v>
      </c>
      <c r="Q463" s="204">
        <v>5.0000000000000002E-05</v>
      </c>
      <c r="R463" s="204">
        <f>Q463*H463</f>
        <v>0.047400000000000005</v>
      </c>
      <c r="S463" s="204">
        <v>0</v>
      </c>
      <c r="T463" s="205">
        <f>S463*H463</f>
        <v>0</v>
      </c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R463" s="206" t="s">
        <v>233</v>
      </c>
      <c r="AT463" s="206" t="s">
        <v>153</v>
      </c>
      <c r="AU463" s="206" t="s">
        <v>129</v>
      </c>
      <c r="AY463" s="18" t="s">
        <v>151</v>
      </c>
      <c r="BE463" s="207">
        <f>IF(N463="základná",J463,0)</f>
        <v>0</v>
      </c>
      <c r="BF463" s="207">
        <f>IF(N463="znížená",J463,0)</f>
        <v>0</v>
      </c>
      <c r="BG463" s="207">
        <f>IF(N463="zákl. prenesená",J463,0)</f>
        <v>0</v>
      </c>
      <c r="BH463" s="207">
        <f>IF(N463="zníž. prenesená",J463,0)</f>
        <v>0</v>
      </c>
      <c r="BI463" s="207">
        <f>IF(N463="nulová",J463,0)</f>
        <v>0</v>
      </c>
      <c r="BJ463" s="18" t="s">
        <v>129</v>
      </c>
      <c r="BK463" s="208">
        <f>ROUND(I463*H463,3)</f>
        <v>0</v>
      </c>
      <c r="BL463" s="18" t="s">
        <v>233</v>
      </c>
      <c r="BM463" s="206" t="s">
        <v>1162</v>
      </c>
    </row>
    <row r="464" s="13" customFormat="1">
      <c r="A464" s="13"/>
      <c r="B464" s="209"/>
      <c r="C464" s="13"/>
      <c r="D464" s="210" t="s">
        <v>159</v>
      </c>
      <c r="E464" s="211" t="s">
        <v>1</v>
      </c>
      <c r="F464" s="212" t="s">
        <v>1163</v>
      </c>
      <c r="G464" s="13"/>
      <c r="H464" s="213">
        <v>948</v>
      </c>
      <c r="I464" s="214"/>
      <c r="J464" s="13"/>
      <c r="K464" s="13"/>
      <c r="L464" s="209"/>
      <c r="M464" s="215"/>
      <c r="N464" s="216"/>
      <c r="O464" s="216"/>
      <c r="P464" s="216"/>
      <c r="Q464" s="216"/>
      <c r="R464" s="216"/>
      <c r="S464" s="216"/>
      <c r="T464" s="217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11" t="s">
        <v>159</v>
      </c>
      <c r="AU464" s="211" t="s">
        <v>129</v>
      </c>
      <c r="AV464" s="13" t="s">
        <v>129</v>
      </c>
      <c r="AW464" s="13" t="s">
        <v>30</v>
      </c>
      <c r="AX464" s="13" t="s">
        <v>75</v>
      </c>
      <c r="AY464" s="211" t="s">
        <v>151</v>
      </c>
    </row>
    <row r="465" s="14" customFormat="1">
      <c r="A465" s="14"/>
      <c r="B465" s="218"/>
      <c r="C465" s="14"/>
      <c r="D465" s="210" t="s">
        <v>159</v>
      </c>
      <c r="E465" s="219" t="s">
        <v>1</v>
      </c>
      <c r="F465" s="220" t="s">
        <v>161</v>
      </c>
      <c r="G465" s="14"/>
      <c r="H465" s="221">
        <v>948</v>
      </c>
      <c r="I465" s="222"/>
      <c r="J465" s="14"/>
      <c r="K465" s="14"/>
      <c r="L465" s="218"/>
      <c r="M465" s="223"/>
      <c r="N465" s="224"/>
      <c r="O465" s="224"/>
      <c r="P465" s="224"/>
      <c r="Q465" s="224"/>
      <c r="R465" s="224"/>
      <c r="S465" s="224"/>
      <c r="T465" s="225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19" t="s">
        <v>159</v>
      </c>
      <c r="AU465" s="219" t="s">
        <v>129</v>
      </c>
      <c r="AV465" s="14" t="s">
        <v>157</v>
      </c>
      <c r="AW465" s="14" t="s">
        <v>30</v>
      </c>
      <c r="AX465" s="14" t="s">
        <v>83</v>
      </c>
      <c r="AY465" s="219" t="s">
        <v>151</v>
      </c>
    </row>
    <row r="466" s="2" customFormat="1" ht="44.25" customHeight="1">
      <c r="A466" s="37"/>
      <c r="B466" s="159"/>
      <c r="C466" s="226" t="s">
        <v>1164</v>
      </c>
      <c r="D466" s="226" t="s">
        <v>207</v>
      </c>
      <c r="E466" s="227" t="s">
        <v>1165</v>
      </c>
      <c r="F466" s="228" t="s">
        <v>1166</v>
      </c>
      <c r="G466" s="229" t="s">
        <v>267</v>
      </c>
      <c r="H466" s="230">
        <v>1</v>
      </c>
      <c r="I466" s="230"/>
      <c r="J466" s="231">
        <f>ROUND(I466*H466,3)</f>
        <v>0</v>
      </c>
      <c r="K466" s="232"/>
      <c r="L466" s="233"/>
      <c r="M466" s="234" t="s">
        <v>1</v>
      </c>
      <c r="N466" s="235" t="s">
        <v>41</v>
      </c>
      <c r="O466" s="81"/>
      <c r="P466" s="204">
        <f>O466*H466</f>
        <v>0</v>
      </c>
      <c r="Q466" s="204">
        <v>0</v>
      </c>
      <c r="R466" s="204">
        <f>Q466*H466</f>
        <v>0</v>
      </c>
      <c r="S466" s="204">
        <v>0</v>
      </c>
      <c r="T466" s="205">
        <f>S466*H466</f>
        <v>0</v>
      </c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R466" s="206" t="s">
        <v>317</v>
      </c>
      <c r="AT466" s="206" t="s">
        <v>207</v>
      </c>
      <c r="AU466" s="206" t="s">
        <v>129</v>
      </c>
      <c r="AY466" s="18" t="s">
        <v>151</v>
      </c>
      <c r="BE466" s="207">
        <f>IF(N466="základná",J466,0)</f>
        <v>0</v>
      </c>
      <c r="BF466" s="207">
        <f>IF(N466="znížená",J466,0)</f>
        <v>0</v>
      </c>
      <c r="BG466" s="207">
        <f>IF(N466="zákl. prenesená",J466,0)</f>
        <v>0</v>
      </c>
      <c r="BH466" s="207">
        <f>IF(N466="zníž. prenesená",J466,0)</f>
        <v>0</v>
      </c>
      <c r="BI466" s="207">
        <f>IF(N466="nulová",J466,0)</f>
        <v>0</v>
      </c>
      <c r="BJ466" s="18" t="s">
        <v>129</v>
      </c>
      <c r="BK466" s="208">
        <f>ROUND(I466*H466,3)</f>
        <v>0</v>
      </c>
      <c r="BL466" s="18" t="s">
        <v>233</v>
      </c>
      <c r="BM466" s="206" t="s">
        <v>1167</v>
      </c>
    </row>
    <row r="467" s="2" customFormat="1" ht="33" customHeight="1">
      <c r="A467" s="37"/>
      <c r="B467" s="159"/>
      <c r="C467" s="195" t="s">
        <v>1168</v>
      </c>
      <c r="D467" s="195" t="s">
        <v>153</v>
      </c>
      <c r="E467" s="196" t="s">
        <v>1169</v>
      </c>
      <c r="F467" s="197" t="s">
        <v>1170</v>
      </c>
      <c r="G467" s="198" t="s">
        <v>489</v>
      </c>
      <c r="H467" s="199">
        <v>6</v>
      </c>
      <c r="I467" s="199"/>
      <c r="J467" s="200">
        <f>ROUND(I467*H467,3)</f>
        <v>0</v>
      </c>
      <c r="K467" s="201"/>
      <c r="L467" s="38"/>
      <c r="M467" s="202" t="s">
        <v>1</v>
      </c>
      <c r="N467" s="203" t="s">
        <v>41</v>
      </c>
      <c r="O467" s="81"/>
      <c r="P467" s="204">
        <f>O467*H467</f>
        <v>0</v>
      </c>
      <c r="Q467" s="204">
        <v>0</v>
      </c>
      <c r="R467" s="204">
        <f>Q467*H467</f>
        <v>0</v>
      </c>
      <c r="S467" s="204">
        <v>0</v>
      </c>
      <c r="T467" s="205">
        <f>S467*H467</f>
        <v>0</v>
      </c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R467" s="206" t="s">
        <v>233</v>
      </c>
      <c r="AT467" s="206" t="s">
        <v>153</v>
      </c>
      <c r="AU467" s="206" t="s">
        <v>129</v>
      </c>
      <c r="AY467" s="18" t="s">
        <v>151</v>
      </c>
      <c r="BE467" s="207">
        <f>IF(N467="základná",J467,0)</f>
        <v>0</v>
      </c>
      <c r="BF467" s="207">
        <f>IF(N467="znížená",J467,0)</f>
        <v>0</v>
      </c>
      <c r="BG467" s="207">
        <f>IF(N467="zákl. prenesená",J467,0)</f>
        <v>0</v>
      </c>
      <c r="BH467" s="207">
        <f>IF(N467="zníž. prenesená",J467,0)</f>
        <v>0</v>
      </c>
      <c r="BI467" s="207">
        <f>IF(N467="nulová",J467,0)</f>
        <v>0</v>
      </c>
      <c r="BJ467" s="18" t="s">
        <v>129</v>
      </c>
      <c r="BK467" s="208">
        <f>ROUND(I467*H467,3)</f>
        <v>0</v>
      </c>
      <c r="BL467" s="18" t="s">
        <v>233</v>
      </c>
      <c r="BM467" s="206" t="s">
        <v>1171</v>
      </c>
    </row>
    <row r="468" s="2" customFormat="1" ht="24.15" customHeight="1">
      <c r="A468" s="37"/>
      <c r="B468" s="159"/>
      <c r="C468" s="195" t="s">
        <v>1172</v>
      </c>
      <c r="D468" s="195" t="s">
        <v>153</v>
      </c>
      <c r="E468" s="196" t="s">
        <v>1173</v>
      </c>
      <c r="F468" s="197" t="s">
        <v>1174</v>
      </c>
      <c r="G468" s="198" t="s">
        <v>169</v>
      </c>
      <c r="H468" s="199">
        <v>675.70000000000005</v>
      </c>
      <c r="I468" s="199"/>
      <c r="J468" s="200">
        <f>ROUND(I468*H468,3)</f>
        <v>0</v>
      </c>
      <c r="K468" s="201"/>
      <c r="L468" s="38"/>
      <c r="M468" s="202" t="s">
        <v>1</v>
      </c>
      <c r="N468" s="203" t="s">
        <v>41</v>
      </c>
      <c r="O468" s="81"/>
      <c r="P468" s="204">
        <f>O468*H468</f>
        <v>0</v>
      </c>
      <c r="Q468" s="204">
        <v>0</v>
      </c>
      <c r="R468" s="204">
        <f>Q468*H468</f>
        <v>0</v>
      </c>
      <c r="S468" s="204">
        <v>0</v>
      </c>
      <c r="T468" s="205">
        <f>S468*H468</f>
        <v>0</v>
      </c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R468" s="206" t="s">
        <v>233</v>
      </c>
      <c r="AT468" s="206" t="s">
        <v>153</v>
      </c>
      <c r="AU468" s="206" t="s">
        <v>129</v>
      </c>
      <c r="AY468" s="18" t="s">
        <v>151</v>
      </c>
      <c r="BE468" s="207">
        <f>IF(N468="základná",J468,0)</f>
        <v>0</v>
      </c>
      <c r="BF468" s="207">
        <f>IF(N468="znížená",J468,0)</f>
        <v>0</v>
      </c>
      <c r="BG468" s="207">
        <f>IF(N468="zákl. prenesená",J468,0)</f>
        <v>0</v>
      </c>
      <c r="BH468" s="207">
        <f>IF(N468="zníž. prenesená",J468,0)</f>
        <v>0</v>
      </c>
      <c r="BI468" s="207">
        <f>IF(N468="nulová",J468,0)</f>
        <v>0</v>
      </c>
      <c r="BJ468" s="18" t="s">
        <v>129</v>
      </c>
      <c r="BK468" s="208">
        <f>ROUND(I468*H468,3)</f>
        <v>0</v>
      </c>
      <c r="BL468" s="18" t="s">
        <v>233</v>
      </c>
      <c r="BM468" s="206" t="s">
        <v>1175</v>
      </c>
    </row>
    <row r="469" s="13" customFormat="1">
      <c r="A469" s="13"/>
      <c r="B469" s="209"/>
      <c r="C469" s="13"/>
      <c r="D469" s="210" t="s">
        <v>159</v>
      </c>
      <c r="E469" s="211" t="s">
        <v>1</v>
      </c>
      <c r="F469" s="212" t="s">
        <v>1176</v>
      </c>
      <c r="G469" s="13"/>
      <c r="H469" s="213">
        <v>390</v>
      </c>
      <c r="I469" s="214"/>
      <c r="J469" s="13"/>
      <c r="K469" s="13"/>
      <c r="L469" s="209"/>
      <c r="M469" s="215"/>
      <c r="N469" s="216"/>
      <c r="O469" s="216"/>
      <c r="P469" s="216"/>
      <c r="Q469" s="216"/>
      <c r="R469" s="216"/>
      <c r="S469" s="216"/>
      <c r="T469" s="217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11" t="s">
        <v>159</v>
      </c>
      <c r="AU469" s="211" t="s">
        <v>129</v>
      </c>
      <c r="AV469" s="13" t="s">
        <v>129</v>
      </c>
      <c r="AW469" s="13" t="s">
        <v>30</v>
      </c>
      <c r="AX469" s="13" t="s">
        <v>75</v>
      </c>
      <c r="AY469" s="211" t="s">
        <v>151</v>
      </c>
    </row>
    <row r="470" s="13" customFormat="1">
      <c r="A470" s="13"/>
      <c r="B470" s="209"/>
      <c r="C470" s="13"/>
      <c r="D470" s="210" t="s">
        <v>159</v>
      </c>
      <c r="E470" s="211" t="s">
        <v>1</v>
      </c>
      <c r="F470" s="212" t="s">
        <v>1177</v>
      </c>
      <c r="G470" s="13"/>
      <c r="H470" s="213">
        <v>165</v>
      </c>
      <c r="I470" s="214"/>
      <c r="J470" s="13"/>
      <c r="K470" s="13"/>
      <c r="L470" s="209"/>
      <c r="M470" s="215"/>
      <c r="N470" s="216"/>
      <c r="O470" s="216"/>
      <c r="P470" s="216"/>
      <c r="Q470" s="216"/>
      <c r="R470" s="216"/>
      <c r="S470" s="216"/>
      <c r="T470" s="217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11" t="s">
        <v>159</v>
      </c>
      <c r="AU470" s="211" t="s">
        <v>129</v>
      </c>
      <c r="AV470" s="13" t="s">
        <v>129</v>
      </c>
      <c r="AW470" s="13" t="s">
        <v>30</v>
      </c>
      <c r="AX470" s="13" t="s">
        <v>75</v>
      </c>
      <c r="AY470" s="211" t="s">
        <v>151</v>
      </c>
    </row>
    <row r="471" s="13" customFormat="1">
      <c r="A471" s="13"/>
      <c r="B471" s="209"/>
      <c r="C471" s="13"/>
      <c r="D471" s="210" t="s">
        <v>159</v>
      </c>
      <c r="E471" s="211" t="s">
        <v>1</v>
      </c>
      <c r="F471" s="212" t="s">
        <v>1178</v>
      </c>
      <c r="G471" s="13"/>
      <c r="H471" s="213">
        <v>120.7</v>
      </c>
      <c r="I471" s="214"/>
      <c r="J471" s="13"/>
      <c r="K471" s="13"/>
      <c r="L471" s="209"/>
      <c r="M471" s="215"/>
      <c r="N471" s="216"/>
      <c r="O471" s="216"/>
      <c r="P471" s="216"/>
      <c r="Q471" s="216"/>
      <c r="R471" s="216"/>
      <c r="S471" s="216"/>
      <c r="T471" s="217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11" t="s">
        <v>159</v>
      </c>
      <c r="AU471" s="211" t="s">
        <v>129</v>
      </c>
      <c r="AV471" s="13" t="s">
        <v>129</v>
      </c>
      <c r="AW471" s="13" t="s">
        <v>30</v>
      </c>
      <c r="AX471" s="13" t="s">
        <v>75</v>
      </c>
      <c r="AY471" s="211" t="s">
        <v>151</v>
      </c>
    </row>
    <row r="472" s="14" customFormat="1">
      <c r="A472" s="14"/>
      <c r="B472" s="218"/>
      <c r="C472" s="14"/>
      <c r="D472" s="210" t="s">
        <v>159</v>
      </c>
      <c r="E472" s="219" t="s">
        <v>1</v>
      </c>
      <c r="F472" s="220" t="s">
        <v>161</v>
      </c>
      <c r="G472" s="14"/>
      <c r="H472" s="221">
        <v>675.70000000000005</v>
      </c>
      <c r="I472" s="222"/>
      <c r="J472" s="14"/>
      <c r="K472" s="14"/>
      <c r="L472" s="218"/>
      <c r="M472" s="223"/>
      <c r="N472" s="224"/>
      <c r="O472" s="224"/>
      <c r="P472" s="224"/>
      <c r="Q472" s="224"/>
      <c r="R472" s="224"/>
      <c r="S472" s="224"/>
      <c r="T472" s="225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19" t="s">
        <v>159</v>
      </c>
      <c r="AU472" s="219" t="s">
        <v>129</v>
      </c>
      <c r="AV472" s="14" t="s">
        <v>157</v>
      </c>
      <c r="AW472" s="14" t="s">
        <v>30</v>
      </c>
      <c r="AX472" s="14" t="s">
        <v>83</v>
      </c>
      <c r="AY472" s="219" t="s">
        <v>151</v>
      </c>
    </row>
    <row r="473" s="2" customFormat="1" ht="33" customHeight="1">
      <c r="A473" s="37"/>
      <c r="B473" s="159"/>
      <c r="C473" s="195" t="s">
        <v>1179</v>
      </c>
      <c r="D473" s="195" t="s">
        <v>153</v>
      </c>
      <c r="E473" s="196" t="s">
        <v>1180</v>
      </c>
      <c r="F473" s="197" t="s">
        <v>1181</v>
      </c>
      <c r="G473" s="198" t="s">
        <v>489</v>
      </c>
      <c r="H473" s="199">
        <v>1</v>
      </c>
      <c r="I473" s="199"/>
      <c r="J473" s="200">
        <f>ROUND(I473*H473,3)</f>
        <v>0</v>
      </c>
      <c r="K473" s="201"/>
      <c r="L473" s="38"/>
      <c r="M473" s="202" t="s">
        <v>1</v>
      </c>
      <c r="N473" s="203" t="s">
        <v>41</v>
      </c>
      <c r="O473" s="81"/>
      <c r="P473" s="204">
        <f>O473*H473</f>
        <v>0</v>
      </c>
      <c r="Q473" s="204">
        <v>0</v>
      </c>
      <c r="R473" s="204">
        <f>Q473*H473</f>
        <v>0</v>
      </c>
      <c r="S473" s="204">
        <v>0</v>
      </c>
      <c r="T473" s="205">
        <f>S473*H473</f>
        <v>0</v>
      </c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R473" s="206" t="s">
        <v>233</v>
      </c>
      <c r="AT473" s="206" t="s">
        <v>153</v>
      </c>
      <c r="AU473" s="206" t="s">
        <v>129</v>
      </c>
      <c r="AY473" s="18" t="s">
        <v>151</v>
      </c>
      <c r="BE473" s="207">
        <f>IF(N473="základná",J473,0)</f>
        <v>0</v>
      </c>
      <c r="BF473" s="207">
        <f>IF(N473="znížená",J473,0)</f>
        <v>0</v>
      </c>
      <c r="BG473" s="207">
        <f>IF(N473="zákl. prenesená",J473,0)</f>
        <v>0</v>
      </c>
      <c r="BH473" s="207">
        <f>IF(N473="zníž. prenesená",J473,0)</f>
        <v>0</v>
      </c>
      <c r="BI473" s="207">
        <f>IF(N473="nulová",J473,0)</f>
        <v>0</v>
      </c>
      <c r="BJ473" s="18" t="s">
        <v>129</v>
      </c>
      <c r="BK473" s="208">
        <f>ROUND(I473*H473,3)</f>
        <v>0</v>
      </c>
      <c r="BL473" s="18" t="s">
        <v>233</v>
      </c>
      <c r="BM473" s="206" t="s">
        <v>1182</v>
      </c>
    </row>
    <row r="474" s="2" customFormat="1" ht="24.15" customHeight="1">
      <c r="A474" s="37"/>
      <c r="B474" s="159"/>
      <c r="C474" s="195" t="s">
        <v>1183</v>
      </c>
      <c r="D474" s="195" t="s">
        <v>153</v>
      </c>
      <c r="E474" s="196" t="s">
        <v>510</v>
      </c>
      <c r="F474" s="197" t="s">
        <v>511</v>
      </c>
      <c r="G474" s="198" t="s">
        <v>512</v>
      </c>
      <c r="H474" s="199"/>
      <c r="I474" s="199"/>
      <c r="J474" s="200">
        <f>ROUND(I474*H474,3)</f>
        <v>0</v>
      </c>
      <c r="K474" s="201"/>
      <c r="L474" s="38"/>
      <c r="M474" s="202" t="s">
        <v>1</v>
      </c>
      <c r="N474" s="203" t="s">
        <v>41</v>
      </c>
      <c r="O474" s="81"/>
      <c r="P474" s="204">
        <f>O474*H474</f>
        <v>0</v>
      </c>
      <c r="Q474" s="204">
        <v>0</v>
      </c>
      <c r="R474" s="204">
        <f>Q474*H474</f>
        <v>0</v>
      </c>
      <c r="S474" s="204">
        <v>0</v>
      </c>
      <c r="T474" s="205">
        <f>S474*H474</f>
        <v>0</v>
      </c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R474" s="206" t="s">
        <v>233</v>
      </c>
      <c r="AT474" s="206" t="s">
        <v>153</v>
      </c>
      <c r="AU474" s="206" t="s">
        <v>129</v>
      </c>
      <c r="AY474" s="18" t="s">
        <v>151</v>
      </c>
      <c r="BE474" s="207">
        <f>IF(N474="základná",J474,0)</f>
        <v>0</v>
      </c>
      <c r="BF474" s="207">
        <f>IF(N474="znížená",J474,0)</f>
        <v>0</v>
      </c>
      <c r="BG474" s="207">
        <f>IF(N474="zákl. prenesená",J474,0)</f>
        <v>0</v>
      </c>
      <c r="BH474" s="207">
        <f>IF(N474="zníž. prenesená",J474,0)</f>
        <v>0</v>
      </c>
      <c r="BI474" s="207">
        <f>IF(N474="nulová",J474,0)</f>
        <v>0</v>
      </c>
      <c r="BJ474" s="18" t="s">
        <v>129</v>
      </c>
      <c r="BK474" s="208">
        <f>ROUND(I474*H474,3)</f>
        <v>0</v>
      </c>
      <c r="BL474" s="18" t="s">
        <v>233</v>
      </c>
      <c r="BM474" s="206" t="s">
        <v>1184</v>
      </c>
    </row>
    <row r="475" s="12" customFormat="1" ht="22.8" customHeight="1">
      <c r="A475" s="12"/>
      <c r="B475" s="182"/>
      <c r="C475" s="12"/>
      <c r="D475" s="183" t="s">
        <v>74</v>
      </c>
      <c r="E475" s="193" t="s">
        <v>1185</v>
      </c>
      <c r="F475" s="193" t="s">
        <v>1186</v>
      </c>
      <c r="G475" s="12"/>
      <c r="H475" s="12"/>
      <c r="I475" s="185"/>
      <c r="J475" s="194">
        <f>BK475</f>
        <v>0</v>
      </c>
      <c r="K475" s="12"/>
      <c r="L475" s="182"/>
      <c r="M475" s="187"/>
      <c r="N475" s="188"/>
      <c r="O475" s="188"/>
      <c r="P475" s="189">
        <f>SUM(P476:P481)</f>
        <v>0</v>
      </c>
      <c r="Q475" s="188"/>
      <c r="R475" s="189">
        <f>SUM(R476:R481)</f>
        <v>0.60482155999999998</v>
      </c>
      <c r="S475" s="188"/>
      <c r="T475" s="190">
        <f>SUM(T476:T481)</f>
        <v>0</v>
      </c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R475" s="183" t="s">
        <v>129</v>
      </c>
      <c r="AT475" s="191" t="s">
        <v>74</v>
      </c>
      <c r="AU475" s="191" t="s">
        <v>83</v>
      </c>
      <c r="AY475" s="183" t="s">
        <v>151</v>
      </c>
      <c r="BK475" s="192">
        <f>SUM(BK476:BK481)</f>
        <v>0</v>
      </c>
    </row>
    <row r="476" s="2" customFormat="1" ht="24.15" customHeight="1">
      <c r="A476" s="37"/>
      <c r="B476" s="159"/>
      <c r="C476" s="195" t="s">
        <v>1187</v>
      </c>
      <c r="D476" s="195" t="s">
        <v>153</v>
      </c>
      <c r="E476" s="196" t="s">
        <v>1188</v>
      </c>
      <c r="F476" s="197" t="s">
        <v>1189</v>
      </c>
      <c r="G476" s="198" t="s">
        <v>169</v>
      </c>
      <c r="H476" s="199">
        <v>27.132000000000001</v>
      </c>
      <c r="I476" s="199"/>
      <c r="J476" s="200">
        <f>ROUND(I476*H476,3)</f>
        <v>0</v>
      </c>
      <c r="K476" s="201"/>
      <c r="L476" s="38"/>
      <c r="M476" s="202" t="s">
        <v>1</v>
      </c>
      <c r="N476" s="203" t="s">
        <v>41</v>
      </c>
      <c r="O476" s="81"/>
      <c r="P476" s="204">
        <f>O476*H476</f>
        <v>0</v>
      </c>
      <c r="Q476" s="204">
        <v>0.0037799999999999999</v>
      </c>
      <c r="R476" s="204">
        <f>Q476*H476</f>
        <v>0.10255896000000001</v>
      </c>
      <c r="S476" s="204">
        <v>0</v>
      </c>
      <c r="T476" s="205">
        <f>S476*H476</f>
        <v>0</v>
      </c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R476" s="206" t="s">
        <v>233</v>
      </c>
      <c r="AT476" s="206" t="s">
        <v>153</v>
      </c>
      <c r="AU476" s="206" t="s">
        <v>129</v>
      </c>
      <c r="AY476" s="18" t="s">
        <v>151</v>
      </c>
      <c r="BE476" s="207">
        <f>IF(N476="základná",J476,0)</f>
        <v>0</v>
      </c>
      <c r="BF476" s="207">
        <f>IF(N476="znížená",J476,0)</f>
        <v>0</v>
      </c>
      <c r="BG476" s="207">
        <f>IF(N476="zákl. prenesená",J476,0)</f>
        <v>0</v>
      </c>
      <c r="BH476" s="207">
        <f>IF(N476="zníž. prenesená",J476,0)</f>
        <v>0</v>
      </c>
      <c r="BI476" s="207">
        <f>IF(N476="nulová",J476,0)</f>
        <v>0</v>
      </c>
      <c r="BJ476" s="18" t="s">
        <v>129</v>
      </c>
      <c r="BK476" s="208">
        <f>ROUND(I476*H476,3)</f>
        <v>0</v>
      </c>
      <c r="BL476" s="18" t="s">
        <v>233</v>
      </c>
      <c r="BM476" s="206" t="s">
        <v>1190</v>
      </c>
    </row>
    <row r="477" s="13" customFormat="1">
      <c r="A477" s="13"/>
      <c r="B477" s="209"/>
      <c r="C477" s="13"/>
      <c r="D477" s="210" t="s">
        <v>159</v>
      </c>
      <c r="E477" s="211" t="s">
        <v>1</v>
      </c>
      <c r="F477" s="212" t="s">
        <v>854</v>
      </c>
      <c r="G477" s="13"/>
      <c r="H477" s="213">
        <v>27.132000000000001</v>
      </c>
      <c r="I477" s="214"/>
      <c r="J477" s="13"/>
      <c r="K477" s="13"/>
      <c r="L477" s="209"/>
      <c r="M477" s="215"/>
      <c r="N477" s="216"/>
      <c r="O477" s="216"/>
      <c r="P477" s="216"/>
      <c r="Q477" s="216"/>
      <c r="R477" s="216"/>
      <c r="S477" s="216"/>
      <c r="T477" s="217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11" t="s">
        <v>159</v>
      </c>
      <c r="AU477" s="211" t="s">
        <v>129</v>
      </c>
      <c r="AV477" s="13" t="s">
        <v>129</v>
      </c>
      <c r="AW477" s="13" t="s">
        <v>30</v>
      </c>
      <c r="AX477" s="13" t="s">
        <v>75</v>
      </c>
      <c r="AY477" s="211" t="s">
        <v>151</v>
      </c>
    </row>
    <row r="478" s="14" customFormat="1">
      <c r="A478" s="14"/>
      <c r="B478" s="218"/>
      <c r="C478" s="14"/>
      <c r="D478" s="210" t="s">
        <v>159</v>
      </c>
      <c r="E478" s="219" t="s">
        <v>1</v>
      </c>
      <c r="F478" s="220" t="s">
        <v>161</v>
      </c>
      <c r="G478" s="14"/>
      <c r="H478" s="221">
        <v>27.132000000000001</v>
      </c>
      <c r="I478" s="222"/>
      <c r="J478" s="14"/>
      <c r="K478" s="14"/>
      <c r="L478" s="218"/>
      <c r="M478" s="223"/>
      <c r="N478" s="224"/>
      <c r="O478" s="224"/>
      <c r="P478" s="224"/>
      <c r="Q478" s="224"/>
      <c r="R478" s="224"/>
      <c r="S478" s="224"/>
      <c r="T478" s="225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19" t="s">
        <v>159</v>
      </c>
      <c r="AU478" s="219" t="s">
        <v>129</v>
      </c>
      <c r="AV478" s="14" t="s">
        <v>157</v>
      </c>
      <c r="AW478" s="14" t="s">
        <v>30</v>
      </c>
      <c r="AX478" s="14" t="s">
        <v>83</v>
      </c>
      <c r="AY478" s="219" t="s">
        <v>151</v>
      </c>
    </row>
    <row r="479" s="2" customFormat="1" ht="16.5" customHeight="1">
      <c r="A479" s="37"/>
      <c r="B479" s="159"/>
      <c r="C479" s="226" t="s">
        <v>1191</v>
      </c>
      <c r="D479" s="226" t="s">
        <v>207</v>
      </c>
      <c r="E479" s="227" t="s">
        <v>1192</v>
      </c>
      <c r="F479" s="228" t="s">
        <v>1193</v>
      </c>
      <c r="G479" s="229" t="s">
        <v>169</v>
      </c>
      <c r="H479" s="230">
        <v>28.216999999999999</v>
      </c>
      <c r="I479" s="230"/>
      <c r="J479" s="231">
        <f>ROUND(I479*H479,3)</f>
        <v>0</v>
      </c>
      <c r="K479" s="232"/>
      <c r="L479" s="233"/>
      <c r="M479" s="234" t="s">
        <v>1</v>
      </c>
      <c r="N479" s="235" t="s">
        <v>41</v>
      </c>
      <c r="O479" s="81"/>
      <c r="P479" s="204">
        <f>O479*H479</f>
        <v>0</v>
      </c>
      <c r="Q479" s="204">
        <v>0.0178</v>
      </c>
      <c r="R479" s="204">
        <f>Q479*H479</f>
        <v>0.5022626</v>
      </c>
      <c r="S479" s="204">
        <v>0</v>
      </c>
      <c r="T479" s="205">
        <f>S479*H479</f>
        <v>0</v>
      </c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R479" s="206" t="s">
        <v>317</v>
      </c>
      <c r="AT479" s="206" t="s">
        <v>207</v>
      </c>
      <c r="AU479" s="206" t="s">
        <v>129</v>
      </c>
      <c r="AY479" s="18" t="s">
        <v>151</v>
      </c>
      <c r="BE479" s="207">
        <f>IF(N479="základná",J479,0)</f>
        <v>0</v>
      </c>
      <c r="BF479" s="207">
        <f>IF(N479="znížená",J479,0)</f>
        <v>0</v>
      </c>
      <c r="BG479" s="207">
        <f>IF(N479="zákl. prenesená",J479,0)</f>
        <v>0</v>
      </c>
      <c r="BH479" s="207">
        <f>IF(N479="zníž. prenesená",J479,0)</f>
        <v>0</v>
      </c>
      <c r="BI479" s="207">
        <f>IF(N479="nulová",J479,0)</f>
        <v>0</v>
      </c>
      <c r="BJ479" s="18" t="s">
        <v>129</v>
      </c>
      <c r="BK479" s="208">
        <f>ROUND(I479*H479,3)</f>
        <v>0</v>
      </c>
      <c r="BL479" s="18" t="s">
        <v>233</v>
      </c>
      <c r="BM479" s="206" t="s">
        <v>1194</v>
      </c>
    </row>
    <row r="480" s="13" customFormat="1">
      <c r="A480" s="13"/>
      <c r="B480" s="209"/>
      <c r="C480" s="13"/>
      <c r="D480" s="210" t="s">
        <v>159</v>
      </c>
      <c r="E480" s="13"/>
      <c r="F480" s="212" t="s">
        <v>1195</v>
      </c>
      <c r="G480" s="13"/>
      <c r="H480" s="213">
        <v>28.216999999999999</v>
      </c>
      <c r="I480" s="214"/>
      <c r="J480" s="13"/>
      <c r="K480" s="13"/>
      <c r="L480" s="209"/>
      <c r="M480" s="215"/>
      <c r="N480" s="216"/>
      <c r="O480" s="216"/>
      <c r="P480" s="216"/>
      <c r="Q480" s="216"/>
      <c r="R480" s="216"/>
      <c r="S480" s="216"/>
      <c r="T480" s="217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11" t="s">
        <v>159</v>
      </c>
      <c r="AU480" s="211" t="s">
        <v>129</v>
      </c>
      <c r="AV480" s="13" t="s">
        <v>129</v>
      </c>
      <c r="AW480" s="13" t="s">
        <v>3</v>
      </c>
      <c r="AX480" s="13" t="s">
        <v>83</v>
      </c>
      <c r="AY480" s="211" t="s">
        <v>151</v>
      </c>
    </row>
    <row r="481" s="2" customFormat="1" ht="24.15" customHeight="1">
      <c r="A481" s="37"/>
      <c r="B481" s="159"/>
      <c r="C481" s="195" t="s">
        <v>1196</v>
      </c>
      <c r="D481" s="195" t="s">
        <v>153</v>
      </c>
      <c r="E481" s="196" t="s">
        <v>1197</v>
      </c>
      <c r="F481" s="197" t="s">
        <v>1198</v>
      </c>
      <c r="G481" s="198" t="s">
        <v>512</v>
      </c>
      <c r="H481" s="199"/>
      <c r="I481" s="199"/>
      <c r="J481" s="200">
        <f>ROUND(I481*H481,3)</f>
        <v>0</v>
      </c>
      <c r="K481" s="201"/>
      <c r="L481" s="38"/>
      <c r="M481" s="202" t="s">
        <v>1</v>
      </c>
      <c r="N481" s="203" t="s">
        <v>41</v>
      </c>
      <c r="O481" s="81"/>
      <c r="P481" s="204">
        <f>O481*H481</f>
        <v>0</v>
      </c>
      <c r="Q481" s="204">
        <v>0</v>
      </c>
      <c r="R481" s="204">
        <f>Q481*H481</f>
        <v>0</v>
      </c>
      <c r="S481" s="204">
        <v>0</v>
      </c>
      <c r="T481" s="205">
        <f>S481*H481</f>
        <v>0</v>
      </c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R481" s="206" t="s">
        <v>233</v>
      </c>
      <c r="AT481" s="206" t="s">
        <v>153</v>
      </c>
      <c r="AU481" s="206" t="s">
        <v>129</v>
      </c>
      <c r="AY481" s="18" t="s">
        <v>151</v>
      </c>
      <c r="BE481" s="207">
        <f>IF(N481="základná",J481,0)</f>
        <v>0</v>
      </c>
      <c r="BF481" s="207">
        <f>IF(N481="znížená",J481,0)</f>
        <v>0</v>
      </c>
      <c r="BG481" s="207">
        <f>IF(N481="zákl. prenesená",J481,0)</f>
        <v>0</v>
      </c>
      <c r="BH481" s="207">
        <f>IF(N481="zníž. prenesená",J481,0)</f>
        <v>0</v>
      </c>
      <c r="BI481" s="207">
        <f>IF(N481="nulová",J481,0)</f>
        <v>0</v>
      </c>
      <c r="BJ481" s="18" t="s">
        <v>129</v>
      </c>
      <c r="BK481" s="208">
        <f>ROUND(I481*H481,3)</f>
        <v>0</v>
      </c>
      <c r="BL481" s="18" t="s">
        <v>233</v>
      </c>
      <c r="BM481" s="206" t="s">
        <v>1199</v>
      </c>
    </row>
    <row r="482" s="12" customFormat="1" ht="22.8" customHeight="1">
      <c r="A482" s="12"/>
      <c r="B482" s="182"/>
      <c r="C482" s="12"/>
      <c r="D482" s="183" t="s">
        <v>74</v>
      </c>
      <c r="E482" s="193" t="s">
        <v>1200</v>
      </c>
      <c r="F482" s="193" t="s">
        <v>1201</v>
      </c>
      <c r="G482" s="12"/>
      <c r="H482" s="12"/>
      <c r="I482" s="185"/>
      <c r="J482" s="194">
        <f>BK482</f>
        <v>0</v>
      </c>
      <c r="K482" s="12"/>
      <c r="L482" s="182"/>
      <c r="M482" s="187"/>
      <c r="N482" s="188"/>
      <c r="O482" s="188"/>
      <c r="P482" s="189">
        <f>SUM(P483:P488)</f>
        <v>0</v>
      </c>
      <c r="Q482" s="188"/>
      <c r="R482" s="189">
        <f>SUM(R483:R488)</f>
        <v>1.5722400000000001</v>
      </c>
      <c r="S482" s="188"/>
      <c r="T482" s="190">
        <f>SUM(T483:T488)</f>
        <v>0</v>
      </c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R482" s="183" t="s">
        <v>129</v>
      </c>
      <c r="AT482" s="191" t="s">
        <v>74</v>
      </c>
      <c r="AU482" s="191" t="s">
        <v>83</v>
      </c>
      <c r="AY482" s="183" t="s">
        <v>151</v>
      </c>
      <c r="BK482" s="192">
        <f>SUM(BK483:BK488)</f>
        <v>0</v>
      </c>
    </row>
    <row r="483" s="2" customFormat="1" ht="24.15" customHeight="1">
      <c r="A483" s="37"/>
      <c r="B483" s="159"/>
      <c r="C483" s="195" t="s">
        <v>1202</v>
      </c>
      <c r="D483" s="195" t="s">
        <v>153</v>
      </c>
      <c r="E483" s="196" t="s">
        <v>1203</v>
      </c>
      <c r="F483" s="197" t="s">
        <v>1204</v>
      </c>
      <c r="G483" s="198" t="s">
        <v>169</v>
      </c>
      <c r="H483" s="199">
        <v>8</v>
      </c>
      <c r="I483" s="199"/>
      <c r="J483" s="200">
        <f>ROUND(I483*H483,3)</f>
        <v>0</v>
      </c>
      <c r="K483" s="201"/>
      <c r="L483" s="38"/>
      <c r="M483" s="202" t="s">
        <v>1</v>
      </c>
      <c r="N483" s="203" t="s">
        <v>41</v>
      </c>
      <c r="O483" s="81"/>
      <c r="P483" s="204">
        <f>O483*H483</f>
        <v>0</v>
      </c>
      <c r="Q483" s="204">
        <v>0.11125</v>
      </c>
      <c r="R483" s="204">
        <f>Q483*H483</f>
        <v>0.89000000000000001</v>
      </c>
      <c r="S483" s="204">
        <v>0</v>
      </c>
      <c r="T483" s="205">
        <f>S483*H483</f>
        <v>0</v>
      </c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R483" s="206" t="s">
        <v>233</v>
      </c>
      <c r="AT483" s="206" t="s">
        <v>153</v>
      </c>
      <c r="AU483" s="206" t="s">
        <v>129</v>
      </c>
      <c r="AY483" s="18" t="s">
        <v>151</v>
      </c>
      <c r="BE483" s="207">
        <f>IF(N483="základná",J483,0)</f>
        <v>0</v>
      </c>
      <c r="BF483" s="207">
        <f>IF(N483="znížená",J483,0)</f>
        <v>0</v>
      </c>
      <c r="BG483" s="207">
        <f>IF(N483="zákl. prenesená",J483,0)</f>
        <v>0</v>
      </c>
      <c r="BH483" s="207">
        <f>IF(N483="zníž. prenesená",J483,0)</f>
        <v>0</v>
      </c>
      <c r="BI483" s="207">
        <f>IF(N483="nulová",J483,0)</f>
        <v>0</v>
      </c>
      <c r="BJ483" s="18" t="s">
        <v>129</v>
      </c>
      <c r="BK483" s="208">
        <f>ROUND(I483*H483,3)</f>
        <v>0</v>
      </c>
      <c r="BL483" s="18" t="s">
        <v>233</v>
      </c>
      <c r="BM483" s="206" t="s">
        <v>1205</v>
      </c>
    </row>
    <row r="484" s="13" customFormat="1">
      <c r="A484" s="13"/>
      <c r="B484" s="209"/>
      <c r="C484" s="13"/>
      <c r="D484" s="210" t="s">
        <v>159</v>
      </c>
      <c r="E484" s="211" t="s">
        <v>1</v>
      </c>
      <c r="F484" s="212" t="s">
        <v>1206</v>
      </c>
      <c r="G484" s="13"/>
      <c r="H484" s="213">
        <v>8</v>
      </c>
      <c r="I484" s="214"/>
      <c r="J484" s="13"/>
      <c r="K484" s="13"/>
      <c r="L484" s="209"/>
      <c r="M484" s="215"/>
      <c r="N484" s="216"/>
      <c r="O484" s="216"/>
      <c r="P484" s="216"/>
      <c r="Q484" s="216"/>
      <c r="R484" s="216"/>
      <c r="S484" s="216"/>
      <c r="T484" s="217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11" t="s">
        <v>159</v>
      </c>
      <c r="AU484" s="211" t="s">
        <v>129</v>
      </c>
      <c r="AV484" s="13" t="s">
        <v>129</v>
      </c>
      <c r="AW484" s="13" t="s">
        <v>30</v>
      </c>
      <c r="AX484" s="13" t="s">
        <v>75</v>
      </c>
      <c r="AY484" s="211" t="s">
        <v>151</v>
      </c>
    </row>
    <row r="485" s="14" customFormat="1">
      <c r="A485" s="14"/>
      <c r="B485" s="218"/>
      <c r="C485" s="14"/>
      <c r="D485" s="210" t="s">
        <v>159</v>
      </c>
      <c r="E485" s="219" t="s">
        <v>1</v>
      </c>
      <c r="F485" s="220" t="s">
        <v>161</v>
      </c>
      <c r="G485" s="14"/>
      <c r="H485" s="221">
        <v>8</v>
      </c>
      <c r="I485" s="222"/>
      <c r="J485" s="14"/>
      <c r="K485" s="14"/>
      <c r="L485" s="218"/>
      <c r="M485" s="223"/>
      <c r="N485" s="224"/>
      <c r="O485" s="224"/>
      <c r="P485" s="224"/>
      <c r="Q485" s="224"/>
      <c r="R485" s="224"/>
      <c r="S485" s="224"/>
      <c r="T485" s="225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19" t="s">
        <v>159</v>
      </c>
      <c r="AU485" s="219" t="s">
        <v>129</v>
      </c>
      <c r="AV485" s="14" t="s">
        <v>157</v>
      </c>
      <c r="AW485" s="14" t="s">
        <v>30</v>
      </c>
      <c r="AX485" s="14" t="s">
        <v>83</v>
      </c>
      <c r="AY485" s="219" t="s">
        <v>151</v>
      </c>
    </row>
    <row r="486" s="2" customFormat="1" ht="16.5" customHeight="1">
      <c r="A486" s="37"/>
      <c r="B486" s="159"/>
      <c r="C486" s="226" t="s">
        <v>1207</v>
      </c>
      <c r="D486" s="226" t="s">
        <v>207</v>
      </c>
      <c r="E486" s="227" t="s">
        <v>1208</v>
      </c>
      <c r="F486" s="228" t="s">
        <v>1209</v>
      </c>
      <c r="G486" s="229" t="s">
        <v>169</v>
      </c>
      <c r="H486" s="230">
        <v>8.3200000000000003</v>
      </c>
      <c r="I486" s="230"/>
      <c r="J486" s="231">
        <f>ROUND(I486*H486,3)</f>
        <v>0</v>
      </c>
      <c r="K486" s="232"/>
      <c r="L486" s="233"/>
      <c r="M486" s="234" t="s">
        <v>1</v>
      </c>
      <c r="N486" s="235" t="s">
        <v>41</v>
      </c>
      <c r="O486" s="81"/>
      <c r="P486" s="204">
        <f>O486*H486</f>
        <v>0</v>
      </c>
      <c r="Q486" s="204">
        <v>0.082000000000000003</v>
      </c>
      <c r="R486" s="204">
        <f>Q486*H486</f>
        <v>0.68224000000000007</v>
      </c>
      <c r="S486" s="204">
        <v>0</v>
      </c>
      <c r="T486" s="205">
        <f>S486*H486</f>
        <v>0</v>
      </c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R486" s="206" t="s">
        <v>317</v>
      </c>
      <c r="AT486" s="206" t="s">
        <v>207</v>
      </c>
      <c r="AU486" s="206" t="s">
        <v>129</v>
      </c>
      <c r="AY486" s="18" t="s">
        <v>151</v>
      </c>
      <c r="BE486" s="207">
        <f>IF(N486="základná",J486,0)</f>
        <v>0</v>
      </c>
      <c r="BF486" s="207">
        <f>IF(N486="znížená",J486,0)</f>
        <v>0</v>
      </c>
      <c r="BG486" s="207">
        <f>IF(N486="zákl. prenesená",J486,0)</f>
        <v>0</v>
      </c>
      <c r="BH486" s="207">
        <f>IF(N486="zníž. prenesená",J486,0)</f>
        <v>0</v>
      </c>
      <c r="BI486" s="207">
        <f>IF(N486="nulová",J486,0)</f>
        <v>0</v>
      </c>
      <c r="BJ486" s="18" t="s">
        <v>129</v>
      </c>
      <c r="BK486" s="208">
        <f>ROUND(I486*H486,3)</f>
        <v>0</v>
      </c>
      <c r="BL486" s="18" t="s">
        <v>233</v>
      </c>
      <c r="BM486" s="206" t="s">
        <v>1210</v>
      </c>
    </row>
    <row r="487" s="13" customFormat="1">
      <c r="A487" s="13"/>
      <c r="B487" s="209"/>
      <c r="C487" s="13"/>
      <c r="D487" s="210" t="s">
        <v>159</v>
      </c>
      <c r="E487" s="13"/>
      <c r="F487" s="212" t="s">
        <v>1211</v>
      </c>
      <c r="G487" s="13"/>
      <c r="H487" s="213">
        <v>8.3200000000000003</v>
      </c>
      <c r="I487" s="214"/>
      <c r="J487" s="13"/>
      <c r="K487" s="13"/>
      <c r="L487" s="209"/>
      <c r="M487" s="215"/>
      <c r="N487" s="216"/>
      <c r="O487" s="216"/>
      <c r="P487" s="216"/>
      <c r="Q487" s="216"/>
      <c r="R487" s="216"/>
      <c r="S487" s="216"/>
      <c r="T487" s="217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11" t="s">
        <v>159</v>
      </c>
      <c r="AU487" s="211" t="s">
        <v>129</v>
      </c>
      <c r="AV487" s="13" t="s">
        <v>129</v>
      </c>
      <c r="AW487" s="13" t="s">
        <v>3</v>
      </c>
      <c r="AX487" s="13" t="s">
        <v>83</v>
      </c>
      <c r="AY487" s="211" t="s">
        <v>151</v>
      </c>
    </row>
    <row r="488" s="2" customFormat="1" ht="24.15" customHeight="1">
      <c r="A488" s="37"/>
      <c r="B488" s="159"/>
      <c r="C488" s="195" t="s">
        <v>1212</v>
      </c>
      <c r="D488" s="195" t="s">
        <v>153</v>
      </c>
      <c r="E488" s="196" t="s">
        <v>1213</v>
      </c>
      <c r="F488" s="197" t="s">
        <v>1214</v>
      </c>
      <c r="G488" s="198" t="s">
        <v>512</v>
      </c>
      <c r="H488" s="199"/>
      <c r="I488" s="199"/>
      <c r="J488" s="200">
        <f>ROUND(I488*H488,3)</f>
        <v>0</v>
      </c>
      <c r="K488" s="201"/>
      <c r="L488" s="38"/>
      <c r="M488" s="202" t="s">
        <v>1</v>
      </c>
      <c r="N488" s="203" t="s">
        <v>41</v>
      </c>
      <c r="O488" s="81"/>
      <c r="P488" s="204">
        <f>O488*H488</f>
        <v>0</v>
      </c>
      <c r="Q488" s="204">
        <v>0</v>
      </c>
      <c r="R488" s="204">
        <f>Q488*H488</f>
        <v>0</v>
      </c>
      <c r="S488" s="204">
        <v>0</v>
      </c>
      <c r="T488" s="205">
        <f>S488*H488</f>
        <v>0</v>
      </c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R488" s="206" t="s">
        <v>233</v>
      </c>
      <c r="AT488" s="206" t="s">
        <v>153</v>
      </c>
      <c r="AU488" s="206" t="s">
        <v>129</v>
      </c>
      <c r="AY488" s="18" t="s">
        <v>151</v>
      </c>
      <c r="BE488" s="207">
        <f>IF(N488="základná",J488,0)</f>
        <v>0</v>
      </c>
      <c r="BF488" s="207">
        <f>IF(N488="znížená",J488,0)</f>
        <v>0</v>
      </c>
      <c r="BG488" s="207">
        <f>IF(N488="zákl. prenesená",J488,0)</f>
        <v>0</v>
      </c>
      <c r="BH488" s="207">
        <f>IF(N488="zníž. prenesená",J488,0)</f>
        <v>0</v>
      </c>
      <c r="BI488" s="207">
        <f>IF(N488="nulová",J488,0)</f>
        <v>0</v>
      </c>
      <c r="BJ488" s="18" t="s">
        <v>129</v>
      </c>
      <c r="BK488" s="208">
        <f>ROUND(I488*H488,3)</f>
        <v>0</v>
      </c>
      <c r="BL488" s="18" t="s">
        <v>233</v>
      </c>
      <c r="BM488" s="206" t="s">
        <v>1215</v>
      </c>
    </row>
    <row r="489" s="12" customFormat="1" ht="22.8" customHeight="1">
      <c r="A489" s="12"/>
      <c r="B489" s="182"/>
      <c r="C489" s="12"/>
      <c r="D489" s="183" t="s">
        <v>74</v>
      </c>
      <c r="E489" s="193" t="s">
        <v>1216</v>
      </c>
      <c r="F489" s="193" t="s">
        <v>1217</v>
      </c>
      <c r="G489" s="12"/>
      <c r="H489" s="12"/>
      <c r="I489" s="185"/>
      <c r="J489" s="194">
        <f>BK489</f>
        <v>0</v>
      </c>
      <c r="K489" s="12"/>
      <c r="L489" s="182"/>
      <c r="M489" s="187"/>
      <c r="N489" s="188"/>
      <c r="O489" s="188"/>
      <c r="P489" s="189">
        <f>SUM(P490:P499)</f>
        <v>0</v>
      </c>
      <c r="Q489" s="188"/>
      <c r="R489" s="189">
        <f>SUM(R490:R499)</f>
        <v>0.74255700000000002</v>
      </c>
      <c r="S489" s="188"/>
      <c r="T489" s="190">
        <f>SUM(T490:T499)</f>
        <v>0</v>
      </c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R489" s="183" t="s">
        <v>129</v>
      </c>
      <c r="AT489" s="191" t="s">
        <v>74</v>
      </c>
      <c r="AU489" s="191" t="s">
        <v>83</v>
      </c>
      <c r="AY489" s="183" t="s">
        <v>151</v>
      </c>
      <c r="BK489" s="192">
        <f>SUM(BK490:BK499)</f>
        <v>0</v>
      </c>
    </row>
    <row r="490" s="2" customFormat="1" ht="37.8" customHeight="1">
      <c r="A490" s="37"/>
      <c r="B490" s="159"/>
      <c r="C490" s="195" t="s">
        <v>1218</v>
      </c>
      <c r="D490" s="195" t="s">
        <v>153</v>
      </c>
      <c r="E490" s="196" t="s">
        <v>1219</v>
      </c>
      <c r="F490" s="197" t="s">
        <v>1220</v>
      </c>
      <c r="G490" s="198" t="s">
        <v>169</v>
      </c>
      <c r="H490" s="199">
        <v>2227.9000000000001</v>
      </c>
      <c r="I490" s="199"/>
      <c r="J490" s="200">
        <f>ROUND(I490*H490,3)</f>
        <v>0</v>
      </c>
      <c r="K490" s="201"/>
      <c r="L490" s="38"/>
      <c r="M490" s="202" t="s">
        <v>1</v>
      </c>
      <c r="N490" s="203" t="s">
        <v>41</v>
      </c>
      <c r="O490" s="81"/>
      <c r="P490" s="204">
        <f>O490*H490</f>
        <v>0</v>
      </c>
      <c r="Q490" s="204">
        <v>0.00023000000000000001</v>
      </c>
      <c r="R490" s="204">
        <f>Q490*H490</f>
        <v>0.51241700000000001</v>
      </c>
      <c r="S490" s="204">
        <v>0</v>
      </c>
      <c r="T490" s="205">
        <f>S490*H490</f>
        <v>0</v>
      </c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R490" s="206" t="s">
        <v>233</v>
      </c>
      <c r="AT490" s="206" t="s">
        <v>153</v>
      </c>
      <c r="AU490" s="206" t="s">
        <v>129</v>
      </c>
      <c r="AY490" s="18" t="s">
        <v>151</v>
      </c>
      <c r="BE490" s="207">
        <f>IF(N490="základná",J490,0)</f>
        <v>0</v>
      </c>
      <c r="BF490" s="207">
        <f>IF(N490="znížená",J490,0)</f>
        <v>0</v>
      </c>
      <c r="BG490" s="207">
        <f>IF(N490="zákl. prenesená",J490,0)</f>
        <v>0</v>
      </c>
      <c r="BH490" s="207">
        <f>IF(N490="zníž. prenesená",J490,0)</f>
        <v>0</v>
      </c>
      <c r="BI490" s="207">
        <f>IF(N490="nulová",J490,0)</f>
        <v>0</v>
      </c>
      <c r="BJ490" s="18" t="s">
        <v>129</v>
      </c>
      <c r="BK490" s="208">
        <f>ROUND(I490*H490,3)</f>
        <v>0</v>
      </c>
      <c r="BL490" s="18" t="s">
        <v>233</v>
      </c>
      <c r="BM490" s="206" t="s">
        <v>1221</v>
      </c>
    </row>
    <row r="491" s="13" customFormat="1">
      <c r="A491" s="13"/>
      <c r="B491" s="209"/>
      <c r="C491" s="13"/>
      <c r="D491" s="210" t="s">
        <v>159</v>
      </c>
      <c r="E491" s="211" t="s">
        <v>1</v>
      </c>
      <c r="F491" s="212" t="s">
        <v>1222</v>
      </c>
      <c r="G491" s="13"/>
      <c r="H491" s="213">
        <v>1659.21</v>
      </c>
      <c r="I491" s="214"/>
      <c r="J491" s="13"/>
      <c r="K491" s="13"/>
      <c r="L491" s="209"/>
      <c r="M491" s="215"/>
      <c r="N491" s="216"/>
      <c r="O491" s="216"/>
      <c r="P491" s="216"/>
      <c r="Q491" s="216"/>
      <c r="R491" s="216"/>
      <c r="S491" s="216"/>
      <c r="T491" s="217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11" t="s">
        <v>159</v>
      </c>
      <c r="AU491" s="211" t="s">
        <v>129</v>
      </c>
      <c r="AV491" s="13" t="s">
        <v>129</v>
      </c>
      <c r="AW491" s="13" t="s">
        <v>30</v>
      </c>
      <c r="AX491" s="13" t="s">
        <v>75</v>
      </c>
      <c r="AY491" s="211" t="s">
        <v>151</v>
      </c>
    </row>
    <row r="492" s="13" customFormat="1">
      <c r="A492" s="13"/>
      <c r="B492" s="209"/>
      <c r="C492" s="13"/>
      <c r="D492" s="210" t="s">
        <v>159</v>
      </c>
      <c r="E492" s="211" t="s">
        <v>1</v>
      </c>
      <c r="F492" s="212" t="s">
        <v>1223</v>
      </c>
      <c r="G492" s="13"/>
      <c r="H492" s="213">
        <v>568.69000000000005</v>
      </c>
      <c r="I492" s="214"/>
      <c r="J492" s="13"/>
      <c r="K492" s="13"/>
      <c r="L492" s="209"/>
      <c r="M492" s="215"/>
      <c r="N492" s="216"/>
      <c r="O492" s="216"/>
      <c r="P492" s="216"/>
      <c r="Q492" s="216"/>
      <c r="R492" s="216"/>
      <c r="S492" s="216"/>
      <c r="T492" s="217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11" t="s">
        <v>159</v>
      </c>
      <c r="AU492" s="211" t="s">
        <v>129</v>
      </c>
      <c r="AV492" s="13" t="s">
        <v>129</v>
      </c>
      <c r="AW492" s="13" t="s">
        <v>30</v>
      </c>
      <c r="AX492" s="13" t="s">
        <v>75</v>
      </c>
      <c r="AY492" s="211" t="s">
        <v>151</v>
      </c>
    </row>
    <row r="493" s="14" customFormat="1">
      <c r="A493" s="14"/>
      <c r="B493" s="218"/>
      <c r="C493" s="14"/>
      <c r="D493" s="210" t="s">
        <v>159</v>
      </c>
      <c r="E493" s="219" t="s">
        <v>1</v>
      </c>
      <c r="F493" s="220" t="s">
        <v>161</v>
      </c>
      <c r="G493" s="14"/>
      <c r="H493" s="221">
        <v>2227.9000000000001</v>
      </c>
      <c r="I493" s="222"/>
      <c r="J493" s="14"/>
      <c r="K493" s="14"/>
      <c r="L493" s="218"/>
      <c r="M493" s="223"/>
      <c r="N493" s="224"/>
      <c r="O493" s="224"/>
      <c r="P493" s="224"/>
      <c r="Q493" s="224"/>
      <c r="R493" s="224"/>
      <c r="S493" s="224"/>
      <c r="T493" s="225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19" t="s">
        <v>159</v>
      </c>
      <c r="AU493" s="219" t="s">
        <v>129</v>
      </c>
      <c r="AV493" s="14" t="s">
        <v>157</v>
      </c>
      <c r="AW493" s="14" t="s">
        <v>30</v>
      </c>
      <c r="AX493" s="14" t="s">
        <v>83</v>
      </c>
      <c r="AY493" s="219" t="s">
        <v>151</v>
      </c>
    </row>
    <row r="494" s="2" customFormat="1" ht="24.15" customHeight="1">
      <c r="A494" s="37"/>
      <c r="B494" s="159"/>
      <c r="C494" s="195" t="s">
        <v>1224</v>
      </c>
      <c r="D494" s="195" t="s">
        <v>153</v>
      </c>
      <c r="E494" s="196" t="s">
        <v>1225</v>
      </c>
      <c r="F494" s="197" t="s">
        <v>1226</v>
      </c>
      <c r="G494" s="198" t="s">
        <v>169</v>
      </c>
      <c r="H494" s="199">
        <v>2248.9000000000001</v>
      </c>
      <c r="I494" s="199"/>
      <c r="J494" s="200">
        <f>ROUND(I494*H494,3)</f>
        <v>0</v>
      </c>
      <c r="K494" s="201"/>
      <c r="L494" s="38"/>
      <c r="M494" s="202" t="s">
        <v>1</v>
      </c>
      <c r="N494" s="203" t="s">
        <v>41</v>
      </c>
      <c r="O494" s="81"/>
      <c r="P494" s="204">
        <f>O494*H494</f>
        <v>0</v>
      </c>
      <c r="Q494" s="204">
        <v>0.00010000000000000001</v>
      </c>
      <c r="R494" s="204">
        <f>Q494*H494</f>
        <v>0.22489000000000001</v>
      </c>
      <c r="S494" s="204">
        <v>0</v>
      </c>
      <c r="T494" s="205">
        <f>S494*H494</f>
        <v>0</v>
      </c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R494" s="206" t="s">
        <v>233</v>
      </c>
      <c r="AT494" s="206" t="s">
        <v>153</v>
      </c>
      <c r="AU494" s="206" t="s">
        <v>129</v>
      </c>
      <c r="AY494" s="18" t="s">
        <v>151</v>
      </c>
      <c r="BE494" s="207">
        <f>IF(N494="základná",J494,0)</f>
        <v>0</v>
      </c>
      <c r="BF494" s="207">
        <f>IF(N494="znížená",J494,0)</f>
        <v>0</v>
      </c>
      <c r="BG494" s="207">
        <f>IF(N494="zákl. prenesená",J494,0)</f>
        <v>0</v>
      </c>
      <c r="BH494" s="207">
        <f>IF(N494="zníž. prenesená",J494,0)</f>
        <v>0</v>
      </c>
      <c r="BI494" s="207">
        <f>IF(N494="nulová",J494,0)</f>
        <v>0</v>
      </c>
      <c r="BJ494" s="18" t="s">
        <v>129</v>
      </c>
      <c r="BK494" s="208">
        <f>ROUND(I494*H494,3)</f>
        <v>0</v>
      </c>
      <c r="BL494" s="18" t="s">
        <v>233</v>
      </c>
      <c r="BM494" s="206" t="s">
        <v>1227</v>
      </c>
    </row>
    <row r="495" s="13" customFormat="1">
      <c r="A495" s="13"/>
      <c r="B495" s="209"/>
      <c r="C495" s="13"/>
      <c r="D495" s="210" t="s">
        <v>159</v>
      </c>
      <c r="E495" s="211" t="s">
        <v>1</v>
      </c>
      <c r="F495" s="212" t="s">
        <v>1228</v>
      </c>
      <c r="G495" s="13"/>
      <c r="H495" s="213">
        <v>2248.9000000000001</v>
      </c>
      <c r="I495" s="214"/>
      <c r="J495" s="13"/>
      <c r="K495" s="13"/>
      <c r="L495" s="209"/>
      <c r="M495" s="215"/>
      <c r="N495" s="216"/>
      <c r="O495" s="216"/>
      <c r="P495" s="216"/>
      <c r="Q495" s="216"/>
      <c r="R495" s="216"/>
      <c r="S495" s="216"/>
      <c r="T495" s="217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11" t="s">
        <v>159</v>
      </c>
      <c r="AU495" s="211" t="s">
        <v>129</v>
      </c>
      <c r="AV495" s="13" t="s">
        <v>129</v>
      </c>
      <c r="AW495" s="13" t="s">
        <v>30</v>
      </c>
      <c r="AX495" s="13" t="s">
        <v>75</v>
      </c>
      <c r="AY495" s="211" t="s">
        <v>151</v>
      </c>
    </row>
    <row r="496" s="14" customFormat="1">
      <c r="A496" s="14"/>
      <c r="B496" s="218"/>
      <c r="C496" s="14"/>
      <c r="D496" s="210" t="s">
        <v>159</v>
      </c>
      <c r="E496" s="219" t="s">
        <v>1</v>
      </c>
      <c r="F496" s="220" t="s">
        <v>161</v>
      </c>
      <c r="G496" s="14"/>
      <c r="H496" s="221">
        <v>2248.9000000000001</v>
      </c>
      <c r="I496" s="222"/>
      <c r="J496" s="14"/>
      <c r="K496" s="14"/>
      <c r="L496" s="218"/>
      <c r="M496" s="223"/>
      <c r="N496" s="224"/>
      <c r="O496" s="224"/>
      <c r="P496" s="224"/>
      <c r="Q496" s="224"/>
      <c r="R496" s="224"/>
      <c r="S496" s="224"/>
      <c r="T496" s="225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19" t="s">
        <v>159</v>
      </c>
      <c r="AU496" s="219" t="s">
        <v>129</v>
      </c>
      <c r="AV496" s="14" t="s">
        <v>157</v>
      </c>
      <c r="AW496" s="14" t="s">
        <v>30</v>
      </c>
      <c r="AX496" s="14" t="s">
        <v>83</v>
      </c>
      <c r="AY496" s="219" t="s">
        <v>151</v>
      </c>
    </row>
    <row r="497" s="2" customFormat="1" ht="37.8" customHeight="1">
      <c r="A497" s="37"/>
      <c r="B497" s="159"/>
      <c r="C497" s="195" t="s">
        <v>1229</v>
      </c>
      <c r="D497" s="195" t="s">
        <v>153</v>
      </c>
      <c r="E497" s="196" t="s">
        <v>1230</v>
      </c>
      <c r="F497" s="197" t="s">
        <v>1231</v>
      </c>
      <c r="G497" s="198" t="s">
        <v>169</v>
      </c>
      <c r="H497" s="199">
        <v>21</v>
      </c>
      <c r="I497" s="199"/>
      <c r="J497" s="200">
        <f>ROUND(I497*H497,3)</f>
        <v>0</v>
      </c>
      <c r="K497" s="201"/>
      <c r="L497" s="38"/>
      <c r="M497" s="202" t="s">
        <v>1</v>
      </c>
      <c r="N497" s="203" t="s">
        <v>41</v>
      </c>
      <c r="O497" s="81"/>
      <c r="P497" s="204">
        <f>O497*H497</f>
        <v>0</v>
      </c>
      <c r="Q497" s="204">
        <v>0.00025000000000000001</v>
      </c>
      <c r="R497" s="204">
        <f>Q497*H497</f>
        <v>0.0052500000000000003</v>
      </c>
      <c r="S497" s="204">
        <v>0</v>
      </c>
      <c r="T497" s="205">
        <f>S497*H497</f>
        <v>0</v>
      </c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R497" s="206" t="s">
        <v>233</v>
      </c>
      <c r="AT497" s="206" t="s">
        <v>153</v>
      </c>
      <c r="AU497" s="206" t="s">
        <v>129</v>
      </c>
      <c r="AY497" s="18" t="s">
        <v>151</v>
      </c>
      <c r="BE497" s="207">
        <f>IF(N497="základná",J497,0)</f>
        <v>0</v>
      </c>
      <c r="BF497" s="207">
        <f>IF(N497="znížená",J497,0)</f>
        <v>0</v>
      </c>
      <c r="BG497" s="207">
        <f>IF(N497="zákl. prenesená",J497,0)</f>
        <v>0</v>
      </c>
      <c r="BH497" s="207">
        <f>IF(N497="zníž. prenesená",J497,0)</f>
        <v>0</v>
      </c>
      <c r="BI497" s="207">
        <f>IF(N497="nulová",J497,0)</f>
        <v>0</v>
      </c>
      <c r="BJ497" s="18" t="s">
        <v>129</v>
      </c>
      <c r="BK497" s="208">
        <f>ROUND(I497*H497,3)</f>
        <v>0</v>
      </c>
      <c r="BL497" s="18" t="s">
        <v>233</v>
      </c>
      <c r="BM497" s="206" t="s">
        <v>1232</v>
      </c>
    </row>
    <row r="498" s="13" customFormat="1">
      <c r="A498" s="13"/>
      <c r="B498" s="209"/>
      <c r="C498" s="13"/>
      <c r="D498" s="210" t="s">
        <v>159</v>
      </c>
      <c r="E498" s="211" t="s">
        <v>1</v>
      </c>
      <c r="F498" s="212" t="s">
        <v>1233</v>
      </c>
      <c r="G498" s="13"/>
      <c r="H498" s="213">
        <v>21</v>
      </c>
      <c r="I498" s="214"/>
      <c r="J498" s="13"/>
      <c r="K498" s="13"/>
      <c r="L498" s="209"/>
      <c r="M498" s="215"/>
      <c r="N498" s="216"/>
      <c r="O498" s="216"/>
      <c r="P498" s="216"/>
      <c r="Q498" s="216"/>
      <c r="R498" s="216"/>
      <c r="S498" s="216"/>
      <c r="T498" s="217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11" t="s">
        <v>159</v>
      </c>
      <c r="AU498" s="211" t="s">
        <v>129</v>
      </c>
      <c r="AV498" s="13" t="s">
        <v>129</v>
      </c>
      <c r="AW498" s="13" t="s">
        <v>30</v>
      </c>
      <c r="AX498" s="13" t="s">
        <v>75</v>
      </c>
      <c r="AY498" s="211" t="s">
        <v>151</v>
      </c>
    </row>
    <row r="499" s="14" customFormat="1">
      <c r="A499" s="14"/>
      <c r="B499" s="218"/>
      <c r="C499" s="14"/>
      <c r="D499" s="210" t="s">
        <v>159</v>
      </c>
      <c r="E499" s="219" t="s">
        <v>1</v>
      </c>
      <c r="F499" s="220" t="s">
        <v>161</v>
      </c>
      <c r="G499" s="14"/>
      <c r="H499" s="221">
        <v>21</v>
      </c>
      <c r="I499" s="222"/>
      <c r="J499" s="14"/>
      <c r="K499" s="14"/>
      <c r="L499" s="218"/>
      <c r="M499" s="223"/>
      <c r="N499" s="224"/>
      <c r="O499" s="224"/>
      <c r="P499" s="224"/>
      <c r="Q499" s="224"/>
      <c r="R499" s="224"/>
      <c r="S499" s="224"/>
      <c r="T499" s="225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19" t="s">
        <v>159</v>
      </c>
      <c r="AU499" s="219" t="s">
        <v>129</v>
      </c>
      <c r="AV499" s="14" t="s">
        <v>157</v>
      </c>
      <c r="AW499" s="14" t="s">
        <v>30</v>
      </c>
      <c r="AX499" s="14" t="s">
        <v>83</v>
      </c>
      <c r="AY499" s="219" t="s">
        <v>151</v>
      </c>
    </row>
    <row r="500" s="12" customFormat="1" ht="25.92" customHeight="1">
      <c r="A500" s="12"/>
      <c r="B500" s="182"/>
      <c r="C500" s="12"/>
      <c r="D500" s="183" t="s">
        <v>74</v>
      </c>
      <c r="E500" s="184" t="s">
        <v>128</v>
      </c>
      <c r="F500" s="184" t="s">
        <v>1234</v>
      </c>
      <c r="G500" s="12"/>
      <c r="H500" s="12"/>
      <c r="I500" s="185"/>
      <c r="J500" s="186">
        <f>BK500</f>
        <v>0</v>
      </c>
      <c r="K500" s="12"/>
      <c r="L500" s="182"/>
      <c r="M500" s="187"/>
      <c r="N500" s="188"/>
      <c r="O500" s="188"/>
      <c r="P500" s="189">
        <f>P501</f>
        <v>0</v>
      </c>
      <c r="Q500" s="188"/>
      <c r="R500" s="189">
        <f>R501</f>
        <v>0</v>
      </c>
      <c r="S500" s="188"/>
      <c r="T500" s="190">
        <f>T501</f>
        <v>0</v>
      </c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R500" s="183" t="s">
        <v>175</v>
      </c>
      <c r="AT500" s="191" t="s">
        <v>74</v>
      </c>
      <c r="AU500" s="191" t="s">
        <v>75</v>
      </c>
      <c r="AY500" s="183" t="s">
        <v>151</v>
      </c>
      <c r="BK500" s="192">
        <f>BK501</f>
        <v>0</v>
      </c>
    </row>
    <row r="501" s="2" customFormat="1" ht="49.05" customHeight="1">
      <c r="A501" s="37"/>
      <c r="B501" s="159"/>
      <c r="C501" s="195" t="s">
        <v>1235</v>
      </c>
      <c r="D501" s="195" t="s">
        <v>153</v>
      </c>
      <c r="E501" s="196" t="s">
        <v>1236</v>
      </c>
      <c r="F501" s="197" t="s">
        <v>1237</v>
      </c>
      <c r="G501" s="198" t="s">
        <v>1238</v>
      </c>
      <c r="H501" s="199">
        <v>1</v>
      </c>
      <c r="I501" s="199"/>
      <c r="J501" s="200">
        <f>ROUND(I501*H501,3)</f>
        <v>0</v>
      </c>
      <c r="K501" s="201"/>
      <c r="L501" s="38"/>
      <c r="M501" s="244" t="s">
        <v>1</v>
      </c>
      <c r="N501" s="245" t="s">
        <v>41</v>
      </c>
      <c r="O501" s="246"/>
      <c r="P501" s="247">
        <f>O501*H501</f>
        <v>0</v>
      </c>
      <c r="Q501" s="247">
        <v>0</v>
      </c>
      <c r="R501" s="247">
        <f>Q501*H501</f>
        <v>0</v>
      </c>
      <c r="S501" s="247">
        <v>0</v>
      </c>
      <c r="T501" s="248">
        <f>S501*H501</f>
        <v>0</v>
      </c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R501" s="206" t="s">
        <v>1239</v>
      </c>
      <c r="AT501" s="206" t="s">
        <v>153</v>
      </c>
      <c r="AU501" s="206" t="s">
        <v>83</v>
      </c>
      <c r="AY501" s="18" t="s">
        <v>151</v>
      </c>
      <c r="BE501" s="207">
        <f>IF(N501="základná",J501,0)</f>
        <v>0</v>
      </c>
      <c r="BF501" s="207">
        <f>IF(N501="znížená",J501,0)</f>
        <v>0</v>
      </c>
      <c r="BG501" s="207">
        <f>IF(N501="zákl. prenesená",J501,0)</f>
        <v>0</v>
      </c>
      <c r="BH501" s="207">
        <f>IF(N501="zníž. prenesená",J501,0)</f>
        <v>0</v>
      </c>
      <c r="BI501" s="207">
        <f>IF(N501="nulová",J501,0)</f>
        <v>0</v>
      </c>
      <c r="BJ501" s="18" t="s">
        <v>129</v>
      </c>
      <c r="BK501" s="208">
        <f>ROUND(I501*H501,3)</f>
        <v>0</v>
      </c>
      <c r="BL501" s="18" t="s">
        <v>1239</v>
      </c>
      <c r="BM501" s="206" t="s">
        <v>1240</v>
      </c>
    </row>
    <row r="502" s="2" customFormat="1" ht="6.96" customHeight="1">
      <c r="A502" s="37"/>
      <c r="B502" s="64"/>
      <c r="C502" s="65"/>
      <c r="D502" s="65"/>
      <c r="E502" s="65"/>
      <c r="F502" s="65"/>
      <c r="G502" s="65"/>
      <c r="H502" s="65"/>
      <c r="I502" s="65"/>
      <c r="J502" s="65"/>
      <c r="K502" s="65"/>
      <c r="L502" s="38"/>
      <c r="M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</row>
  </sheetData>
  <autoFilter ref="C143:K501"/>
  <mergeCells count="14">
    <mergeCell ref="E7:H7"/>
    <mergeCell ref="E9:H9"/>
    <mergeCell ref="E18:H18"/>
    <mergeCell ref="E27:H27"/>
    <mergeCell ref="E85:H85"/>
    <mergeCell ref="E87:H87"/>
    <mergeCell ref="D118:F118"/>
    <mergeCell ref="D119:F119"/>
    <mergeCell ref="D120:F120"/>
    <mergeCell ref="D121:F121"/>
    <mergeCell ref="D122:F122"/>
    <mergeCell ref="E134:H134"/>
    <mergeCell ref="E136:H13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magda-ntb\magda</dc:creator>
  <cp:lastModifiedBy>magda-ntb\magda</cp:lastModifiedBy>
  <dcterms:created xsi:type="dcterms:W3CDTF">2022-07-25T04:03:19Z</dcterms:created>
  <dcterms:modified xsi:type="dcterms:W3CDTF">2022-07-25T04:03:27Z</dcterms:modified>
</cp:coreProperties>
</file>