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CenkrosData\Export\"/>
    </mc:Choice>
  </mc:AlternateContent>
  <bookViews>
    <workbookView xWindow="0" yWindow="0" windowWidth="0" windowHeight="0"/>
  </bookViews>
  <sheets>
    <sheet name="Rekapitulácia stavby" sheetId="1" r:id="rId1"/>
    <sheet name="01 - stavebné konštrukcie" sheetId="2" r:id="rId2"/>
    <sheet name="02 - elektroinštalácia" sheetId="3" r:id="rId3"/>
  </sheets>
  <definedNames>
    <definedName name="_xlnm.Print_Area" localSheetId="0">'Rekapitulácia stavby'!$D$4:$AO$76,'Rekapitulácia stavby'!$C$82:$AQ$97</definedName>
    <definedName name="_xlnm.Print_Titles" localSheetId="0">'Rekapitulácia stavby'!$92:$92</definedName>
    <definedName name="_xlnm._FilterDatabase" localSheetId="1" hidden="1">'01 - stavebné konštrukcie'!$C$138:$K$470</definedName>
    <definedName name="_xlnm.Print_Area" localSheetId="1">'01 - stavebné konštrukcie'!$C$4:$J$76,'01 - stavebné konštrukcie'!$C$82:$J$120,'01 - stavebné konštrukcie'!$C$126:$J$470</definedName>
    <definedName name="_xlnm.Print_Titles" localSheetId="1">'01 - stavebné konštrukcie'!$138:$138</definedName>
    <definedName name="_xlnm._FilterDatabase" localSheetId="2" hidden="1">'02 - elektroinštalácia'!$C$122:$K$186</definedName>
    <definedName name="_xlnm.Print_Area" localSheetId="2">'02 - elektroinštalácia'!$C$4:$J$76,'02 - elektroinštalácia'!$C$82:$J$104,'02 - elektroinštalácia'!$C$110:$J$186</definedName>
    <definedName name="_xlnm.Print_Titles" localSheetId="2">'02 - elektroinštalácia'!$122:$122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85"/>
  <c r="BH185"/>
  <c r="BG185"/>
  <c r="BE185"/>
  <c r="T185"/>
  <c r="T184"/>
  <c r="R185"/>
  <c r="R184"/>
  <c r="P185"/>
  <c r="P184"/>
  <c r="BI182"/>
  <c r="BH182"/>
  <c r="BG182"/>
  <c r="BE182"/>
  <c r="T182"/>
  <c r="T181"/>
  <c r="R182"/>
  <c r="R181"/>
  <c r="P182"/>
  <c r="P181"/>
  <c r="BI179"/>
  <c r="BH179"/>
  <c r="BG179"/>
  <c r="BE179"/>
  <c r="T179"/>
  <c r="R179"/>
  <c r="P179"/>
  <c r="BI177"/>
  <c r="BH177"/>
  <c r="BG177"/>
  <c r="BE177"/>
  <c r="T177"/>
  <c r="R177"/>
  <c r="P177"/>
  <c r="BI175"/>
  <c r="BH175"/>
  <c r="BG175"/>
  <c r="BE175"/>
  <c r="T175"/>
  <c r="R175"/>
  <c r="P175"/>
  <c r="BI173"/>
  <c r="BH173"/>
  <c r="BG173"/>
  <c r="BE173"/>
  <c r="T173"/>
  <c r="R173"/>
  <c r="P173"/>
  <c r="BI171"/>
  <c r="BH171"/>
  <c r="BG171"/>
  <c r="BE171"/>
  <c r="T171"/>
  <c r="R171"/>
  <c r="P171"/>
  <c r="BI169"/>
  <c r="BH169"/>
  <c r="BG169"/>
  <c r="BE169"/>
  <c r="T169"/>
  <c r="R169"/>
  <c r="P169"/>
  <c r="BI167"/>
  <c r="BH167"/>
  <c r="BG167"/>
  <c r="BE167"/>
  <c r="T167"/>
  <c r="R167"/>
  <c r="P167"/>
  <c r="BI165"/>
  <c r="BH165"/>
  <c r="BG165"/>
  <c r="BE165"/>
  <c r="T165"/>
  <c r="R165"/>
  <c r="P165"/>
  <c r="BI163"/>
  <c r="BH163"/>
  <c r="BG163"/>
  <c r="BE163"/>
  <c r="T163"/>
  <c r="R163"/>
  <c r="P163"/>
  <c r="BI161"/>
  <c r="BH161"/>
  <c r="BG161"/>
  <c r="BE161"/>
  <c r="T161"/>
  <c r="R161"/>
  <c r="P161"/>
  <c r="BI159"/>
  <c r="BH159"/>
  <c r="BG159"/>
  <c r="BE159"/>
  <c r="T159"/>
  <c r="R159"/>
  <c r="P159"/>
  <c r="BI157"/>
  <c r="BH157"/>
  <c r="BG157"/>
  <c r="BE157"/>
  <c r="T157"/>
  <c r="R157"/>
  <c r="P157"/>
  <c r="BI155"/>
  <c r="BH155"/>
  <c r="BG155"/>
  <c r="BE155"/>
  <c r="T155"/>
  <c r="R155"/>
  <c r="P155"/>
  <c r="BI153"/>
  <c r="BH153"/>
  <c r="BG153"/>
  <c r="BE153"/>
  <c r="T153"/>
  <c r="R153"/>
  <c r="P153"/>
  <c r="BI151"/>
  <c r="BH151"/>
  <c r="BG151"/>
  <c r="BE151"/>
  <c r="T151"/>
  <c r="R151"/>
  <c r="P151"/>
  <c r="BI148"/>
  <c r="BH148"/>
  <c r="BG148"/>
  <c r="BE148"/>
  <c r="T148"/>
  <c r="R148"/>
  <c r="P148"/>
  <c r="BI146"/>
  <c r="BH146"/>
  <c r="BG146"/>
  <c r="BE146"/>
  <c r="T146"/>
  <c r="R146"/>
  <c r="P146"/>
  <c r="BI144"/>
  <c r="BH144"/>
  <c r="BG144"/>
  <c r="BE144"/>
  <c r="T144"/>
  <c r="R144"/>
  <c r="P144"/>
  <c r="BI142"/>
  <c r="BH142"/>
  <c r="BG142"/>
  <c r="BE142"/>
  <c r="T142"/>
  <c r="R142"/>
  <c r="P142"/>
  <c r="BI140"/>
  <c r="BH140"/>
  <c r="BG140"/>
  <c r="BE140"/>
  <c r="T140"/>
  <c r="R140"/>
  <c r="P140"/>
  <c r="BI138"/>
  <c r="BH138"/>
  <c r="BG138"/>
  <c r="BE138"/>
  <c r="T138"/>
  <c r="R138"/>
  <c r="P138"/>
  <c r="BI136"/>
  <c r="BH136"/>
  <c r="BG136"/>
  <c r="BE136"/>
  <c r="T136"/>
  <c r="R136"/>
  <c r="P136"/>
  <c r="BI134"/>
  <c r="BH134"/>
  <c r="BG134"/>
  <c r="BE134"/>
  <c r="T134"/>
  <c r="R134"/>
  <c r="P134"/>
  <c r="BI132"/>
  <c r="BH132"/>
  <c r="BG132"/>
  <c r="BE132"/>
  <c r="T132"/>
  <c r="R132"/>
  <c r="P132"/>
  <c r="BI130"/>
  <c r="BH130"/>
  <c r="BG130"/>
  <c r="BE130"/>
  <c r="T130"/>
  <c r="R130"/>
  <c r="P130"/>
  <c r="BI126"/>
  <c r="BH126"/>
  <c r="BG126"/>
  <c r="BE126"/>
  <c r="T126"/>
  <c r="T125"/>
  <c r="T124"/>
  <c r="R126"/>
  <c r="R125"/>
  <c r="R124"/>
  <c r="P126"/>
  <c r="P125"/>
  <c r="P124"/>
  <c r="J120"/>
  <c r="J119"/>
  <c r="F119"/>
  <c r="F117"/>
  <c r="E115"/>
  <c r="J92"/>
  <c r="J91"/>
  <c r="F91"/>
  <c r="F89"/>
  <c r="E87"/>
  <c r="J18"/>
  <c r="E18"/>
  <c r="F120"/>
  <c r="J17"/>
  <c r="J12"/>
  <c r="J89"/>
  <c r="E7"/>
  <c r="E85"/>
  <c i="2" r="J37"/>
  <c r="J36"/>
  <c i="1" r="AY95"/>
  <c i="2" r="J35"/>
  <c i="1" r="AX95"/>
  <c i="2" r="BI469"/>
  <c r="BH469"/>
  <c r="BG469"/>
  <c r="BE469"/>
  <c r="T469"/>
  <c r="R469"/>
  <c r="P469"/>
  <c r="BI467"/>
  <c r="BH467"/>
  <c r="BG467"/>
  <c r="BE467"/>
  <c r="T467"/>
  <c r="R467"/>
  <c r="P467"/>
  <c r="BI465"/>
  <c r="BH465"/>
  <c r="BG465"/>
  <c r="BE465"/>
  <c r="T465"/>
  <c r="R465"/>
  <c r="P465"/>
  <c r="BI463"/>
  <c r="BH463"/>
  <c r="BG463"/>
  <c r="BE463"/>
  <c r="T463"/>
  <c r="R463"/>
  <c r="P463"/>
  <c r="BI461"/>
  <c r="BH461"/>
  <c r="BG461"/>
  <c r="BE461"/>
  <c r="T461"/>
  <c r="R461"/>
  <c r="P461"/>
  <c r="BI459"/>
  <c r="BH459"/>
  <c r="BG459"/>
  <c r="BE459"/>
  <c r="T459"/>
  <c r="R459"/>
  <c r="P459"/>
  <c r="BI457"/>
  <c r="BH457"/>
  <c r="BG457"/>
  <c r="BE457"/>
  <c r="T457"/>
  <c r="R457"/>
  <c r="P457"/>
  <c r="BI455"/>
  <c r="BH455"/>
  <c r="BG455"/>
  <c r="BE455"/>
  <c r="T455"/>
  <c r="R455"/>
  <c r="P455"/>
  <c r="BI453"/>
  <c r="BH453"/>
  <c r="BG453"/>
  <c r="BE453"/>
  <c r="T453"/>
  <c r="R453"/>
  <c r="P453"/>
  <c r="BI451"/>
  <c r="BH451"/>
  <c r="BG451"/>
  <c r="BE451"/>
  <c r="T451"/>
  <c r="R451"/>
  <c r="P451"/>
  <c r="BI449"/>
  <c r="BH449"/>
  <c r="BG449"/>
  <c r="BE449"/>
  <c r="T449"/>
  <c r="R449"/>
  <c r="P449"/>
  <c r="BI447"/>
  <c r="BH447"/>
  <c r="BG447"/>
  <c r="BE447"/>
  <c r="T447"/>
  <c r="R447"/>
  <c r="P447"/>
  <c r="BI445"/>
  <c r="BH445"/>
  <c r="BG445"/>
  <c r="BE445"/>
  <c r="T445"/>
  <c r="R445"/>
  <c r="P445"/>
  <c r="BI443"/>
  <c r="BH443"/>
  <c r="BG443"/>
  <c r="BE443"/>
  <c r="T443"/>
  <c r="R443"/>
  <c r="P443"/>
  <c r="BI441"/>
  <c r="BH441"/>
  <c r="BG441"/>
  <c r="BE441"/>
  <c r="T441"/>
  <c r="R441"/>
  <c r="P441"/>
  <c r="BI439"/>
  <c r="BH439"/>
  <c r="BG439"/>
  <c r="BE439"/>
  <c r="T439"/>
  <c r="R439"/>
  <c r="P439"/>
  <c r="BI437"/>
  <c r="BH437"/>
  <c r="BG437"/>
  <c r="BE437"/>
  <c r="T437"/>
  <c r="R437"/>
  <c r="P437"/>
  <c r="BI434"/>
  <c r="BH434"/>
  <c r="BG434"/>
  <c r="BE434"/>
  <c r="T434"/>
  <c r="T433"/>
  <c r="R434"/>
  <c r="R433"/>
  <c r="P434"/>
  <c r="P433"/>
  <c r="BI431"/>
  <c r="BH431"/>
  <c r="BG431"/>
  <c r="BE431"/>
  <c r="T431"/>
  <c r="T430"/>
  <c r="T429"/>
  <c r="R431"/>
  <c r="R430"/>
  <c r="P431"/>
  <c r="P430"/>
  <c r="BI427"/>
  <c r="BH427"/>
  <c r="BG427"/>
  <c r="BE427"/>
  <c r="T427"/>
  <c r="R427"/>
  <c r="P427"/>
  <c r="BI425"/>
  <c r="BH425"/>
  <c r="BG425"/>
  <c r="BE425"/>
  <c r="T425"/>
  <c r="R425"/>
  <c r="P425"/>
  <c r="BI422"/>
  <c r="BH422"/>
  <c r="BG422"/>
  <c r="BE422"/>
  <c r="T422"/>
  <c r="R422"/>
  <c r="P422"/>
  <c r="BI419"/>
  <c r="BH419"/>
  <c r="BG419"/>
  <c r="BE419"/>
  <c r="T419"/>
  <c r="R419"/>
  <c r="P419"/>
  <c r="BI417"/>
  <c r="BH417"/>
  <c r="BG417"/>
  <c r="BE417"/>
  <c r="T417"/>
  <c r="R417"/>
  <c r="P417"/>
  <c r="BI414"/>
  <c r="BH414"/>
  <c r="BG414"/>
  <c r="BE414"/>
  <c r="T414"/>
  <c r="R414"/>
  <c r="P414"/>
  <c r="BI412"/>
  <c r="BH412"/>
  <c r="BG412"/>
  <c r="BE412"/>
  <c r="T412"/>
  <c r="R412"/>
  <c r="P412"/>
  <c r="BI409"/>
  <c r="BH409"/>
  <c r="BG409"/>
  <c r="BE409"/>
  <c r="T409"/>
  <c r="R409"/>
  <c r="P409"/>
  <c r="BI407"/>
  <c r="BH407"/>
  <c r="BG407"/>
  <c r="BE407"/>
  <c r="T407"/>
  <c r="R407"/>
  <c r="P407"/>
  <c r="BI405"/>
  <c r="BH405"/>
  <c r="BG405"/>
  <c r="BE405"/>
  <c r="T405"/>
  <c r="R405"/>
  <c r="P405"/>
  <c r="BI402"/>
  <c r="BH402"/>
  <c r="BG402"/>
  <c r="BE402"/>
  <c r="T402"/>
  <c r="R402"/>
  <c r="P402"/>
  <c r="BI400"/>
  <c r="BH400"/>
  <c r="BG400"/>
  <c r="BE400"/>
  <c r="T400"/>
  <c r="R400"/>
  <c r="P400"/>
  <c r="BI398"/>
  <c r="BH398"/>
  <c r="BG398"/>
  <c r="BE398"/>
  <c r="T398"/>
  <c r="R398"/>
  <c r="P398"/>
  <c r="BI396"/>
  <c r="BH396"/>
  <c r="BG396"/>
  <c r="BE396"/>
  <c r="T396"/>
  <c r="R396"/>
  <c r="P396"/>
  <c r="BI394"/>
  <c r="BH394"/>
  <c r="BG394"/>
  <c r="BE394"/>
  <c r="T394"/>
  <c r="R394"/>
  <c r="P394"/>
  <c r="BI392"/>
  <c r="BH392"/>
  <c r="BG392"/>
  <c r="BE392"/>
  <c r="T392"/>
  <c r="R392"/>
  <c r="P392"/>
  <c r="BI390"/>
  <c r="BH390"/>
  <c r="BG390"/>
  <c r="BE390"/>
  <c r="T390"/>
  <c r="R390"/>
  <c r="P390"/>
  <c r="BI388"/>
  <c r="BH388"/>
  <c r="BG388"/>
  <c r="BE388"/>
  <c r="T388"/>
  <c r="R388"/>
  <c r="P388"/>
  <c r="BI386"/>
  <c r="BH386"/>
  <c r="BG386"/>
  <c r="BE386"/>
  <c r="T386"/>
  <c r="R386"/>
  <c r="P386"/>
  <c r="BI384"/>
  <c r="BH384"/>
  <c r="BG384"/>
  <c r="BE384"/>
  <c r="T384"/>
  <c r="R384"/>
  <c r="P384"/>
  <c r="BI382"/>
  <c r="BH382"/>
  <c r="BG382"/>
  <c r="BE382"/>
  <c r="T382"/>
  <c r="R382"/>
  <c r="P382"/>
  <c r="BI380"/>
  <c r="BH380"/>
  <c r="BG380"/>
  <c r="BE380"/>
  <c r="T380"/>
  <c r="R380"/>
  <c r="P380"/>
  <c r="BI378"/>
  <c r="BH378"/>
  <c r="BG378"/>
  <c r="BE378"/>
  <c r="T378"/>
  <c r="R378"/>
  <c r="P378"/>
  <c r="BI376"/>
  <c r="BH376"/>
  <c r="BG376"/>
  <c r="BE376"/>
  <c r="T376"/>
  <c r="R376"/>
  <c r="P376"/>
  <c r="BI374"/>
  <c r="BH374"/>
  <c r="BG374"/>
  <c r="BE374"/>
  <c r="T374"/>
  <c r="R374"/>
  <c r="P374"/>
  <c r="BI372"/>
  <c r="BH372"/>
  <c r="BG372"/>
  <c r="BE372"/>
  <c r="T372"/>
  <c r="R372"/>
  <c r="P372"/>
  <c r="BI369"/>
  <c r="BH369"/>
  <c r="BG369"/>
  <c r="BE369"/>
  <c r="T369"/>
  <c r="R369"/>
  <c r="P369"/>
  <c r="BI367"/>
  <c r="BH367"/>
  <c r="BG367"/>
  <c r="BE367"/>
  <c r="T367"/>
  <c r="R367"/>
  <c r="P367"/>
  <c r="BI364"/>
  <c r="BH364"/>
  <c r="BG364"/>
  <c r="BE364"/>
  <c r="T364"/>
  <c r="R364"/>
  <c r="P364"/>
  <c r="BI362"/>
  <c r="BH362"/>
  <c r="BG362"/>
  <c r="BE362"/>
  <c r="T362"/>
  <c r="R362"/>
  <c r="P362"/>
  <c r="BI360"/>
  <c r="BH360"/>
  <c r="BG360"/>
  <c r="BE360"/>
  <c r="T360"/>
  <c r="R360"/>
  <c r="P360"/>
  <c r="BI358"/>
  <c r="BH358"/>
  <c r="BG358"/>
  <c r="BE358"/>
  <c r="T358"/>
  <c r="R358"/>
  <c r="P358"/>
  <c r="BI356"/>
  <c r="BH356"/>
  <c r="BG356"/>
  <c r="BE356"/>
  <c r="T356"/>
  <c r="R356"/>
  <c r="P356"/>
  <c r="BI353"/>
  <c r="BH353"/>
  <c r="BG353"/>
  <c r="BE353"/>
  <c r="T353"/>
  <c r="R353"/>
  <c r="P353"/>
  <c r="BI350"/>
  <c r="BH350"/>
  <c r="BG350"/>
  <c r="BE350"/>
  <c r="T350"/>
  <c r="R350"/>
  <c r="P350"/>
  <c r="BI348"/>
  <c r="BH348"/>
  <c r="BG348"/>
  <c r="BE348"/>
  <c r="T348"/>
  <c r="R348"/>
  <c r="P348"/>
  <c r="BI346"/>
  <c r="BH346"/>
  <c r="BG346"/>
  <c r="BE346"/>
  <c r="T346"/>
  <c r="R346"/>
  <c r="P346"/>
  <c r="BI344"/>
  <c r="BH344"/>
  <c r="BG344"/>
  <c r="BE344"/>
  <c r="T344"/>
  <c r="R344"/>
  <c r="P344"/>
  <c r="BI341"/>
  <c r="BH341"/>
  <c r="BG341"/>
  <c r="BE341"/>
  <c r="T341"/>
  <c r="R341"/>
  <c r="P341"/>
  <c r="BI339"/>
  <c r="BH339"/>
  <c r="BG339"/>
  <c r="BE339"/>
  <c r="T339"/>
  <c r="R339"/>
  <c r="P339"/>
  <c r="BI336"/>
  <c r="BH336"/>
  <c r="BG336"/>
  <c r="BE336"/>
  <c r="T336"/>
  <c r="R336"/>
  <c r="P336"/>
  <c r="BI334"/>
  <c r="BH334"/>
  <c r="BG334"/>
  <c r="BE334"/>
  <c r="T334"/>
  <c r="R334"/>
  <c r="P334"/>
  <c r="BI331"/>
  <c r="BH331"/>
  <c r="BG331"/>
  <c r="BE331"/>
  <c r="T331"/>
  <c r="R331"/>
  <c r="P331"/>
  <c r="BI328"/>
  <c r="BH328"/>
  <c r="BG328"/>
  <c r="BE328"/>
  <c r="T328"/>
  <c r="R328"/>
  <c r="P328"/>
  <c r="BI326"/>
  <c r="BH326"/>
  <c r="BG326"/>
  <c r="BE326"/>
  <c r="T326"/>
  <c r="R326"/>
  <c r="P326"/>
  <c r="BI324"/>
  <c r="BH324"/>
  <c r="BG324"/>
  <c r="BE324"/>
  <c r="T324"/>
  <c r="R324"/>
  <c r="P324"/>
  <c r="BI322"/>
  <c r="BH322"/>
  <c r="BG322"/>
  <c r="BE322"/>
  <c r="T322"/>
  <c r="R322"/>
  <c r="P322"/>
  <c r="BI320"/>
  <c r="BH320"/>
  <c r="BG320"/>
  <c r="BE320"/>
  <c r="T320"/>
  <c r="R320"/>
  <c r="P320"/>
  <c r="BI317"/>
  <c r="BH317"/>
  <c r="BG317"/>
  <c r="BE317"/>
  <c r="T317"/>
  <c r="R317"/>
  <c r="P317"/>
  <c r="BI315"/>
  <c r="BH315"/>
  <c r="BG315"/>
  <c r="BE315"/>
  <c r="T315"/>
  <c r="R315"/>
  <c r="P315"/>
  <c r="BI312"/>
  <c r="BH312"/>
  <c r="BG312"/>
  <c r="BE312"/>
  <c r="T312"/>
  <c r="R312"/>
  <c r="P312"/>
  <c r="BI310"/>
  <c r="BH310"/>
  <c r="BG310"/>
  <c r="BE310"/>
  <c r="T310"/>
  <c r="R310"/>
  <c r="P310"/>
  <c r="BI307"/>
  <c r="BH307"/>
  <c r="BG307"/>
  <c r="BE307"/>
  <c r="T307"/>
  <c r="R307"/>
  <c r="P307"/>
  <c r="BI305"/>
  <c r="BH305"/>
  <c r="BG305"/>
  <c r="BE305"/>
  <c r="T305"/>
  <c r="R305"/>
  <c r="P305"/>
  <c r="BI302"/>
  <c r="BH302"/>
  <c r="BG302"/>
  <c r="BE302"/>
  <c r="T302"/>
  <c r="R302"/>
  <c r="P302"/>
  <c r="BI300"/>
  <c r="BH300"/>
  <c r="BG300"/>
  <c r="BE300"/>
  <c r="T300"/>
  <c r="R300"/>
  <c r="P300"/>
  <c r="BI297"/>
  <c r="BH297"/>
  <c r="BG297"/>
  <c r="BE297"/>
  <c r="T297"/>
  <c r="R297"/>
  <c r="P297"/>
  <c r="BI295"/>
  <c r="BH295"/>
  <c r="BG295"/>
  <c r="BE295"/>
  <c r="T295"/>
  <c r="R295"/>
  <c r="P295"/>
  <c r="BI293"/>
  <c r="BH293"/>
  <c r="BG293"/>
  <c r="BE293"/>
  <c r="T293"/>
  <c r="R293"/>
  <c r="P293"/>
  <c r="BI291"/>
  <c r="BH291"/>
  <c r="BG291"/>
  <c r="BE291"/>
  <c r="T291"/>
  <c r="R291"/>
  <c r="P291"/>
  <c r="BI288"/>
  <c r="BH288"/>
  <c r="BG288"/>
  <c r="BE288"/>
  <c r="T288"/>
  <c r="R288"/>
  <c r="P288"/>
  <c r="BI286"/>
  <c r="BH286"/>
  <c r="BG286"/>
  <c r="BE286"/>
  <c r="T286"/>
  <c r="R286"/>
  <c r="P286"/>
  <c r="BI282"/>
  <c r="BH282"/>
  <c r="BG282"/>
  <c r="BE282"/>
  <c r="T282"/>
  <c r="T281"/>
  <c r="R282"/>
  <c r="R281"/>
  <c r="P282"/>
  <c r="P281"/>
  <c r="BI279"/>
  <c r="BH279"/>
  <c r="BG279"/>
  <c r="BE279"/>
  <c r="T279"/>
  <c r="R279"/>
  <c r="P279"/>
  <c r="BI277"/>
  <c r="BH277"/>
  <c r="BG277"/>
  <c r="BE277"/>
  <c r="T277"/>
  <c r="R277"/>
  <c r="P277"/>
  <c r="BI274"/>
  <c r="BH274"/>
  <c r="BG274"/>
  <c r="BE274"/>
  <c r="T274"/>
  <c r="R274"/>
  <c r="P274"/>
  <c r="BI272"/>
  <c r="BH272"/>
  <c r="BG272"/>
  <c r="BE272"/>
  <c r="T272"/>
  <c r="R272"/>
  <c r="P272"/>
  <c r="BI270"/>
  <c r="BH270"/>
  <c r="BG270"/>
  <c r="BE270"/>
  <c r="T270"/>
  <c r="R270"/>
  <c r="P270"/>
  <c r="BI268"/>
  <c r="BH268"/>
  <c r="BG268"/>
  <c r="BE268"/>
  <c r="T268"/>
  <c r="R268"/>
  <c r="P268"/>
  <c r="BI266"/>
  <c r="BH266"/>
  <c r="BG266"/>
  <c r="BE266"/>
  <c r="T266"/>
  <c r="R266"/>
  <c r="P266"/>
  <c r="BI264"/>
  <c r="BH264"/>
  <c r="BG264"/>
  <c r="BE264"/>
  <c r="T264"/>
  <c r="R264"/>
  <c r="P264"/>
  <c r="BI262"/>
  <c r="BH262"/>
  <c r="BG262"/>
  <c r="BE262"/>
  <c r="T262"/>
  <c r="R262"/>
  <c r="P262"/>
  <c r="BI260"/>
  <c r="BH260"/>
  <c r="BG260"/>
  <c r="BE260"/>
  <c r="T260"/>
  <c r="R260"/>
  <c r="P260"/>
  <c r="BI258"/>
  <c r="BH258"/>
  <c r="BG258"/>
  <c r="BE258"/>
  <c r="T258"/>
  <c r="R258"/>
  <c r="P258"/>
  <c r="BI256"/>
  <c r="BH256"/>
  <c r="BG256"/>
  <c r="BE256"/>
  <c r="T256"/>
  <c r="R256"/>
  <c r="P256"/>
  <c r="BI254"/>
  <c r="BH254"/>
  <c r="BG254"/>
  <c r="BE254"/>
  <c r="T254"/>
  <c r="R254"/>
  <c r="P254"/>
  <c r="BI252"/>
  <c r="BH252"/>
  <c r="BG252"/>
  <c r="BE252"/>
  <c r="T252"/>
  <c r="R252"/>
  <c r="P252"/>
  <c r="BI250"/>
  <c r="BH250"/>
  <c r="BG250"/>
  <c r="BE250"/>
  <c r="T250"/>
  <c r="R250"/>
  <c r="P250"/>
  <c r="BI248"/>
  <c r="BH248"/>
  <c r="BG248"/>
  <c r="BE248"/>
  <c r="T248"/>
  <c r="R248"/>
  <c r="P248"/>
  <c r="BI246"/>
  <c r="BH246"/>
  <c r="BG246"/>
  <c r="BE246"/>
  <c r="T246"/>
  <c r="R246"/>
  <c r="P246"/>
  <c r="BI243"/>
  <c r="BH243"/>
  <c r="BG243"/>
  <c r="BE243"/>
  <c r="T243"/>
  <c r="R243"/>
  <c r="P243"/>
  <c r="BI241"/>
  <c r="BH241"/>
  <c r="BG241"/>
  <c r="BE241"/>
  <c r="T241"/>
  <c r="R241"/>
  <c r="P241"/>
  <c r="BI239"/>
  <c r="BH239"/>
  <c r="BG239"/>
  <c r="BE239"/>
  <c r="T239"/>
  <c r="R239"/>
  <c r="P239"/>
  <c r="BI237"/>
  <c r="BH237"/>
  <c r="BG237"/>
  <c r="BE237"/>
  <c r="T237"/>
  <c r="R237"/>
  <c r="P237"/>
  <c r="BI235"/>
  <c r="BH235"/>
  <c r="BG235"/>
  <c r="BE235"/>
  <c r="T235"/>
  <c r="R235"/>
  <c r="P235"/>
  <c r="BI233"/>
  <c r="BH233"/>
  <c r="BG233"/>
  <c r="BE233"/>
  <c r="T233"/>
  <c r="R233"/>
  <c r="P233"/>
  <c r="BI231"/>
  <c r="BH231"/>
  <c r="BG231"/>
  <c r="BE231"/>
  <c r="T231"/>
  <c r="R231"/>
  <c r="P231"/>
  <c r="BI229"/>
  <c r="BH229"/>
  <c r="BG229"/>
  <c r="BE229"/>
  <c r="T229"/>
  <c r="R229"/>
  <c r="P229"/>
  <c r="BI227"/>
  <c r="BH227"/>
  <c r="BG227"/>
  <c r="BE227"/>
  <c r="T227"/>
  <c r="R227"/>
  <c r="P227"/>
  <c r="BI225"/>
  <c r="BH225"/>
  <c r="BG225"/>
  <c r="BE225"/>
  <c r="T225"/>
  <c r="R225"/>
  <c r="P225"/>
  <c r="BI223"/>
  <c r="BH223"/>
  <c r="BG223"/>
  <c r="BE223"/>
  <c r="T223"/>
  <c r="R223"/>
  <c r="P223"/>
  <c r="BI221"/>
  <c r="BH221"/>
  <c r="BG221"/>
  <c r="BE221"/>
  <c r="T221"/>
  <c r="R221"/>
  <c r="P221"/>
  <c r="BI219"/>
  <c r="BH219"/>
  <c r="BG219"/>
  <c r="BE219"/>
  <c r="T219"/>
  <c r="R219"/>
  <c r="P219"/>
  <c r="BI217"/>
  <c r="BH217"/>
  <c r="BG217"/>
  <c r="BE217"/>
  <c r="T217"/>
  <c r="R217"/>
  <c r="P217"/>
  <c r="BI214"/>
  <c r="BH214"/>
  <c r="BG214"/>
  <c r="BE214"/>
  <c r="T214"/>
  <c r="R214"/>
  <c r="P214"/>
  <c r="BI212"/>
  <c r="BH212"/>
  <c r="BG212"/>
  <c r="BE212"/>
  <c r="T212"/>
  <c r="R212"/>
  <c r="P212"/>
  <c r="BI210"/>
  <c r="BH210"/>
  <c r="BG210"/>
  <c r="BE210"/>
  <c r="T210"/>
  <c r="R210"/>
  <c r="P210"/>
  <c r="BI208"/>
  <c r="BH208"/>
  <c r="BG208"/>
  <c r="BE208"/>
  <c r="T208"/>
  <c r="R208"/>
  <c r="P208"/>
  <c r="BI206"/>
  <c r="BH206"/>
  <c r="BG206"/>
  <c r="BE206"/>
  <c r="T206"/>
  <c r="R206"/>
  <c r="P206"/>
  <c r="BI204"/>
  <c r="BH204"/>
  <c r="BG204"/>
  <c r="BE204"/>
  <c r="T204"/>
  <c r="R204"/>
  <c r="P204"/>
  <c r="BI202"/>
  <c r="BH202"/>
  <c r="BG202"/>
  <c r="BE202"/>
  <c r="T202"/>
  <c r="R202"/>
  <c r="P202"/>
  <c r="BI199"/>
  <c r="BH199"/>
  <c r="BG199"/>
  <c r="BE199"/>
  <c r="T199"/>
  <c r="R199"/>
  <c r="P199"/>
  <c r="BI197"/>
  <c r="BH197"/>
  <c r="BG197"/>
  <c r="BE197"/>
  <c r="T197"/>
  <c r="R197"/>
  <c r="P197"/>
  <c r="BI195"/>
  <c r="BH195"/>
  <c r="BG195"/>
  <c r="BE195"/>
  <c r="T195"/>
  <c r="R195"/>
  <c r="P195"/>
  <c r="BI193"/>
  <c r="BH193"/>
  <c r="BG193"/>
  <c r="BE193"/>
  <c r="T193"/>
  <c r="R193"/>
  <c r="P193"/>
  <c r="BI191"/>
  <c r="BH191"/>
  <c r="BG191"/>
  <c r="BE191"/>
  <c r="T191"/>
  <c r="R191"/>
  <c r="P191"/>
  <c r="BI189"/>
  <c r="BH189"/>
  <c r="BG189"/>
  <c r="BE189"/>
  <c r="T189"/>
  <c r="R189"/>
  <c r="P189"/>
  <c r="BI187"/>
  <c r="BH187"/>
  <c r="BG187"/>
  <c r="BE187"/>
  <c r="T187"/>
  <c r="R187"/>
  <c r="P187"/>
  <c r="BI185"/>
  <c r="BH185"/>
  <c r="BG185"/>
  <c r="BE185"/>
  <c r="T185"/>
  <c r="R185"/>
  <c r="P185"/>
  <c r="BI183"/>
  <c r="BH183"/>
  <c r="BG183"/>
  <c r="BE183"/>
  <c r="T183"/>
  <c r="R183"/>
  <c r="P183"/>
  <c r="BI181"/>
  <c r="BH181"/>
  <c r="BG181"/>
  <c r="BE181"/>
  <c r="T181"/>
  <c r="R181"/>
  <c r="P181"/>
  <c r="BI179"/>
  <c r="BH179"/>
  <c r="BG179"/>
  <c r="BE179"/>
  <c r="T179"/>
  <c r="R179"/>
  <c r="P179"/>
  <c r="BI177"/>
  <c r="BH177"/>
  <c r="BG177"/>
  <c r="BE177"/>
  <c r="T177"/>
  <c r="R177"/>
  <c r="P177"/>
  <c r="BI174"/>
  <c r="BH174"/>
  <c r="BG174"/>
  <c r="BE174"/>
  <c r="T174"/>
  <c r="R174"/>
  <c r="P174"/>
  <c r="BI172"/>
  <c r="BH172"/>
  <c r="BG172"/>
  <c r="BE172"/>
  <c r="T172"/>
  <c r="R172"/>
  <c r="P172"/>
  <c r="BI170"/>
  <c r="BH170"/>
  <c r="BG170"/>
  <c r="BE170"/>
  <c r="T170"/>
  <c r="R170"/>
  <c r="P170"/>
  <c r="BI168"/>
  <c r="BH168"/>
  <c r="BG168"/>
  <c r="BE168"/>
  <c r="T168"/>
  <c r="R168"/>
  <c r="P168"/>
  <c r="BI166"/>
  <c r="BH166"/>
  <c r="BG166"/>
  <c r="BE166"/>
  <c r="T166"/>
  <c r="R166"/>
  <c r="P166"/>
  <c r="BI164"/>
  <c r="BH164"/>
  <c r="BG164"/>
  <c r="BE164"/>
  <c r="T164"/>
  <c r="R164"/>
  <c r="P164"/>
  <c r="BI162"/>
  <c r="BH162"/>
  <c r="BG162"/>
  <c r="BE162"/>
  <c r="T162"/>
  <c r="R162"/>
  <c r="P162"/>
  <c r="BI159"/>
  <c r="BH159"/>
  <c r="BG159"/>
  <c r="BE159"/>
  <c r="T159"/>
  <c r="R159"/>
  <c r="P159"/>
  <c r="BI157"/>
  <c r="BH157"/>
  <c r="BG157"/>
  <c r="BE157"/>
  <c r="T157"/>
  <c r="R157"/>
  <c r="P157"/>
  <c r="BI155"/>
  <c r="BH155"/>
  <c r="BG155"/>
  <c r="BE155"/>
  <c r="T155"/>
  <c r="R155"/>
  <c r="P155"/>
  <c r="BI153"/>
  <c r="BH153"/>
  <c r="BG153"/>
  <c r="BE153"/>
  <c r="T153"/>
  <c r="R153"/>
  <c r="P153"/>
  <c r="BI150"/>
  <c r="BH150"/>
  <c r="BG150"/>
  <c r="BE150"/>
  <c r="T150"/>
  <c r="R150"/>
  <c r="P150"/>
  <c r="BI148"/>
  <c r="BH148"/>
  <c r="BG148"/>
  <c r="BE148"/>
  <c r="T148"/>
  <c r="R148"/>
  <c r="P148"/>
  <c r="BI146"/>
  <c r="BH146"/>
  <c r="BG146"/>
  <c r="BE146"/>
  <c r="T146"/>
  <c r="R146"/>
  <c r="P146"/>
  <c r="BI144"/>
  <c r="BH144"/>
  <c r="BG144"/>
  <c r="BE144"/>
  <c r="T144"/>
  <c r="R144"/>
  <c r="P144"/>
  <c r="BI142"/>
  <c r="BH142"/>
  <c r="BG142"/>
  <c r="BE142"/>
  <c r="T142"/>
  <c r="R142"/>
  <c r="P142"/>
  <c r="J136"/>
  <c r="J135"/>
  <c r="F135"/>
  <c r="F133"/>
  <c r="E131"/>
  <c r="J92"/>
  <c r="J91"/>
  <c r="F91"/>
  <c r="F89"/>
  <c r="E87"/>
  <c r="J18"/>
  <c r="E18"/>
  <c r="F136"/>
  <c r="J17"/>
  <c r="J12"/>
  <c r="J89"/>
  <c r="E7"/>
  <c r="E129"/>
  <c i="1" r="L90"/>
  <c r="AM90"/>
  <c r="AM89"/>
  <c r="L89"/>
  <c r="AM87"/>
  <c r="L87"/>
  <c r="L85"/>
  <c r="L84"/>
  <c i="2" r="J417"/>
  <c r="BK260"/>
  <c r="J217"/>
  <c r="J148"/>
  <c r="BK405"/>
  <c r="BK392"/>
  <c r="BK386"/>
  <c r="J374"/>
  <c r="BK358"/>
  <c r="J336"/>
  <c r="BK262"/>
  <c r="J199"/>
  <c r="J172"/>
  <c r="BK469"/>
  <c r="J463"/>
  <c r="J320"/>
  <c r="BK266"/>
  <c r="J235"/>
  <c r="BK210"/>
  <c r="BK174"/>
  <c r="J162"/>
  <c i="3" r="BK134"/>
  <c r="J175"/>
  <c r="J163"/>
  <c r="J136"/>
  <c r="J134"/>
  <c r="J157"/>
  <c r="J146"/>
  <c r="BK177"/>
  <c r="BK144"/>
  <c i="2" r="J459"/>
  <c r="J443"/>
  <c r="J427"/>
  <c r="BK339"/>
  <c r="J246"/>
  <c r="BK223"/>
  <c r="BK179"/>
  <c r="J453"/>
  <c r="J369"/>
  <c r="J353"/>
  <c r="BK268"/>
  <c r="BK219"/>
  <c r="J174"/>
  <c r="J451"/>
  <c r="BK419"/>
  <c r="J409"/>
  <c r="BK320"/>
  <c r="BK239"/>
  <c r="BK159"/>
  <c r="J412"/>
  <c r="BK400"/>
  <c r="J394"/>
  <c r="BK378"/>
  <c r="BK364"/>
  <c r="BK353"/>
  <c r="J331"/>
  <c r="BK447"/>
  <c r="BK434"/>
  <c r="J419"/>
  <c r="J262"/>
  <c r="J225"/>
  <c r="J153"/>
  <c r="J378"/>
  <c r="BK367"/>
  <c r="J350"/>
  <c r="J312"/>
  <c r="J258"/>
  <c r="BK144"/>
  <c r="BK431"/>
  <c r="J414"/>
  <c r="J324"/>
  <c r="J291"/>
  <c r="BK256"/>
  <c r="BK170"/>
  <c r="BK441"/>
  <c r="J405"/>
  <c r="J398"/>
  <c r="BK390"/>
  <c r="J386"/>
  <c r="BK350"/>
  <c r="J317"/>
  <c r="J252"/>
  <c r="BK217"/>
  <c r="BK181"/>
  <c r="F36"/>
  <c r="BK457"/>
  <c r="BK437"/>
  <c r="BK422"/>
  <c r="BK305"/>
  <c r="J170"/>
  <c r="BK376"/>
  <c r="J362"/>
  <c r="J348"/>
  <c r="J297"/>
  <c r="J159"/>
  <c r="J445"/>
  <c r="BK412"/>
  <c r="J326"/>
  <c r="J302"/>
  <c r="BK241"/>
  <c r="J461"/>
  <c r="J402"/>
  <c r="BK394"/>
  <c r="BK382"/>
  <c r="BK369"/>
  <c r="BK288"/>
  <c r="J237"/>
  <c r="J212"/>
  <c r="BK191"/>
  <c r="J166"/>
  <c r="J465"/>
  <c r="J339"/>
  <c r="J307"/>
  <c r="J277"/>
  <c r="J260"/>
  <c r="J233"/>
  <c r="BK197"/>
  <c r="J179"/>
  <c r="BK153"/>
  <c i="3" r="BK163"/>
  <c r="BK169"/>
  <c r="J161"/>
  <c r="J132"/>
  <c r="J177"/>
  <c r="BK182"/>
  <c r="J130"/>
  <c r="J151"/>
  <c r="J144"/>
  <c i="2" r="J449"/>
  <c r="J431"/>
  <c r="BK334"/>
  <c r="J286"/>
  <c r="BK199"/>
  <c r="BK157"/>
  <c r="J372"/>
  <c r="J358"/>
  <c r="BK307"/>
  <c r="J221"/>
  <c r="BK467"/>
  <c r="BK425"/>
  <c r="BK336"/>
  <c r="BK282"/>
  <c r="J243"/>
  <c r="F35"/>
  <c r="BK451"/>
  <c r="J437"/>
  <c r="BK344"/>
  <c r="BK250"/>
  <c r="BK214"/>
  <c r="BK162"/>
  <c r="J382"/>
  <c r="BK356"/>
  <c r="BK264"/>
  <c r="J195"/>
  <c r="J467"/>
  <c r="J422"/>
  <c r="J344"/>
  <c r="BK310"/>
  <c r="J214"/>
  <c r="J150"/>
  <c r="BK407"/>
  <c r="BK396"/>
  <c r="BK388"/>
  <c r="BK362"/>
  <c r="BK348"/>
  <c r="J310"/>
  <c r="BK302"/>
  <c r="BK291"/>
  <c r="J241"/>
  <c r="BK227"/>
  <c r="BK195"/>
  <c r="J185"/>
  <c r="J142"/>
  <c r="J341"/>
  <c r="BK324"/>
  <c r="J270"/>
  <c r="J250"/>
  <c r="BK225"/>
  <c r="BK193"/>
  <c r="BK164"/>
  <c i="3" r="BK155"/>
  <c r="J142"/>
  <c r="BK165"/>
  <c r="BK138"/>
  <c r="BK136"/>
  <c r="J148"/>
  <c r="BK167"/>
  <c r="BK185"/>
  <c r="BK132"/>
  <c r="BK175"/>
  <c r="BK159"/>
  <c r="BK130"/>
  <c i="2" r="J434"/>
  <c r="J295"/>
  <c r="BK243"/>
  <c r="J219"/>
  <c r="BK166"/>
  <c r="J384"/>
  <c r="BK322"/>
  <c r="J293"/>
  <c r="BK212"/>
  <c r="J155"/>
  <c r="BK427"/>
  <c r="J279"/>
  <c r="J223"/>
  <c r="BK189"/>
  <c r="J33"/>
  <c r="BK414"/>
  <c r="J274"/>
  <c r="BK459"/>
  <c r="BK402"/>
  <c r="J396"/>
  <c r="J388"/>
  <c r="J376"/>
  <c r="BK360"/>
  <c r="BK277"/>
  <c r="BK229"/>
  <c r="BK204"/>
  <c r="J177"/>
  <c r="BK148"/>
  <c r="BK461"/>
  <c r="J288"/>
  <c r="J256"/>
  <c r="J227"/>
  <c r="J202"/>
  <c r="J181"/>
  <c r="BK142"/>
  <c i="3" r="J171"/>
  <c r="J167"/>
  <c r="BK148"/>
  <c r="BK153"/>
  <c r="BK161"/>
  <c r="BK142"/>
  <c r="J185"/>
  <c r="J126"/>
  <c r="J153"/>
  <c i="2" r="BK445"/>
  <c r="J322"/>
  <c r="J266"/>
  <c r="BK235"/>
  <c r="J206"/>
  <c r="J168"/>
  <c r="J380"/>
  <c r="BK341"/>
  <c r="BK274"/>
  <c r="BK185"/>
  <c r="J157"/>
  <c r="BK443"/>
  <c r="J300"/>
  <c r="BK252"/>
  <c r="BK208"/>
  <c r="J146"/>
  <c r="BK409"/>
  <c r="J400"/>
  <c r="J390"/>
  <c r="BK380"/>
  <c r="J367"/>
  <c r="BK346"/>
  <c r="BK272"/>
  <c r="BK206"/>
  <c r="J183"/>
  <c r="BK155"/>
  <c r="BK463"/>
  <c r="J334"/>
  <c r="BK297"/>
  <c r="J268"/>
  <c r="BK237"/>
  <c r="J204"/>
  <c r="BK183"/>
  <c r="BK172"/>
  <c r="J144"/>
  <c i="3" r="J182"/>
  <c r="BK171"/>
  <c r="J155"/>
  <c r="BK126"/>
  <c r="BK179"/>
  <c r="J140"/>
  <c r="BK140"/>
  <c r="J173"/>
  <c r="BK146"/>
  <c i="2" r="J457"/>
  <c r="J439"/>
  <c r="BK326"/>
  <c r="BK279"/>
  <c r="J239"/>
  <c r="J208"/>
  <c r="BK150"/>
  <c r="J364"/>
  <c r="BK331"/>
  <c r="BK295"/>
  <c r="BK254"/>
  <c r="BK168"/>
  <c r="J447"/>
  <c r="BK328"/>
  <c r="J305"/>
  <c r="BK248"/>
  <c r="J197"/>
  <c r="F33"/>
  <c r="BK455"/>
  <c r="BK439"/>
  <c r="J425"/>
  <c r="BK312"/>
  <c r="J254"/>
  <c r="J191"/>
  <c r="J455"/>
  <c r="J360"/>
  <c r="BK300"/>
  <c r="J248"/>
  <c i="1" r="AS94"/>
  <c i="2" r="BK317"/>
  <c r="BK270"/>
  <c r="BK231"/>
  <c r="J193"/>
  <c r="J407"/>
  <c r="BK398"/>
  <c r="J392"/>
  <c r="BK384"/>
  <c r="BK372"/>
  <c r="J356"/>
  <c r="BK293"/>
  <c r="BK246"/>
  <c r="BK233"/>
  <c r="J210"/>
  <c r="BK187"/>
  <c r="J164"/>
  <c r="BK465"/>
  <c r="J346"/>
  <c r="J328"/>
  <c r="BK286"/>
  <c r="J264"/>
  <c r="BK221"/>
  <c r="J187"/>
  <c r="BK146"/>
  <c i="3" r="J169"/>
  <c r="BK173"/>
  <c r="BK157"/>
  <c r="J138"/>
  <c r="BK151"/>
  <c r="J159"/>
  <c r="J165"/>
  <c r="J179"/>
  <c i="2" r="BK453"/>
  <c r="J441"/>
  <c r="J315"/>
  <c r="BK258"/>
  <c r="J229"/>
  <c r="J189"/>
  <c r="J469"/>
  <c r="BK374"/>
  <c r="BK315"/>
  <c r="J282"/>
  <c r="J231"/>
  <c r="BK177"/>
  <c r="BK449"/>
  <c r="BK417"/>
  <c r="J272"/>
  <c r="BK202"/>
  <c r="F37"/>
  <c l="1" r="R429"/>
  <c r="P429"/>
  <c r="R141"/>
  <c r="P161"/>
  <c r="T245"/>
  <c r="R319"/>
  <c r="P355"/>
  <c r="P404"/>
  <c r="R424"/>
  <c r="BK152"/>
  <c r="J152"/>
  <c r="J99"/>
  <c r="R201"/>
  <c r="BK285"/>
  <c r="J285"/>
  <c r="J107"/>
  <c r="T371"/>
  <c r="P411"/>
  <c r="P141"/>
  <c r="BK161"/>
  <c r="J161"/>
  <c r="J100"/>
  <c r="BK216"/>
  <c r="J216"/>
  <c r="J103"/>
  <c r="R333"/>
  <c r="T366"/>
  <c r="R436"/>
  <c r="BK141"/>
  <c r="R161"/>
  <c r="P216"/>
  <c r="T333"/>
  <c r="BK366"/>
  <c r="J366"/>
  <c r="J111"/>
  <c r="BK411"/>
  <c r="J411"/>
  <c r="J114"/>
  <c r="R152"/>
  <c r="T201"/>
  <c r="R285"/>
  <c r="BK371"/>
  <c r="J371"/>
  <c r="J112"/>
  <c r="T436"/>
  <c i="3" r="P150"/>
  <c i="2" r="R176"/>
  <c r="T216"/>
  <c r="P333"/>
  <c r="R366"/>
  <c r="P436"/>
  <c i="3" r="T129"/>
  <c i="2" r="P176"/>
  <c r="R245"/>
  <c r="T319"/>
  <c r="BK355"/>
  <c r="J355"/>
  <c r="J110"/>
  <c r="BK404"/>
  <c r="J404"/>
  <c r="J113"/>
  <c r="T424"/>
  <c i="3" r="BK129"/>
  <c i="2" r="T141"/>
  <c r="T161"/>
  <c r="R216"/>
  <c r="BK333"/>
  <c r="J333"/>
  <c r="J109"/>
  <c r="P366"/>
  <c r="BK436"/>
  <c r="J436"/>
  <c r="J119"/>
  <c i="3" r="BK150"/>
  <c r="J150"/>
  <c r="J101"/>
  <c i="2" r="BK176"/>
  <c r="J176"/>
  <c r="J101"/>
  <c r="P245"/>
  <c r="BK319"/>
  <c r="J319"/>
  <c r="J108"/>
  <c r="R355"/>
  <c r="R404"/>
  <c r="P424"/>
  <c i="3" r="P129"/>
  <c r="P128"/>
  <c r="P123"/>
  <c i="1" r="AU96"/>
  <c i="2" r="T176"/>
  <c r="BK245"/>
  <c r="J245"/>
  <c r="J104"/>
  <c r="P319"/>
  <c r="T355"/>
  <c r="T404"/>
  <c r="BK424"/>
  <c r="J424"/>
  <c r="J115"/>
  <c i="3" r="T150"/>
  <c i="2" r="P152"/>
  <c r="BK201"/>
  <c r="J201"/>
  <c r="J102"/>
  <c r="P285"/>
  <c r="P284"/>
  <c r="P371"/>
  <c r="T411"/>
  <c i="3" r="R129"/>
  <c i="2" r="T152"/>
  <c r="P201"/>
  <c r="T285"/>
  <c r="T284"/>
  <c r="R371"/>
  <c r="R411"/>
  <c i="3" r="R150"/>
  <c i="2" r="BK281"/>
  <c r="J281"/>
  <c r="J105"/>
  <c i="3" r="BK125"/>
  <c r="J125"/>
  <c r="J98"/>
  <c i="2" r="BK430"/>
  <c r="J430"/>
  <c r="J117"/>
  <c i="3" r="BK181"/>
  <c r="J181"/>
  <c r="J102"/>
  <c i="2" r="BK433"/>
  <c r="J433"/>
  <c r="J118"/>
  <c i="3" r="BK184"/>
  <c r="J184"/>
  <c r="J103"/>
  <c r="E113"/>
  <c r="BF132"/>
  <c r="BF151"/>
  <c r="BF161"/>
  <c r="BF173"/>
  <c r="BF179"/>
  <c r="F92"/>
  <c r="BF140"/>
  <c r="BF146"/>
  <c r="BF167"/>
  <c i="2" r="J141"/>
  <c r="J98"/>
  <c i="3" r="BF142"/>
  <c r="BF148"/>
  <c r="BF157"/>
  <c r="BF177"/>
  <c r="BF182"/>
  <c r="BF126"/>
  <c r="BF155"/>
  <c r="BF159"/>
  <c r="BF169"/>
  <c r="BF175"/>
  <c r="BF185"/>
  <c r="BF134"/>
  <c r="BF130"/>
  <c r="BF136"/>
  <c r="BF171"/>
  <c r="BF165"/>
  <c i="2" r="BK284"/>
  <c r="J284"/>
  <c r="J106"/>
  <c i="3" r="J117"/>
  <c r="BF163"/>
  <c r="BF144"/>
  <c r="BF153"/>
  <c r="BF138"/>
  <c i="2" r="E85"/>
  <c r="F92"/>
  <c r="J133"/>
  <c r="BF144"/>
  <c r="BF162"/>
  <c r="BF168"/>
  <c r="BF170"/>
  <c r="BF172"/>
  <c r="BF177"/>
  <c r="BF181"/>
  <c r="BF191"/>
  <c r="BF195"/>
  <c r="BF219"/>
  <c r="BF223"/>
  <c r="BF235"/>
  <c r="BF248"/>
  <c r="BF258"/>
  <c r="BF264"/>
  <c r="BF282"/>
  <c r="BF295"/>
  <c r="BF322"/>
  <c r="BF331"/>
  <c r="BF346"/>
  <c r="BF461"/>
  <c r="BF463"/>
  <c r="BF465"/>
  <c r="BF469"/>
  <c r="BF153"/>
  <c r="BF157"/>
  <c r="BF179"/>
  <c r="BF185"/>
  <c r="BF193"/>
  <c r="BF202"/>
  <c r="BF204"/>
  <c r="BF208"/>
  <c r="BF212"/>
  <c r="BF221"/>
  <c r="BF225"/>
  <c r="BF227"/>
  <c r="BF231"/>
  <c r="BF239"/>
  <c r="BF250"/>
  <c r="BF270"/>
  <c r="BF274"/>
  <c r="BF286"/>
  <c r="BF300"/>
  <c r="BF307"/>
  <c r="BF317"/>
  <c r="BF328"/>
  <c r="BF336"/>
  <c r="BF339"/>
  <c r="BF348"/>
  <c r="BF362"/>
  <c r="BF369"/>
  <c r="BF374"/>
  <c r="BF382"/>
  <c r="BF384"/>
  <c r="BF386"/>
  <c r="BF388"/>
  <c r="BF390"/>
  <c r="BF392"/>
  <c r="BF394"/>
  <c r="BF396"/>
  <c r="BF398"/>
  <c r="BF400"/>
  <c r="BF402"/>
  <c r="BF405"/>
  <c r="BF409"/>
  <c r="BF459"/>
  <c i="1" r="AZ95"/>
  <c i="2" r="BF146"/>
  <c r="BF150"/>
  <c r="BF206"/>
  <c r="BF229"/>
  <c r="BF237"/>
  <c r="BF246"/>
  <c r="BF254"/>
  <c r="BF268"/>
  <c r="BF277"/>
  <c r="BF279"/>
  <c r="BF288"/>
  <c r="BF315"/>
  <c r="BF324"/>
  <c r="BF326"/>
  <c r="BF334"/>
  <c r="BF407"/>
  <c r="BF412"/>
  <c r="BF414"/>
  <c r="BF419"/>
  <c r="BF422"/>
  <c r="BF445"/>
  <c r="BF449"/>
  <c r="BF455"/>
  <c r="BF467"/>
  <c i="1" r="BB95"/>
  <c r="BC95"/>
  <c r="AV95"/>
  <c i="2" r="BF142"/>
  <c r="BF166"/>
  <c r="BF174"/>
  <c r="BF183"/>
  <c r="BF210"/>
  <c r="BF214"/>
  <c r="BF243"/>
  <c r="BF252"/>
  <c r="BF262"/>
  <c r="BF266"/>
  <c r="BF272"/>
  <c r="BF291"/>
  <c r="BF297"/>
  <c r="BF305"/>
  <c r="BF312"/>
  <c r="BF320"/>
  <c r="BF341"/>
  <c r="BF344"/>
  <c r="BF350"/>
  <c r="BF353"/>
  <c r="BF356"/>
  <c r="BF358"/>
  <c r="BF360"/>
  <c r="BF364"/>
  <c r="BF367"/>
  <c r="BF372"/>
  <c r="BF376"/>
  <c r="BF378"/>
  <c r="BF380"/>
  <c r="BF148"/>
  <c r="BF155"/>
  <c r="BF159"/>
  <c r="BF164"/>
  <c r="BF187"/>
  <c r="BF189"/>
  <c r="BF197"/>
  <c r="BF199"/>
  <c r="BF217"/>
  <c r="BF233"/>
  <c r="BF241"/>
  <c r="BF256"/>
  <c r="BF260"/>
  <c r="BF293"/>
  <c r="BF302"/>
  <c r="BF310"/>
  <c r="BF417"/>
  <c r="BF425"/>
  <c r="BF427"/>
  <c r="BF431"/>
  <c r="BF434"/>
  <c r="BF437"/>
  <c r="BF439"/>
  <c r="BF441"/>
  <c r="BF443"/>
  <c r="BF447"/>
  <c r="BF451"/>
  <c r="BF453"/>
  <c r="BF457"/>
  <c i="1" r="BD95"/>
  <c i="3" r="F35"/>
  <c i="1" r="BB96"/>
  <c r="BB94"/>
  <c r="W31"/>
  <c i="3" r="J33"/>
  <c i="1" r="AV96"/>
  <c i="3" r="F37"/>
  <c i="1" r="BD96"/>
  <c r="BD94"/>
  <c r="W33"/>
  <c i="3" r="F36"/>
  <c i="1" r="BC96"/>
  <c r="BC94"/>
  <c r="W32"/>
  <c i="3" r="F33"/>
  <c i="1" r="AZ96"/>
  <c r="AZ94"/>
  <c r="W29"/>
  <c i="3" l="1" r="R128"/>
  <c r="R123"/>
  <c r="T128"/>
  <c r="T123"/>
  <c i="2" r="T140"/>
  <c r="T139"/>
  <c r="R284"/>
  <c i="3" r="BK128"/>
  <c r="J128"/>
  <c r="J99"/>
  <c i="2" r="BK140"/>
  <c r="J140"/>
  <c r="J97"/>
  <c r="P140"/>
  <c r="P139"/>
  <c i="1" r="AU95"/>
  <c i="2" r="R140"/>
  <c r="R139"/>
  <c i="3" r="BK124"/>
  <c r="BK123"/>
  <c r="J123"/>
  <c r="J129"/>
  <c r="J100"/>
  <c i="2" r="BK429"/>
  <c r="J429"/>
  <c r="J116"/>
  <c i="3" r="J30"/>
  <c i="1" r="AG96"/>
  <c i="3" r="J34"/>
  <c i="1" r="AW96"/>
  <c r="AT96"/>
  <c r="AN96"/>
  <c i="2" r="F34"/>
  <c i="1" r="BA95"/>
  <c r="AU94"/>
  <c r="AY94"/>
  <c r="AV94"/>
  <c r="AK29"/>
  <c i="3" r="F34"/>
  <c i="1" r="BA96"/>
  <c i="2" r="J34"/>
  <c i="1" r="AW95"/>
  <c r="AT95"/>
  <c r="AX94"/>
  <c i="2" l="1" r="BK139"/>
  <c r="J139"/>
  <c i="3" r="J96"/>
  <c r="J124"/>
  <c r="J97"/>
  <c r="J39"/>
  <c i="2" r="J96"/>
  <c r="J30"/>
  <c i="1" r="AG95"/>
  <c r="AG94"/>
  <c r="AK26"/>
  <c r="BA94"/>
  <c r="W30"/>
  <c l="1" r="AN95"/>
  <c i="2" r="J39"/>
  <c i="1" r="AW94"/>
  <c r="AK30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<sst xmlns="http://schemas.openxmlformats.org/spreadsheetml/2006/main">
  <si>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</si>
  <si>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</si>
  <si>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</si>
  <si>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</si>
  <si>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{bf9da3a0-a849-4a86-80da-7950e2a9f18d}</t>
  </si>
  <si>
    <t xml:space="preserve">&gt;&gt;  skryté stĺpce  &lt;&lt;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</si>
  <si>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</si>
  <si>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</si>
  <si>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</si>
  <si>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</si>
  <si>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</si>
  <si>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</si>
  <si>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</si>
  <si>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2022-0520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</si>
  <si>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</si>
  <si>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</si>
  <si>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Prístavba výťahu k budove infekčného oddelenia FN Trenčín _ rew 02</t>
  </si>
  <si>
    <t>JKSO:</t>
  </si>
  <si>
    <t>KS:</t>
  </si>
  <si>
    <t>Miesto:</t>
  </si>
  <si>
    <t>FAKULTNÁ NEMOCNICA Trenčín, č.p.746/1 a 1744/14</t>
  </si>
  <si>
    <t>Dátum:</t>
  </si>
  <si>
    <t>30. 5. 2022</t>
  </si>
  <si>
    <t>Objednávateľ:</t>
  </si>
  <si>
    <t>IČO:</t>
  </si>
  <si>
    <t>FN Trenčín, Legionárska 28, 911 71 Trenčín</t>
  </si>
  <si>
    <t>IČ DPH:</t>
  </si>
  <si>
    <t>Zhotoviteľ:</t>
  </si>
  <si>
    <t>Vyplň údaj</t>
  </si>
  <si>
    <t>Projektant:</t>
  </si>
  <si>
    <t>SOARCH s.r.o.</t>
  </si>
  <si>
    <t>True</t>
  </si>
  <si>
    <t>Spracovateľ:</t>
  </si>
  <si>
    <t>Ing. arch. Jozef SOBČÁK</t>
  </si>
  <si>
    <t>Poznámka:</t>
  </si>
  <si>
    <t>Všetky použité typy materiálov, technológie a vybavenia v tomto projekte sú navrhované ako príklad pre nastavenie technických špecifikácií a je možné ich nahradiť ekvivalentom s minimálne rovnakými alebo lepšími technickými parametrami tak, aby tvorili garantované funkčné systémové riešenie v rámci prípadnej náhrady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</si>
  <si>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</si>
  <si>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</si>
  <si>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</si>
  <si>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</si>
  <si>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</si>
  <si>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</si>
  <si>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</si>
  <si>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</si>
  <si>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</si>
  <si>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</si>
  <si>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</si>
  <si>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</si>
  <si>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</si>
  <si>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</si>
  <si>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</si>
  <si>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</si>
  <si>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</si>
  <si>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</si>
  <si>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</si>
  <si>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</si>
  <si>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</si>
  <si>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</si>
  <si>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</si>
  <si>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</si>
  <si>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</si>
  <si>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</si>
  <si>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</si>
  <si>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</si>
  <si>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</si>
  <si>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</si>
  <si>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</si>
  <si>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</si>
  <si>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</si>
  <si>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</si>
  <si>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</si>
  <si>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</si>
  <si>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</si>
  <si>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</si>
  <si>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</si>
  <si>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</si>
  <si>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</si>
  <si>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</si>
  <si>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</si>
  <si>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</si>
  <si>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</si>
  <si>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</si>
  <si>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stavebné konštrukcie</t>
  </si>
  <si>
    <t>STA</t>
  </si>
  <si>
    <t>1</t>
  </si>
  <si>
    <t>{0793b61c-7dcd-469c-93d8-609b3529b178}</t>
  </si>
  <si>
    <t>02</t>
  </si>
  <si>
    <t>elektroinštalácia</t>
  </si>
  <si>
    <t>{3f41a06c-8cd8-41a6-a0b9-54131f6c8646}</t>
  </si>
  <si>
    <t>KRYCÍ LIST ROZPOČTU</t>
  </si>
  <si>
    <t>Objekt:</t>
  </si>
  <si>
    <t>01 - stavebné konštrukcie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</si>
  <si>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</si>
  <si>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</si>
  <si>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</si>
  <si>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</si>
  <si>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</si>
  <si>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</si>
  <si>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</si>
  <si>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</si>
  <si>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</si>
  <si>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</si>
  <si>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</si>
  <si>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</si>
  <si>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</si>
  <si>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</si>
  <si>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</si>
  <si>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</si>
  <si>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</si>
  <si>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</si>
  <si>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721 - Zdravotechnika - vnútorná kanalizácia</t>
  </si>
  <si>
    <t xml:space="preserve">    735 - Ústredné kúrenie - vykurovacie telesá</t>
  </si>
  <si>
    <t xml:space="preserve">    764 - Konštrukcie klampiarske</t>
  </si>
  <si>
    <t xml:space="preserve">    766 - Konštrukcie stolárske</t>
  </si>
  <si>
    <t xml:space="preserve">    771 - Podlahy z dlaždíc</t>
  </si>
  <si>
    <t xml:space="preserve">    784 - Maľby</t>
  </si>
  <si>
    <t>M - Práce a dodávky M</t>
  </si>
  <si>
    <t xml:space="preserve">    21-M - Elektromontáže</t>
  </si>
  <si>
    <t xml:space="preserve">    33-M - Montáže dopravných zariadení - VÝŤAHY</t>
  </si>
  <si>
    <t>VRN - Vedľajšie rozpočtové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</si>
  <si>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</si>
  <si>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</si>
  <si>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</si>
  <si>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</si>
  <si>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</si>
  <si>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</si>
  <si>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</si>
  <si>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</si>
  <si>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</si>
  <si>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</si>
  <si>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</si>
  <si>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</si>
  <si>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</si>
  <si>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</si>
  <si>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</si>
  <si>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</si>
  <si>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</si>
  <si>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113107142.S</t>
  </si>
  <si>
    <t xml:space="preserve">Odstránenie krytu asfaltového v ploche do 200 m2, hr. nad 50 do 100 mm,  -0,18100t</t>
  </si>
  <si>
    <t>m2</t>
  </si>
  <si>
    <t>4</t>
  </si>
  <si>
    <t>2</t>
  </si>
  <si>
    <t>521473624</t>
  </si>
  <si>
    <t>PP</t>
  </si>
  <si>
    <t>Odstránenie krytov s premiestnením hmôt na skládku na vzdialenosť do 3 m alebo s naložením na dopravný prostriedok, v ploche jednotlivo do 200 m2 asfaltových, hr. vrstvy nad 50 do 100 mm -0,181 t</t>
  </si>
  <si>
    <t>130001101.S</t>
  </si>
  <si>
    <t>Príplatok k cenám za sťaženie výkopu v blízkosti podzemného vedenia alebo výbušbnín - pre všetky triedy</t>
  </si>
  <si>
    <t>m3</t>
  </si>
  <si>
    <t>1534207297</t>
  </si>
  <si>
    <t>Príplatok k cenám hĺbených výkopov za sťaženie výkopu v blízkosti podzemného vedenia alebo výbušnín pre akúkoľvek triedu horniny</t>
  </si>
  <si>
    <t>3</t>
  </si>
  <si>
    <t>130201001.S</t>
  </si>
  <si>
    <t>Výkop jamy a ryhy v obmedzenom priestore horn. tr.3 ručne</t>
  </si>
  <si>
    <t>-1963964712</t>
  </si>
  <si>
    <t>Hĺbenie jám a rýh v obmedzenom (zastavanom) priestore do 30 m3 - ručne v hornine 3</t>
  </si>
  <si>
    <t>174101001.S</t>
  </si>
  <si>
    <t>Zásyp sypaninou so zhutnením jám, šachiet, rýh, zárezov alebo okolo objektov do 100 m3</t>
  </si>
  <si>
    <t>-1323288776</t>
  </si>
  <si>
    <t>Zásyp sypaninou z akejkoľvek horniny, s uložením výkopku vo vrstvách so zhutnením jám, šachiet, rýh, zárezov alebo okolo objektov v týchto vykopávkach do 100 m3</t>
  </si>
  <si>
    <t>5</t>
  </si>
  <si>
    <t>M</t>
  </si>
  <si>
    <t>583310003800.S</t>
  </si>
  <si>
    <t>Štrkopiesok frakcia 16-32 mm</t>
  </si>
  <si>
    <t>t</t>
  </si>
  <si>
    <t>8</t>
  </si>
  <si>
    <t>-667202942</t>
  </si>
  <si>
    <t>Zakladanie</t>
  </si>
  <si>
    <t>6</t>
  </si>
  <si>
    <t>273321511.S</t>
  </si>
  <si>
    <t>Betón základových dosiek, železový (bez výstuže), tr. C 30/37</t>
  </si>
  <si>
    <t>1162496580</t>
  </si>
  <si>
    <t>Betón základových dosiek (bez výstuže) železový tr.C 30/37</t>
  </si>
  <si>
    <t>7</t>
  </si>
  <si>
    <t>273351215.S</t>
  </si>
  <si>
    <t>Debnenie stien základových dosiek, zhotovenie-dielce</t>
  </si>
  <si>
    <t>-1724769165</t>
  </si>
  <si>
    <t>Debnenie zvislé alebo šikmé (odklonené) pôdorysne priame alebo zalomené, stien dosiek vo voľných alebo zapažených jamách, ryhách, šachtách, vrátane prípadných vzpier zhotovenie -dielce</t>
  </si>
  <si>
    <t>273351216.S</t>
  </si>
  <si>
    <t>Debnenie stien základových dosiek, odstránenie-dielce</t>
  </si>
  <si>
    <t>-103424055</t>
  </si>
  <si>
    <t>Debnenie zvislé alebo šikmé (odklonené) pôdorysne priame alebo zalomené, stien dosiek vo voľných alebo zapažených jamách, ryhách, šachtách, vrátane prípadných vzpier odstránenie -dielce</t>
  </si>
  <si>
    <t>9</t>
  </si>
  <si>
    <t>273361821.S</t>
  </si>
  <si>
    <t>Výstuž základových dosiek z ocele B500 (10505)</t>
  </si>
  <si>
    <t>-948609478</t>
  </si>
  <si>
    <t>Výstuž základových dosiek z betonárskej ocele B500 (10 505)</t>
  </si>
  <si>
    <t>Zvislé a kompletné konštrukcie</t>
  </si>
  <si>
    <t>10</t>
  </si>
  <si>
    <t>341321610.S</t>
  </si>
  <si>
    <t>Betón stien a priečok, železový (bez výstuže) tr. C 30/37</t>
  </si>
  <si>
    <t>-897685722</t>
  </si>
  <si>
    <t>Betón stien a priečok železový (bez výstuže) tr. C 30/37</t>
  </si>
  <si>
    <t>11</t>
  </si>
  <si>
    <t>341351101.S</t>
  </si>
  <si>
    <t xml:space="preserve">Debnenie  stien a priečok jednostranné, zhotovenie-dielce</t>
  </si>
  <si>
    <t>-1049802589</t>
  </si>
  <si>
    <t>Debnenie zvislé alebo šikmé (odklonené) pôdorysné priame alebo zalomené stien a priečok vo voľnom priestranstve, vo voľných alebo zapažených jamách, ryhách, šachtách, vrátane prípadných vzpier jednostranné zhotovenie-dielce</t>
  </si>
  <si>
    <t>12</t>
  </si>
  <si>
    <t>341351102.S</t>
  </si>
  <si>
    <t xml:space="preserve">Debnenie  stien a priečok jednostranné, odstránenie-dielce</t>
  </si>
  <si>
    <t>-510554039</t>
  </si>
  <si>
    <t>Debnenie zvislé alebo šikmé (odklonené) pôdorysné priame alebo zalomené stien a priečok vo voľnom priestranstve, vo voľných alebo zapažených jamách, ryhách, šachtách, vrátane prípadných vzpier jednostranné odstránenie-dielce</t>
  </si>
  <si>
    <t>13</t>
  </si>
  <si>
    <t>341351105.S</t>
  </si>
  <si>
    <t>Debnenie stien a priečok obojstranné zhotovenie-dielce</t>
  </si>
  <si>
    <t>464132162</t>
  </si>
  <si>
    <t>Debnenie zvislé alebo šikmé (odklonené) pôdorysné priame alebo zalomené stien a priečok vo voľnom priestranstve, vo voľných alebo zapažených jamách, ryhách, šachtách, vrátane prípadných vzpier obojstranné za každú stranu zhotovenie-dielce</t>
  </si>
  <si>
    <t>14</t>
  </si>
  <si>
    <t>341351106.S</t>
  </si>
  <si>
    <t>Debnenie stien a priečok obojstranné odstránenie-dielce</t>
  </si>
  <si>
    <t>-1291784902</t>
  </si>
  <si>
    <t>Debnenie zvislé alebo šikmé (odklonené) pôdorysné priame alebo zalomené stien a priečok vo voľnom priestranstve, vo voľných alebo zapažených jamách, ryhách, šachtách, vrátane prípadných vzpier obojstranné za každú stranu odstránenie-dielce</t>
  </si>
  <si>
    <t>15</t>
  </si>
  <si>
    <t>341361821.S</t>
  </si>
  <si>
    <t>Výstuž stien a priečok B500 (10505)</t>
  </si>
  <si>
    <t>-375109991</t>
  </si>
  <si>
    <t>Výstuž stien a priečok, zvislých alebo odklonených od kolmice, rovných alebo oblých, z betonárskej ocele B500 (10 505)</t>
  </si>
  <si>
    <t>16</t>
  </si>
  <si>
    <t>346991122.So</t>
  </si>
  <si>
    <t>Izolácia dvojitých priečok do zvislej medzery proti šíreniu zvuku doskami hrúbky 20 mm, napr.: "ROCWOOL 20mm"</t>
  </si>
  <si>
    <t>1113791023</t>
  </si>
  <si>
    <t>Izolácia proti šíreniu zvuku zhotovená do zvislej medzery dvojitých priečok súčasne pri murovaní, polystyrénovými doskami hrúbky 20 mm</t>
  </si>
  <si>
    <t>Vodorovné konštrukcie</t>
  </si>
  <si>
    <t>17</t>
  </si>
  <si>
    <t>411321616.S</t>
  </si>
  <si>
    <t xml:space="preserve">Betón stropov doskových a trámových,  železový tr. C 30/37</t>
  </si>
  <si>
    <t>1002406615</t>
  </si>
  <si>
    <t>Betón stropov doskových a trámových, bez ohľadu na tvar a funkčnosť, železový (bez výstuže) tr.C 30/37</t>
  </si>
  <si>
    <t>18</t>
  </si>
  <si>
    <t>589127657</t>
  </si>
  <si>
    <t>19</t>
  </si>
  <si>
    <t>411351101.S</t>
  </si>
  <si>
    <t>Debnenie stropov doskových zhotovenie-dielce</t>
  </si>
  <si>
    <t>-2093015709</t>
  </si>
  <si>
    <t>Debnenie bez podpernej konštrukcie stropov doskových, balkónových alebo plošných konzol plné, rovné, popr. s nábehmi zhotovenie-dielce</t>
  </si>
  <si>
    <t>411351102.S</t>
  </si>
  <si>
    <t>Debnenie stropov doskových odstránenie-dielce</t>
  </si>
  <si>
    <t>-563223660</t>
  </si>
  <si>
    <t>Debnenie bez podpernej konštrukcie stropov doskových, balkónových alebo plošných konzol plné, rovné, popr. s nábehmi odstránenie-dielce</t>
  </si>
  <si>
    <t>21</t>
  </si>
  <si>
    <t>411354511.S</t>
  </si>
  <si>
    <t>Denný prenájom podperného systému ľahkého pre jednoduché pôdorysy výšky od 8 do 20 m, zaťaženie do 7 kN/m2</t>
  </si>
  <si>
    <t>-872359748</t>
  </si>
  <si>
    <t>Denný prenájom podperného systému ľahkého pre jednoduché pôdorysy (bez montáže) pre výšku podperného systému od 8 do 20 m a hrúbku podopieranej železobetónovej konštrukcie do 200 mm (5 kN/m2)</t>
  </si>
  <si>
    <t>22</t>
  </si>
  <si>
    <t>411354621.S</t>
  </si>
  <si>
    <t>Demontáž hornej konštrukcie podperného systému ľahkého pre jednoduché pôdorysy, zaťaženie do 7 kN/m2</t>
  </si>
  <si>
    <t>-1100582582</t>
  </si>
  <si>
    <t>Demontáž hornej konštrukcie podperného systému Doka Staxo 40 vrátane dorezov pre jednoduché pôdorysy a hrúbku železobetónovej konštrukcie do 200 mm (5 kN/m2)</t>
  </si>
  <si>
    <t>23</t>
  </si>
  <si>
    <t>411355201.S</t>
  </si>
  <si>
    <t>Debniaca doska trojvrstvová hr. 21 mm (bez montáže)</t>
  </si>
  <si>
    <t>-1880364490</t>
  </si>
  <si>
    <t>Debniaca doska trojvrstvová (bez montáže) hr. 21 mm</t>
  </si>
  <si>
    <t>24</t>
  </si>
  <si>
    <t>411355301.S</t>
  </si>
  <si>
    <t>Denný prenájom ručného systému svorky na debnenie čela dosky uloženej na bet. alebo žb. stene, pre hr. stropu do 200 mm</t>
  </si>
  <si>
    <t>m</t>
  </si>
  <si>
    <t>-568344245</t>
  </si>
  <si>
    <t>Denný prenájom ručného systému svorky na debnenie čela dosky uloženej na betónovej alebo železobetónovej stene (vrátane debniacej dosky), pre hrúbku stropu do 200 mm</t>
  </si>
  <si>
    <t>25</t>
  </si>
  <si>
    <t>411355331.S</t>
  </si>
  <si>
    <t>Demontáž debnenia čela dosky svorkou uloženej na bet. alebo žb. stene vrátane debniacej dosky</t>
  </si>
  <si>
    <t>1436698808</t>
  </si>
  <si>
    <t>Demontáž debnenia čela dosky svorkou uloženej na betónovej alebo železobetónovej stene vrátane debniacej dosky odstránenie</t>
  </si>
  <si>
    <t>26</t>
  </si>
  <si>
    <t>411361821.S</t>
  </si>
  <si>
    <t>Výstuž stropov doskových, trámových, vložkových,konzolových alebo balkónových, B500 (10505)</t>
  </si>
  <si>
    <t>1458602888</t>
  </si>
  <si>
    <t>Výstuž stropov doskových a trámových, bez rozdielu tvaru a uloženia z betonárskej ocele B500 (10 505)</t>
  </si>
  <si>
    <t>27</t>
  </si>
  <si>
    <t>411362021.S</t>
  </si>
  <si>
    <t>Výstuž stropov doskových, trámových, vložkových,konzolových alebo balkónových, zo zváraných sietí KARI</t>
  </si>
  <si>
    <t>420281390</t>
  </si>
  <si>
    <t>Výstuž stropov doskových a trámových, bez rozdielu tvaru a uloženia zo zváraných sietí z drôtov typu KARI</t>
  </si>
  <si>
    <t>28</t>
  </si>
  <si>
    <t>413361821.S</t>
  </si>
  <si>
    <t>Výstuž nosníkov a trámov, bez rozdielu tvaru a uloženia, B500 (10505)</t>
  </si>
  <si>
    <t>-590721045</t>
  </si>
  <si>
    <t>Výstuž nosníkov a trámov, bez rozdielu tvaru a uloženia z betonárskej ocele s klasickými strmienkami B500 (10 505)</t>
  </si>
  <si>
    <t>Komunikácie</t>
  </si>
  <si>
    <t>29</t>
  </si>
  <si>
    <t>561511125.S</t>
  </si>
  <si>
    <t>Príprava drviny fr. 0 - 63 recykl. frezou konštr. pôv. krytu účel. komunikácií pre stabilizáciu SIII</t>
  </si>
  <si>
    <t>138598947</t>
  </si>
  <si>
    <t>Príprava drviny fr. 0-63 recyklačnou frézou pôvodného krytu účelových komunikácií na mieste pre stabilizáciu SIII</t>
  </si>
  <si>
    <t>30</t>
  </si>
  <si>
    <t>564782111.S</t>
  </si>
  <si>
    <t>Podklad alebo kryt z kameniva hrubého drveného veľ. 32-63 mm (vibr.štrk) po zhut.hr. 300 mm</t>
  </si>
  <si>
    <t>-1105831221</t>
  </si>
  <si>
    <t>Podklad alebo kryt z kameniva hrubého drveného veľ. 32-63 mm s výplňovým kamenivom (vibrovaný štrk), s rozprestretím, vlhčením a zhutnením, po zhutnení hr. 300 mm</t>
  </si>
  <si>
    <t>31</t>
  </si>
  <si>
    <t>564871111.S</t>
  </si>
  <si>
    <t>Podklad zo štrkodrviny s rozprestretím a zhutnením, po zhutnení hr. 250 mm</t>
  </si>
  <si>
    <t>-1260490095</t>
  </si>
  <si>
    <t>Podklad zo štrkodrvy s rozprestretím a zhutnením, po zhutnení hr. 250 mm</t>
  </si>
  <si>
    <t>32</t>
  </si>
  <si>
    <t>565181111.S</t>
  </si>
  <si>
    <t>Podklad z asfaltového betónu AC 16 P s rozprestretím a zhutnením v pruhu š. do 3 m, po zhutnení hr. 150 mm</t>
  </si>
  <si>
    <t>1761707944</t>
  </si>
  <si>
    <t>Podklad z asfaltového betónu AC 16 P s rozprestretím a zhutnením v pruhu šírky do 3 m, po zhutnení hr. 150 mm</t>
  </si>
  <si>
    <t>33</t>
  </si>
  <si>
    <t>573111113.S</t>
  </si>
  <si>
    <t>Postrek asfaltový infiltračný s posypom kamenivom z asfaltu cestného v množstve 1,50 kg/m2</t>
  </si>
  <si>
    <t>-1253916589</t>
  </si>
  <si>
    <t>34</t>
  </si>
  <si>
    <t>573211107.S</t>
  </si>
  <si>
    <t>Postrek asfaltový spojovací bez posypu kamenivom z asfaltu cestného v množstve 0,40 kg/m2</t>
  </si>
  <si>
    <t>-188514484</t>
  </si>
  <si>
    <t>35</t>
  </si>
  <si>
    <t>577144431.S</t>
  </si>
  <si>
    <t>Asfaltový betón vrstva ložná AC 22 L v pruhu š. do 3 m z nemodifik. asfaltu tr. II, po zhutnení hr. 50 mm</t>
  </si>
  <si>
    <t>510577662</t>
  </si>
  <si>
    <t>Asfaltový betón vrstva ložná AC 22 L s rozprestretím a zhutnením z nemodifikovaného asfaltu tr. II, v pruhu šírky do 3 m, po zhutnení hr. 50 mm</t>
  </si>
  <si>
    <t>Úpravy povrchov, podlahy, osadenie</t>
  </si>
  <si>
    <t>36</t>
  </si>
  <si>
    <t>611460111.S</t>
  </si>
  <si>
    <t>Príprava vnútorného podkladu stropov na silno a nerovnomerne nasiakavé podklady regulátorom nasiakavosti</t>
  </si>
  <si>
    <t>-2091856339</t>
  </si>
  <si>
    <t>37</t>
  </si>
  <si>
    <t>611460201.S</t>
  </si>
  <si>
    <t>Vnútorná omietka stropov vápenná jadrová (hrubá), hr. 10 mm</t>
  </si>
  <si>
    <t>-1352939289</t>
  </si>
  <si>
    <t>Vnútorná omietka stropov zo suchých zmesí vápenná jadrová (hrubá) hr. 10 mm</t>
  </si>
  <si>
    <t>38</t>
  </si>
  <si>
    <t>612451081.S</t>
  </si>
  <si>
    <t>Zatretie škár murovaných konštrukcií vnútorných stien, pilierov alebo stĺpov z tvárnic alebo dosiek</t>
  </si>
  <si>
    <t>-514484549</t>
  </si>
  <si>
    <t>Zatretie škár murovaných vnútorných konštrukcií, pilierov alebo stĺpov akýmkoľvek druhom malty použitej na murovanie muriva (do roviny líca) z tvárnic alebo dosiek</t>
  </si>
  <si>
    <t>39</t>
  </si>
  <si>
    <t>612460202.S</t>
  </si>
  <si>
    <t>Vnútorná omietka stien vápenná jadrová (hrubá), hr. 15 mm</t>
  </si>
  <si>
    <t>-1589958755</t>
  </si>
  <si>
    <t>Vnútorná omietka stien zo suchých zmesí vápenná jadrová (hrubá) hr. 15 mm</t>
  </si>
  <si>
    <t>40</t>
  </si>
  <si>
    <t>612460206.S</t>
  </si>
  <si>
    <t>Vnútorná omietka stien vápenná štuková (jemná), hr. 3 mm</t>
  </si>
  <si>
    <t>708112334</t>
  </si>
  <si>
    <t>Vnútorná omietka stien zo suchých zmesí vápenná štuková (jemná) hr. 3 mm</t>
  </si>
  <si>
    <t>41</t>
  </si>
  <si>
    <t>612481119.S</t>
  </si>
  <si>
    <t>Potiahnutie vnútorných stien sklotextílnou mriežkou s celoplošným prilepením</t>
  </si>
  <si>
    <t>2090691223</t>
  </si>
  <si>
    <t>Potiahnutie vnútorných stien alebo ostatných plôch rovných i zaoblených v ploche alebo v pruhoch na plnom podklade alebo na podklade s dutinami (pod omietku) sklotextilnou mriežkou s celoplošným prilepením</t>
  </si>
  <si>
    <t>42</t>
  </si>
  <si>
    <t>622461013.S</t>
  </si>
  <si>
    <t>Vonkajšia omietka stien pastovitá akrylátová roztieraná, hr. 2 mm</t>
  </si>
  <si>
    <t>455743723</t>
  </si>
  <si>
    <t>Vonkajšia omietka stien tenkovrstvová pastovitá akrylátová roztieraná (škrabaná) hr. 2 mm</t>
  </si>
  <si>
    <t>43</t>
  </si>
  <si>
    <t>625250704.S</t>
  </si>
  <si>
    <t>Kontaktný zatepľovací systém z minerálnej vlny hr. 60 mm, skrutkovacie kotvy</t>
  </si>
  <si>
    <t>995735590</t>
  </si>
  <si>
    <t>Kontaktný zatepľovací systém na báze minerálnej vlny (MW) skrutkovacie kotvy hr. 60 mm</t>
  </si>
  <si>
    <t>44</t>
  </si>
  <si>
    <t>625250707.S</t>
  </si>
  <si>
    <t>Kontaktný zatepľovací systém z minerálnej vlny hr. 100 mm, skrutkovacie kotvy</t>
  </si>
  <si>
    <t>1924409318</t>
  </si>
  <si>
    <t>Kontaktný zatepľovací systém na báze minerálnej vlny (MW) skrutkovacie kotvy hr. 100 mm</t>
  </si>
  <si>
    <t>45</t>
  </si>
  <si>
    <t>632001011.S</t>
  </si>
  <si>
    <t>Zhotovenie separačnej fólie v podlahových vrstvách z PE</t>
  </si>
  <si>
    <t>1921612147</t>
  </si>
  <si>
    <t>Zhotovenie separačnej fólie z PE</t>
  </si>
  <si>
    <t>46</t>
  </si>
  <si>
    <t>283230007500.S</t>
  </si>
  <si>
    <t>Oddeľovacia fólia na potery</t>
  </si>
  <si>
    <t>-270538982</t>
  </si>
  <si>
    <t>47</t>
  </si>
  <si>
    <t>632440118.S</t>
  </si>
  <si>
    <t>Anhydritový samonivelizačný poter, pevnosti v tlaku 20 MPa, hr. 50 mm</t>
  </si>
  <si>
    <t>-1649556703</t>
  </si>
  <si>
    <t>Anhydritový (sadrový) samonivelizačný poter zo suchých zmesí pevnosti v tlaku 20 MPa hr. 50 mm</t>
  </si>
  <si>
    <t>48</t>
  </si>
  <si>
    <t>632452254.S</t>
  </si>
  <si>
    <t>Cementový poter (vhodný aj ako spádový), pevnosti v tlaku 25 MPa, hr. 75 mm</t>
  </si>
  <si>
    <t>515185568</t>
  </si>
  <si>
    <t>Cementový poter zo suchých zmesí pevnosti v tlaku 25 MPa (vhodný aj ako spádový poter) hr. 75 mm</t>
  </si>
  <si>
    <t>49</t>
  </si>
  <si>
    <t>632452641.S</t>
  </si>
  <si>
    <t>Cementová samonivelizačná stierka, pevnosti v tlaku 25 MPa, hr. 2 mm</t>
  </si>
  <si>
    <t>1278262639</t>
  </si>
  <si>
    <t>Cementová samonivelizačná stierka zo suchých zmesí pevnosti v tlaku 25 MPa hr. 2 mm</t>
  </si>
  <si>
    <t>Ostatné konštrukcie a práce-búranie</t>
  </si>
  <si>
    <t>50</t>
  </si>
  <si>
    <t>919735112.S</t>
  </si>
  <si>
    <t>Rezanie existujúceho asfaltového krytu alebo podkladu hĺbky nad 50 do 100 mm</t>
  </si>
  <si>
    <t>907417166</t>
  </si>
  <si>
    <t>51</t>
  </si>
  <si>
    <t>941942012.S</t>
  </si>
  <si>
    <t>Montáž lešenia rámového systémového s podlahami šírky nad 0,75 do 1,10 m, výšky nad 10 do 20 m</t>
  </si>
  <si>
    <t>675219102</t>
  </si>
  <si>
    <t>Montáž lešenia rámového systémového (napr. Layher, Sprint) s podlahami, šírky nad 0,75 m do 1,10 m, výšky nad 10 do 20 m</t>
  </si>
  <si>
    <t>52</t>
  </si>
  <si>
    <t>941942812.S</t>
  </si>
  <si>
    <t>Demontáž lešenia rámového systémového s podlahami šírky nad 0,75 do 1,10 m, výšky nad 10 do 20 m</t>
  </si>
  <si>
    <t>401408122</t>
  </si>
  <si>
    <t>Demontáž lešenia rámového systémového (napr. Layher, Sprint) s podlahami šírky nad 0,75 m do 1,10 m, výšky nad 10 do 20 m</t>
  </si>
  <si>
    <t>53</t>
  </si>
  <si>
    <t>941942912.S</t>
  </si>
  <si>
    <t>Príplatok za prvý a každý ďalší i začatý týždeň použitia lešenia rámového systémového šírky nad 0,75 do 1,10 m, výšky nad 10 do 20 m</t>
  </si>
  <si>
    <t>956976121</t>
  </si>
  <si>
    <t>Montáž lešenia rámového systémového (napr. Layher, Sprint) s podlahami, príplatok za prvý a každý ďalší i začatý týždeň použitia lešenia šírky nad 0,75 m do 1,10 m, výšky nad 10 do 20 m</t>
  </si>
  <si>
    <t>54</t>
  </si>
  <si>
    <t>953945309.S</t>
  </si>
  <si>
    <t>Hliníkový soklový profil šírky 103 mm</t>
  </si>
  <si>
    <t>-2048492268</t>
  </si>
  <si>
    <t>Príslušenstvo ku kontaktným zatepľovacím systémom (kovové) hliníkový soklový profil šírky 103 mm</t>
  </si>
  <si>
    <t>55</t>
  </si>
  <si>
    <t>953995401.S</t>
  </si>
  <si>
    <t>Nasadzovacia lišta (okapnička) na soklový profil s integrovanou mriežkou</t>
  </si>
  <si>
    <t>1729790910</t>
  </si>
  <si>
    <t>Príslušenstvo ku kontaktným zatepľovacím systémom (plastové) nasadzovacia lišta (okapnička) na soklový profil s mriežkou</t>
  </si>
  <si>
    <t>56</t>
  </si>
  <si>
    <t>953995406.S</t>
  </si>
  <si>
    <t>Okenný a dverový začisťovací profil</t>
  </si>
  <si>
    <t>885748595</t>
  </si>
  <si>
    <t>Príslušenstvo ku kontaktným zatepľovacím systémom (plastové) okenný a dverový profil s integrovanou sklotextilnou mriežkou začisťovací</t>
  </si>
  <si>
    <t>57</t>
  </si>
  <si>
    <t>953995421.S</t>
  </si>
  <si>
    <t>Rohový profil s integrovanou sieťovinou - pevný</t>
  </si>
  <si>
    <t>-402645530</t>
  </si>
  <si>
    <t>Príslušenstvo ku kontaktným zatepľovacím systémom (plastové) rohový profil s integrovanou sieťovinou pevný</t>
  </si>
  <si>
    <t>58</t>
  </si>
  <si>
    <t>953995431.S</t>
  </si>
  <si>
    <t>Ukončovací profil v rovine (styk dvoch konštrukčných systémov)</t>
  </si>
  <si>
    <t>301376585</t>
  </si>
  <si>
    <t>Príslušenstvo ku kontaktným zatepľovacím systémom (plastové) ukončovací profil s integrovanou sklotextilnou mriežkou v rovine</t>
  </si>
  <si>
    <t>59</t>
  </si>
  <si>
    <t>962032231.S</t>
  </si>
  <si>
    <t xml:space="preserve">Búranie muriva alebo vybúranie otvorov plochy nad 4 m2 nadzákladového z tehál pálených, vápenopieskových, cementových na maltu,  -1,90500t</t>
  </si>
  <si>
    <t>1408247155</t>
  </si>
  <si>
    <t>Búranie muriva nadzákladového alebo vybúranie otvorov prierezovej plochy nad 4 m2 v murive nadzákladovom, z akýchkoľvek tehál pálených, vápenopieskových, cementových na akúkoľvek maltu -1,905 t</t>
  </si>
  <si>
    <t>60</t>
  </si>
  <si>
    <t>968061113.S</t>
  </si>
  <si>
    <t>Vyvesenie dreveného okenného krídla do suti plochy nad 1,5 m2, -0,01600t</t>
  </si>
  <si>
    <t>ks</t>
  </si>
  <si>
    <t>-539592405</t>
  </si>
  <si>
    <t>Vyvesenie drevených krídiel okien do suti, plochy nad 1,5 m2 -0,016 t</t>
  </si>
  <si>
    <t>61</t>
  </si>
  <si>
    <t>968061115.S</t>
  </si>
  <si>
    <t>Demontáž okien drevených, 1 bm obvodu - 0,008t</t>
  </si>
  <si>
    <t>-314773743</t>
  </si>
  <si>
    <t>Vybúranie drevených okien aj s rámom 1 bm obvodu, -0,007 t</t>
  </si>
  <si>
    <t>62</t>
  </si>
  <si>
    <t>968062247.S</t>
  </si>
  <si>
    <t xml:space="preserve">Vybúranie drevených rámov okien jednoduchých plochy nad 4 m2,  -0,02300t</t>
  </si>
  <si>
    <t>-1537808530</t>
  </si>
  <si>
    <t>Vybúranie drevených rámov okien jednoduchých pevných alebo s krídlami otvárateľnými, plochy nad 4 m2 -0,023 t</t>
  </si>
  <si>
    <t>63</t>
  </si>
  <si>
    <t>979081111.S</t>
  </si>
  <si>
    <t>Odvoz sutiny a vybúraných hmôt na skládku do 1 km</t>
  </si>
  <si>
    <t>-1231288788</t>
  </si>
  <si>
    <t>64</t>
  </si>
  <si>
    <t>979081121.S</t>
  </si>
  <si>
    <t>Odvoz sutiny a vybúraných hmôt na skládku za každý ďalší 1 km (50km)</t>
  </si>
  <si>
    <t>1734743792</t>
  </si>
  <si>
    <t>Odvoz sutiny a vybúraných hmôt na skládku za každý ďalší 1 km</t>
  </si>
  <si>
    <t>VV</t>
  </si>
  <si>
    <t>32,339*50 'Prepočítané koeficientom množstva</t>
  </si>
  <si>
    <t>65</t>
  </si>
  <si>
    <t>979089002.S</t>
  </si>
  <si>
    <t>Poplatok za skladovanie - obaly, (15 01, 02, 06) ostatné</t>
  </si>
  <si>
    <t>-2002452954</t>
  </si>
  <si>
    <t>Poplatok za skladovanie odpadových obalov (15) obaly vrátane odpadových obalov z triedeného zberu komunálnych odpadov (15 01) Ostatné (O) (15 01, 02, 06)</t>
  </si>
  <si>
    <t>66</t>
  </si>
  <si>
    <t>979089212.S</t>
  </si>
  <si>
    <t>Poplatok za skladovanie - bitúmenové zmesi, uholný decht, dechtové výrobky (17 03 ), ostatné</t>
  </si>
  <si>
    <t>-1327494594</t>
  </si>
  <si>
    <t>Poplatok za skladovanie stavebného odpadu (17) bitúmenové zmesi, uholný decht a dechtové výrobky (17 03) ostatné (O) (17 03 02)</t>
  </si>
  <si>
    <t>99</t>
  </si>
  <si>
    <t>Presun hmôt HSV</t>
  </si>
  <si>
    <t>67</t>
  </si>
  <si>
    <t>998011003.S</t>
  </si>
  <si>
    <t>Presun hmôt pre budovy (801, 803, 812), zvislá konštr. z tehál, tvárnic, z kovu výšky do 24 m</t>
  </si>
  <si>
    <t>62249933</t>
  </si>
  <si>
    <t>Presun hmôt pre budovy občianskej výstavby (801), budovy pre bývanie (803) budovy pre výrobu a služby (812), s nosnou zvislou konštrukciou murovanou z tehál, alebo tvárnic, alebo kovovou, výšky nad 12 do 24 m</t>
  </si>
  <si>
    <t>PSV</t>
  </si>
  <si>
    <t>Práce a dodávky PSV</t>
  </si>
  <si>
    <t>711</t>
  </si>
  <si>
    <t>Izolácie proti vode a vlhkosti</t>
  </si>
  <si>
    <t>68</t>
  </si>
  <si>
    <t>711132107.S</t>
  </si>
  <si>
    <t>Zhotovenie izolácie proti zemnej vlhkosti nopovou fóloiu položenou voľne na ploche zvislej</t>
  </si>
  <si>
    <t>1973275871</t>
  </si>
  <si>
    <t>Zhotovenie izolácie proti zemnej vlhkosti pásmi na sucho na ploche zvislej profilovanou nopovou fóliou</t>
  </si>
  <si>
    <t>69</t>
  </si>
  <si>
    <t>283230002700.S</t>
  </si>
  <si>
    <t>Nopová HDPE fólia hrúbky 0,5 mm, výška nopu 8 mm, proti zemnej vlhkosti s radónovou ochranou, pre spodnú stavbu</t>
  </si>
  <si>
    <t>1371444430</t>
  </si>
  <si>
    <t>22,059*1,15 'Prepočítané koeficientom množstva</t>
  </si>
  <si>
    <t>70</t>
  </si>
  <si>
    <t>711410110.S</t>
  </si>
  <si>
    <t xml:space="preserve">Zhotovenie  izolácie proti tlakovej vode na vodorovnej ploche náterom z tekutej gumy hr. 2 mm</t>
  </si>
  <si>
    <t>-1372858902</t>
  </si>
  <si>
    <t>Zhotovenie izolácie proti tlakovej vode na vodorovnej ploche náterom z tekutej gumy hr. 2 mm</t>
  </si>
  <si>
    <t>71</t>
  </si>
  <si>
    <t>245610003300</t>
  </si>
  <si>
    <t>Náterová hydroizolácia Rubber N 500, 1-zložková na báze modifikovaných asfaltov, tekutá guma, spotreba 0,5-2,0 kg/m2, 10 kg</t>
  </si>
  <si>
    <t>kg</t>
  </si>
  <si>
    <t>1672596518</t>
  </si>
  <si>
    <t>72</t>
  </si>
  <si>
    <t>711471051.S</t>
  </si>
  <si>
    <t>Zhotovenie izolácie proti tlakovej vode PVC fóliou položenou voľne na vodorovnej ploche so zvarením spoju</t>
  </si>
  <si>
    <t>378419703</t>
  </si>
  <si>
    <t>Zhotovenie izolácie proti povrchovej a podpovrchovej tlakovej vode termoplastami na ploche vodorovnej fóliou PVC položenou voľne so zvarením spoju</t>
  </si>
  <si>
    <t>73</t>
  </si>
  <si>
    <t>283220000300.S</t>
  </si>
  <si>
    <t>Hydroizolačná fólia PVC-P, hr. 1,5 mm, š. 1,3 m, izolácia základov proti zemnej vlhkosti, tlakovej vode, radónu</t>
  </si>
  <si>
    <t>922362058</t>
  </si>
  <si>
    <t>14,78*1,15 'Prepočítané koeficientom množstva</t>
  </si>
  <si>
    <t>74</t>
  </si>
  <si>
    <t>711472051.S</t>
  </si>
  <si>
    <t>Zhotovenie izolácie proti tlakovej vode PVC fóliou položenou voľne na ploche zvislej so zvarením spoju</t>
  </si>
  <si>
    <t>1552055101</t>
  </si>
  <si>
    <t>Zhotovenie izolácie proti povrchovej a podpovrchovej tlakovej vode termoplastami na ploche zvislej fóliou PVC položenou voľne so zvarením spoju</t>
  </si>
  <si>
    <t>75</t>
  </si>
  <si>
    <t>2071349573</t>
  </si>
  <si>
    <t>22,059*1,2 'Prepočítané koeficientom množstva</t>
  </si>
  <si>
    <t>76</t>
  </si>
  <si>
    <t>711491271.S</t>
  </si>
  <si>
    <t>Zhotovenie podkladnej vrstvy izolácie z textílie na ploche zvislej, pre izolácie proti zemnej vlhkosti, podpovrchovej a tlakovej vode</t>
  </si>
  <si>
    <t>1884166557</t>
  </si>
  <si>
    <t>Zhotovenie textílie na ploche zvislej podkladná vrstva</t>
  </si>
  <si>
    <t>77</t>
  </si>
  <si>
    <t>693110004710.S</t>
  </si>
  <si>
    <t>Geotextília polypropylénová netkaná 400 g/m2</t>
  </si>
  <si>
    <t>-614338820</t>
  </si>
  <si>
    <t>36,839*1,2 'Prepočítané koeficientom množstva</t>
  </si>
  <si>
    <t>78</t>
  </si>
  <si>
    <t>711491272.S</t>
  </si>
  <si>
    <t>Zhotovenie ochrannej vrstvy izolácie z textílie na ploche zvislej, pre izolácie proti zemnej vlhkosti, podpovrchovej a tlakovej vode</t>
  </si>
  <si>
    <t>2127345429</t>
  </si>
  <si>
    <t>Zhotovenie textílie na ploche zvislej ochranná vrstva</t>
  </si>
  <si>
    <t>79</t>
  </si>
  <si>
    <t>-1946670020</t>
  </si>
  <si>
    <t>80</t>
  </si>
  <si>
    <t>998711101.S</t>
  </si>
  <si>
    <t>Presun hmôt pre izoláciu proti vode v objektoch výšky do 6 m</t>
  </si>
  <si>
    <t>805534885</t>
  </si>
  <si>
    <t>81</t>
  </si>
  <si>
    <t>998711103.S</t>
  </si>
  <si>
    <t>Presun hmôt pre izoláciu proti vode v objektoch výšky nad 12 do 60 m</t>
  </si>
  <si>
    <t>-788693471</t>
  </si>
  <si>
    <t>712</t>
  </si>
  <si>
    <t>Izolácie striech, povlakové krytiny</t>
  </si>
  <si>
    <t>82</t>
  </si>
  <si>
    <t>712370030.S</t>
  </si>
  <si>
    <t>Zhotovenie povlakovej krytiny striech plochých do 10° PVC-P fóliou prikotvením s lepením spoju</t>
  </si>
  <si>
    <t>1710929387</t>
  </si>
  <si>
    <t>Zhotovenie povlakovej krytiny striech plochých do 10° PVC-P fóliou s naleptaním spoju pripevnenou prikotvením</t>
  </si>
  <si>
    <t>83</t>
  </si>
  <si>
    <t>283220002000.S</t>
  </si>
  <si>
    <t>Hydroizolačná fólia PVC-P hr. 1,5 mm izolácia plochých striech</t>
  </si>
  <si>
    <t>1874295082</t>
  </si>
  <si>
    <t>84</t>
  </si>
  <si>
    <t>311970001500.S</t>
  </si>
  <si>
    <t>Vrut do dĺžky 150 mm na upevnenie do kombi dosiek</t>
  </si>
  <si>
    <t>-1239306926</t>
  </si>
  <si>
    <t>85</t>
  </si>
  <si>
    <t>712990040.S</t>
  </si>
  <si>
    <t>Položenie geotextílie vodorovne alebo zvislo na strechy ploché do 10°</t>
  </si>
  <si>
    <t>-270876999</t>
  </si>
  <si>
    <t>86</t>
  </si>
  <si>
    <t>2075404048</t>
  </si>
  <si>
    <t>24,545*1,15 'Prepočítané koeficientom množstva</t>
  </si>
  <si>
    <t>87</t>
  </si>
  <si>
    <t>998712103.S</t>
  </si>
  <si>
    <t>Presun hmôt pre izoláciu povlakovej krytiny v objektoch výšky nad 12 do 24 m</t>
  </si>
  <si>
    <t>650094376</t>
  </si>
  <si>
    <t>713</t>
  </si>
  <si>
    <t>Izolácie tepelné</t>
  </si>
  <si>
    <t>88</t>
  </si>
  <si>
    <t>713122111.S</t>
  </si>
  <si>
    <t>Montáž tepelnej izolácie podláh polystyrénom, kladeným voľne v jednej vrstve</t>
  </si>
  <si>
    <t>1170710196</t>
  </si>
  <si>
    <t>Montáž tepelnej izolácie bežných stavebných konštrukcií podláh polystyrénom kladeným voľne jednovrstvová</t>
  </si>
  <si>
    <t>89</t>
  </si>
  <si>
    <t>283720007300.S</t>
  </si>
  <si>
    <t>Doska EPS hr. 10 mm, pevnosť v tlaku 100 kPa, na zateplenie podláh a plochých striech</t>
  </si>
  <si>
    <t>-467888818</t>
  </si>
  <si>
    <t>10,75*1,02 'Prepočítané koeficientom množstva</t>
  </si>
  <si>
    <t>90</t>
  </si>
  <si>
    <t>713132213.S</t>
  </si>
  <si>
    <t>Montáž tepelnej izolácie podzemných stien a základov xps kotvením</t>
  </si>
  <si>
    <t>651785020</t>
  </si>
  <si>
    <t>91</t>
  </si>
  <si>
    <t>283750002100.S</t>
  </si>
  <si>
    <t>Doska XPS hr. 100 mm, zateplenie soklov, suterénov, podláh, terás, striech, cestné staviteľstvo</t>
  </si>
  <si>
    <t>1241229618</t>
  </si>
  <si>
    <t>24,545*1,02 'Prepočítané koeficientom množstva</t>
  </si>
  <si>
    <t>92</t>
  </si>
  <si>
    <t>713141255.S</t>
  </si>
  <si>
    <t>Montáž tepelnej izolácie striech plochých do 10° minerálnou vlnou, rozloženej v dvoch vrstvách, prikotvením</t>
  </si>
  <si>
    <t>668130815</t>
  </si>
  <si>
    <t>Montáž tepelnej izolácie bežných stavebných konštrukcií striech plochých do 10° minerálnou vlnou dvojvrstvová prikotvením</t>
  </si>
  <si>
    <t>93</t>
  </si>
  <si>
    <t>631440025200.S</t>
  </si>
  <si>
    <t>Doska z minerálnej vlny hr. 60 mm, izolácia pre zateplenie plochých striech</t>
  </si>
  <si>
    <t>1527503355</t>
  </si>
  <si>
    <t>94</t>
  </si>
  <si>
    <t>713170110.S</t>
  </si>
  <si>
    <t>Montáž spádového klinu z EPS na balkóny a terasy položením voľne</t>
  </si>
  <si>
    <t>108799979</t>
  </si>
  <si>
    <t>Montáž spádového klinu na terasy, balkóny z polystyrénu položením voľne</t>
  </si>
  <si>
    <t>95</t>
  </si>
  <si>
    <t>283720001500.S</t>
  </si>
  <si>
    <t>Spádový klin 4-6 EPS 150 S, hr. 50 mm</t>
  </si>
  <si>
    <t>-1615533860</t>
  </si>
  <si>
    <t>96</t>
  </si>
  <si>
    <t>998713103.S</t>
  </si>
  <si>
    <t>Presun hmôt pre izolácie tepelné v objektoch výšky nad 12 m do 24 m</t>
  </si>
  <si>
    <t>-390533983</t>
  </si>
  <si>
    <t>721</t>
  </si>
  <si>
    <t>Zdravotechnika - vnútorná kanalizácia</t>
  </si>
  <si>
    <t>97</t>
  </si>
  <si>
    <t>721110206.So</t>
  </si>
  <si>
    <t>Nové prepojenie splaškovej kanalizácie v objekte DN 120 - dodávka vrátane montáže cca 5,0m</t>
  </si>
  <si>
    <t>kpl</t>
  </si>
  <si>
    <t>1829748108</t>
  </si>
  <si>
    <t>Potrubie z kameninových rúr normálnych tesnených gumovými krúžkami DN 125</t>
  </si>
  <si>
    <t>98</t>
  </si>
  <si>
    <t>721140806.S</t>
  </si>
  <si>
    <t xml:space="preserve">Demontáž potrubia z liatinových rúr odpadového alebo dažďového nad DN 100 do DN 200,  -0,03065t</t>
  </si>
  <si>
    <t>-725282712</t>
  </si>
  <si>
    <t>Demontáž potrubia z liatinových rúr odpadového alebo dažďového nad 100 do DN 200 0,03065 t</t>
  </si>
  <si>
    <t>721242805.So</t>
  </si>
  <si>
    <t>Demontáž kanalizačnej šachty</t>
  </si>
  <si>
    <t>279252581</t>
  </si>
  <si>
    <t>Demontáž lapačov strešných splavenín DN 150 0,03522 t</t>
  </si>
  <si>
    <t>100</t>
  </si>
  <si>
    <t>721290821.S</t>
  </si>
  <si>
    <t>Vnútrostav. premiestnenie vybúraných hmôt vnútor. kanal. vodorovne do 100 m z budov vysokých do 6 m</t>
  </si>
  <si>
    <t>300566306</t>
  </si>
  <si>
    <t>Vnútrostaveniskové premiestnenie vybúraných (demont.) hmôt vnútorná kanalizácia vodorovne do 100 m z budov vysokých do 6 m</t>
  </si>
  <si>
    <t>101</t>
  </si>
  <si>
    <t>998721101.S</t>
  </si>
  <si>
    <t>Presun hmôt pre vnútornú kanalizáciu v objektoch výšky do 6 m</t>
  </si>
  <si>
    <t>1137792800</t>
  </si>
  <si>
    <t>735</t>
  </si>
  <si>
    <t>Ústredné kúrenie - vykurovacie telesá</t>
  </si>
  <si>
    <t>102</t>
  </si>
  <si>
    <t>735112000.So</t>
  </si>
  <si>
    <t>Odpojenie radiátora, nový radiátor 22K600/600, napojenie nového radiátora, ventil na spiatočke, termostatický ventil, vrátane vyregulovania systému</t>
  </si>
  <si>
    <t>-502139389</t>
  </si>
  <si>
    <t>Montáž vykurovacieho telesa článkového liatinového pripojovací rozteč 350 mm dĺžky 400-600 mm</t>
  </si>
  <si>
    <t>103</t>
  </si>
  <si>
    <t>998735103.S</t>
  </si>
  <si>
    <t>Presun hmôt pre vykurovacie telesá v objektoch výšky nad 12 do 24 m</t>
  </si>
  <si>
    <t>-916630436</t>
  </si>
  <si>
    <t>Presun hmôt pre vykurovacie telesá v objektoch, výšky nad 12 do 24 m</t>
  </si>
  <si>
    <t>764</t>
  </si>
  <si>
    <t>Konštrukcie klampiarske</t>
  </si>
  <si>
    <t>104</t>
  </si>
  <si>
    <t>764352423.S</t>
  </si>
  <si>
    <t>Žľaby z pozinkovaného farbeného PZf plechu, pododkvapové polkruhové r.š. 250 mm</t>
  </si>
  <si>
    <t>-1615623328</t>
  </si>
  <si>
    <t>Žľaby z pozinkovaného farbeného PZf plechu hr. 0,6 mm, vrátane hákov, čiel, rohov a dilatácií pododkvapové polkruhové r.š. 250 mm</t>
  </si>
  <si>
    <t>105</t>
  </si>
  <si>
    <t>764359412.S</t>
  </si>
  <si>
    <t>Kotlík kónický z pozinkovaného farbeného PZf plechu, pre rúry s priemerom od 100 do 125 mm</t>
  </si>
  <si>
    <t>-886818703</t>
  </si>
  <si>
    <t>Príslušenstvo k žľabom z pozinkovaného farbeného PZf plechu, kotlík kónický pre rúry s priemerom nad 100 do 125 mm</t>
  </si>
  <si>
    <t>106</t>
  </si>
  <si>
    <t>764359441.S</t>
  </si>
  <si>
    <t>Ochranný kôš strešného vpustu pre rúry s priemerom do 150 mm</t>
  </si>
  <si>
    <t>338675823</t>
  </si>
  <si>
    <t>Príslušenstvo k žľabom z pozinkovaného farbeného PZf plechu, ochranný kôš strešného vpustu pre rúry s priemerom do 150 mm</t>
  </si>
  <si>
    <t>107</t>
  </si>
  <si>
    <t>764359511.S</t>
  </si>
  <si>
    <t>Montáž príslušenstva k žľabom z pozinkovaného farbeného PZf plechu, čelo k pododkvapovým polkruhovým r.š. 200 - 400 mm</t>
  </si>
  <si>
    <t>-771502829</t>
  </si>
  <si>
    <t>108</t>
  </si>
  <si>
    <t>553440000500.S</t>
  </si>
  <si>
    <t>Čelo lisované polkruhové pozink farebný, rozmer 250 mm</t>
  </si>
  <si>
    <t>297629330</t>
  </si>
  <si>
    <t>109</t>
  </si>
  <si>
    <t>764359541.S</t>
  </si>
  <si>
    <t>Montáž príslušenstva k žľabom z pozinkovaného farbeného PZf plechu, hák k pododkvapovým polkruhovým r.š. 200 - 400 mm</t>
  </si>
  <si>
    <t>-1983762243</t>
  </si>
  <si>
    <t>Montáž príslušenstva k žľabom z pozinkovaného farbeného PZf plechu, hák k pododkvapovým polkruhovým r.š. 200 – 400 mm</t>
  </si>
  <si>
    <t>110</t>
  </si>
  <si>
    <t>553440047100.S</t>
  </si>
  <si>
    <t>Hák s prelisom polkruhový pozink farebný, r.š. 330/550 mm, predĺžený + 50 mm</t>
  </si>
  <si>
    <t>690001017</t>
  </si>
  <si>
    <t>111</t>
  </si>
  <si>
    <t>764410430.S</t>
  </si>
  <si>
    <t>Oplechovanie parapetov z pozinkovaného farbeného PZf plechu, vrátane rohov r.š. 200 mm</t>
  </si>
  <si>
    <t>-146154954</t>
  </si>
  <si>
    <t>Oplechovanie parapetov z pozinkovaného farbeného PZf plechu hr. 0,6 mm, vrátane rohov r.š. 200 mm</t>
  </si>
  <si>
    <t>112</t>
  </si>
  <si>
    <t>764430510.So</t>
  </si>
  <si>
    <t>Oplechovanie strechy z poplastovaného plechu, vrátane rohov r.š. 330 mm</t>
  </si>
  <si>
    <t>-387402525</t>
  </si>
  <si>
    <t>Oplechovanie z poplastovaného plechu hr. 0,6 mm, muriva, nadmurovky a atiky, vrátane rohov r.š. 330 mm</t>
  </si>
  <si>
    <t>113</t>
  </si>
  <si>
    <t>764430570.S</t>
  </si>
  <si>
    <t>Príplatok za celoplošné lepenie oplechovania muriva a atík z poplastovaného plechu, vrátane rohov</t>
  </si>
  <si>
    <t>-1666866856</t>
  </si>
  <si>
    <t>Oplechovanie z poplastovaného plechu hr. 0,6 mm, muriva, nadmurovky a atiky, vrátane rohov príplatok za celoplošné lepenie</t>
  </si>
  <si>
    <t>114</t>
  </si>
  <si>
    <t>764454434.S</t>
  </si>
  <si>
    <t>Montáž kruhových kolien z pozinkovaného farbeného PZf plechu, pre zvodové rúry s priemerom 60 - 150 mm</t>
  </si>
  <si>
    <t>201318085</t>
  </si>
  <si>
    <t>Montáž príslušenstva k zvodovým rúram z pozinkovaného farbeného PZf plechu kruhových kolien, priemeru D 60 – 150 mm</t>
  </si>
  <si>
    <t>115</t>
  </si>
  <si>
    <t>553440004200.S</t>
  </si>
  <si>
    <t>Koleno lisované pozink farebný 70°, priemer 120 mm</t>
  </si>
  <si>
    <t>1981793318</t>
  </si>
  <si>
    <t>116</t>
  </si>
  <si>
    <t>764454441.S</t>
  </si>
  <si>
    <t>Montáž objímky zatĺkacej z pozinkovaného farbeného PZf plechu, pre kruhové zvodové rúry s priemerom 60 - 150 mm</t>
  </si>
  <si>
    <t>-1625357652</t>
  </si>
  <si>
    <t>Montáž príslušenstva k zvodovým rúram z pozinkovaného farbeného PZf plechu objímky pre kruhové zvody zatĺkacie, priemeru D 60 – 150 mm</t>
  </si>
  <si>
    <t>117</t>
  </si>
  <si>
    <t>553440050600</t>
  </si>
  <si>
    <t>Objímka lisovaná pozink farebný OD 120 - hrot 200 mm, priemer 120 mm, KJG</t>
  </si>
  <si>
    <t>1404632244</t>
  </si>
  <si>
    <t>118</t>
  </si>
  <si>
    <t>764454454.S</t>
  </si>
  <si>
    <t>Zvodové rúry z pozinkovaného farbeného PZf plechu, kruhové priemer 120 mm</t>
  </si>
  <si>
    <t>-1369163660</t>
  </si>
  <si>
    <t>Zvodové rúry z pozinkovaného farbeného PZf plechu hr. 0,6 mm, vrátane lemov so zaústením, manžiet, kolien, vpustov vody a prechodových kusov, kruhové, s priemerom 120 mm</t>
  </si>
  <si>
    <t>119</t>
  </si>
  <si>
    <t>998764103.S</t>
  </si>
  <si>
    <t>Presun hmôt pre konštrukcie klampiarske v objektoch výšky nad 12 do 24 m</t>
  </si>
  <si>
    <t>-1447680189</t>
  </si>
  <si>
    <t>Presun hmôt pre konštrukcie klampiarske v objektoch s výškou nad 12 do 24 m</t>
  </si>
  <si>
    <t>766</t>
  </si>
  <si>
    <t>Konštrukcie stolárske</t>
  </si>
  <si>
    <t>120</t>
  </si>
  <si>
    <t>766621081.S</t>
  </si>
  <si>
    <t>Montáž okna plastového na PUR penu</t>
  </si>
  <si>
    <t>1628005556</t>
  </si>
  <si>
    <t>Montáž okien plastových na PUR penu 1 bm obvodu montáže</t>
  </si>
  <si>
    <t>121</t>
  </si>
  <si>
    <t>611410000900.S</t>
  </si>
  <si>
    <t>Plastové okno jednokrídlové OS, šxv 600x2950 mm, izolačné dvojsklo, 6 komorový profil, Fixná časť z bezpečnostného skla</t>
  </si>
  <si>
    <t>-596488363</t>
  </si>
  <si>
    <t>Plastové okno jednokrídlové OS, vxš 600x2200 mm, izolačné dvojsklo, 6 komorový profil</t>
  </si>
  <si>
    <t>122</t>
  </si>
  <si>
    <t>998766103.S</t>
  </si>
  <si>
    <t>Presun hmot pre konštrukcie stolárske v objektoch výšky nad 12 do 24 m</t>
  </si>
  <si>
    <t>-2017111490</t>
  </si>
  <si>
    <t>Presun hmôt pre konštrukcie stolárske v objektoch výšky nad 12 do 24 m</t>
  </si>
  <si>
    <t>771</t>
  </si>
  <si>
    <t>Podlahy z dlaždíc</t>
  </si>
  <si>
    <t>123</t>
  </si>
  <si>
    <t>771541015.S</t>
  </si>
  <si>
    <t>Montáž podláh z dlaždíc gres kladených do malty veľ. 300 x 300 mm</t>
  </si>
  <si>
    <t>1703104524</t>
  </si>
  <si>
    <t>124</t>
  </si>
  <si>
    <t>597740001910.S</t>
  </si>
  <si>
    <t>Dlaždice keramické, lxvxhr 298x298x9 mm, gresové neglazované</t>
  </si>
  <si>
    <t>-732287882</t>
  </si>
  <si>
    <t>8,82*1,02 'Prepočítané koeficientom množstva</t>
  </si>
  <si>
    <t>125</t>
  </si>
  <si>
    <t>771571112.S</t>
  </si>
  <si>
    <t>Montáž podláh z dlaždíc keramických do malty veľ. 300 x 300 mm</t>
  </si>
  <si>
    <t>330885478</t>
  </si>
  <si>
    <t>Montáž podláh z dlaždíc keramických ukladaných do malty 300 x 300 mm</t>
  </si>
  <si>
    <t>126</t>
  </si>
  <si>
    <t>597740001600.S</t>
  </si>
  <si>
    <t>Dlaždice keramické, lxvxhr 297x297x8 mm, hutné glazované</t>
  </si>
  <si>
    <t>-527294753</t>
  </si>
  <si>
    <t>127</t>
  </si>
  <si>
    <t>998771103.S</t>
  </si>
  <si>
    <t>Presun hmôt pre podlahy z dlaždíc v objektoch výšky nad 12 do 24 m</t>
  </si>
  <si>
    <t>-721819154</t>
  </si>
  <si>
    <t>784</t>
  </si>
  <si>
    <t>Maľby</t>
  </si>
  <si>
    <t>128</t>
  </si>
  <si>
    <t>784418012.S</t>
  </si>
  <si>
    <t>Zakrývanie podláh a zariadení papierom v miestnostiach alebo na schodisku</t>
  </si>
  <si>
    <t>-889482731</t>
  </si>
  <si>
    <t>Zakrývanie podláh, zariadení papierom</t>
  </si>
  <si>
    <t>129</t>
  </si>
  <si>
    <t>784430010.S</t>
  </si>
  <si>
    <t>Maľby akrylátové základné dvojnásobné, ručne nanášané na jemnozrnný podklad výšky do 3,80 m</t>
  </si>
  <si>
    <t>594917308</t>
  </si>
  <si>
    <t>Maľby akrylátové dvojnásobné, ručne nanášané, základné na podklad jemnozrnný do výšky 3,80 m</t>
  </si>
  <si>
    <t>Práce a dodávky M</t>
  </si>
  <si>
    <t>21-M</t>
  </si>
  <si>
    <t>Elektromontáže</t>
  </si>
  <si>
    <t>130</t>
  </si>
  <si>
    <t>210222001.So</t>
  </si>
  <si>
    <t>Demontáž a spätná montáž bleskozvodu, vrátane doplnenia materiálu</t>
  </si>
  <si>
    <t>-1950150853</t>
  </si>
  <si>
    <t>Uzemňovacie vedenie FeZn vedenie na povrchu d 8-10 mm</t>
  </si>
  <si>
    <t>33-M</t>
  </si>
  <si>
    <t>Montáže dopravných zariadení - VÝŤAHY</t>
  </si>
  <si>
    <t>131</t>
  </si>
  <si>
    <t>330030001.Sr</t>
  </si>
  <si>
    <t>Dodávka a montáž výťahu - KOMPLET (Menovitá rýchlosť: 1,0 m/s,Nosnosť: 3t , Strojovňa: bez strojovne, Rozvádzač: vedľa šachtových dverí (5NP), Kabína: Rozmery: 2000 x 2700 x 2300 mm (š x h x v), Požiarna odolnosť: 6x E120 (EN81-58)</t>
  </si>
  <si>
    <t>KPL</t>
  </si>
  <si>
    <t>-525495186</t>
  </si>
  <si>
    <t>Rýchlovýťah RV pre zaťaženie 500 kg rýchlosť 2 - 2.8 m/sec. zapojenie SIMPLEX - dvere PS 02 10 staníc - montáž strojná</t>
  </si>
  <si>
    <t>VRN</t>
  </si>
  <si>
    <t>Vedľajšie rozpočtové náklady</t>
  </si>
  <si>
    <t>132</t>
  </si>
  <si>
    <t>000300013.S</t>
  </si>
  <si>
    <t>Geodetické práce - vykonávané pred výstavbou určenie priebehu nadzemného alebo podzemného existujúceho aj plánovaného vedenia</t>
  </si>
  <si>
    <t>eur</t>
  </si>
  <si>
    <t>-1307227591</t>
  </si>
  <si>
    <t>133</t>
  </si>
  <si>
    <t>000300021.S</t>
  </si>
  <si>
    <t>Geodetické práce - vykonávané v priebehu výstavby výškové merania</t>
  </si>
  <si>
    <t>971910074</t>
  </si>
  <si>
    <t>134</t>
  </si>
  <si>
    <t>000300031.S</t>
  </si>
  <si>
    <t>Geodetické práce - vykonávané po výstavbe zameranie skutočného vyhotovenia stavby</t>
  </si>
  <si>
    <t>867673242</t>
  </si>
  <si>
    <t>135</t>
  </si>
  <si>
    <t>000400021.Sr</t>
  </si>
  <si>
    <t>Projektové práce - stavebná časť (stavebné objekty vrátane ich technického vybavenia). náklady na vypracovanie dielenskej dokumentácie</t>
  </si>
  <si>
    <t>1253170359</t>
  </si>
  <si>
    <t>136</t>
  </si>
  <si>
    <t>000400022.S</t>
  </si>
  <si>
    <t>Projektové práce - stavebná časť (stavebné objekty vrátane ich technického vybavenia). náklady na dokumentáciu skutočného zhotovenia stavby</t>
  </si>
  <si>
    <t>-288892066</t>
  </si>
  <si>
    <t>137</t>
  </si>
  <si>
    <t>000600011.S</t>
  </si>
  <si>
    <t>Zariadenie staveniska - prevádzkové kancelárie</t>
  </si>
  <si>
    <t>-1906551544</t>
  </si>
  <si>
    <t>138</t>
  </si>
  <si>
    <t>000600013.S</t>
  </si>
  <si>
    <t>Zariadenie staveniska - prevádzkové sklady</t>
  </si>
  <si>
    <t>-1843636718</t>
  </si>
  <si>
    <t>139</t>
  </si>
  <si>
    <t>000600021.S</t>
  </si>
  <si>
    <t>Zariadenie staveniska - prevádzkové oplotenie staveniska</t>
  </si>
  <si>
    <t>-1311547419</t>
  </si>
  <si>
    <t>140</t>
  </si>
  <si>
    <t>000600042.S</t>
  </si>
  <si>
    <t>Zariadenie staveniska - sociálne sociálne zariadenia</t>
  </si>
  <si>
    <t>1708179678</t>
  </si>
  <si>
    <t>141</t>
  </si>
  <si>
    <t>000600053.Sr</t>
  </si>
  <si>
    <t>Zariadenie staveniska - vyvolané investície zariadenia staveniska prípojky energií - elektro vrátane podružného merania</t>
  </si>
  <si>
    <t>-1787707968</t>
  </si>
  <si>
    <t>142</t>
  </si>
  <si>
    <t>000900023.S</t>
  </si>
  <si>
    <t>Vplyv územia - územie so sťaženými výrobnými podmienkami čistenie komunikácií</t>
  </si>
  <si>
    <t>922398414</t>
  </si>
  <si>
    <t>143</t>
  </si>
  <si>
    <t>001000025.S</t>
  </si>
  <si>
    <t>Inžinierska činnosť - posudky plán BOZP na stavenisku</t>
  </si>
  <si>
    <t>1473438380</t>
  </si>
  <si>
    <t>144</t>
  </si>
  <si>
    <t>001000025.S1</t>
  </si>
  <si>
    <t>Inžinierska činnosť - koordinátor BOZP počas doby výstavby</t>
  </si>
  <si>
    <t>415145296</t>
  </si>
  <si>
    <t>145</t>
  </si>
  <si>
    <t>001000031.Sr</t>
  </si>
  <si>
    <t>Inžinierska činnosť - skúšky a revízie úradné skúšky - prvá odborná prehliadka vyhradených technických zdvíhaciích zariadení - brány</t>
  </si>
  <si>
    <t>-1470647295</t>
  </si>
  <si>
    <t>146</t>
  </si>
  <si>
    <t>001000033.Sr</t>
  </si>
  <si>
    <t>Inžinierska činnosť - skúšky a revízie zaťažkávacie skúšky - 2x dynamická, 2x statická</t>
  </si>
  <si>
    <t>2061129257</t>
  </si>
  <si>
    <t>Inžinierska činnosť - skúšky a revízie zaťažkávacie skúšky - 5x dynamická, 5x statická</t>
  </si>
  <si>
    <t>147</t>
  </si>
  <si>
    <t>001000034.S</t>
  </si>
  <si>
    <t>Inžinierska činnosť - skúšky a revízie ostatné skúšky</t>
  </si>
  <si>
    <t>-567470970</t>
  </si>
  <si>
    <t>148</t>
  </si>
  <si>
    <t>001300021.Sr</t>
  </si>
  <si>
    <t>Kompletačná a koordinačná činnosť - kompletačná činnosť bez rozlíšenia - dokumentácia skutočného vyhotovenia v predpísanej forme</t>
  </si>
  <si>
    <t>1276191171</t>
  </si>
  <si>
    <t>02 - elektroinštalácia</t>
  </si>
  <si>
    <t>05 - Búracie práce a demolácie</t>
  </si>
  <si>
    <t xml:space="preserve">    0509 - Doplňujúce práce</t>
  </si>
  <si>
    <t xml:space="preserve">    46-M - Zemné práce vykonávané pri externých montážnych prácach</t>
  </si>
  <si>
    <t xml:space="preserve">    95-M - Revízie</t>
  </si>
  <si>
    <t xml:space="preserve">    HZS - Hodinové zúčtovacie sadzby</t>
  </si>
  <si>
    <t>05</t>
  </si>
  <si>
    <t>Búracie práce a demolácie</t>
  </si>
  <si>
    <t>0509</t>
  </si>
  <si>
    <t>Doplňujúce práce</t>
  </si>
  <si>
    <t>05090501016005.S</t>
  </si>
  <si>
    <t>Jadrové vrty diamantovými korunkami do D 60 mm do stien - murivo tehlové -0,00005t</t>
  </si>
  <si>
    <t>cm</t>
  </si>
  <si>
    <t>326497892</t>
  </si>
  <si>
    <t>210020251.S</t>
  </si>
  <si>
    <t xml:space="preserve">Montáž  káblového roštu pre voľné i pevné uloženie do  š. 100 mm, vrátane zhotovenia základného náteru</t>
  </si>
  <si>
    <t>1114995150</t>
  </si>
  <si>
    <t>210020801.S</t>
  </si>
  <si>
    <t>Protipožiarna prepážka a predel, vedľajší protipožiarny obal káblov, veľkosť 0,40 m2</t>
  </si>
  <si>
    <t>353701994</t>
  </si>
  <si>
    <t>449410003110</t>
  </si>
  <si>
    <t>Protipožiarny povlak CFS-CT, balenie 18 kg, biely</t>
  </si>
  <si>
    <t>KS</t>
  </si>
  <si>
    <t>256</t>
  </si>
  <si>
    <t>-893403650</t>
  </si>
  <si>
    <t>2014887</t>
  </si>
  <si>
    <t>Plug seal CFS-T RR-50 S/S</t>
  </si>
  <si>
    <t>-65336267</t>
  </si>
  <si>
    <t>210100112.S</t>
  </si>
  <si>
    <t>Ukončenie Cu a Al drôtov a lán včítane zapojenie, jedna žila, vodič s prierezom do 50 mm2 pre vonkajšie práce</t>
  </si>
  <si>
    <t>153336966</t>
  </si>
  <si>
    <t>210101361.S</t>
  </si>
  <si>
    <t>NN koncovky pre 5-žilové káble s plastovou a papierovou izoláciou do 1 kV (4-35 mm2), pre vonkajšie práce</t>
  </si>
  <si>
    <t>-92760670</t>
  </si>
  <si>
    <t>345810005700.S</t>
  </si>
  <si>
    <t>Koncovka NN s polymérovou izoláciou EPKT 0015-CEE01 4-35</t>
  </si>
  <si>
    <t>1793354729</t>
  </si>
  <si>
    <t>XCZ104R8--</t>
  </si>
  <si>
    <t>Káblové oko, lisovacie, 25mm2, M8</t>
  </si>
  <si>
    <t>1208913273</t>
  </si>
  <si>
    <t>210950202.S</t>
  </si>
  <si>
    <t>Príplatok na zaťahovanie káblov, váha kábla do 2 kg</t>
  </si>
  <si>
    <t>-377705341</t>
  </si>
  <si>
    <t>2042703</t>
  </si>
  <si>
    <t>Cable module CFS-T EX 40/0+23-33</t>
  </si>
  <si>
    <t>1982232472</t>
  </si>
  <si>
    <t>46-M</t>
  </si>
  <si>
    <t>Zemné práce vykonávané pri externých montážnych prácach</t>
  </si>
  <si>
    <t>460200164.S</t>
  </si>
  <si>
    <t>Hĺbenie káblovej ryhy ručne 35 cm širokej a 80 cm hlbokej, v zemine triedy 4</t>
  </si>
  <si>
    <t>1309395182</t>
  </si>
  <si>
    <t>460420022.S</t>
  </si>
  <si>
    <t>Zriadenie, rekonšt. káblového lôžka z piesku bez zakrytia, v ryhe šír. do 65 cm, hrúbky vrstvy 10 cm</t>
  </si>
  <si>
    <t>-1355615564</t>
  </si>
  <si>
    <t>583110000300.S</t>
  </si>
  <si>
    <t>Drvina vápencová frakcia 0-4 mm</t>
  </si>
  <si>
    <t>1222750842</t>
  </si>
  <si>
    <t>KPE000000481</t>
  </si>
  <si>
    <t>Kábel pevný N2XH-J 5x25 bezhalogénový čierny</t>
  </si>
  <si>
    <t>1943090947</t>
  </si>
  <si>
    <t>KZL000000752</t>
  </si>
  <si>
    <t>Držiak žľabu DZM 4 na závitovú tyč kovový galvanicky zinkovaný</t>
  </si>
  <si>
    <t>1878680929</t>
  </si>
  <si>
    <t>KZL000000762</t>
  </si>
  <si>
    <t>Držiak žľabu DZM 12 nástenný kovový galvanicky zinkovaný</t>
  </si>
  <si>
    <t>-1249809596</t>
  </si>
  <si>
    <t>KZL000000750</t>
  </si>
  <si>
    <t>Držiak žľabu DZM 7 stupačkový kovový galvanicky zinkovaný</t>
  </si>
  <si>
    <t>1764989037</t>
  </si>
  <si>
    <t>KZL000008405</t>
  </si>
  <si>
    <t>Skrutka M2 M8x140 galvanicky zinkovaná k držiaku DZM5</t>
  </si>
  <si>
    <t>-1330726652</t>
  </si>
  <si>
    <t>KZL000004418</t>
  </si>
  <si>
    <t>Spojka žľabu SZM 1 ŽZ 44x30mm kovová žiarovo zinkovaná</t>
  </si>
  <si>
    <t>-360453259</t>
  </si>
  <si>
    <t>EK1101000352</t>
  </si>
  <si>
    <t>MERKUR 2 50/50 "GZ" drátěný žlab</t>
  </si>
  <si>
    <t>606049544</t>
  </si>
  <si>
    <t>460420301.S</t>
  </si>
  <si>
    <t>Zriadenie káblového lôžka z preosiatej zeminy so zakrytím tehlami v smere kábla na šírku 35 cm</t>
  </si>
  <si>
    <t>-160758501</t>
  </si>
  <si>
    <t>283230008000.S</t>
  </si>
  <si>
    <t>Výstražná fóla PE, š. 300, farba červená</t>
  </si>
  <si>
    <t>-908782978</t>
  </si>
  <si>
    <t>596110000200</t>
  </si>
  <si>
    <t>Tehla plná pálená POROTHERM 29, P20, lxšxv 290x140x65 mm</t>
  </si>
  <si>
    <t>1123561740</t>
  </si>
  <si>
    <t>460560164.S</t>
  </si>
  <si>
    <t>Zásyp nezap. káblovej ryhy bez zhutn. zeminy, 35 cm širokej, 80 cm hlbokej v zemine tr. 4</t>
  </si>
  <si>
    <t>1975534602</t>
  </si>
  <si>
    <t>460620014.S</t>
  </si>
  <si>
    <t>Proviz. úprava terénu v zemine tr. 4, aby nerovnosti terénu neboli väčšie ako 2 cm od vodor.hladiny</t>
  </si>
  <si>
    <t>-1944492478</t>
  </si>
  <si>
    <t>95-M</t>
  </si>
  <si>
    <t>Revízie</t>
  </si>
  <si>
    <t>950107001.S</t>
  </si>
  <si>
    <t>Pomocné práce pri revíziách vypnutie vedenia, preskúšanie a zaistenie vypnutého stavu, zapnutie v jednom objekte</t>
  </si>
  <si>
    <t>-834630975</t>
  </si>
  <si>
    <t>HZS</t>
  </si>
  <si>
    <t>Hodinové zúčtovacie sadzby</t>
  </si>
  <si>
    <t>HZS000114.S</t>
  </si>
  <si>
    <t>Odborná prehliadka odborná skúška v rozsahu viac ako 8 hodín</t>
  </si>
  <si>
    <t>hod</t>
  </si>
  <si>
    <t>262144</t>
  </si>
  <si>
    <t>546716088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</si>
</sst>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2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5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164" fontId="16" fillId="0" borderId="0" xfId="0" applyNumberFormat="1" applyFont="1" applyAlignment="1">
      <alignment horizontal="left" vertical="center"/>
    </xf>
    <xf numFmtId="0" fontId="16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16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="1" customFormat="1" ht="36.96" customHeight="1">
      <c r="AR2" s="15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="1" customFormat="1" ht="24.96" customHeight="1">
      <c r="B4" s="19"/>
      <c r="D4" s="20" t="s">
        <v>8</v>
      </c>
      <c r="AR4" s="19"/>
      <c r="AS4" s="21" t="s">
        <v>9</v>
      </c>
      <c r="BE4" s="22" t="s">
        <v>10</v>
      </c>
      <c r="BS4" s="16" t="s">
        <v>11</v>
      </c>
    </row>
    <row r="5" s="1" customFormat="1" ht="12" customHeight="1">
      <c r="B5" s="19"/>
      <c r="D5" s="23" t="s">
        <v>12</v>
      </c>
      <c r="K5" s="24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9"/>
      <c r="BE5" s="25" t="s">
        <v>14</v>
      </c>
      <c r="BS5" s="16" t="s">
        <v>6</v>
      </c>
    </row>
    <row r="6" s="1" customFormat="1" ht="36.96" customHeight="1">
      <c r="B6" s="19"/>
      <c r="D6" s="26" t="s">
        <v>15</v>
      </c>
      <c r="K6" s="27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9"/>
      <c r="BE6" s="28"/>
      <c r="BS6" s="16" t="s">
        <v>6</v>
      </c>
    </row>
    <row r="7" s="1" customFormat="1" ht="12" customHeight="1">
      <c r="B7" s="19"/>
      <c r="D7" s="29" t="s">
        <v>17</v>
      </c>
      <c r="K7" s="24" t="s">
        <v>1</v>
      </c>
      <c r="AK7" s="29" t="s">
        <v>18</v>
      </c>
      <c r="AN7" s="24" t="s">
        <v>1</v>
      </c>
      <c r="AR7" s="19"/>
      <c r="BE7" s="28"/>
      <c r="BS7" s="16" t="s">
        <v>6</v>
      </c>
    </row>
    <row r="8" s="1" customFormat="1" ht="12" customHeight="1">
      <c r="B8" s="19"/>
      <c r="D8" s="29" t="s">
        <v>19</v>
      </c>
      <c r="K8" s="24" t="s">
        <v>20</v>
      </c>
      <c r="AK8" s="29" t="s">
        <v>21</v>
      </c>
      <c r="AN8" s="30" t="s">
        <v>22</v>
      </c>
      <c r="AR8" s="19"/>
      <c r="BE8" s="28"/>
      <c r="BS8" s="16" t="s">
        <v>6</v>
      </c>
    </row>
    <row r="9" s="1" customFormat="1" ht="14.4" customHeight="1">
      <c r="B9" s="19"/>
      <c r="AR9" s="19"/>
      <c r="BE9" s="28"/>
      <c r="BS9" s="16" t="s">
        <v>6</v>
      </c>
    </row>
    <row r="10" s="1" customFormat="1" ht="12" customHeight="1">
      <c r="B10" s="19"/>
      <c r="D10" s="29" t="s">
        <v>23</v>
      </c>
      <c r="AK10" s="29" t="s">
        <v>24</v>
      </c>
      <c r="AN10" s="24" t="s">
        <v>1</v>
      </c>
      <c r="AR10" s="19"/>
      <c r="BE10" s="28"/>
      <c r="BS10" s="16" t="s">
        <v>6</v>
      </c>
    </row>
    <row r="11" s="1" customFormat="1" ht="18.48" customHeight="1">
      <c r="B11" s="19"/>
      <c r="E11" s="24" t="s">
        <v>25</v>
      </c>
      <c r="AK11" s="29" t="s">
        <v>26</v>
      </c>
      <c r="AN11" s="24" t="s">
        <v>1</v>
      </c>
      <c r="AR11" s="19"/>
      <c r="BE11" s="28"/>
      <c r="BS11" s="16" t="s">
        <v>6</v>
      </c>
    </row>
    <row r="12" s="1" customFormat="1" ht="6.96" customHeight="1">
      <c r="B12" s="19"/>
      <c r="AR12" s="19"/>
      <c r="BE12" s="28"/>
      <c r="BS12" s="16" t="s">
        <v>6</v>
      </c>
    </row>
    <row r="13" s="1" customFormat="1" ht="12" customHeight="1">
      <c r="B13" s="19"/>
      <c r="D13" s="29" t="s">
        <v>27</v>
      </c>
      <c r="AK13" s="29" t="s">
        <v>24</v>
      </c>
      <c r="AN13" s="31" t="s">
        <v>28</v>
      </c>
      <c r="AR13" s="19"/>
      <c r="BE13" s="28"/>
      <c r="BS13" s="16" t="s">
        <v>6</v>
      </c>
    </row>
    <row r="14">
      <c r="B14" s="19"/>
      <c r="E14" s="31" t="s">
        <v>28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26</v>
      </c>
      <c r="AN14" s="31" t="s">
        <v>28</v>
      </c>
      <c r="AR14" s="19"/>
      <c r="BE14" s="28"/>
      <c r="BS14" s="16" t="s">
        <v>6</v>
      </c>
    </row>
    <row r="15" s="1" customFormat="1" ht="6.96" customHeight="1">
      <c r="B15" s="19"/>
      <c r="AR15" s="19"/>
      <c r="BE15" s="28"/>
      <c r="BS15" s="16" t="s">
        <v>3</v>
      </c>
    </row>
    <row r="16" s="1" customFormat="1" ht="12" customHeight="1">
      <c r="B16" s="19"/>
      <c r="D16" s="29" t="s">
        <v>29</v>
      </c>
      <c r="AK16" s="29" t="s">
        <v>24</v>
      </c>
      <c r="AN16" s="24" t="s">
        <v>1</v>
      </c>
      <c r="AR16" s="19"/>
      <c r="BE16" s="28"/>
      <c r="BS16" s="16" t="s">
        <v>3</v>
      </c>
    </row>
    <row r="17" s="1" customFormat="1" ht="18.48" customHeight="1">
      <c r="B17" s="19"/>
      <c r="E17" s="24" t="s">
        <v>30</v>
      </c>
      <c r="AK17" s="29" t="s">
        <v>26</v>
      </c>
      <c r="AN17" s="24" t="s">
        <v>1</v>
      </c>
      <c r="AR17" s="19"/>
      <c r="BE17" s="28"/>
      <c r="BS17" s="16" t="s">
        <v>31</v>
      </c>
    </row>
    <row r="18" s="1" customFormat="1" ht="6.96" customHeight="1">
      <c r="B18" s="19"/>
      <c r="AR18" s="19"/>
      <c r="BE18" s="28"/>
      <c r="BS18" s="16" t="s">
        <v>6</v>
      </c>
    </row>
    <row r="19" s="1" customFormat="1" ht="12" customHeight="1">
      <c r="B19" s="19"/>
      <c r="D19" s="29" t="s">
        <v>32</v>
      </c>
      <c r="AK19" s="29" t="s">
        <v>24</v>
      </c>
      <c r="AN19" s="24" t="s">
        <v>1</v>
      </c>
      <c r="AR19" s="19"/>
      <c r="BE19" s="28"/>
      <c r="BS19" s="16" t="s">
        <v>6</v>
      </c>
    </row>
    <row r="20" s="1" customFormat="1" ht="18.48" customHeight="1">
      <c r="B20" s="19"/>
      <c r="E20" s="24" t="s">
        <v>33</v>
      </c>
      <c r="AK20" s="29" t="s">
        <v>26</v>
      </c>
      <c r="AN20" s="24" t="s">
        <v>1</v>
      </c>
      <c r="AR20" s="19"/>
      <c r="BE20" s="28"/>
      <c r="BS20" s="16" t="s">
        <v>31</v>
      </c>
    </row>
    <row r="21" s="1" customFormat="1" ht="6.96" customHeight="1">
      <c r="B21" s="19"/>
      <c r="AR21" s="19"/>
      <c r="BE21" s="28"/>
    </row>
    <row r="22" s="1" customFormat="1" ht="12" customHeight="1">
      <c r="B22" s="19"/>
      <c r="D22" s="29" t="s">
        <v>34</v>
      </c>
      <c r="AR22" s="19"/>
      <c r="BE22" s="28"/>
    </row>
    <row r="23" s="1" customFormat="1" ht="35.25" customHeight="1">
      <c r="B23" s="19"/>
      <c r="E23" s="33" t="s">
        <v>35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R23" s="19"/>
      <c r="BE23" s="28"/>
    </row>
    <row r="24" s="1" customFormat="1" ht="6.96" customHeight="1">
      <c r="B24" s="19"/>
      <c r="AR24" s="19"/>
      <c r="BE24" s="28"/>
    </row>
    <row r="25" s="1" customFormat="1" ht="6.96" customHeight="1">
      <c r="B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R25" s="19"/>
      <c r="BE25" s="28"/>
    </row>
    <row r="26" s="2" customFormat="1" ht="25.92" customHeight="1">
      <c r="A26" s="35"/>
      <c r="B26" s="36"/>
      <c r="C26" s="35"/>
      <c r="D26" s="37" t="s">
        <v>36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9">
        <f>ROUND(AG94,2)</f>
        <v>0</v>
      </c>
      <c r="AL26" s="38"/>
      <c r="AM26" s="38"/>
      <c r="AN26" s="38"/>
      <c r="AO26" s="38"/>
      <c r="AP26" s="35"/>
      <c r="AQ26" s="35"/>
      <c r="AR26" s="36"/>
      <c r="BE26" s="28"/>
    </row>
    <row r="27" s="2" customFormat="1" ht="6.96" customHeight="1">
      <c r="A27" s="35"/>
      <c r="B27" s="36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6"/>
      <c r="BE27" s="28"/>
    </row>
    <row r="28" s="2" customForma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40" t="s">
        <v>37</v>
      </c>
      <c r="M28" s="40"/>
      <c r="N28" s="40"/>
      <c r="O28" s="40"/>
      <c r="P28" s="40"/>
      <c r="Q28" s="35"/>
      <c r="R28" s="35"/>
      <c r="S28" s="35"/>
      <c r="T28" s="35"/>
      <c r="U28" s="35"/>
      <c r="V28" s="35"/>
      <c r="W28" s="40" t="s">
        <v>38</v>
      </c>
      <c r="X28" s="40"/>
      <c r="Y28" s="40"/>
      <c r="Z28" s="40"/>
      <c r="AA28" s="40"/>
      <c r="AB28" s="40"/>
      <c r="AC28" s="40"/>
      <c r="AD28" s="40"/>
      <c r="AE28" s="40"/>
      <c r="AF28" s="35"/>
      <c r="AG28" s="35"/>
      <c r="AH28" s="35"/>
      <c r="AI28" s="35"/>
      <c r="AJ28" s="35"/>
      <c r="AK28" s="40" t="s">
        <v>39</v>
      </c>
      <c r="AL28" s="40"/>
      <c r="AM28" s="40"/>
      <c r="AN28" s="40"/>
      <c r="AO28" s="40"/>
      <c r="AP28" s="35"/>
      <c r="AQ28" s="35"/>
      <c r="AR28" s="36"/>
      <c r="BE28" s="28"/>
    </row>
    <row r="29" s="3" customFormat="1" ht="14.4" customHeight="1">
      <c r="A29" s="3"/>
      <c r="B29" s="41"/>
      <c r="C29" s="3"/>
      <c r="D29" s="29" t="s">
        <v>40</v>
      </c>
      <c r="E29" s="3"/>
      <c r="F29" s="42" t="s">
        <v>41</v>
      </c>
      <c r="G29" s="3"/>
      <c r="H29" s="3"/>
      <c r="I29" s="3"/>
      <c r="J29" s="3"/>
      <c r="K29" s="3"/>
      <c r="L29" s="43">
        <v>0.20000000000000001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5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5">
        <f>ROUND(AV94, 2)</f>
        <v>0</v>
      </c>
      <c r="AL29" s="44"/>
      <c r="AM29" s="44"/>
      <c r="AN29" s="44"/>
      <c r="AO29" s="44"/>
      <c r="AP29" s="44"/>
      <c r="AQ29" s="44"/>
      <c r="AR29" s="46"/>
      <c r="AS29" s="44"/>
      <c r="AT29" s="44"/>
      <c r="AU29" s="44"/>
      <c r="AV29" s="44"/>
      <c r="AW29" s="44"/>
      <c r="AX29" s="44"/>
      <c r="AY29" s="44"/>
      <c r="AZ29" s="44"/>
      <c r="BE29" s="47"/>
    </row>
    <row r="30" s="3" customFormat="1" ht="14.4" customHeight="1">
      <c r="A30" s="3"/>
      <c r="B30" s="41"/>
      <c r="C30" s="3"/>
      <c r="D30" s="3"/>
      <c r="E30" s="3"/>
      <c r="F30" s="42" t="s">
        <v>42</v>
      </c>
      <c r="G30" s="3"/>
      <c r="H30" s="3"/>
      <c r="I30" s="3"/>
      <c r="J30" s="3"/>
      <c r="K30" s="3"/>
      <c r="L30" s="43">
        <v>0.20000000000000001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5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5">
        <f>ROUND(AW94, 2)</f>
        <v>0</v>
      </c>
      <c r="AL30" s="44"/>
      <c r="AM30" s="44"/>
      <c r="AN30" s="44"/>
      <c r="AO30" s="44"/>
      <c r="AP30" s="44"/>
      <c r="AQ30" s="44"/>
      <c r="AR30" s="46"/>
      <c r="AS30" s="44"/>
      <c r="AT30" s="44"/>
      <c r="AU30" s="44"/>
      <c r="AV30" s="44"/>
      <c r="AW30" s="44"/>
      <c r="AX30" s="44"/>
      <c r="AY30" s="44"/>
      <c r="AZ30" s="44"/>
      <c r="BE30" s="47"/>
    </row>
    <row r="31" hidden="1" s="3" customFormat="1" ht="14.4" customHeight="1">
      <c r="A31" s="3"/>
      <c r="B31" s="41"/>
      <c r="C31" s="3"/>
      <c r="D31" s="3"/>
      <c r="E31" s="3"/>
      <c r="F31" s="29" t="s">
        <v>43</v>
      </c>
      <c r="G31" s="3"/>
      <c r="H31" s="3"/>
      <c r="I31" s="3"/>
      <c r="J31" s="3"/>
      <c r="K31" s="3"/>
      <c r="L31" s="48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9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9">
        <v>0</v>
      </c>
      <c r="AL31" s="3"/>
      <c r="AM31" s="3"/>
      <c r="AN31" s="3"/>
      <c r="AO31" s="3"/>
      <c r="AP31" s="3"/>
      <c r="AQ31" s="3"/>
      <c r="AR31" s="41"/>
      <c r="BE31" s="47"/>
    </row>
    <row r="32" hidden="1" s="3" customFormat="1" ht="14.4" customHeight="1">
      <c r="A32" s="3"/>
      <c r="B32" s="41"/>
      <c r="C32" s="3"/>
      <c r="D32" s="3"/>
      <c r="E32" s="3"/>
      <c r="F32" s="29" t="s">
        <v>44</v>
      </c>
      <c r="G32" s="3"/>
      <c r="H32" s="3"/>
      <c r="I32" s="3"/>
      <c r="J32" s="3"/>
      <c r="K32" s="3"/>
      <c r="L32" s="48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9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9">
        <v>0</v>
      </c>
      <c r="AL32" s="3"/>
      <c r="AM32" s="3"/>
      <c r="AN32" s="3"/>
      <c r="AO32" s="3"/>
      <c r="AP32" s="3"/>
      <c r="AQ32" s="3"/>
      <c r="AR32" s="41"/>
      <c r="BE32" s="47"/>
    </row>
    <row r="33" hidden="1" s="3" customFormat="1" ht="14.4" customHeight="1">
      <c r="A33" s="3"/>
      <c r="B33" s="41"/>
      <c r="C33" s="3"/>
      <c r="D33" s="3"/>
      <c r="E33" s="3"/>
      <c r="F33" s="42" t="s">
        <v>45</v>
      </c>
      <c r="G33" s="3"/>
      <c r="H33" s="3"/>
      <c r="I33" s="3"/>
      <c r="J33" s="3"/>
      <c r="K33" s="3"/>
      <c r="L33" s="43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5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5">
        <v>0</v>
      </c>
      <c r="AL33" s="44"/>
      <c r="AM33" s="44"/>
      <c r="AN33" s="44"/>
      <c r="AO33" s="44"/>
      <c r="AP33" s="44"/>
      <c r="AQ33" s="44"/>
      <c r="AR33" s="46"/>
      <c r="AS33" s="44"/>
      <c r="AT33" s="44"/>
      <c r="AU33" s="44"/>
      <c r="AV33" s="44"/>
      <c r="AW33" s="44"/>
      <c r="AX33" s="44"/>
      <c r="AY33" s="44"/>
      <c r="AZ33" s="44"/>
      <c r="BE33" s="47"/>
    </row>
    <row r="34" s="2" customFormat="1" ht="6.96" customHeight="1">
      <c r="A34" s="35"/>
      <c r="B34" s="36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6"/>
      <c r="BE34" s="28"/>
    </row>
    <row r="35" s="2" customFormat="1" ht="25.92" customHeight="1">
      <c r="A35" s="35"/>
      <c r="B35" s="36"/>
      <c r="C35" s="50"/>
      <c r="D35" s="51" t="s">
        <v>46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47</v>
      </c>
      <c r="U35" s="52"/>
      <c r="V35" s="52"/>
      <c r="W35" s="52"/>
      <c r="X35" s="54" t="s">
        <v>48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36"/>
      <c r="BE35" s="35"/>
    </row>
    <row r="36" s="2" customFormat="1" ht="6.96" customHeight="1">
      <c r="A36" s="35"/>
      <c r="B36" s="36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6"/>
      <c r="BE36" s="35"/>
    </row>
    <row r="37" s="2" customFormat="1" ht="14.4" customHeight="1">
      <c r="A37" s="35"/>
      <c r="B37" s="36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6"/>
      <c r="BE37" s="35"/>
    </row>
    <row r="38" s="1" customFormat="1" ht="14.4" customHeight="1">
      <c r="B38" s="19"/>
      <c r="AR38" s="19"/>
    </row>
    <row r="39" s="1" customFormat="1" ht="14.4" customHeight="1">
      <c r="B39" s="19"/>
      <c r="AR39" s="19"/>
    </row>
    <row r="40" s="1" customFormat="1" ht="14.4" customHeight="1">
      <c r="B40" s="19"/>
      <c r="AR40" s="19"/>
    </row>
    <row r="41" s="1" customFormat="1" ht="14.4" customHeight="1">
      <c r="B41" s="19"/>
      <c r="AR41" s="19"/>
    </row>
    <row r="42" s="1" customFormat="1" ht="14.4" customHeight="1">
      <c r="B42" s="19"/>
      <c r="AR42" s="19"/>
    </row>
    <row r="43" s="1" customFormat="1" ht="14.4" customHeight="1">
      <c r="B43" s="19"/>
      <c r="AR43" s="19"/>
    </row>
    <row r="44" s="1" customFormat="1" ht="14.4" customHeight="1">
      <c r="B44" s="19"/>
      <c r="AR44" s="19"/>
    </row>
    <row r="45" s="1" customFormat="1" ht="14.4" customHeight="1">
      <c r="B45" s="19"/>
      <c r="AR45" s="19"/>
    </row>
    <row r="46" s="1" customFormat="1" ht="14.4" customHeight="1">
      <c r="B46" s="19"/>
      <c r="AR46" s="19"/>
    </row>
    <row r="47" s="1" customFormat="1" ht="14.4" customHeight="1">
      <c r="B47" s="19"/>
      <c r="AR47" s="19"/>
    </row>
    <row r="48" s="1" customFormat="1" ht="14.4" customHeight="1">
      <c r="B48" s="19"/>
      <c r="AR48" s="19"/>
    </row>
    <row r="49" s="2" customFormat="1" ht="14.4" customHeight="1">
      <c r="B49" s="57"/>
      <c r="D49" s="58" t="s">
        <v>49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50</v>
      </c>
      <c r="AI49" s="59"/>
      <c r="AJ49" s="59"/>
      <c r="AK49" s="59"/>
      <c r="AL49" s="59"/>
      <c r="AM49" s="59"/>
      <c r="AN49" s="59"/>
      <c r="AO49" s="59"/>
      <c r="AR49" s="57"/>
    </row>
    <row r="50">
      <c r="B50" s="19"/>
      <c r="AR50" s="19"/>
    </row>
    <row r="51">
      <c r="B51" s="19"/>
      <c r="AR51" s="19"/>
    </row>
    <row r="52">
      <c r="B52" s="19"/>
      <c r="AR52" s="19"/>
    </row>
    <row r="53">
      <c r="B53" s="19"/>
      <c r="AR53" s="19"/>
    </row>
    <row r="54">
      <c r="B54" s="19"/>
      <c r="AR54" s="19"/>
    </row>
    <row r="55">
      <c r="B55" s="19"/>
      <c r="AR55" s="19"/>
    </row>
    <row r="56">
      <c r="B56" s="19"/>
      <c r="AR56" s="19"/>
    </row>
    <row r="57">
      <c r="B57" s="19"/>
      <c r="AR57" s="19"/>
    </row>
    <row r="58">
      <c r="B58" s="19"/>
      <c r="AR58" s="19"/>
    </row>
    <row r="59">
      <c r="B59" s="19"/>
      <c r="AR59" s="19"/>
    </row>
    <row r="60" s="2" customFormat="1">
      <c r="A60" s="35"/>
      <c r="B60" s="36"/>
      <c r="C60" s="35"/>
      <c r="D60" s="60" t="s">
        <v>51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60" t="s">
        <v>52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60" t="s">
        <v>51</v>
      </c>
      <c r="AI60" s="38"/>
      <c r="AJ60" s="38"/>
      <c r="AK60" s="38"/>
      <c r="AL60" s="38"/>
      <c r="AM60" s="60" t="s">
        <v>52</v>
      </c>
      <c r="AN60" s="38"/>
      <c r="AO60" s="38"/>
      <c r="AP60" s="35"/>
      <c r="AQ60" s="35"/>
      <c r="AR60" s="36"/>
      <c r="BE60" s="35"/>
    </row>
    <row r="61">
      <c r="B61" s="19"/>
      <c r="AR61" s="19"/>
    </row>
    <row r="62">
      <c r="B62" s="19"/>
      <c r="AR62" s="19"/>
    </row>
    <row r="63">
      <c r="B63" s="19"/>
      <c r="AR63" s="19"/>
    </row>
    <row r="64" s="2" customFormat="1">
      <c r="A64" s="35"/>
      <c r="B64" s="36"/>
      <c r="C64" s="35"/>
      <c r="D64" s="58" t="s">
        <v>53</v>
      </c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58" t="s">
        <v>54</v>
      </c>
      <c r="AI64" s="61"/>
      <c r="AJ64" s="61"/>
      <c r="AK64" s="61"/>
      <c r="AL64" s="61"/>
      <c r="AM64" s="61"/>
      <c r="AN64" s="61"/>
      <c r="AO64" s="61"/>
      <c r="AP64" s="35"/>
      <c r="AQ64" s="35"/>
      <c r="AR64" s="36"/>
      <c r="BE64" s="35"/>
    </row>
    <row r="65">
      <c r="B65" s="19"/>
      <c r="AR65" s="19"/>
    </row>
    <row r="66">
      <c r="B66" s="19"/>
      <c r="AR66" s="19"/>
    </row>
    <row r="67">
      <c r="B67" s="19"/>
      <c r="AR67" s="19"/>
    </row>
    <row r="68">
      <c r="B68" s="19"/>
      <c r="AR68" s="19"/>
    </row>
    <row r="69">
      <c r="B69" s="19"/>
      <c r="AR69" s="19"/>
    </row>
    <row r="70">
      <c r="B70" s="19"/>
      <c r="AR70" s="19"/>
    </row>
    <row r="71">
      <c r="B71" s="19"/>
      <c r="AR71" s="19"/>
    </row>
    <row r="72">
      <c r="B72" s="19"/>
      <c r="AR72" s="19"/>
    </row>
    <row r="73">
      <c r="B73" s="19"/>
      <c r="AR73" s="19"/>
    </row>
    <row r="74">
      <c r="B74" s="19"/>
      <c r="AR74" s="19"/>
    </row>
    <row r="75" s="2" customFormat="1">
      <c r="A75" s="35"/>
      <c r="B75" s="36"/>
      <c r="C75" s="35"/>
      <c r="D75" s="60" t="s">
        <v>51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60" t="s">
        <v>52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60" t="s">
        <v>51</v>
      </c>
      <c r="AI75" s="38"/>
      <c r="AJ75" s="38"/>
      <c r="AK75" s="38"/>
      <c r="AL75" s="38"/>
      <c r="AM75" s="60" t="s">
        <v>52</v>
      </c>
      <c r="AN75" s="38"/>
      <c r="AO75" s="38"/>
      <c r="AP75" s="35"/>
      <c r="AQ75" s="35"/>
      <c r="AR75" s="36"/>
      <c r="BE75" s="35"/>
    </row>
    <row r="76" s="2" customFormat="1">
      <c r="A76" s="35"/>
      <c r="B76" s="36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6"/>
      <c r="BE76" s="35"/>
    </row>
    <row r="77" s="2" customFormat="1" ht="6.96" customHeight="1">
      <c r="A77" s="35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36"/>
      <c r="BE77" s="35"/>
    </row>
    <row r="81" s="2" customFormat="1" ht="6.96" customHeight="1">
      <c r="A81" s="35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36"/>
      <c r="BE81" s="35"/>
    </row>
    <row r="82" s="2" customFormat="1" ht="24.96" customHeight="1">
      <c r="A82" s="35"/>
      <c r="B82" s="36"/>
      <c r="C82" s="20" t="s">
        <v>55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6"/>
      <c r="BE82" s="35"/>
    </row>
    <row r="83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6"/>
      <c r="BE83" s="35"/>
    </row>
    <row r="84" s="4" customFormat="1" ht="12" customHeight="1">
      <c r="A84" s="4"/>
      <c r="B84" s="66"/>
      <c r="C84" s="29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2022-0520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6"/>
      <c r="BE84" s="4"/>
    </row>
    <row r="85" s="5" customFormat="1" ht="36.96" customHeight="1">
      <c r="A85" s="5"/>
      <c r="B85" s="67"/>
      <c r="C85" s="68" t="s">
        <v>15</v>
      </c>
      <c r="D85" s="5"/>
      <c r="E85" s="5"/>
      <c r="F85" s="5"/>
      <c r="G85" s="5"/>
      <c r="H85" s="5"/>
      <c r="I85" s="5"/>
      <c r="J85" s="5"/>
      <c r="K85" s="5"/>
      <c r="L85" s="69" t="str">
        <f>K6</f>
        <v>Prístavba výťahu k budove infekčného oddelenia FN Trenčín _ rew 02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7"/>
      <c r="BE85" s="5"/>
    </row>
    <row r="86" s="2" customFormat="1" ht="6.96" customHeight="1">
      <c r="A86" s="35"/>
      <c r="B86" s="36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6"/>
      <c r="BE86" s="35"/>
    </row>
    <row r="87" s="2" customFormat="1" ht="12" customHeight="1">
      <c r="A87" s="35"/>
      <c r="B87" s="36"/>
      <c r="C87" s="29" t="s">
        <v>19</v>
      </c>
      <c r="D87" s="35"/>
      <c r="E87" s="35"/>
      <c r="F87" s="35"/>
      <c r="G87" s="35"/>
      <c r="H87" s="35"/>
      <c r="I87" s="35"/>
      <c r="J87" s="35"/>
      <c r="K87" s="35"/>
      <c r="L87" s="70" t="str">
        <f>IF(K8="","",K8)</f>
        <v>FAKULTNÁ NEMOCNICA Trenčín, č.p.746/1 a 1744/14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29" t="s">
        <v>21</v>
      </c>
      <c r="AJ87" s="35"/>
      <c r="AK87" s="35"/>
      <c r="AL87" s="35"/>
      <c r="AM87" s="71" t="str">
        <f>IF(AN8= "","",AN8)</f>
        <v>30. 5. 2022</v>
      </c>
      <c r="AN87" s="71"/>
      <c r="AO87" s="35"/>
      <c r="AP87" s="35"/>
      <c r="AQ87" s="35"/>
      <c r="AR87" s="36"/>
      <c r="BE87" s="35"/>
    </row>
    <row r="88" s="2" customFormat="1" ht="6.96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6"/>
      <c r="BE88" s="35"/>
    </row>
    <row r="89" s="2" customFormat="1" ht="15.15" customHeight="1">
      <c r="A89" s="35"/>
      <c r="B89" s="36"/>
      <c r="C89" s="29" t="s">
        <v>23</v>
      </c>
      <c r="D89" s="35"/>
      <c r="E89" s="35"/>
      <c r="F89" s="35"/>
      <c r="G89" s="35"/>
      <c r="H89" s="35"/>
      <c r="I89" s="35"/>
      <c r="J89" s="35"/>
      <c r="K89" s="35"/>
      <c r="L89" s="4" t="str">
        <f>IF(E11= "","",E11)</f>
        <v>FN Trenčín, Legionárska 28, 911 71 Trenčín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29" t="s">
        <v>29</v>
      </c>
      <c r="AJ89" s="35"/>
      <c r="AK89" s="35"/>
      <c r="AL89" s="35"/>
      <c r="AM89" s="72" t="str">
        <f>IF(E17="","",E17)</f>
        <v>SOARCH s.r.o.</v>
      </c>
      <c r="AN89" s="4"/>
      <c r="AO89" s="4"/>
      <c r="AP89" s="4"/>
      <c r="AQ89" s="35"/>
      <c r="AR89" s="36"/>
      <c r="AS89" s="73" t="s">
        <v>56</v>
      </c>
      <c r="AT89" s="74"/>
      <c r="AU89" s="75"/>
      <c r="AV89" s="75"/>
      <c r="AW89" s="75"/>
      <c r="AX89" s="75"/>
      <c r="AY89" s="75"/>
      <c r="AZ89" s="75"/>
      <c r="BA89" s="75"/>
      <c r="BB89" s="75"/>
      <c r="BC89" s="75"/>
      <c r="BD89" s="76"/>
      <c r="BE89" s="35"/>
    </row>
    <row r="90" s="2" customFormat="1" ht="15.15" customHeight="1">
      <c r="A90" s="35"/>
      <c r="B90" s="36"/>
      <c r="C90" s="29" t="s">
        <v>27</v>
      </c>
      <c r="D90" s="35"/>
      <c r="E90" s="35"/>
      <c r="F90" s="35"/>
      <c r="G90" s="35"/>
      <c r="H90" s="35"/>
      <c r="I90" s="35"/>
      <c r="J90" s="35"/>
      <c r="K90" s="35"/>
      <c r="L90" s="4" t="str">
        <f>IF(E14= "Vyplň údaj","",E14)</f>
        <v/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29" t="s">
        <v>32</v>
      </c>
      <c r="AJ90" s="35"/>
      <c r="AK90" s="35"/>
      <c r="AL90" s="35"/>
      <c r="AM90" s="72" t="str">
        <f>IF(E20="","",E20)</f>
        <v>Ing. arch. Jozef SOBČÁK</v>
      </c>
      <c r="AN90" s="4"/>
      <c r="AO90" s="4"/>
      <c r="AP90" s="4"/>
      <c r="AQ90" s="35"/>
      <c r="AR90" s="36"/>
      <c r="AS90" s="77"/>
      <c r="AT90" s="78"/>
      <c r="AU90" s="79"/>
      <c r="AV90" s="79"/>
      <c r="AW90" s="79"/>
      <c r="AX90" s="79"/>
      <c r="AY90" s="79"/>
      <c r="AZ90" s="79"/>
      <c r="BA90" s="79"/>
      <c r="BB90" s="79"/>
      <c r="BC90" s="79"/>
      <c r="BD90" s="80"/>
      <c r="BE90" s="35"/>
    </row>
    <row r="91" s="2" customFormat="1" ht="10.8" customHeight="1">
      <c r="A91" s="35"/>
      <c r="B91" s="36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6"/>
      <c r="AS91" s="77"/>
      <c r="AT91" s="78"/>
      <c r="AU91" s="79"/>
      <c r="AV91" s="79"/>
      <c r="AW91" s="79"/>
      <c r="AX91" s="79"/>
      <c r="AY91" s="79"/>
      <c r="AZ91" s="79"/>
      <c r="BA91" s="79"/>
      <c r="BB91" s="79"/>
      <c r="BC91" s="79"/>
      <c r="BD91" s="80"/>
      <c r="BE91" s="35"/>
    </row>
    <row r="92" s="2" customFormat="1" ht="29.28" customHeight="1">
      <c r="A92" s="35"/>
      <c r="B92" s="36"/>
      <c r="C92" s="81" t="s">
        <v>57</v>
      </c>
      <c r="D92" s="82"/>
      <c r="E92" s="82"/>
      <c r="F92" s="82"/>
      <c r="G92" s="82"/>
      <c r="H92" s="83"/>
      <c r="I92" s="84" t="s">
        <v>58</v>
      </c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5" t="s">
        <v>59</v>
      </c>
      <c r="AH92" s="82"/>
      <c r="AI92" s="82"/>
      <c r="AJ92" s="82"/>
      <c r="AK92" s="82"/>
      <c r="AL92" s="82"/>
      <c r="AM92" s="82"/>
      <c r="AN92" s="84" t="s">
        <v>60</v>
      </c>
      <c r="AO92" s="82"/>
      <c r="AP92" s="86"/>
      <c r="AQ92" s="87" t="s">
        <v>61</v>
      </c>
      <c r="AR92" s="36"/>
      <c r="AS92" s="88" t="s">
        <v>62</v>
      </c>
      <c r="AT92" s="89" t="s">
        <v>63</v>
      </c>
      <c r="AU92" s="89" t="s">
        <v>64</v>
      </c>
      <c r="AV92" s="89" t="s">
        <v>65</v>
      </c>
      <c r="AW92" s="89" t="s">
        <v>66</v>
      </c>
      <c r="AX92" s="89" t="s">
        <v>67</v>
      </c>
      <c r="AY92" s="89" t="s">
        <v>68</v>
      </c>
      <c r="AZ92" s="89" t="s">
        <v>69</v>
      </c>
      <c r="BA92" s="89" t="s">
        <v>70</v>
      </c>
      <c r="BB92" s="89" t="s">
        <v>71</v>
      </c>
      <c r="BC92" s="89" t="s">
        <v>72</v>
      </c>
      <c r="BD92" s="90" t="s">
        <v>73</v>
      </c>
      <c r="BE92" s="35"/>
    </row>
    <row r="93" s="2" customFormat="1" ht="10.8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6"/>
      <c r="AS93" s="91"/>
      <c r="AT93" s="92"/>
      <c r="AU93" s="92"/>
      <c r="AV93" s="92"/>
      <c r="AW93" s="92"/>
      <c r="AX93" s="92"/>
      <c r="AY93" s="92"/>
      <c r="AZ93" s="92"/>
      <c r="BA93" s="92"/>
      <c r="BB93" s="92"/>
      <c r="BC93" s="92"/>
      <c r="BD93" s="93"/>
      <c r="BE93" s="35"/>
    </row>
    <row r="94" s="6" customFormat="1" ht="32.4" customHeight="1">
      <c r="A94" s="6"/>
      <c r="B94" s="94"/>
      <c r="C94" s="95" t="s">
        <v>74</v>
      </c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  <c r="AA94" s="96"/>
      <c r="AB94" s="96"/>
      <c r="AC94" s="96"/>
      <c r="AD94" s="96"/>
      <c r="AE94" s="96"/>
      <c r="AF94" s="96"/>
      <c r="AG94" s="97">
        <f>ROUND(SUM(AG95:AG96),2)</f>
        <v>0</v>
      </c>
      <c r="AH94" s="97"/>
      <c r="AI94" s="97"/>
      <c r="AJ94" s="97"/>
      <c r="AK94" s="97"/>
      <c r="AL94" s="97"/>
      <c r="AM94" s="97"/>
      <c r="AN94" s="98">
        <f>SUM(AG94,AT94)</f>
        <v>0</v>
      </c>
      <c r="AO94" s="98"/>
      <c r="AP94" s="98"/>
      <c r="AQ94" s="99" t="s">
        <v>1</v>
      </c>
      <c r="AR94" s="94"/>
      <c r="AS94" s="100">
        <f>ROUND(SUM(AS95:AS96),2)</f>
        <v>0</v>
      </c>
      <c r="AT94" s="101">
        <f>ROUND(SUM(AV94:AW94),2)</f>
        <v>0</v>
      </c>
      <c r="AU94" s="102">
        <f>ROUND(SUM(AU95:AU96),5)</f>
        <v>0</v>
      </c>
      <c r="AV94" s="101">
        <f>ROUND(AZ94*L29,2)</f>
        <v>0</v>
      </c>
      <c r="AW94" s="101">
        <f>ROUND(BA94*L30,2)</f>
        <v>0</v>
      </c>
      <c r="AX94" s="101">
        <f>ROUND(BB94*L29,2)</f>
        <v>0</v>
      </c>
      <c r="AY94" s="101">
        <f>ROUND(BC94*L30,2)</f>
        <v>0</v>
      </c>
      <c r="AZ94" s="101">
        <f>ROUND(SUM(AZ95:AZ96),2)</f>
        <v>0</v>
      </c>
      <c r="BA94" s="101">
        <f>ROUND(SUM(BA95:BA96),2)</f>
        <v>0</v>
      </c>
      <c r="BB94" s="101">
        <f>ROUND(SUM(BB95:BB96),2)</f>
        <v>0</v>
      </c>
      <c r="BC94" s="101">
        <f>ROUND(SUM(BC95:BC96),2)</f>
        <v>0</v>
      </c>
      <c r="BD94" s="103">
        <f>ROUND(SUM(BD95:BD96),2)</f>
        <v>0</v>
      </c>
      <c r="BE94" s="6"/>
      <c r="BS94" s="104" t="s">
        <v>75</v>
      </c>
      <c r="BT94" s="104" t="s">
        <v>76</v>
      </c>
      <c r="BU94" s="105" t="s">
        <v>77</v>
      </c>
      <c r="BV94" s="104" t="s">
        <v>78</v>
      </c>
      <c r="BW94" s="104" t="s">
        <v>4</v>
      </c>
      <c r="BX94" s="104" t="s">
        <v>79</v>
      </c>
      <c r="CL94" s="104" t="s">
        <v>1</v>
      </c>
    </row>
    <row r="95" s="7" customFormat="1" ht="16.5" customHeight="1">
      <c r="A95" s="106" t="s">
        <v>80</v>
      </c>
      <c r="B95" s="107"/>
      <c r="C95" s="108"/>
      <c r="D95" s="109" t="s">
        <v>81</v>
      </c>
      <c r="E95" s="109"/>
      <c r="F95" s="109"/>
      <c r="G95" s="109"/>
      <c r="H95" s="109"/>
      <c r="I95" s="110"/>
      <c r="J95" s="109" t="s">
        <v>82</v>
      </c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11">
        <f>'01 - stavebné konštrukcie'!J30</f>
        <v>0</v>
      </c>
      <c r="AH95" s="110"/>
      <c r="AI95" s="110"/>
      <c r="AJ95" s="110"/>
      <c r="AK95" s="110"/>
      <c r="AL95" s="110"/>
      <c r="AM95" s="110"/>
      <c r="AN95" s="111">
        <f>SUM(AG95,AT95)</f>
        <v>0</v>
      </c>
      <c r="AO95" s="110"/>
      <c r="AP95" s="110"/>
      <c r="AQ95" s="112" t="s">
        <v>83</v>
      </c>
      <c r="AR95" s="107"/>
      <c r="AS95" s="113">
        <v>0</v>
      </c>
      <c r="AT95" s="114">
        <f>ROUND(SUM(AV95:AW95),2)</f>
        <v>0</v>
      </c>
      <c r="AU95" s="115">
        <f>'01 - stavebné konštrukcie'!P139</f>
        <v>0</v>
      </c>
      <c r="AV95" s="114">
        <f>'01 - stavebné konštrukcie'!J33</f>
        <v>0</v>
      </c>
      <c r="AW95" s="114">
        <f>'01 - stavebné konštrukcie'!J34</f>
        <v>0</v>
      </c>
      <c r="AX95" s="114">
        <f>'01 - stavebné konštrukcie'!J35</f>
        <v>0</v>
      </c>
      <c r="AY95" s="114">
        <f>'01 - stavebné konštrukcie'!J36</f>
        <v>0</v>
      </c>
      <c r="AZ95" s="114">
        <f>'01 - stavebné konštrukcie'!F33</f>
        <v>0</v>
      </c>
      <c r="BA95" s="114">
        <f>'01 - stavebné konštrukcie'!F34</f>
        <v>0</v>
      </c>
      <c r="BB95" s="114">
        <f>'01 - stavebné konštrukcie'!F35</f>
        <v>0</v>
      </c>
      <c r="BC95" s="114">
        <f>'01 - stavebné konštrukcie'!F36</f>
        <v>0</v>
      </c>
      <c r="BD95" s="116">
        <f>'01 - stavebné konštrukcie'!F37</f>
        <v>0</v>
      </c>
      <c r="BE95" s="7"/>
      <c r="BT95" s="117" t="s">
        <v>84</v>
      </c>
      <c r="BV95" s="117" t="s">
        <v>78</v>
      </c>
      <c r="BW95" s="117" t="s">
        <v>85</v>
      </c>
      <c r="BX95" s="117" t="s">
        <v>4</v>
      </c>
      <c r="CL95" s="117" t="s">
        <v>1</v>
      </c>
      <c r="CM95" s="117" t="s">
        <v>76</v>
      </c>
    </row>
    <row r="96" s="7" customFormat="1" ht="16.5" customHeight="1">
      <c r="A96" s="106" t="s">
        <v>80</v>
      </c>
      <c r="B96" s="107"/>
      <c r="C96" s="108"/>
      <c r="D96" s="109" t="s">
        <v>86</v>
      </c>
      <c r="E96" s="109"/>
      <c r="F96" s="109"/>
      <c r="G96" s="109"/>
      <c r="H96" s="109"/>
      <c r="I96" s="110"/>
      <c r="J96" s="109" t="s">
        <v>87</v>
      </c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109"/>
      <c r="X96" s="109"/>
      <c r="Y96" s="109"/>
      <c r="Z96" s="109"/>
      <c r="AA96" s="109"/>
      <c r="AB96" s="109"/>
      <c r="AC96" s="109"/>
      <c r="AD96" s="109"/>
      <c r="AE96" s="109"/>
      <c r="AF96" s="109"/>
      <c r="AG96" s="111">
        <f>'02 - elektroinštalácia'!J30</f>
        <v>0</v>
      </c>
      <c r="AH96" s="110"/>
      <c r="AI96" s="110"/>
      <c r="AJ96" s="110"/>
      <c r="AK96" s="110"/>
      <c r="AL96" s="110"/>
      <c r="AM96" s="110"/>
      <c r="AN96" s="111">
        <f>SUM(AG96,AT96)</f>
        <v>0</v>
      </c>
      <c r="AO96" s="110"/>
      <c r="AP96" s="110"/>
      <c r="AQ96" s="112" t="s">
        <v>83</v>
      </c>
      <c r="AR96" s="107"/>
      <c r="AS96" s="118">
        <v>0</v>
      </c>
      <c r="AT96" s="119">
        <f>ROUND(SUM(AV96:AW96),2)</f>
        <v>0</v>
      </c>
      <c r="AU96" s="120">
        <f>'02 - elektroinštalácia'!P123</f>
        <v>0</v>
      </c>
      <c r="AV96" s="119">
        <f>'02 - elektroinštalácia'!J33</f>
        <v>0</v>
      </c>
      <c r="AW96" s="119">
        <f>'02 - elektroinštalácia'!J34</f>
        <v>0</v>
      </c>
      <c r="AX96" s="119">
        <f>'02 - elektroinštalácia'!J35</f>
        <v>0</v>
      </c>
      <c r="AY96" s="119">
        <f>'02 - elektroinštalácia'!J36</f>
        <v>0</v>
      </c>
      <c r="AZ96" s="119">
        <f>'02 - elektroinštalácia'!F33</f>
        <v>0</v>
      </c>
      <c r="BA96" s="119">
        <f>'02 - elektroinštalácia'!F34</f>
        <v>0</v>
      </c>
      <c r="BB96" s="119">
        <f>'02 - elektroinštalácia'!F35</f>
        <v>0</v>
      </c>
      <c r="BC96" s="119">
        <f>'02 - elektroinštalácia'!F36</f>
        <v>0</v>
      </c>
      <c r="BD96" s="121">
        <f>'02 - elektroinštalácia'!F37</f>
        <v>0</v>
      </c>
      <c r="BE96" s="7"/>
      <c r="BT96" s="117" t="s">
        <v>84</v>
      </c>
      <c r="BV96" s="117" t="s">
        <v>78</v>
      </c>
      <c r="BW96" s="117" t="s">
        <v>88</v>
      </c>
      <c r="BX96" s="117" t="s">
        <v>4</v>
      </c>
      <c r="CL96" s="117" t="s">
        <v>1</v>
      </c>
      <c r="CM96" s="117" t="s">
        <v>76</v>
      </c>
    </row>
    <row r="97" s="2" customFormat="1" ht="30" customHeight="1">
      <c r="A97" s="35"/>
      <c r="B97" s="36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6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="2" customFormat="1" ht="6.96" customHeight="1">
      <c r="A98" s="35"/>
      <c r="B98" s="62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36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</sheetData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01 - stavebné konštrukcie'!C2" display="/"/>
    <hyperlink ref="A96" location="'02 - elektroinštalácia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5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85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76</v>
      </c>
    </row>
    <row r="4" s="1" customFormat="1" ht="24.96" customHeight="1">
      <c r="B4" s="19"/>
      <c r="D4" s="20" t="s">
        <v>89</v>
      </c>
      <c r="L4" s="19"/>
      <c r="M4" s="122" t="s">
        <v>9</v>
      </c>
      <c r="AT4" s="16" t="s">
        <v>3</v>
      </c>
    </row>
    <row r="5" s="1" customFormat="1" ht="6.96" customHeight="1">
      <c r="B5" s="19"/>
      <c r="L5" s="19"/>
    </row>
    <row r="6" s="1" customFormat="1" ht="12" customHeight="1">
      <c r="B6" s="19"/>
      <c r="D6" s="29" t="s">
        <v>15</v>
      </c>
      <c r="L6" s="19"/>
    </row>
    <row r="7" s="1" customFormat="1" ht="26.25" customHeight="1">
      <c r="B7" s="19"/>
      <c r="E7" s="123" t="str">
        <f>'Rekapitulácia stavby'!K6</f>
        <v>Prístavba výťahu k budove infekčného oddelenia FN Trenčín _ rew 02</v>
      </c>
      <c r="F7" s="29"/>
      <c r="G7" s="29"/>
      <c r="H7" s="29"/>
      <c r="L7" s="19"/>
    </row>
    <row r="8" s="2" customFormat="1" ht="12" customHeight="1">
      <c r="A8" s="35"/>
      <c r="B8" s="36"/>
      <c r="C8" s="35"/>
      <c r="D8" s="29" t="s">
        <v>90</v>
      </c>
      <c r="E8" s="35"/>
      <c r="F8" s="35"/>
      <c r="G8" s="35"/>
      <c r="H8" s="35"/>
      <c r="I8" s="35"/>
      <c r="J8" s="35"/>
      <c r="K8" s="35"/>
      <c r="L8" s="5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36"/>
      <c r="C9" s="35"/>
      <c r="D9" s="35"/>
      <c r="E9" s="69" t="s">
        <v>91</v>
      </c>
      <c r="F9" s="35"/>
      <c r="G9" s="35"/>
      <c r="H9" s="35"/>
      <c r="I9" s="35"/>
      <c r="J9" s="35"/>
      <c r="K9" s="35"/>
      <c r="L9" s="5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5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36"/>
      <c r="C11" s="35"/>
      <c r="D11" s="29" t="s">
        <v>17</v>
      </c>
      <c r="E11" s="35"/>
      <c r="F11" s="24" t="s">
        <v>1</v>
      </c>
      <c r="G11" s="35"/>
      <c r="H11" s="35"/>
      <c r="I11" s="29" t="s">
        <v>18</v>
      </c>
      <c r="J11" s="24" t="s">
        <v>1</v>
      </c>
      <c r="K11" s="35"/>
      <c r="L11" s="5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36"/>
      <c r="C12" s="35"/>
      <c r="D12" s="29" t="s">
        <v>19</v>
      </c>
      <c r="E12" s="35"/>
      <c r="F12" s="24" t="s">
        <v>20</v>
      </c>
      <c r="G12" s="35"/>
      <c r="H12" s="35"/>
      <c r="I12" s="29" t="s">
        <v>21</v>
      </c>
      <c r="J12" s="71" t="str">
        <f>'Rekapitulácia stavby'!AN8</f>
        <v>30. 5. 2022</v>
      </c>
      <c r="K12" s="35"/>
      <c r="L12" s="5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5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36"/>
      <c r="C14" s="35"/>
      <c r="D14" s="29" t="s">
        <v>23</v>
      </c>
      <c r="E14" s="35"/>
      <c r="F14" s="35"/>
      <c r="G14" s="35"/>
      <c r="H14" s="35"/>
      <c r="I14" s="29" t="s">
        <v>24</v>
      </c>
      <c r="J14" s="24" t="s">
        <v>1</v>
      </c>
      <c r="K14" s="35"/>
      <c r="L14" s="5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36"/>
      <c r="C15" s="35"/>
      <c r="D15" s="35"/>
      <c r="E15" s="24" t="s">
        <v>25</v>
      </c>
      <c r="F15" s="35"/>
      <c r="G15" s="35"/>
      <c r="H15" s="35"/>
      <c r="I15" s="29" t="s">
        <v>26</v>
      </c>
      <c r="J15" s="24" t="s">
        <v>1</v>
      </c>
      <c r="K15" s="35"/>
      <c r="L15" s="5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5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36"/>
      <c r="C17" s="35"/>
      <c r="D17" s="29" t="s">
        <v>27</v>
      </c>
      <c r="E17" s="35"/>
      <c r="F17" s="35"/>
      <c r="G17" s="35"/>
      <c r="H17" s="35"/>
      <c r="I17" s="29" t="s">
        <v>24</v>
      </c>
      <c r="J17" s="30" t="str">
        <f>'Rekapitulácia stavby'!AN13</f>
        <v>Vyplň údaj</v>
      </c>
      <c r="K17" s="35"/>
      <c r="L17" s="5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36"/>
      <c r="C18" s="35"/>
      <c r="D18" s="35"/>
      <c r="E18" s="30" t="str">
        <f>'Rekapitulácia stavby'!E14</f>
        <v>Vyplň údaj</v>
      </c>
      <c r="F18" s="24"/>
      <c r="G18" s="24"/>
      <c r="H18" s="24"/>
      <c r="I18" s="29" t="s">
        <v>26</v>
      </c>
      <c r="J18" s="30" t="str">
        <f>'Rekapitulácia stavby'!AN14</f>
        <v>Vyplň údaj</v>
      </c>
      <c r="K18" s="35"/>
      <c r="L18" s="5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5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36"/>
      <c r="C20" s="35"/>
      <c r="D20" s="29" t="s">
        <v>29</v>
      </c>
      <c r="E20" s="35"/>
      <c r="F20" s="35"/>
      <c r="G20" s="35"/>
      <c r="H20" s="35"/>
      <c r="I20" s="29" t="s">
        <v>24</v>
      </c>
      <c r="J20" s="24" t="s">
        <v>1</v>
      </c>
      <c r="K20" s="35"/>
      <c r="L20" s="5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36"/>
      <c r="C21" s="35"/>
      <c r="D21" s="35"/>
      <c r="E21" s="24" t="s">
        <v>30</v>
      </c>
      <c r="F21" s="35"/>
      <c r="G21" s="35"/>
      <c r="H21" s="35"/>
      <c r="I21" s="29" t="s">
        <v>26</v>
      </c>
      <c r="J21" s="24" t="s">
        <v>1</v>
      </c>
      <c r="K21" s="35"/>
      <c r="L21" s="5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5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36"/>
      <c r="C23" s="35"/>
      <c r="D23" s="29" t="s">
        <v>32</v>
      </c>
      <c r="E23" s="35"/>
      <c r="F23" s="35"/>
      <c r="G23" s="35"/>
      <c r="H23" s="35"/>
      <c r="I23" s="29" t="s">
        <v>24</v>
      </c>
      <c r="J23" s="24" t="s">
        <v>1</v>
      </c>
      <c r="K23" s="35"/>
      <c r="L23" s="5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36"/>
      <c r="C24" s="35"/>
      <c r="D24" s="35"/>
      <c r="E24" s="24" t="s">
        <v>33</v>
      </c>
      <c r="F24" s="35"/>
      <c r="G24" s="35"/>
      <c r="H24" s="35"/>
      <c r="I24" s="29" t="s">
        <v>26</v>
      </c>
      <c r="J24" s="24" t="s">
        <v>1</v>
      </c>
      <c r="K24" s="35"/>
      <c r="L24" s="5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5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36"/>
      <c r="C26" s="35"/>
      <c r="D26" s="29" t="s">
        <v>34</v>
      </c>
      <c r="E26" s="35"/>
      <c r="F26" s="35"/>
      <c r="G26" s="35"/>
      <c r="H26" s="35"/>
      <c r="I26" s="35"/>
      <c r="J26" s="35"/>
      <c r="K26" s="35"/>
      <c r="L26" s="5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59.25" customHeight="1">
      <c r="A27" s="124"/>
      <c r="B27" s="125"/>
      <c r="C27" s="124"/>
      <c r="D27" s="124"/>
      <c r="E27" s="33" t="s">
        <v>35</v>
      </c>
      <c r="F27" s="33"/>
      <c r="G27" s="33"/>
      <c r="H27" s="33"/>
      <c r="I27" s="124"/>
      <c r="J27" s="124"/>
      <c r="K27" s="124"/>
      <c r="L27" s="126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</row>
    <row r="28" s="2" customFormat="1" ht="6.96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5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36"/>
      <c r="C29" s="35"/>
      <c r="D29" s="92"/>
      <c r="E29" s="92"/>
      <c r="F29" s="92"/>
      <c r="G29" s="92"/>
      <c r="H29" s="92"/>
      <c r="I29" s="92"/>
      <c r="J29" s="92"/>
      <c r="K29" s="92"/>
      <c r="L29" s="5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36"/>
      <c r="C30" s="35"/>
      <c r="D30" s="127" t="s">
        <v>36</v>
      </c>
      <c r="E30" s="35"/>
      <c r="F30" s="35"/>
      <c r="G30" s="35"/>
      <c r="H30" s="35"/>
      <c r="I30" s="35"/>
      <c r="J30" s="98">
        <f>ROUND(J139, 2)</f>
        <v>0</v>
      </c>
      <c r="K30" s="35"/>
      <c r="L30" s="5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36"/>
      <c r="C31" s="35"/>
      <c r="D31" s="92"/>
      <c r="E31" s="92"/>
      <c r="F31" s="92"/>
      <c r="G31" s="92"/>
      <c r="H31" s="92"/>
      <c r="I31" s="92"/>
      <c r="J31" s="92"/>
      <c r="K31" s="92"/>
      <c r="L31" s="5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36"/>
      <c r="C32" s="35"/>
      <c r="D32" s="35"/>
      <c r="E32" s="35"/>
      <c r="F32" s="40" t="s">
        <v>38</v>
      </c>
      <c r="G32" s="35"/>
      <c r="H32" s="35"/>
      <c r="I32" s="40" t="s">
        <v>37</v>
      </c>
      <c r="J32" s="40" t="s">
        <v>39</v>
      </c>
      <c r="K32" s="35"/>
      <c r="L32" s="5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36"/>
      <c r="C33" s="35"/>
      <c r="D33" s="128" t="s">
        <v>40</v>
      </c>
      <c r="E33" s="42" t="s">
        <v>41</v>
      </c>
      <c r="F33" s="129">
        <f>ROUND((SUM(BE139:BE470)),  2)</f>
        <v>0</v>
      </c>
      <c r="G33" s="130"/>
      <c r="H33" s="130"/>
      <c r="I33" s="131">
        <v>0.20000000000000001</v>
      </c>
      <c r="J33" s="129">
        <f>ROUND(((SUM(BE139:BE470))*I33),  2)</f>
        <v>0</v>
      </c>
      <c r="K33" s="35"/>
      <c r="L33" s="5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36"/>
      <c r="C34" s="35"/>
      <c r="D34" s="35"/>
      <c r="E34" s="42" t="s">
        <v>42</v>
      </c>
      <c r="F34" s="129">
        <f>ROUND((SUM(BF139:BF470)),  2)</f>
        <v>0</v>
      </c>
      <c r="G34" s="130"/>
      <c r="H34" s="130"/>
      <c r="I34" s="131">
        <v>0.20000000000000001</v>
      </c>
      <c r="J34" s="129">
        <f>ROUND(((SUM(BF139:BF470))*I34),  2)</f>
        <v>0</v>
      </c>
      <c r="K34" s="35"/>
      <c r="L34" s="5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36"/>
      <c r="C35" s="35"/>
      <c r="D35" s="35"/>
      <c r="E35" s="29" t="s">
        <v>43</v>
      </c>
      <c r="F35" s="132">
        <f>ROUND((SUM(BG139:BG470)),  2)</f>
        <v>0</v>
      </c>
      <c r="G35" s="35"/>
      <c r="H35" s="35"/>
      <c r="I35" s="133">
        <v>0.20000000000000001</v>
      </c>
      <c r="J35" s="132">
        <f>0</f>
        <v>0</v>
      </c>
      <c r="K35" s="35"/>
      <c r="L35" s="5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36"/>
      <c r="C36" s="35"/>
      <c r="D36" s="35"/>
      <c r="E36" s="29" t="s">
        <v>44</v>
      </c>
      <c r="F36" s="132">
        <f>ROUND((SUM(BH139:BH470)),  2)</f>
        <v>0</v>
      </c>
      <c r="G36" s="35"/>
      <c r="H36" s="35"/>
      <c r="I36" s="133">
        <v>0.20000000000000001</v>
      </c>
      <c r="J36" s="132">
        <f>0</f>
        <v>0</v>
      </c>
      <c r="K36" s="35"/>
      <c r="L36" s="5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36"/>
      <c r="C37" s="35"/>
      <c r="D37" s="35"/>
      <c r="E37" s="42" t="s">
        <v>45</v>
      </c>
      <c r="F37" s="129">
        <f>ROUND((SUM(BI139:BI470)),  2)</f>
        <v>0</v>
      </c>
      <c r="G37" s="130"/>
      <c r="H37" s="130"/>
      <c r="I37" s="131">
        <v>0</v>
      </c>
      <c r="J37" s="129">
        <f>0</f>
        <v>0</v>
      </c>
      <c r="K37" s="35"/>
      <c r="L37" s="5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36"/>
      <c r="C38" s="35"/>
      <c r="D38" s="35"/>
      <c r="E38" s="35"/>
      <c r="F38" s="35"/>
      <c r="G38" s="35"/>
      <c r="H38" s="35"/>
      <c r="I38" s="35"/>
      <c r="J38" s="35"/>
      <c r="K38" s="35"/>
      <c r="L38" s="5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36"/>
      <c r="C39" s="134"/>
      <c r="D39" s="135" t="s">
        <v>46</v>
      </c>
      <c r="E39" s="83"/>
      <c r="F39" s="83"/>
      <c r="G39" s="136" t="s">
        <v>47</v>
      </c>
      <c r="H39" s="137" t="s">
        <v>48</v>
      </c>
      <c r="I39" s="83"/>
      <c r="J39" s="138">
        <f>SUM(J30:J37)</f>
        <v>0</v>
      </c>
      <c r="K39" s="139"/>
      <c r="L39" s="5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5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57"/>
      <c r="D50" s="58" t="s">
        <v>49</v>
      </c>
      <c r="E50" s="59"/>
      <c r="F50" s="59"/>
      <c r="G50" s="58" t="s">
        <v>50</v>
      </c>
      <c r="H50" s="59"/>
      <c r="I50" s="59"/>
      <c r="J50" s="59"/>
      <c r="K50" s="59"/>
      <c r="L50" s="57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5"/>
      <c r="B61" s="36"/>
      <c r="C61" s="35"/>
      <c r="D61" s="60" t="s">
        <v>51</v>
      </c>
      <c r="E61" s="38"/>
      <c r="F61" s="140" t="s">
        <v>52</v>
      </c>
      <c r="G61" s="60" t="s">
        <v>51</v>
      </c>
      <c r="H61" s="38"/>
      <c r="I61" s="38"/>
      <c r="J61" s="141" t="s">
        <v>52</v>
      </c>
      <c r="K61" s="38"/>
      <c r="L61" s="57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5"/>
      <c r="B65" s="36"/>
      <c r="C65" s="35"/>
      <c r="D65" s="58" t="s">
        <v>53</v>
      </c>
      <c r="E65" s="61"/>
      <c r="F65" s="61"/>
      <c r="G65" s="58" t="s">
        <v>54</v>
      </c>
      <c r="H65" s="61"/>
      <c r="I65" s="61"/>
      <c r="J65" s="61"/>
      <c r="K65" s="61"/>
      <c r="L65" s="5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5"/>
      <c r="B76" s="36"/>
      <c r="C76" s="35"/>
      <c r="D76" s="60" t="s">
        <v>51</v>
      </c>
      <c r="E76" s="38"/>
      <c r="F76" s="140" t="s">
        <v>52</v>
      </c>
      <c r="G76" s="60" t="s">
        <v>51</v>
      </c>
      <c r="H76" s="38"/>
      <c r="I76" s="38"/>
      <c r="J76" s="141" t="s">
        <v>52</v>
      </c>
      <c r="K76" s="38"/>
      <c r="L76" s="5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5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5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92</v>
      </c>
      <c r="D82" s="35"/>
      <c r="E82" s="35"/>
      <c r="F82" s="35"/>
      <c r="G82" s="35"/>
      <c r="H82" s="35"/>
      <c r="I82" s="35"/>
      <c r="J82" s="35"/>
      <c r="K82" s="35"/>
      <c r="L82" s="57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57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5"/>
      <c r="E84" s="35"/>
      <c r="F84" s="35"/>
      <c r="G84" s="35"/>
      <c r="H84" s="35"/>
      <c r="I84" s="35"/>
      <c r="J84" s="35"/>
      <c r="K84" s="35"/>
      <c r="L84" s="57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5"/>
      <c r="D85" s="35"/>
      <c r="E85" s="123" t="str">
        <f>E7</f>
        <v>Prístavba výťahu k budove infekčného oddelenia FN Trenčín _ rew 02</v>
      </c>
      <c r="F85" s="29"/>
      <c r="G85" s="29"/>
      <c r="H85" s="29"/>
      <c r="I85" s="35"/>
      <c r="J85" s="35"/>
      <c r="K85" s="35"/>
      <c r="L85" s="57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90</v>
      </c>
      <c r="D86" s="35"/>
      <c r="E86" s="35"/>
      <c r="F86" s="35"/>
      <c r="G86" s="35"/>
      <c r="H86" s="35"/>
      <c r="I86" s="35"/>
      <c r="J86" s="35"/>
      <c r="K86" s="35"/>
      <c r="L86" s="57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5"/>
      <c r="D87" s="35"/>
      <c r="E87" s="69" t="str">
        <f>E9</f>
        <v>01 - stavebné konštrukcie</v>
      </c>
      <c r="F87" s="35"/>
      <c r="G87" s="35"/>
      <c r="H87" s="35"/>
      <c r="I87" s="35"/>
      <c r="J87" s="35"/>
      <c r="K87" s="35"/>
      <c r="L87" s="57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57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5"/>
      <c r="E89" s="35"/>
      <c r="F89" s="24" t="str">
        <f>F12</f>
        <v>FAKULTNÁ NEMOCNICA Trenčín, č.p.746/1 a 1744/14</v>
      </c>
      <c r="G89" s="35"/>
      <c r="H89" s="35"/>
      <c r="I89" s="29" t="s">
        <v>21</v>
      </c>
      <c r="J89" s="71" t="str">
        <f>IF(J12="","",J12)</f>
        <v>30. 5. 2022</v>
      </c>
      <c r="K89" s="35"/>
      <c r="L89" s="57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57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5"/>
      <c r="E91" s="35"/>
      <c r="F91" s="24" t="str">
        <f>E15</f>
        <v>FN Trenčín, Legionárska 28, 911 71 Trenčín</v>
      </c>
      <c r="G91" s="35"/>
      <c r="H91" s="35"/>
      <c r="I91" s="29" t="s">
        <v>29</v>
      </c>
      <c r="J91" s="33" t="str">
        <f>E21</f>
        <v>SOARCH s.r.o.</v>
      </c>
      <c r="K91" s="35"/>
      <c r="L91" s="57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25.65" customHeight="1">
      <c r="A92" s="35"/>
      <c r="B92" s="36"/>
      <c r="C92" s="29" t="s">
        <v>27</v>
      </c>
      <c r="D92" s="35"/>
      <c r="E92" s="35"/>
      <c r="F92" s="24" t="str">
        <f>IF(E18="","",E18)</f>
        <v>Vyplň údaj</v>
      </c>
      <c r="G92" s="35"/>
      <c r="H92" s="35"/>
      <c r="I92" s="29" t="s">
        <v>32</v>
      </c>
      <c r="J92" s="33" t="str">
        <f>E24</f>
        <v>Ing. arch. Jozef SOBČÁK</v>
      </c>
      <c r="K92" s="35"/>
      <c r="L92" s="57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57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42" t="s">
        <v>93</v>
      </c>
      <c r="D94" s="134"/>
      <c r="E94" s="134"/>
      <c r="F94" s="134"/>
      <c r="G94" s="134"/>
      <c r="H94" s="134"/>
      <c r="I94" s="134"/>
      <c r="J94" s="143" t="s">
        <v>94</v>
      </c>
      <c r="K94" s="134"/>
      <c r="L94" s="57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57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44" t="s">
        <v>95</v>
      </c>
      <c r="D96" s="35"/>
      <c r="E96" s="35"/>
      <c r="F96" s="35"/>
      <c r="G96" s="35"/>
      <c r="H96" s="35"/>
      <c r="I96" s="35"/>
      <c r="J96" s="98">
        <f>J139</f>
        <v>0</v>
      </c>
      <c r="K96" s="35"/>
      <c r="L96" s="57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6" t="s">
        <v>96</v>
      </c>
    </row>
    <row r="97" s="9" customFormat="1" ht="24.96" customHeight="1">
      <c r="A97" s="9"/>
      <c r="B97" s="145"/>
      <c r="C97" s="9"/>
      <c r="D97" s="146" t="s">
        <v>97</v>
      </c>
      <c r="E97" s="147"/>
      <c r="F97" s="147"/>
      <c r="G97" s="147"/>
      <c r="H97" s="147"/>
      <c r="I97" s="147"/>
      <c r="J97" s="148">
        <f>J140</f>
        <v>0</v>
      </c>
      <c r="K97" s="9"/>
      <c r="L97" s="14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9"/>
      <c r="C98" s="10"/>
      <c r="D98" s="150" t="s">
        <v>98</v>
      </c>
      <c r="E98" s="151"/>
      <c r="F98" s="151"/>
      <c r="G98" s="151"/>
      <c r="H98" s="151"/>
      <c r="I98" s="151"/>
      <c r="J98" s="152">
        <f>J141</f>
        <v>0</v>
      </c>
      <c r="K98" s="10"/>
      <c r="L98" s="14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9"/>
      <c r="C99" s="10"/>
      <c r="D99" s="150" t="s">
        <v>99</v>
      </c>
      <c r="E99" s="151"/>
      <c r="F99" s="151"/>
      <c r="G99" s="151"/>
      <c r="H99" s="151"/>
      <c r="I99" s="151"/>
      <c r="J99" s="152">
        <f>J152</f>
        <v>0</v>
      </c>
      <c r="K99" s="10"/>
      <c r="L99" s="14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9"/>
      <c r="C100" s="10"/>
      <c r="D100" s="150" t="s">
        <v>100</v>
      </c>
      <c r="E100" s="151"/>
      <c r="F100" s="151"/>
      <c r="G100" s="151"/>
      <c r="H100" s="151"/>
      <c r="I100" s="151"/>
      <c r="J100" s="152">
        <f>J161</f>
        <v>0</v>
      </c>
      <c r="K100" s="10"/>
      <c r="L100" s="14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9"/>
      <c r="C101" s="10"/>
      <c r="D101" s="150" t="s">
        <v>101</v>
      </c>
      <c r="E101" s="151"/>
      <c r="F101" s="151"/>
      <c r="G101" s="151"/>
      <c r="H101" s="151"/>
      <c r="I101" s="151"/>
      <c r="J101" s="152">
        <f>J176</f>
        <v>0</v>
      </c>
      <c r="K101" s="10"/>
      <c r="L101" s="14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9"/>
      <c r="C102" s="10"/>
      <c r="D102" s="150" t="s">
        <v>102</v>
      </c>
      <c r="E102" s="151"/>
      <c r="F102" s="151"/>
      <c r="G102" s="151"/>
      <c r="H102" s="151"/>
      <c r="I102" s="151"/>
      <c r="J102" s="152">
        <f>J201</f>
        <v>0</v>
      </c>
      <c r="K102" s="10"/>
      <c r="L102" s="14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9"/>
      <c r="C103" s="10"/>
      <c r="D103" s="150" t="s">
        <v>103</v>
      </c>
      <c r="E103" s="151"/>
      <c r="F103" s="151"/>
      <c r="G103" s="151"/>
      <c r="H103" s="151"/>
      <c r="I103" s="151"/>
      <c r="J103" s="152">
        <f>J216</f>
        <v>0</v>
      </c>
      <c r="K103" s="10"/>
      <c r="L103" s="14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9"/>
      <c r="C104" s="10"/>
      <c r="D104" s="150" t="s">
        <v>104</v>
      </c>
      <c r="E104" s="151"/>
      <c r="F104" s="151"/>
      <c r="G104" s="151"/>
      <c r="H104" s="151"/>
      <c r="I104" s="151"/>
      <c r="J104" s="152">
        <f>J245</f>
        <v>0</v>
      </c>
      <c r="K104" s="10"/>
      <c r="L104" s="14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9"/>
      <c r="C105" s="10"/>
      <c r="D105" s="150" t="s">
        <v>105</v>
      </c>
      <c r="E105" s="151"/>
      <c r="F105" s="151"/>
      <c r="G105" s="151"/>
      <c r="H105" s="151"/>
      <c r="I105" s="151"/>
      <c r="J105" s="152">
        <f>J281</f>
        <v>0</v>
      </c>
      <c r="K105" s="10"/>
      <c r="L105" s="14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45"/>
      <c r="C106" s="9"/>
      <c r="D106" s="146" t="s">
        <v>106</v>
      </c>
      <c r="E106" s="147"/>
      <c r="F106" s="147"/>
      <c r="G106" s="147"/>
      <c r="H106" s="147"/>
      <c r="I106" s="147"/>
      <c r="J106" s="148">
        <f>J284</f>
        <v>0</v>
      </c>
      <c r="K106" s="9"/>
      <c r="L106" s="145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49"/>
      <c r="C107" s="10"/>
      <c r="D107" s="150" t="s">
        <v>107</v>
      </c>
      <c r="E107" s="151"/>
      <c r="F107" s="151"/>
      <c r="G107" s="151"/>
      <c r="H107" s="151"/>
      <c r="I107" s="151"/>
      <c r="J107" s="152">
        <f>J285</f>
        <v>0</v>
      </c>
      <c r="K107" s="10"/>
      <c r="L107" s="14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49"/>
      <c r="C108" s="10"/>
      <c r="D108" s="150" t="s">
        <v>108</v>
      </c>
      <c r="E108" s="151"/>
      <c r="F108" s="151"/>
      <c r="G108" s="151"/>
      <c r="H108" s="151"/>
      <c r="I108" s="151"/>
      <c r="J108" s="152">
        <f>J319</f>
        <v>0</v>
      </c>
      <c r="K108" s="10"/>
      <c r="L108" s="149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49"/>
      <c r="C109" s="10"/>
      <c r="D109" s="150" t="s">
        <v>109</v>
      </c>
      <c r="E109" s="151"/>
      <c r="F109" s="151"/>
      <c r="G109" s="151"/>
      <c r="H109" s="151"/>
      <c r="I109" s="151"/>
      <c r="J109" s="152">
        <f>J333</f>
        <v>0</v>
      </c>
      <c r="K109" s="10"/>
      <c r="L109" s="149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49"/>
      <c r="C110" s="10"/>
      <c r="D110" s="150" t="s">
        <v>110</v>
      </c>
      <c r="E110" s="151"/>
      <c r="F110" s="151"/>
      <c r="G110" s="151"/>
      <c r="H110" s="151"/>
      <c r="I110" s="151"/>
      <c r="J110" s="152">
        <f>J355</f>
        <v>0</v>
      </c>
      <c r="K110" s="10"/>
      <c r="L110" s="149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49"/>
      <c r="C111" s="10"/>
      <c r="D111" s="150" t="s">
        <v>111</v>
      </c>
      <c r="E111" s="151"/>
      <c r="F111" s="151"/>
      <c r="G111" s="151"/>
      <c r="H111" s="151"/>
      <c r="I111" s="151"/>
      <c r="J111" s="152">
        <f>J366</f>
        <v>0</v>
      </c>
      <c r="K111" s="10"/>
      <c r="L111" s="149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49"/>
      <c r="C112" s="10"/>
      <c r="D112" s="150" t="s">
        <v>112</v>
      </c>
      <c r="E112" s="151"/>
      <c r="F112" s="151"/>
      <c r="G112" s="151"/>
      <c r="H112" s="151"/>
      <c r="I112" s="151"/>
      <c r="J112" s="152">
        <f>J371</f>
        <v>0</v>
      </c>
      <c r="K112" s="10"/>
      <c r="L112" s="149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49"/>
      <c r="C113" s="10"/>
      <c r="D113" s="150" t="s">
        <v>113</v>
      </c>
      <c r="E113" s="151"/>
      <c r="F113" s="151"/>
      <c r="G113" s="151"/>
      <c r="H113" s="151"/>
      <c r="I113" s="151"/>
      <c r="J113" s="152">
        <f>J404</f>
        <v>0</v>
      </c>
      <c r="K113" s="10"/>
      <c r="L113" s="149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49"/>
      <c r="C114" s="10"/>
      <c r="D114" s="150" t="s">
        <v>114</v>
      </c>
      <c r="E114" s="151"/>
      <c r="F114" s="151"/>
      <c r="G114" s="151"/>
      <c r="H114" s="151"/>
      <c r="I114" s="151"/>
      <c r="J114" s="152">
        <f>J411</f>
        <v>0</v>
      </c>
      <c r="K114" s="10"/>
      <c r="L114" s="149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49"/>
      <c r="C115" s="10"/>
      <c r="D115" s="150" t="s">
        <v>115</v>
      </c>
      <c r="E115" s="151"/>
      <c r="F115" s="151"/>
      <c r="G115" s="151"/>
      <c r="H115" s="151"/>
      <c r="I115" s="151"/>
      <c r="J115" s="152">
        <f>J424</f>
        <v>0</v>
      </c>
      <c r="K115" s="10"/>
      <c r="L115" s="149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9" customFormat="1" ht="24.96" customHeight="1">
      <c r="A116" s="9"/>
      <c r="B116" s="145"/>
      <c r="C116" s="9"/>
      <c r="D116" s="146" t="s">
        <v>116</v>
      </c>
      <c r="E116" s="147"/>
      <c r="F116" s="147"/>
      <c r="G116" s="147"/>
      <c r="H116" s="147"/>
      <c r="I116" s="147"/>
      <c r="J116" s="148">
        <f>J429</f>
        <v>0</v>
      </c>
      <c r="K116" s="9"/>
      <c r="L116" s="145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</row>
    <row r="117" s="10" customFormat="1" ht="19.92" customHeight="1">
      <c r="A117" s="10"/>
      <c r="B117" s="149"/>
      <c r="C117" s="10"/>
      <c r="D117" s="150" t="s">
        <v>117</v>
      </c>
      <c r="E117" s="151"/>
      <c r="F117" s="151"/>
      <c r="G117" s="151"/>
      <c r="H117" s="151"/>
      <c r="I117" s="151"/>
      <c r="J117" s="152">
        <f>J430</f>
        <v>0</v>
      </c>
      <c r="K117" s="10"/>
      <c r="L117" s="149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49"/>
      <c r="C118" s="10"/>
      <c r="D118" s="150" t="s">
        <v>118</v>
      </c>
      <c r="E118" s="151"/>
      <c r="F118" s="151"/>
      <c r="G118" s="151"/>
      <c r="H118" s="151"/>
      <c r="I118" s="151"/>
      <c r="J118" s="152">
        <f>J433</f>
        <v>0</v>
      </c>
      <c r="K118" s="10"/>
      <c r="L118" s="149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9" customFormat="1" ht="24.96" customHeight="1">
      <c r="A119" s="9"/>
      <c r="B119" s="145"/>
      <c r="C119" s="9"/>
      <c r="D119" s="146" t="s">
        <v>119</v>
      </c>
      <c r="E119" s="147"/>
      <c r="F119" s="147"/>
      <c r="G119" s="147"/>
      <c r="H119" s="147"/>
      <c r="I119" s="147"/>
      <c r="J119" s="148">
        <f>J436</f>
        <v>0</v>
      </c>
      <c r="K119" s="9"/>
      <c r="L119" s="145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</row>
    <row r="120" s="2" customFormat="1" ht="21.84" customHeight="1">
      <c r="A120" s="35"/>
      <c r="B120" s="36"/>
      <c r="C120" s="35"/>
      <c r="D120" s="35"/>
      <c r="E120" s="35"/>
      <c r="F120" s="35"/>
      <c r="G120" s="35"/>
      <c r="H120" s="35"/>
      <c r="I120" s="35"/>
      <c r="J120" s="35"/>
      <c r="K120" s="35"/>
      <c r="L120" s="57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6.96" customHeight="1">
      <c r="A121" s="35"/>
      <c r="B121" s="62"/>
      <c r="C121" s="63"/>
      <c r="D121" s="63"/>
      <c r="E121" s="63"/>
      <c r="F121" s="63"/>
      <c r="G121" s="63"/>
      <c r="H121" s="63"/>
      <c r="I121" s="63"/>
      <c r="J121" s="63"/>
      <c r="K121" s="63"/>
      <c r="L121" s="57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5" s="2" customFormat="1" ht="6.96" customHeight="1">
      <c r="A125" s="35"/>
      <c r="B125" s="64"/>
      <c r="C125" s="65"/>
      <c r="D125" s="65"/>
      <c r="E125" s="65"/>
      <c r="F125" s="65"/>
      <c r="G125" s="65"/>
      <c r="H125" s="65"/>
      <c r="I125" s="65"/>
      <c r="J125" s="65"/>
      <c r="K125" s="65"/>
      <c r="L125" s="57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24.96" customHeight="1">
      <c r="A126" s="35"/>
      <c r="B126" s="36"/>
      <c r="C126" s="20" t="s">
        <v>120</v>
      </c>
      <c r="D126" s="35"/>
      <c r="E126" s="35"/>
      <c r="F126" s="35"/>
      <c r="G126" s="35"/>
      <c r="H126" s="35"/>
      <c r="I126" s="35"/>
      <c r="J126" s="35"/>
      <c r="K126" s="35"/>
      <c r="L126" s="57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6.96" customHeight="1">
      <c r="A127" s="35"/>
      <c r="B127" s="36"/>
      <c r="C127" s="35"/>
      <c r="D127" s="35"/>
      <c r="E127" s="35"/>
      <c r="F127" s="35"/>
      <c r="G127" s="35"/>
      <c r="H127" s="35"/>
      <c r="I127" s="35"/>
      <c r="J127" s="35"/>
      <c r="K127" s="35"/>
      <c r="L127" s="57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2" customHeight="1">
      <c r="A128" s="35"/>
      <c r="B128" s="36"/>
      <c r="C128" s="29" t="s">
        <v>15</v>
      </c>
      <c r="D128" s="35"/>
      <c r="E128" s="35"/>
      <c r="F128" s="35"/>
      <c r="G128" s="35"/>
      <c r="H128" s="35"/>
      <c r="I128" s="35"/>
      <c r="J128" s="35"/>
      <c r="K128" s="35"/>
      <c r="L128" s="57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26.25" customHeight="1">
      <c r="A129" s="35"/>
      <c r="B129" s="36"/>
      <c r="C129" s="35"/>
      <c r="D129" s="35"/>
      <c r="E129" s="123" t="str">
        <f>E7</f>
        <v>Prístavba výťahu k budove infekčného oddelenia FN Trenčín _ rew 02</v>
      </c>
      <c r="F129" s="29"/>
      <c r="G129" s="29"/>
      <c r="H129" s="29"/>
      <c r="I129" s="35"/>
      <c r="J129" s="35"/>
      <c r="K129" s="35"/>
      <c r="L129" s="57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2" customFormat="1" ht="12" customHeight="1">
      <c r="A130" s="35"/>
      <c r="B130" s="36"/>
      <c r="C130" s="29" t="s">
        <v>90</v>
      </c>
      <c r="D130" s="35"/>
      <c r="E130" s="35"/>
      <c r="F130" s="35"/>
      <c r="G130" s="35"/>
      <c r="H130" s="35"/>
      <c r="I130" s="35"/>
      <c r="J130" s="35"/>
      <c r="K130" s="35"/>
      <c r="L130" s="57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="2" customFormat="1" ht="16.5" customHeight="1">
      <c r="A131" s="35"/>
      <c r="B131" s="36"/>
      <c r="C131" s="35"/>
      <c r="D131" s="35"/>
      <c r="E131" s="69" t="str">
        <f>E9</f>
        <v>01 - stavebné konštrukcie</v>
      </c>
      <c r="F131" s="35"/>
      <c r="G131" s="35"/>
      <c r="H131" s="35"/>
      <c r="I131" s="35"/>
      <c r="J131" s="35"/>
      <c r="K131" s="35"/>
      <c r="L131" s="57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="2" customFormat="1" ht="6.96" customHeight="1">
      <c r="A132" s="35"/>
      <c r="B132" s="36"/>
      <c r="C132" s="35"/>
      <c r="D132" s="35"/>
      <c r="E132" s="35"/>
      <c r="F132" s="35"/>
      <c r="G132" s="35"/>
      <c r="H132" s="35"/>
      <c r="I132" s="35"/>
      <c r="J132" s="35"/>
      <c r="K132" s="35"/>
      <c r="L132" s="57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="2" customFormat="1" ht="12" customHeight="1">
      <c r="A133" s="35"/>
      <c r="B133" s="36"/>
      <c r="C133" s="29" t="s">
        <v>19</v>
      </c>
      <c r="D133" s="35"/>
      <c r="E133" s="35"/>
      <c r="F133" s="24" t="str">
        <f>F12</f>
        <v>FAKULTNÁ NEMOCNICA Trenčín, č.p.746/1 a 1744/14</v>
      </c>
      <c r="G133" s="35"/>
      <c r="H133" s="35"/>
      <c r="I133" s="29" t="s">
        <v>21</v>
      </c>
      <c r="J133" s="71" t="str">
        <f>IF(J12="","",J12)</f>
        <v>30. 5. 2022</v>
      </c>
      <c r="K133" s="35"/>
      <c r="L133" s="57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="2" customFormat="1" ht="6.96" customHeight="1">
      <c r="A134" s="35"/>
      <c r="B134" s="36"/>
      <c r="C134" s="35"/>
      <c r="D134" s="35"/>
      <c r="E134" s="35"/>
      <c r="F134" s="35"/>
      <c r="G134" s="35"/>
      <c r="H134" s="35"/>
      <c r="I134" s="35"/>
      <c r="J134" s="35"/>
      <c r="K134" s="35"/>
      <c r="L134" s="57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="2" customFormat="1" ht="15.15" customHeight="1">
      <c r="A135" s="35"/>
      <c r="B135" s="36"/>
      <c r="C135" s="29" t="s">
        <v>23</v>
      </c>
      <c r="D135" s="35"/>
      <c r="E135" s="35"/>
      <c r="F135" s="24" t="str">
        <f>E15</f>
        <v>FN Trenčín, Legionárska 28, 911 71 Trenčín</v>
      </c>
      <c r="G135" s="35"/>
      <c r="H135" s="35"/>
      <c r="I135" s="29" t="s">
        <v>29</v>
      </c>
      <c r="J135" s="33" t="str">
        <f>E21</f>
        <v>SOARCH s.r.o.</v>
      </c>
      <c r="K135" s="35"/>
      <c r="L135" s="57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="2" customFormat="1" ht="25.65" customHeight="1">
      <c r="A136" s="35"/>
      <c r="B136" s="36"/>
      <c r="C136" s="29" t="s">
        <v>27</v>
      </c>
      <c r="D136" s="35"/>
      <c r="E136" s="35"/>
      <c r="F136" s="24" t="str">
        <f>IF(E18="","",E18)</f>
        <v>Vyplň údaj</v>
      </c>
      <c r="G136" s="35"/>
      <c r="H136" s="35"/>
      <c r="I136" s="29" t="s">
        <v>32</v>
      </c>
      <c r="J136" s="33" t="str">
        <f>E24</f>
        <v>Ing. arch. Jozef SOBČÁK</v>
      </c>
      <c r="K136" s="35"/>
      <c r="L136" s="57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</row>
    <row r="137" s="2" customFormat="1" ht="10.32" customHeight="1">
      <c r="A137" s="35"/>
      <c r="B137" s="36"/>
      <c r="C137" s="35"/>
      <c r="D137" s="35"/>
      <c r="E137" s="35"/>
      <c r="F137" s="35"/>
      <c r="G137" s="35"/>
      <c r="H137" s="35"/>
      <c r="I137" s="35"/>
      <c r="J137" s="35"/>
      <c r="K137" s="35"/>
      <c r="L137" s="57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</row>
    <row r="138" s="11" customFormat="1" ht="29.28" customHeight="1">
      <c r="A138" s="153"/>
      <c r="B138" s="154"/>
      <c r="C138" s="155" t="s">
        <v>121</v>
      </c>
      <c r="D138" s="156" t="s">
        <v>61</v>
      </c>
      <c r="E138" s="156" t="s">
        <v>57</v>
      </c>
      <c r="F138" s="156" t="s">
        <v>58</v>
      </c>
      <c r="G138" s="156" t="s">
        <v>122</v>
      </c>
      <c r="H138" s="156" t="s">
        <v>123</v>
      </c>
      <c r="I138" s="156" t="s">
        <v>124</v>
      </c>
      <c r="J138" s="157" t="s">
        <v>94</v>
      </c>
      <c r="K138" s="158" t="s">
        <v>125</v>
      </c>
      <c r="L138" s="159"/>
      <c r="M138" s="88" t="s">
        <v>1</v>
      </c>
      <c r="N138" s="89" t="s">
        <v>40</v>
      </c>
      <c r="O138" s="89" t="s">
        <v>126</v>
      </c>
      <c r="P138" s="89" t="s">
        <v>127</v>
      </c>
      <c r="Q138" s="89" t="s">
        <v>128</v>
      </c>
      <c r="R138" s="89" t="s">
        <v>129</v>
      </c>
      <c r="S138" s="89" t="s">
        <v>130</v>
      </c>
      <c r="T138" s="90" t="s">
        <v>131</v>
      </c>
      <c r="U138" s="153"/>
      <c r="V138" s="153"/>
      <c r="W138" s="153"/>
      <c r="X138" s="153"/>
      <c r="Y138" s="153"/>
      <c r="Z138" s="153"/>
      <c r="AA138" s="153"/>
      <c r="AB138" s="153"/>
      <c r="AC138" s="153"/>
      <c r="AD138" s="153"/>
      <c r="AE138" s="153"/>
    </row>
    <row r="139" s="2" customFormat="1" ht="22.8" customHeight="1">
      <c r="A139" s="35"/>
      <c r="B139" s="36"/>
      <c r="C139" s="95" t="s">
        <v>95</v>
      </c>
      <c r="D139" s="35"/>
      <c r="E139" s="35"/>
      <c r="F139" s="35"/>
      <c r="G139" s="35"/>
      <c r="H139" s="35"/>
      <c r="I139" s="35"/>
      <c r="J139" s="160">
        <f>BK139</f>
        <v>0</v>
      </c>
      <c r="K139" s="35"/>
      <c r="L139" s="36"/>
      <c r="M139" s="91"/>
      <c r="N139" s="75"/>
      <c r="O139" s="92"/>
      <c r="P139" s="161">
        <f>P140+P284+P429+P436</f>
        <v>0</v>
      </c>
      <c r="Q139" s="92"/>
      <c r="R139" s="161">
        <f>R140+R284+R429+R436</f>
        <v>294.90624319</v>
      </c>
      <c r="S139" s="92"/>
      <c r="T139" s="162">
        <f>T140+T284+T429+T436</f>
        <v>32.339105000000004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6" t="s">
        <v>75</v>
      </c>
      <c r="AU139" s="16" t="s">
        <v>96</v>
      </c>
      <c r="BK139" s="163">
        <f>BK140+BK284+BK429+BK436</f>
        <v>0</v>
      </c>
    </row>
    <row r="140" s="12" customFormat="1" ht="25.92" customHeight="1">
      <c r="A140" s="12"/>
      <c r="B140" s="164"/>
      <c r="C140" s="12"/>
      <c r="D140" s="165" t="s">
        <v>75</v>
      </c>
      <c r="E140" s="166" t="s">
        <v>132</v>
      </c>
      <c r="F140" s="166" t="s">
        <v>133</v>
      </c>
      <c r="G140" s="12"/>
      <c r="H140" s="12"/>
      <c r="I140" s="167"/>
      <c r="J140" s="168">
        <f>BK140</f>
        <v>0</v>
      </c>
      <c r="K140" s="12"/>
      <c r="L140" s="164"/>
      <c r="M140" s="169"/>
      <c r="N140" s="170"/>
      <c r="O140" s="170"/>
      <c r="P140" s="171">
        <f>P141+P152+P161+P176+P201+P216+P245+P281</f>
        <v>0</v>
      </c>
      <c r="Q140" s="170"/>
      <c r="R140" s="171">
        <f>R141+R152+R161+R176+R201+R216+R245+R281</f>
        <v>292.10268624999998</v>
      </c>
      <c r="S140" s="170"/>
      <c r="T140" s="172">
        <f>T141+T152+T161+T176+T201+T216+T245+T281</f>
        <v>32.187415000000001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65" t="s">
        <v>84</v>
      </c>
      <c r="AT140" s="173" t="s">
        <v>75</v>
      </c>
      <c r="AU140" s="173" t="s">
        <v>76</v>
      </c>
      <c r="AY140" s="165" t="s">
        <v>134</v>
      </c>
      <c r="BK140" s="174">
        <f>BK141+BK152+BK161+BK176+BK201+BK216+BK245+BK281</f>
        <v>0</v>
      </c>
    </row>
    <row r="141" s="12" customFormat="1" ht="22.8" customHeight="1">
      <c r="A141" s="12"/>
      <c r="B141" s="164"/>
      <c r="C141" s="12"/>
      <c r="D141" s="165" t="s">
        <v>75</v>
      </c>
      <c r="E141" s="175" t="s">
        <v>84</v>
      </c>
      <c r="F141" s="175" t="s">
        <v>135</v>
      </c>
      <c r="G141" s="12"/>
      <c r="H141" s="12"/>
      <c r="I141" s="167"/>
      <c r="J141" s="176">
        <f>BK141</f>
        <v>0</v>
      </c>
      <c r="K141" s="12"/>
      <c r="L141" s="164"/>
      <c r="M141" s="169"/>
      <c r="N141" s="170"/>
      <c r="O141" s="170"/>
      <c r="P141" s="171">
        <f>SUM(P142:P151)</f>
        <v>0</v>
      </c>
      <c r="Q141" s="170"/>
      <c r="R141" s="171">
        <f>SUM(R142:R151)</f>
        <v>38.219999999999999</v>
      </c>
      <c r="S141" s="170"/>
      <c r="T141" s="172">
        <f>SUM(T142:T151)</f>
        <v>7.2400000000000002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65" t="s">
        <v>84</v>
      </c>
      <c r="AT141" s="173" t="s">
        <v>75</v>
      </c>
      <c r="AU141" s="173" t="s">
        <v>84</v>
      </c>
      <c r="AY141" s="165" t="s">
        <v>134</v>
      </c>
      <c r="BK141" s="174">
        <f>SUM(BK142:BK151)</f>
        <v>0</v>
      </c>
    </row>
    <row r="142" s="2" customFormat="1" ht="24.15" customHeight="1">
      <c r="A142" s="35"/>
      <c r="B142" s="177"/>
      <c r="C142" s="178" t="s">
        <v>84</v>
      </c>
      <c r="D142" s="178" t="s">
        <v>136</v>
      </c>
      <c r="E142" s="179" t="s">
        <v>137</v>
      </c>
      <c r="F142" s="180" t="s">
        <v>138</v>
      </c>
      <c r="G142" s="181" t="s">
        <v>139</v>
      </c>
      <c r="H142" s="182">
        <v>40</v>
      </c>
      <c r="I142" s="183"/>
      <c r="J142" s="184">
        <f>ROUND(I142*H142,2)</f>
        <v>0</v>
      </c>
      <c r="K142" s="185"/>
      <c r="L142" s="36"/>
      <c r="M142" s="186" t="s">
        <v>1</v>
      </c>
      <c r="N142" s="187" t="s">
        <v>42</v>
      </c>
      <c r="O142" s="79"/>
      <c r="P142" s="188">
        <f>O142*H142</f>
        <v>0</v>
      </c>
      <c r="Q142" s="188">
        <v>0</v>
      </c>
      <c r="R142" s="188">
        <f>Q142*H142</f>
        <v>0</v>
      </c>
      <c r="S142" s="188">
        <v>0.18099999999999999</v>
      </c>
      <c r="T142" s="189">
        <f>S142*H142</f>
        <v>7.2400000000000002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0" t="s">
        <v>140</v>
      </c>
      <c r="AT142" s="190" t="s">
        <v>136</v>
      </c>
      <c r="AU142" s="190" t="s">
        <v>141</v>
      </c>
      <c r="AY142" s="16" t="s">
        <v>134</v>
      </c>
      <c r="BE142" s="191">
        <f>IF(N142="základná",J142,0)</f>
        <v>0</v>
      </c>
      <c r="BF142" s="191">
        <f>IF(N142="znížená",J142,0)</f>
        <v>0</v>
      </c>
      <c r="BG142" s="191">
        <f>IF(N142="zákl. prenesená",J142,0)</f>
        <v>0</v>
      </c>
      <c r="BH142" s="191">
        <f>IF(N142="zníž. prenesená",J142,0)</f>
        <v>0</v>
      </c>
      <c r="BI142" s="191">
        <f>IF(N142="nulová",J142,0)</f>
        <v>0</v>
      </c>
      <c r="BJ142" s="16" t="s">
        <v>141</v>
      </c>
      <c r="BK142" s="191">
        <f>ROUND(I142*H142,2)</f>
        <v>0</v>
      </c>
      <c r="BL142" s="16" t="s">
        <v>140</v>
      </c>
      <c r="BM142" s="190" t="s">
        <v>142</v>
      </c>
    </row>
    <row r="143" s="2" customFormat="1">
      <c r="A143" s="35"/>
      <c r="B143" s="36"/>
      <c r="C143" s="35"/>
      <c r="D143" s="192" t="s">
        <v>143</v>
      </c>
      <c r="E143" s="35"/>
      <c r="F143" s="193" t="s">
        <v>144</v>
      </c>
      <c r="G143" s="35"/>
      <c r="H143" s="35"/>
      <c r="I143" s="194"/>
      <c r="J143" s="35"/>
      <c r="K143" s="35"/>
      <c r="L143" s="36"/>
      <c r="M143" s="195"/>
      <c r="N143" s="196"/>
      <c r="O143" s="79"/>
      <c r="P143" s="79"/>
      <c r="Q143" s="79"/>
      <c r="R143" s="79"/>
      <c r="S143" s="79"/>
      <c r="T143" s="80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16" t="s">
        <v>143</v>
      </c>
      <c r="AU143" s="16" t="s">
        <v>141</v>
      </c>
    </row>
    <row r="144" s="2" customFormat="1" ht="37.8" customHeight="1">
      <c r="A144" s="35"/>
      <c r="B144" s="177"/>
      <c r="C144" s="178" t="s">
        <v>141</v>
      </c>
      <c r="D144" s="178" t="s">
        <v>136</v>
      </c>
      <c r="E144" s="179" t="s">
        <v>145</v>
      </c>
      <c r="F144" s="180" t="s">
        <v>146</v>
      </c>
      <c r="G144" s="181" t="s">
        <v>147</v>
      </c>
      <c r="H144" s="182">
        <v>133.76599999999999</v>
      </c>
      <c r="I144" s="183"/>
      <c r="J144" s="184">
        <f>ROUND(I144*H144,2)</f>
        <v>0</v>
      </c>
      <c r="K144" s="185"/>
      <c r="L144" s="36"/>
      <c r="M144" s="186" t="s">
        <v>1</v>
      </c>
      <c r="N144" s="187" t="s">
        <v>42</v>
      </c>
      <c r="O144" s="79"/>
      <c r="P144" s="188">
        <f>O144*H144</f>
        <v>0</v>
      </c>
      <c r="Q144" s="188">
        <v>0</v>
      </c>
      <c r="R144" s="188">
        <f>Q144*H144</f>
        <v>0</v>
      </c>
      <c r="S144" s="188">
        <v>0</v>
      </c>
      <c r="T144" s="189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0" t="s">
        <v>140</v>
      </c>
      <c r="AT144" s="190" t="s">
        <v>136</v>
      </c>
      <c r="AU144" s="190" t="s">
        <v>141</v>
      </c>
      <c r="AY144" s="16" t="s">
        <v>134</v>
      </c>
      <c r="BE144" s="191">
        <f>IF(N144="základná",J144,0)</f>
        <v>0</v>
      </c>
      <c r="BF144" s="191">
        <f>IF(N144="znížená",J144,0)</f>
        <v>0</v>
      </c>
      <c r="BG144" s="191">
        <f>IF(N144="zákl. prenesená",J144,0)</f>
        <v>0</v>
      </c>
      <c r="BH144" s="191">
        <f>IF(N144="zníž. prenesená",J144,0)</f>
        <v>0</v>
      </c>
      <c r="BI144" s="191">
        <f>IF(N144="nulová",J144,0)</f>
        <v>0</v>
      </c>
      <c r="BJ144" s="16" t="s">
        <v>141</v>
      </c>
      <c r="BK144" s="191">
        <f>ROUND(I144*H144,2)</f>
        <v>0</v>
      </c>
      <c r="BL144" s="16" t="s">
        <v>140</v>
      </c>
      <c r="BM144" s="190" t="s">
        <v>148</v>
      </c>
    </row>
    <row r="145" s="2" customFormat="1">
      <c r="A145" s="35"/>
      <c r="B145" s="36"/>
      <c r="C145" s="35"/>
      <c r="D145" s="192" t="s">
        <v>143</v>
      </c>
      <c r="E145" s="35"/>
      <c r="F145" s="193" t="s">
        <v>149</v>
      </c>
      <c r="G145" s="35"/>
      <c r="H145" s="35"/>
      <c r="I145" s="194"/>
      <c r="J145" s="35"/>
      <c r="K145" s="35"/>
      <c r="L145" s="36"/>
      <c r="M145" s="195"/>
      <c r="N145" s="196"/>
      <c r="O145" s="79"/>
      <c r="P145" s="79"/>
      <c r="Q145" s="79"/>
      <c r="R145" s="79"/>
      <c r="S145" s="79"/>
      <c r="T145" s="80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6" t="s">
        <v>143</v>
      </c>
      <c r="AU145" s="16" t="s">
        <v>141</v>
      </c>
    </row>
    <row r="146" s="2" customFormat="1" ht="24.15" customHeight="1">
      <c r="A146" s="35"/>
      <c r="B146" s="177"/>
      <c r="C146" s="178" t="s">
        <v>150</v>
      </c>
      <c r="D146" s="178" t="s">
        <v>136</v>
      </c>
      <c r="E146" s="179" t="s">
        <v>151</v>
      </c>
      <c r="F146" s="180" t="s">
        <v>152</v>
      </c>
      <c r="G146" s="181" t="s">
        <v>147</v>
      </c>
      <c r="H146" s="182">
        <v>133.76599999999999</v>
      </c>
      <c r="I146" s="183"/>
      <c r="J146" s="184">
        <f>ROUND(I146*H146,2)</f>
        <v>0</v>
      </c>
      <c r="K146" s="185"/>
      <c r="L146" s="36"/>
      <c r="M146" s="186" t="s">
        <v>1</v>
      </c>
      <c r="N146" s="187" t="s">
        <v>42</v>
      </c>
      <c r="O146" s="79"/>
      <c r="P146" s="188">
        <f>O146*H146</f>
        <v>0</v>
      </c>
      <c r="Q146" s="188">
        <v>0</v>
      </c>
      <c r="R146" s="188">
        <f>Q146*H146</f>
        <v>0</v>
      </c>
      <c r="S146" s="188">
        <v>0</v>
      </c>
      <c r="T146" s="189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0" t="s">
        <v>140</v>
      </c>
      <c r="AT146" s="190" t="s">
        <v>136</v>
      </c>
      <c r="AU146" s="190" t="s">
        <v>141</v>
      </c>
      <c r="AY146" s="16" t="s">
        <v>134</v>
      </c>
      <c r="BE146" s="191">
        <f>IF(N146="základná",J146,0)</f>
        <v>0</v>
      </c>
      <c r="BF146" s="191">
        <f>IF(N146="znížená",J146,0)</f>
        <v>0</v>
      </c>
      <c r="BG146" s="191">
        <f>IF(N146="zákl. prenesená",J146,0)</f>
        <v>0</v>
      </c>
      <c r="BH146" s="191">
        <f>IF(N146="zníž. prenesená",J146,0)</f>
        <v>0</v>
      </c>
      <c r="BI146" s="191">
        <f>IF(N146="nulová",J146,0)</f>
        <v>0</v>
      </c>
      <c r="BJ146" s="16" t="s">
        <v>141</v>
      </c>
      <c r="BK146" s="191">
        <f>ROUND(I146*H146,2)</f>
        <v>0</v>
      </c>
      <c r="BL146" s="16" t="s">
        <v>140</v>
      </c>
      <c r="BM146" s="190" t="s">
        <v>153</v>
      </c>
    </row>
    <row r="147" s="2" customFormat="1">
      <c r="A147" s="35"/>
      <c r="B147" s="36"/>
      <c r="C147" s="35"/>
      <c r="D147" s="192" t="s">
        <v>143</v>
      </c>
      <c r="E147" s="35"/>
      <c r="F147" s="193" t="s">
        <v>154</v>
      </c>
      <c r="G147" s="35"/>
      <c r="H147" s="35"/>
      <c r="I147" s="194"/>
      <c r="J147" s="35"/>
      <c r="K147" s="35"/>
      <c r="L147" s="36"/>
      <c r="M147" s="195"/>
      <c r="N147" s="196"/>
      <c r="O147" s="79"/>
      <c r="P147" s="79"/>
      <c r="Q147" s="79"/>
      <c r="R147" s="79"/>
      <c r="S147" s="79"/>
      <c r="T147" s="80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6" t="s">
        <v>143</v>
      </c>
      <c r="AU147" s="16" t="s">
        <v>141</v>
      </c>
    </row>
    <row r="148" s="2" customFormat="1" ht="24.15" customHeight="1">
      <c r="A148" s="35"/>
      <c r="B148" s="177"/>
      <c r="C148" s="178" t="s">
        <v>140</v>
      </c>
      <c r="D148" s="178" t="s">
        <v>136</v>
      </c>
      <c r="E148" s="179" t="s">
        <v>155</v>
      </c>
      <c r="F148" s="180" t="s">
        <v>156</v>
      </c>
      <c r="G148" s="181" t="s">
        <v>147</v>
      </c>
      <c r="H148" s="182">
        <v>16.617999999999999</v>
      </c>
      <c r="I148" s="183"/>
      <c r="J148" s="184">
        <f>ROUND(I148*H148,2)</f>
        <v>0</v>
      </c>
      <c r="K148" s="185"/>
      <c r="L148" s="36"/>
      <c r="M148" s="186" t="s">
        <v>1</v>
      </c>
      <c r="N148" s="187" t="s">
        <v>42</v>
      </c>
      <c r="O148" s="79"/>
      <c r="P148" s="188">
        <f>O148*H148</f>
        <v>0</v>
      </c>
      <c r="Q148" s="188">
        <v>0</v>
      </c>
      <c r="R148" s="188">
        <f>Q148*H148</f>
        <v>0</v>
      </c>
      <c r="S148" s="188">
        <v>0</v>
      </c>
      <c r="T148" s="189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0" t="s">
        <v>140</v>
      </c>
      <c r="AT148" s="190" t="s">
        <v>136</v>
      </c>
      <c r="AU148" s="190" t="s">
        <v>141</v>
      </c>
      <c r="AY148" s="16" t="s">
        <v>134</v>
      </c>
      <c r="BE148" s="191">
        <f>IF(N148="základná",J148,0)</f>
        <v>0</v>
      </c>
      <c r="BF148" s="191">
        <f>IF(N148="znížená",J148,0)</f>
        <v>0</v>
      </c>
      <c r="BG148" s="191">
        <f>IF(N148="zákl. prenesená",J148,0)</f>
        <v>0</v>
      </c>
      <c r="BH148" s="191">
        <f>IF(N148="zníž. prenesená",J148,0)</f>
        <v>0</v>
      </c>
      <c r="BI148" s="191">
        <f>IF(N148="nulová",J148,0)</f>
        <v>0</v>
      </c>
      <c r="BJ148" s="16" t="s">
        <v>141</v>
      </c>
      <c r="BK148" s="191">
        <f>ROUND(I148*H148,2)</f>
        <v>0</v>
      </c>
      <c r="BL148" s="16" t="s">
        <v>140</v>
      </c>
      <c r="BM148" s="190" t="s">
        <v>157</v>
      </c>
    </row>
    <row r="149" s="2" customFormat="1">
      <c r="A149" s="35"/>
      <c r="B149" s="36"/>
      <c r="C149" s="35"/>
      <c r="D149" s="192" t="s">
        <v>143</v>
      </c>
      <c r="E149" s="35"/>
      <c r="F149" s="193" t="s">
        <v>158</v>
      </c>
      <c r="G149" s="35"/>
      <c r="H149" s="35"/>
      <c r="I149" s="194"/>
      <c r="J149" s="35"/>
      <c r="K149" s="35"/>
      <c r="L149" s="36"/>
      <c r="M149" s="195"/>
      <c r="N149" s="196"/>
      <c r="O149" s="79"/>
      <c r="P149" s="79"/>
      <c r="Q149" s="79"/>
      <c r="R149" s="79"/>
      <c r="S149" s="79"/>
      <c r="T149" s="80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6" t="s">
        <v>143</v>
      </c>
      <c r="AU149" s="16" t="s">
        <v>141</v>
      </c>
    </row>
    <row r="150" s="2" customFormat="1" ht="16.5" customHeight="1">
      <c r="A150" s="35"/>
      <c r="B150" s="177"/>
      <c r="C150" s="197" t="s">
        <v>159</v>
      </c>
      <c r="D150" s="197" t="s">
        <v>160</v>
      </c>
      <c r="E150" s="198" t="s">
        <v>161</v>
      </c>
      <c r="F150" s="199" t="s">
        <v>162</v>
      </c>
      <c r="G150" s="200" t="s">
        <v>163</v>
      </c>
      <c r="H150" s="201">
        <v>38.219999999999999</v>
      </c>
      <c r="I150" s="202"/>
      <c r="J150" s="203">
        <f>ROUND(I150*H150,2)</f>
        <v>0</v>
      </c>
      <c r="K150" s="204"/>
      <c r="L150" s="205"/>
      <c r="M150" s="206" t="s">
        <v>1</v>
      </c>
      <c r="N150" s="207" t="s">
        <v>42</v>
      </c>
      <c r="O150" s="79"/>
      <c r="P150" s="188">
        <f>O150*H150</f>
        <v>0</v>
      </c>
      <c r="Q150" s="188">
        <v>1</v>
      </c>
      <c r="R150" s="188">
        <f>Q150*H150</f>
        <v>38.219999999999999</v>
      </c>
      <c r="S150" s="188">
        <v>0</v>
      </c>
      <c r="T150" s="189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0" t="s">
        <v>164</v>
      </c>
      <c r="AT150" s="190" t="s">
        <v>160</v>
      </c>
      <c r="AU150" s="190" t="s">
        <v>141</v>
      </c>
      <c r="AY150" s="16" t="s">
        <v>134</v>
      </c>
      <c r="BE150" s="191">
        <f>IF(N150="základná",J150,0)</f>
        <v>0</v>
      </c>
      <c r="BF150" s="191">
        <f>IF(N150="znížená",J150,0)</f>
        <v>0</v>
      </c>
      <c r="BG150" s="191">
        <f>IF(N150="zákl. prenesená",J150,0)</f>
        <v>0</v>
      </c>
      <c r="BH150" s="191">
        <f>IF(N150="zníž. prenesená",J150,0)</f>
        <v>0</v>
      </c>
      <c r="BI150" s="191">
        <f>IF(N150="nulová",J150,0)</f>
        <v>0</v>
      </c>
      <c r="BJ150" s="16" t="s">
        <v>141</v>
      </c>
      <c r="BK150" s="191">
        <f>ROUND(I150*H150,2)</f>
        <v>0</v>
      </c>
      <c r="BL150" s="16" t="s">
        <v>140</v>
      </c>
      <c r="BM150" s="190" t="s">
        <v>165</v>
      </c>
    </row>
    <row r="151" s="2" customFormat="1">
      <c r="A151" s="35"/>
      <c r="B151" s="36"/>
      <c r="C151" s="35"/>
      <c r="D151" s="192" t="s">
        <v>143</v>
      </c>
      <c r="E151" s="35"/>
      <c r="F151" s="193" t="s">
        <v>162</v>
      </c>
      <c r="G151" s="35"/>
      <c r="H151" s="35"/>
      <c r="I151" s="194"/>
      <c r="J151" s="35"/>
      <c r="K151" s="35"/>
      <c r="L151" s="36"/>
      <c r="M151" s="195"/>
      <c r="N151" s="196"/>
      <c r="O151" s="79"/>
      <c r="P151" s="79"/>
      <c r="Q151" s="79"/>
      <c r="R151" s="79"/>
      <c r="S151" s="79"/>
      <c r="T151" s="80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6" t="s">
        <v>143</v>
      </c>
      <c r="AU151" s="16" t="s">
        <v>141</v>
      </c>
    </row>
    <row r="152" s="12" customFormat="1" ht="22.8" customHeight="1">
      <c r="A152" s="12"/>
      <c r="B152" s="164"/>
      <c r="C152" s="12"/>
      <c r="D152" s="165" t="s">
        <v>75</v>
      </c>
      <c r="E152" s="175" t="s">
        <v>141</v>
      </c>
      <c r="F152" s="175" t="s">
        <v>166</v>
      </c>
      <c r="G152" s="12"/>
      <c r="H152" s="12"/>
      <c r="I152" s="167"/>
      <c r="J152" s="176">
        <f>BK152</f>
        <v>0</v>
      </c>
      <c r="K152" s="12"/>
      <c r="L152" s="164"/>
      <c r="M152" s="169"/>
      <c r="N152" s="170"/>
      <c r="O152" s="170"/>
      <c r="P152" s="171">
        <f>SUM(P153:P160)</f>
        <v>0</v>
      </c>
      <c r="Q152" s="170"/>
      <c r="R152" s="171">
        <f>SUM(R153:R160)</f>
        <v>15.7864635</v>
      </c>
      <c r="S152" s="170"/>
      <c r="T152" s="172">
        <f>SUM(T153:T160)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65" t="s">
        <v>84</v>
      </c>
      <c r="AT152" s="173" t="s">
        <v>75</v>
      </c>
      <c r="AU152" s="173" t="s">
        <v>84</v>
      </c>
      <c r="AY152" s="165" t="s">
        <v>134</v>
      </c>
      <c r="BK152" s="174">
        <f>SUM(BK153:BK160)</f>
        <v>0</v>
      </c>
    </row>
    <row r="153" s="2" customFormat="1" ht="24.15" customHeight="1">
      <c r="A153" s="35"/>
      <c r="B153" s="177"/>
      <c r="C153" s="178" t="s">
        <v>167</v>
      </c>
      <c r="D153" s="178" t="s">
        <v>136</v>
      </c>
      <c r="E153" s="179" t="s">
        <v>168</v>
      </c>
      <c r="F153" s="180" t="s">
        <v>169</v>
      </c>
      <c r="G153" s="181" t="s">
        <v>147</v>
      </c>
      <c r="H153" s="182">
        <v>6.0999999999999996</v>
      </c>
      <c r="I153" s="183"/>
      <c r="J153" s="184">
        <f>ROUND(I153*H153,2)</f>
        <v>0</v>
      </c>
      <c r="K153" s="185"/>
      <c r="L153" s="36"/>
      <c r="M153" s="186" t="s">
        <v>1</v>
      </c>
      <c r="N153" s="187" t="s">
        <v>42</v>
      </c>
      <c r="O153" s="79"/>
      <c r="P153" s="188">
        <f>O153*H153</f>
        <v>0</v>
      </c>
      <c r="Q153" s="188">
        <v>2.3453400000000002</v>
      </c>
      <c r="R153" s="188">
        <f>Q153*H153</f>
        <v>14.306574000000001</v>
      </c>
      <c r="S153" s="188">
        <v>0</v>
      </c>
      <c r="T153" s="189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0" t="s">
        <v>140</v>
      </c>
      <c r="AT153" s="190" t="s">
        <v>136</v>
      </c>
      <c r="AU153" s="190" t="s">
        <v>141</v>
      </c>
      <c r="AY153" s="16" t="s">
        <v>134</v>
      </c>
      <c r="BE153" s="191">
        <f>IF(N153="základná",J153,0)</f>
        <v>0</v>
      </c>
      <c r="BF153" s="191">
        <f>IF(N153="znížená",J153,0)</f>
        <v>0</v>
      </c>
      <c r="BG153" s="191">
        <f>IF(N153="zákl. prenesená",J153,0)</f>
        <v>0</v>
      </c>
      <c r="BH153" s="191">
        <f>IF(N153="zníž. prenesená",J153,0)</f>
        <v>0</v>
      </c>
      <c r="BI153" s="191">
        <f>IF(N153="nulová",J153,0)</f>
        <v>0</v>
      </c>
      <c r="BJ153" s="16" t="s">
        <v>141</v>
      </c>
      <c r="BK153" s="191">
        <f>ROUND(I153*H153,2)</f>
        <v>0</v>
      </c>
      <c r="BL153" s="16" t="s">
        <v>140</v>
      </c>
      <c r="BM153" s="190" t="s">
        <v>170</v>
      </c>
    </row>
    <row r="154" s="2" customFormat="1">
      <c r="A154" s="35"/>
      <c r="B154" s="36"/>
      <c r="C154" s="35"/>
      <c r="D154" s="192" t="s">
        <v>143</v>
      </c>
      <c r="E154" s="35"/>
      <c r="F154" s="193" t="s">
        <v>171</v>
      </c>
      <c r="G154" s="35"/>
      <c r="H154" s="35"/>
      <c r="I154" s="194"/>
      <c r="J154" s="35"/>
      <c r="K154" s="35"/>
      <c r="L154" s="36"/>
      <c r="M154" s="195"/>
      <c r="N154" s="196"/>
      <c r="O154" s="79"/>
      <c r="P154" s="79"/>
      <c r="Q154" s="79"/>
      <c r="R154" s="79"/>
      <c r="S154" s="79"/>
      <c r="T154" s="80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16" t="s">
        <v>143</v>
      </c>
      <c r="AU154" s="16" t="s">
        <v>141</v>
      </c>
    </row>
    <row r="155" s="2" customFormat="1" ht="21.75" customHeight="1">
      <c r="A155" s="35"/>
      <c r="B155" s="177"/>
      <c r="C155" s="178" t="s">
        <v>172</v>
      </c>
      <c r="D155" s="178" t="s">
        <v>136</v>
      </c>
      <c r="E155" s="179" t="s">
        <v>173</v>
      </c>
      <c r="F155" s="180" t="s">
        <v>174</v>
      </c>
      <c r="G155" s="181" t="s">
        <v>139</v>
      </c>
      <c r="H155" s="182">
        <v>3.6000000000000001</v>
      </c>
      <c r="I155" s="183"/>
      <c r="J155" s="184">
        <f>ROUND(I155*H155,2)</f>
        <v>0</v>
      </c>
      <c r="K155" s="185"/>
      <c r="L155" s="36"/>
      <c r="M155" s="186" t="s">
        <v>1</v>
      </c>
      <c r="N155" s="187" t="s">
        <v>42</v>
      </c>
      <c r="O155" s="79"/>
      <c r="P155" s="188">
        <f>O155*H155</f>
        <v>0</v>
      </c>
      <c r="Q155" s="188">
        <v>0.00067000000000000002</v>
      </c>
      <c r="R155" s="188">
        <f>Q155*H155</f>
        <v>0.0024120000000000001</v>
      </c>
      <c r="S155" s="188">
        <v>0</v>
      </c>
      <c r="T155" s="189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0" t="s">
        <v>140</v>
      </c>
      <c r="AT155" s="190" t="s">
        <v>136</v>
      </c>
      <c r="AU155" s="190" t="s">
        <v>141</v>
      </c>
      <c r="AY155" s="16" t="s">
        <v>134</v>
      </c>
      <c r="BE155" s="191">
        <f>IF(N155="základná",J155,0)</f>
        <v>0</v>
      </c>
      <c r="BF155" s="191">
        <f>IF(N155="znížená",J155,0)</f>
        <v>0</v>
      </c>
      <c r="BG155" s="191">
        <f>IF(N155="zákl. prenesená",J155,0)</f>
        <v>0</v>
      </c>
      <c r="BH155" s="191">
        <f>IF(N155="zníž. prenesená",J155,0)</f>
        <v>0</v>
      </c>
      <c r="BI155" s="191">
        <f>IF(N155="nulová",J155,0)</f>
        <v>0</v>
      </c>
      <c r="BJ155" s="16" t="s">
        <v>141</v>
      </c>
      <c r="BK155" s="191">
        <f>ROUND(I155*H155,2)</f>
        <v>0</v>
      </c>
      <c r="BL155" s="16" t="s">
        <v>140</v>
      </c>
      <c r="BM155" s="190" t="s">
        <v>175</v>
      </c>
    </row>
    <row r="156" s="2" customFormat="1">
      <c r="A156" s="35"/>
      <c r="B156" s="36"/>
      <c r="C156" s="35"/>
      <c r="D156" s="192" t="s">
        <v>143</v>
      </c>
      <c r="E156" s="35"/>
      <c r="F156" s="193" t="s">
        <v>176</v>
      </c>
      <c r="G156" s="35"/>
      <c r="H156" s="35"/>
      <c r="I156" s="194"/>
      <c r="J156" s="35"/>
      <c r="K156" s="35"/>
      <c r="L156" s="36"/>
      <c r="M156" s="195"/>
      <c r="N156" s="196"/>
      <c r="O156" s="79"/>
      <c r="P156" s="79"/>
      <c r="Q156" s="79"/>
      <c r="R156" s="79"/>
      <c r="S156" s="79"/>
      <c r="T156" s="80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T156" s="16" t="s">
        <v>143</v>
      </c>
      <c r="AU156" s="16" t="s">
        <v>141</v>
      </c>
    </row>
    <row r="157" s="2" customFormat="1" ht="21.75" customHeight="1">
      <c r="A157" s="35"/>
      <c r="B157" s="177"/>
      <c r="C157" s="178" t="s">
        <v>164</v>
      </c>
      <c r="D157" s="178" t="s">
        <v>136</v>
      </c>
      <c r="E157" s="179" t="s">
        <v>177</v>
      </c>
      <c r="F157" s="180" t="s">
        <v>178</v>
      </c>
      <c r="G157" s="181" t="s">
        <v>139</v>
      </c>
      <c r="H157" s="182">
        <v>3.6000000000000001</v>
      </c>
      <c r="I157" s="183"/>
      <c r="J157" s="184">
        <f>ROUND(I157*H157,2)</f>
        <v>0</v>
      </c>
      <c r="K157" s="185"/>
      <c r="L157" s="36"/>
      <c r="M157" s="186" t="s">
        <v>1</v>
      </c>
      <c r="N157" s="187" t="s">
        <v>42</v>
      </c>
      <c r="O157" s="79"/>
      <c r="P157" s="188">
        <f>O157*H157</f>
        <v>0</v>
      </c>
      <c r="Q157" s="188">
        <v>0</v>
      </c>
      <c r="R157" s="188">
        <f>Q157*H157</f>
        <v>0</v>
      </c>
      <c r="S157" s="188">
        <v>0</v>
      </c>
      <c r="T157" s="189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0" t="s">
        <v>140</v>
      </c>
      <c r="AT157" s="190" t="s">
        <v>136</v>
      </c>
      <c r="AU157" s="190" t="s">
        <v>141</v>
      </c>
      <c r="AY157" s="16" t="s">
        <v>134</v>
      </c>
      <c r="BE157" s="191">
        <f>IF(N157="základná",J157,0)</f>
        <v>0</v>
      </c>
      <c r="BF157" s="191">
        <f>IF(N157="znížená",J157,0)</f>
        <v>0</v>
      </c>
      <c r="BG157" s="191">
        <f>IF(N157="zákl. prenesená",J157,0)</f>
        <v>0</v>
      </c>
      <c r="BH157" s="191">
        <f>IF(N157="zníž. prenesená",J157,0)</f>
        <v>0</v>
      </c>
      <c r="BI157" s="191">
        <f>IF(N157="nulová",J157,0)</f>
        <v>0</v>
      </c>
      <c r="BJ157" s="16" t="s">
        <v>141</v>
      </c>
      <c r="BK157" s="191">
        <f>ROUND(I157*H157,2)</f>
        <v>0</v>
      </c>
      <c r="BL157" s="16" t="s">
        <v>140</v>
      </c>
      <c r="BM157" s="190" t="s">
        <v>179</v>
      </c>
    </row>
    <row r="158" s="2" customFormat="1">
      <c r="A158" s="35"/>
      <c r="B158" s="36"/>
      <c r="C158" s="35"/>
      <c r="D158" s="192" t="s">
        <v>143</v>
      </c>
      <c r="E158" s="35"/>
      <c r="F158" s="193" t="s">
        <v>180</v>
      </c>
      <c r="G158" s="35"/>
      <c r="H158" s="35"/>
      <c r="I158" s="194"/>
      <c r="J158" s="35"/>
      <c r="K158" s="35"/>
      <c r="L158" s="36"/>
      <c r="M158" s="195"/>
      <c r="N158" s="196"/>
      <c r="O158" s="79"/>
      <c r="P158" s="79"/>
      <c r="Q158" s="79"/>
      <c r="R158" s="79"/>
      <c r="S158" s="79"/>
      <c r="T158" s="80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T158" s="16" t="s">
        <v>143</v>
      </c>
      <c r="AU158" s="16" t="s">
        <v>141</v>
      </c>
    </row>
    <row r="159" s="2" customFormat="1" ht="16.5" customHeight="1">
      <c r="A159" s="35"/>
      <c r="B159" s="177"/>
      <c r="C159" s="178" t="s">
        <v>181</v>
      </c>
      <c r="D159" s="178" t="s">
        <v>136</v>
      </c>
      <c r="E159" s="179" t="s">
        <v>182</v>
      </c>
      <c r="F159" s="180" t="s">
        <v>183</v>
      </c>
      <c r="G159" s="181" t="s">
        <v>163</v>
      </c>
      <c r="H159" s="182">
        <v>1.45</v>
      </c>
      <c r="I159" s="183"/>
      <c r="J159" s="184">
        <f>ROUND(I159*H159,2)</f>
        <v>0</v>
      </c>
      <c r="K159" s="185"/>
      <c r="L159" s="36"/>
      <c r="M159" s="186" t="s">
        <v>1</v>
      </c>
      <c r="N159" s="187" t="s">
        <v>42</v>
      </c>
      <c r="O159" s="79"/>
      <c r="P159" s="188">
        <f>O159*H159</f>
        <v>0</v>
      </c>
      <c r="Q159" s="188">
        <v>1.01895</v>
      </c>
      <c r="R159" s="188">
        <f>Q159*H159</f>
        <v>1.4774775</v>
      </c>
      <c r="S159" s="188">
        <v>0</v>
      </c>
      <c r="T159" s="189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0" t="s">
        <v>140</v>
      </c>
      <c r="AT159" s="190" t="s">
        <v>136</v>
      </c>
      <c r="AU159" s="190" t="s">
        <v>141</v>
      </c>
      <c r="AY159" s="16" t="s">
        <v>134</v>
      </c>
      <c r="BE159" s="191">
        <f>IF(N159="základná",J159,0)</f>
        <v>0</v>
      </c>
      <c r="BF159" s="191">
        <f>IF(N159="znížená",J159,0)</f>
        <v>0</v>
      </c>
      <c r="BG159" s="191">
        <f>IF(N159="zákl. prenesená",J159,0)</f>
        <v>0</v>
      </c>
      <c r="BH159" s="191">
        <f>IF(N159="zníž. prenesená",J159,0)</f>
        <v>0</v>
      </c>
      <c r="BI159" s="191">
        <f>IF(N159="nulová",J159,0)</f>
        <v>0</v>
      </c>
      <c r="BJ159" s="16" t="s">
        <v>141</v>
      </c>
      <c r="BK159" s="191">
        <f>ROUND(I159*H159,2)</f>
        <v>0</v>
      </c>
      <c r="BL159" s="16" t="s">
        <v>140</v>
      </c>
      <c r="BM159" s="190" t="s">
        <v>184</v>
      </c>
    </row>
    <row r="160" s="2" customFormat="1">
      <c r="A160" s="35"/>
      <c r="B160" s="36"/>
      <c r="C160" s="35"/>
      <c r="D160" s="192" t="s">
        <v>143</v>
      </c>
      <c r="E160" s="35"/>
      <c r="F160" s="193" t="s">
        <v>185</v>
      </c>
      <c r="G160" s="35"/>
      <c r="H160" s="35"/>
      <c r="I160" s="194"/>
      <c r="J160" s="35"/>
      <c r="K160" s="35"/>
      <c r="L160" s="36"/>
      <c r="M160" s="195"/>
      <c r="N160" s="196"/>
      <c r="O160" s="79"/>
      <c r="P160" s="79"/>
      <c r="Q160" s="79"/>
      <c r="R160" s="79"/>
      <c r="S160" s="79"/>
      <c r="T160" s="80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T160" s="16" t="s">
        <v>143</v>
      </c>
      <c r="AU160" s="16" t="s">
        <v>141</v>
      </c>
    </row>
    <row r="161" s="12" customFormat="1" ht="22.8" customHeight="1">
      <c r="A161" s="12"/>
      <c r="B161" s="164"/>
      <c r="C161" s="12"/>
      <c r="D161" s="165" t="s">
        <v>75</v>
      </c>
      <c r="E161" s="175" t="s">
        <v>150</v>
      </c>
      <c r="F161" s="175" t="s">
        <v>186</v>
      </c>
      <c r="G161" s="12"/>
      <c r="H161" s="12"/>
      <c r="I161" s="167"/>
      <c r="J161" s="176">
        <f>BK161</f>
        <v>0</v>
      </c>
      <c r="K161" s="12"/>
      <c r="L161" s="164"/>
      <c r="M161" s="169"/>
      <c r="N161" s="170"/>
      <c r="O161" s="170"/>
      <c r="P161" s="171">
        <f>SUM(P162:P175)</f>
        <v>0</v>
      </c>
      <c r="Q161" s="170"/>
      <c r="R161" s="171">
        <f>SUM(R162:R175)</f>
        <v>139.37188354999998</v>
      </c>
      <c r="S161" s="170"/>
      <c r="T161" s="172">
        <f>SUM(T162:T175)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65" t="s">
        <v>84</v>
      </c>
      <c r="AT161" s="173" t="s">
        <v>75</v>
      </c>
      <c r="AU161" s="173" t="s">
        <v>84</v>
      </c>
      <c r="AY161" s="165" t="s">
        <v>134</v>
      </c>
      <c r="BK161" s="174">
        <f>SUM(BK162:BK175)</f>
        <v>0</v>
      </c>
    </row>
    <row r="162" s="2" customFormat="1" ht="21.75" customHeight="1">
      <c r="A162" s="35"/>
      <c r="B162" s="177"/>
      <c r="C162" s="178" t="s">
        <v>187</v>
      </c>
      <c r="D162" s="178" t="s">
        <v>136</v>
      </c>
      <c r="E162" s="179" t="s">
        <v>188</v>
      </c>
      <c r="F162" s="180" t="s">
        <v>189</v>
      </c>
      <c r="G162" s="181" t="s">
        <v>147</v>
      </c>
      <c r="H162" s="182">
        <v>56.899999999999999</v>
      </c>
      <c r="I162" s="183"/>
      <c r="J162" s="184">
        <f>ROUND(I162*H162,2)</f>
        <v>0</v>
      </c>
      <c r="K162" s="185"/>
      <c r="L162" s="36"/>
      <c r="M162" s="186" t="s">
        <v>1</v>
      </c>
      <c r="N162" s="187" t="s">
        <v>42</v>
      </c>
      <c r="O162" s="79"/>
      <c r="P162" s="188">
        <f>O162*H162</f>
        <v>0</v>
      </c>
      <c r="Q162" s="188">
        <v>2.3140399999999999</v>
      </c>
      <c r="R162" s="188">
        <f>Q162*H162</f>
        <v>131.66887599999998</v>
      </c>
      <c r="S162" s="188">
        <v>0</v>
      </c>
      <c r="T162" s="189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0" t="s">
        <v>140</v>
      </c>
      <c r="AT162" s="190" t="s">
        <v>136</v>
      </c>
      <c r="AU162" s="190" t="s">
        <v>141</v>
      </c>
      <c r="AY162" s="16" t="s">
        <v>134</v>
      </c>
      <c r="BE162" s="191">
        <f>IF(N162="základná",J162,0)</f>
        <v>0</v>
      </c>
      <c r="BF162" s="191">
        <f>IF(N162="znížená",J162,0)</f>
        <v>0</v>
      </c>
      <c r="BG162" s="191">
        <f>IF(N162="zákl. prenesená",J162,0)</f>
        <v>0</v>
      </c>
      <c r="BH162" s="191">
        <f>IF(N162="zníž. prenesená",J162,0)</f>
        <v>0</v>
      </c>
      <c r="BI162" s="191">
        <f>IF(N162="nulová",J162,0)</f>
        <v>0</v>
      </c>
      <c r="BJ162" s="16" t="s">
        <v>141</v>
      </c>
      <c r="BK162" s="191">
        <f>ROUND(I162*H162,2)</f>
        <v>0</v>
      </c>
      <c r="BL162" s="16" t="s">
        <v>140</v>
      </c>
      <c r="BM162" s="190" t="s">
        <v>190</v>
      </c>
    </row>
    <row r="163" s="2" customFormat="1">
      <c r="A163" s="35"/>
      <c r="B163" s="36"/>
      <c r="C163" s="35"/>
      <c r="D163" s="192" t="s">
        <v>143</v>
      </c>
      <c r="E163" s="35"/>
      <c r="F163" s="193" t="s">
        <v>191</v>
      </c>
      <c r="G163" s="35"/>
      <c r="H163" s="35"/>
      <c r="I163" s="194"/>
      <c r="J163" s="35"/>
      <c r="K163" s="35"/>
      <c r="L163" s="36"/>
      <c r="M163" s="195"/>
      <c r="N163" s="196"/>
      <c r="O163" s="79"/>
      <c r="P163" s="79"/>
      <c r="Q163" s="79"/>
      <c r="R163" s="79"/>
      <c r="S163" s="79"/>
      <c r="T163" s="80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T163" s="16" t="s">
        <v>143</v>
      </c>
      <c r="AU163" s="16" t="s">
        <v>141</v>
      </c>
    </row>
    <row r="164" s="2" customFormat="1" ht="24.15" customHeight="1">
      <c r="A164" s="35"/>
      <c r="B164" s="177"/>
      <c r="C164" s="178" t="s">
        <v>192</v>
      </c>
      <c r="D164" s="178" t="s">
        <v>136</v>
      </c>
      <c r="E164" s="179" t="s">
        <v>193</v>
      </c>
      <c r="F164" s="180" t="s">
        <v>194</v>
      </c>
      <c r="G164" s="181" t="s">
        <v>139</v>
      </c>
      <c r="H164" s="182">
        <v>65.302000000000007</v>
      </c>
      <c r="I164" s="183"/>
      <c r="J164" s="184">
        <f>ROUND(I164*H164,2)</f>
        <v>0</v>
      </c>
      <c r="K164" s="185"/>
      <c r="L164" s="36"/>
      <c r="M164" s="186" t="s">
        <v>1</v>
      </c>
      <c r="N164" s="187" t="s">
        <v>42</v>
      </c>
      <c r="O164" s="79"/>
      <c r="P164" s="188">
        <f>O164*H164</f>
        <v>0</v>
      </c>
      <c r="Q164" s="188">
        <v>0.0033500000000000001</v>
      </c>
      <c r="R164" s="188">
        <f>Q164*H164</f>
        <v>0.21876170000000003</v>
      </c>
      <c r="S164" s="188">
        <v>0</v>
      </c>
      <c r="T164" s="189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0" t="s">
        <v>140</v>
      </c>
      <c r="AT164" s="190" t="s">
        <v>136</v>
      </c>
      <c r="AU164" s="190" t="s">
        <v>141</v>
      </c>
      <c r="AY164" s="16" t="s">
        <v>134</v>
      </c>
      <c r="BE164" s="191">
        <f>IF(N164="základná",J164,0)</f>
        <v>0</v>
      </c>
      <c r="BF164" s="191">
        <f>IF(N164="znížená",J164,0)</f>
        <v>0</v>
      </c>
      <c r="BG164" s="191">
        <f>IF(N164="zákl. prenesená",J164,0)</f>
        <v>0</v>
      </c>
      <c r="BH164" s="191">
        <f>IF(N164="zníž. prenesená",J164,0)</f>
        <v>0</v>
      </c>
      <c r="BI164" s="191">
        <f>IF(N164="nulová",J164,0)</f>
        <v>0</v>
      </c>
      <c r="BJ164" s="16" t="s">
        <v>141</v>
      </c>
      <c r="BK164" s="191">
        <f>ROUND(I164*H164,2)</f>
        <v>0</v>
      </c>
      <c r="BL164" s="16" t="s">
        <v>140</v>
      </c>
      <c r="BM164" s="190" t="s">
        <v>195</v>
      </c>
    </row>
    <row r="165" s="2" customFormat="1">
      <c r="A165" s="35"/>
      <c r="B165" s="36"/>
      <c r="C165" s="35"/>
      <c r="D165" s="192" t="s">
        <v>143</v>
      </c>
      <c r="E165" s="35"/>
      <c r="F165" s="193" t="s">
        <v>196</v>
      </c>
      <c r="G165" s="35"/>
      <c r="H165" s="35"/>
      <c r="I165" s="194"/>
      <c r="J165" s="35"/>
      <c r="K165" s="35"/>
      <c r="L165" s="36"/>
      <c r="M165" s="195"/>
      <c r="N165" s="196"/>
      <c r="O165" s="79"/>
      <c r="P165" s="79"/>
      <c r="Q165" s="79"/>
      <c r="R165" s="79"/>
      <c r="S165" s="79"/>
      <c r="T165" s="80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T165" s="16" t="s">
        <v>143</v>
      </c>
      <c r="AU165" s="16" t="s">
        <v>141</v>
      </c>
    </row>
    <row r="166" s="2" customFormat="1" ht="24.15" customHeight="1">
      <c r="A166" s="35"/>
      <c r="B166" s="177"/>
      <c r="C166" s="178" t="s">
        <v>197</v>
      </c>
      <c r="D166" s="178" t="s">
        <v>136</v>
      </c>
      <c r="E166" s="179" t="s">
        <v>198</v>
      </c>
      <c r="F166" s="180" t="s">
        <v>199</v>
      </c>
      <c r="G166" s="181" t="s">
        <v>139</v>
      </c>
      <c r="H166" s="182">
        <v>65.302000000000007</v>
      </c>
      <c r="I166" s="183"/>
      <c r="J166" s="184">
        <f>ROUND(I166*H166,2)</f>
        <v>0</v>
      </c>
      <c r="K166" s="185"/>
      <c r="L166" s="36"/>
      <c r="M166" s="186" t="s">
        <v>1</v>
      </c>
      <c r="N166" s="187" t="s">
        <v>42</v>
      </c>
      <c r="O166" s="79"/>
      <c r="P166" s="188">
        <f>O166*H166</f>
        <v>0</v>
      </c>
      <c r="Q166" s="188">
        <v>0</v>
      </c>
      <c r="R166" s="188">
        <f>Q166*H166</f>
        <v>0</v>
      </c>
      <c r="S166" s="188">
        <v>0</v>
      </c>
      <c r="T166" s="189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0" t="s">
        <v>140</v>
      </c>
      <c r="AT166" s="190" t="s">
        <v>136</v>
      </c>
      <c r="AU166" s="190" t="s">
        <v>141</v>
      </c>
      <c r="AY166" s="16" t="s">
        <v>134</v>
      </c>
      <c r="BE166" s="191">
        <f>IF(N166="základná",J166,0)</f>
        <v>0</v>
      </c>
      <c r="BF166" s="191">
        <f>IF(N166="znížená",J166,0)</f>
        <v>0</v>
      </c>
      <c r="BG166" s="191">
        <f>IF(N166="zákl. prenesená",J166,0)</f>
        <v>0</v>
      </c>
      <c r="BH166" s="191">
        <f>IF(N166="zníž. prenesená",J166,0)</f>
        <v>0</v>
      </c>
      <c r="BI166" s="191">
        <f>IF(N166="nulová",J166,0)</f>
        <v>0</v>
      </c>
      <c r="BJ166" s="16" t="s">
        <v>141</v>
      </c>
      <c r="BK166" s="191">
        <f>ROUND(I166*H166,2)</f>
        <v>0</v>
      </c>
      <c r="BL166" s="16" t="s">
        <v>140</v>
      </c>
      <c r="BM166" s="190" t="s">
        <v>200</v>
      </c>
    </row>
    <row r="167" s="2" customFormat="1">
      <c r="A167" s="35"/>
      <c r="B167" s="36"/>
      <c r="C167" s="35"/>
      <c r="D167" s="192" t="s">
        <v>143</v>
      </c>
      <c r="E167" s="35"/>
      <c r="F167" s="193" t="s">
        <v>201</v>
      </c>
      <c r="G167" s="35"/>
      <c r="H167" s="35"/>
      <c r="I167" s="194"/>
      <c r="J167" s="35"/>
      <c r="K167" s="35"/>
      <c r="L167" s="36"/>
      <c r="M167" s="195"/>
      <c r="N167" s="196"/>
      <c r="O167" s="79"/>
      <c r="P167" s="79"/>
      <c r="Q167" s="79"/>
      <c r="R167" s="79"/>
      <c r="S167" s="79"/>
      <c r="T167" s="80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T167" s="16" t="s">
        <v>143</v>
      </c>
      <c r="AU167" s="16" t="s">
        <v>141</v>
      </c>
    </row>
    <row r="168" s="2" customFormat="1" ht="24.15" customHeight="1">
      <c r="A168" s="35"/>
      <c r="B168" s="177"/>
      <c r="C168" s="178" t="s">
        <v>202</v>
      </c>
      <c r="D168" s="178" t="s">
        <v>136</v>
      </c>
      <c r="E168" s="179" t="s">
        <v>203</v>
      </c>
      <c r="F168" s="180" t="s">
        <v>204</v>
      </c>
      <c r="G168" s="181" t="s">
        <v>139</v>
      </c>
      <c r="H168" s="182">
        <v>435.48399999999998</v>
      </c>
      <c r="I168" s="183"/>
      <c r="J168" s="184">
        <f>ROUND(I168*H168,2)</f>
        <v>0</v>
      </c>
      <c r="K168" s="185"/>
      <c r="L168" s="36"/>
      <c r="M168" s="186" t="s">
        <v>1</v>
      </c>
      <c r="N168" s="187" t="s">
        <v>42</v>
      </c>
      <c r="O168" s="79"/>
      <c r="P168" s="188">
        <f>O168*H168</f>
        <v>0</v>
      </c>
      <c r="Q168" s="188">
        <v>0.00155</v>
      </c>
      <c r="R168" s="188">
        <f>Q168*H168</f>
        <v>0.67500019999999994</v>
      </c>
      <c r="S168" s="188">
        <v>0</v>
      </c>
      <c r="T168" s="189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0" t="s">
        <v>140</v>
      </c>
      <c r="AT168" s="190" t="s">
        <v>136</v>
      </c>
      <c r="AU168" s="190" t="s">
        <v>141</v>
      </c>
      <c r="AY168" s="16" t="s">
        <v>134</v>
      </c>
      <c r="BE168" s="191">
        <f>IF(N168="základná",J168,0)</f>
        <v>0</v>
      </c>
      <c r="BF168" s="191">
        <f>IF(N168="znížená",J168,0)</f>
        <v>0</v>
      </c>
      <c r="BG168" s="191">
        <f>IF(N168="zákl. prenesená",J168,0)</f>
        <v>0</v>
      </c>
      <c r="BH168" s="191">
        <f>IF(N168="zníž. prenesená",J168,0)</f>
        <v>0</v>
      </c>
      <c r="BI168" s="191">
        <f>IF(N168="nulová",J168,0)</f>
        <v>0</v>
      </c>
      <c r="BJ168" s="16" t="s">
        <v>141</v>
      </c>
      <c r="BK168" s="191">
        <f>ROUND(I168*H168,2)</f>
        <v>0</v>
      </c>
      <c r="BL168" s="16" t="s">
        <v>140</v>
      </c>
      <c r="BM168" s="190" t="s">
        <v>205</v>
      </c>
    </row>
    <row r="169" s="2" customFormat="1">
      <c r="A169" s="35"/>
      <c r="B169" s="36"/>
      <c r="C169" s="35"/>
      <c r="D169" s="192" t="s">
        <v>143</v>
      </c>
      <c r="E169" s="35"/>
      <c r="F169" s="193" t="s">
        <v>206</v>
      </c>
      <c r="G169" s="35"/>
      <c r="H169" s="35"/>
      <c r="I169" s="194"/>
      <c r="J169" s="35"/>
      <c r="K169" s="35"/>
      <c r="L169" s="36"/>
      <c r="M169" s="195"/>
      <c r="N169" s="196"/>
      <c r="O169" s="79"/>
      <c r="P169" s="79"/>
      <c r="Q169" s="79"/>
      <c r="R169" s="79"/>
      <c r="S169" s="79"/>
      <c r="T169" s="80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T169" s="16" t="s">
        <v>143</v>
      </c>
      <c r="AU169" s="16" t="s">
        <v>141</v>
      </c>
    </row>
    <row r="170" s="2" customFormat="1" ht="24.15" customHeight="1">
      <c r="A170" s="35"/>
      <c r="B170" s="177"/>
      <c r="C170" s="178" t="s">
        <v>207</v>
      </c>
      <c r="D170" s="178" t="s">
        <v>136</v>
      </c>
      <c r="E170" s="179" t="s">
        <v>208</v>
      </c>
      <c r="F170" s="180" t="s">
        <v>209</v>
      </c>
      <c r="G170" s="181" t="s">
        <v>139</v>
      </c>
      <c r="H170" s="182">
        <v>435.48399999999998</v>
      </c>
      <c r="I170" s="183"/>
      <c r="J170" s="184">
        <f>ROUND(I170*H170,2)</f>
        <v>0</v>
      </c>
      <c r="K170" s="185"/>
      <c r="L170" s="36"/>
      <c r="M170" s="186" t="s">
        <v>1</v>
      </c>
      <c r="N170" s="187" t="s">
        <v>42</v>
      </c>
      <c r="O170" s="79"/>
      <c r="P170" s="188">
        <f>O170*H170</f>
        <v>0</v>
      </c>
      <c r="Q170" s="188">
        <v>0</v>
      </c>
      <c r="R170" s="188">
        <f>Q170*H170</f>
        <v>0</v>
      </c>
      <c r="S170" s="188">
        <v>0</v>
      </c>
      <c r="T170" s="189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0" t="s">
        <v>140</v>
      </c>
      <c r="AT170" s="190" t="s">
        <v>136</v>
      </c>
      <c r="AU170" s="190" t="s">
        <v>141</v>
      </c>
      <c r="AY170" s="16" t="s">
        <v>134</v>
      </c>
      <c r="BE170" s="191">
        <f>IF(N170="základná",J170,0)</f>
        <v>0</v>
      </c>
      <c r="BF170" s="191">
        <f>IF(N170="znížená",J170,0)</f>
        <v>0</v>
      </c>
      <c r="BG170" s="191">
        <f>IF(N170="zákl. prenesená",J170,0)</f>
        <v>0</v>
      </c>
      <c r="BH170" s="191">
        <f>IF(N170="zníž. prenesená",J170,0)</f>
        <v>0</v>
      </c>
      <c r="BI170" s="191">
        <f>IF(N170="nulová",J170,0)</f>
        <v>0</v>
      </c>
      <c r="BJ170" s="16" t="s">
        <v>141</v>
      </c>
      <c r="BK170" s="191">
        <f>ROUND(I170*H170,2)</f>
        <v>0</v>
      </c>
      <c r="BL170" s="16" t="s">
        <v>140</v>
      </c>
      <c r="BM170" s="190" t="s">
        <v>210</v>
      </c>
    </row>
    <row r="171" s="2" customFormat="1">
      <c r="A171" s="35"/>
      <c r="B171" s="36"/>
      <c r="C171" s="35"/>
      <c r="D171" s="192" t="s">
        <v>143</v>
      </c>
      <c r="E171" s="35"/>
      <c r="F171" s="193" t="s">
        <v>211</v>
      </c>
      <c r="G171" s="35"/>
      <c r="H171" s="35"/>
      <c r="I171" s="194"/>
      <c r="J171" s="35"/>
      <c r="K171" s="35"/>
      <c r="L171" s="36"/>
      <c r="M171" s="195"/>
      <c r="N171" s="196"/>
      <c r="O171" s="79"/>
      <c r="P171" s="79"/>
      <c r="Q171" s="79"/>
      <c r="R171" s="79"/>
      <c r="S171" s="79"/>
      <c r="T171" s="80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T171" s="16" t="s">
        <v>143</v>
      </c>
      <c r="AU171" s="16" t="s">
        <v>141</v>
      </c>
    </row>
    <row r="172" s="2" customFormat="1" ht="16.5" customHeight="1">
      <c r="A172" s="35"/>
      <c r="B172" s="177"/>
      <c r="C172" s="178" t="s">
        <v>212</v>
      </c>
      <c r="D172" s="178" t="s">
        <v>136</v>
      </c>
      <c r="E172" s="179" t="s">
        <v>213</v>
      </c>
      <c r="F172" s="180" t="s">
        <v>214</v>
      </c>
      <c r="G172" s="181" t="s">
        <v>163</v>
      </c>
      <c r="H172" s="182">
        <v>6.6870000000000003</v>
      </c>
      <c r="I172" s="183"/>
      <c r="J172" s="184">
        <f>ROUND(I172*H172,2)</f>
        <v>0</v>
      </c>
      <c r="K172" s="185"/>
      <c r="L172" s="36"/>
      <c r="M172" s="186" t="s">
        <v>1</v>
      </c>
      <c r="N172" s="187" t="s">
        <v>42</v>
      </c>
      <c r="O172" s="79"/>
      <c r="P172" s="188">
        <f>O172*H172</f>
        <v>0</v>
      </c>
      <c r="Q172" s="188">
        <v>1.01555</v>
      </c>
      <c r="R172" s="188">
        <f>Q172*H172</f>
        <v>6.7909828499999998</v>
      </c>
      <c r="S172" s="188">
        <v>0</v>
      </c>
      <c r="T172" s="189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0" t="s">
        <v>140</v>
      </c>
      <c r="AT172" s="190" t="s">
        <v>136</v>
      </c>
      <c r="AU172" s="190" t="s">
        <v>141</v>
      </c>
      <c r="AY172" s="16" t="s">
        <v>134</v>
      </c>
      <c r="BE172" s="191">
        <f>IF(N172="základná",J172,0)</f>
        <v>0</v>
      </c>
      <c r="BF172" s="191">
        <f>IF(N172="znížená",J172,0)</f>
        <v>0</v>
      </c>
      <c r="BG172" s="191">
        <f>IF(N172="zákl. prenesená",J172,0)</f>
        <v>0</v>
      </c>
      <c r="BH172" s="191">
        <f>IF(N172="zníž. prenesená",J172,0)</f>
        <v>0</v>
      </c>
      <c r="BI172" s="191">
        <f>IF(N172="nulová",J172,0)</f>
        <v>0</v>
      </c>
      <c r="BJ172" s="16" t="s">
        <v>141</v>
      </c>
      <c r="BK172" s="191">
        <f>ROUND(I172*H172,2)</f>
        <v>0</v>
      </c>
      <c r="BL172" s="16" t="s">
        <v>140</v>
      </c>
      <c r="BM172" s="190" t="s">
        <v>215</v>
      </c>
    </row>
    <row r="173" s="2" customFormat="1">
      <c r="A173" s="35"/>
      <c r="B173" s="36"/>
      <c r="C173" s="35"/>
      <c r="D173" s="192" t="s">
        <v>143</v>
      </c>
      <c r="E173" s="35"/>
      <c r="F173" s="193" t="s">
        <v>216</v>
      </c>
      <c r="G173" s="35"/>
      <c r="H173" s="35"/>
      <c r="I173" s="194"/>
      <c r="J173" s="35"/>
      <c r="K173" s="35"/>
      <c r="L173" s="36"/>
      <c r="M173" s="195"/>
      <c r="N173" s="196"/>
      <c r="O173" s="79"/>
      <c r="P173" s="79"/>
      <c r="Q173" s="79"/>
      <c r="R173" s="79"/>
      <c r="S173" s="79"/>
      <c r="T173" s="80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T173" s="16" t="s">
        <v>143</v>
      </c>
      <c r="AU173" s="16" t="s">
        <v>141</v>
      </c>
    </row>
    <row r="174" s="2" customFormat="1" ht="37.8" customHeight="1">
      <c r="A174" s="35"/>
      <c r="B174" s="177"/>
      <c r="C174" s="178" t="s">
        <v>217</v>
      </c>
      <c r="D174" s="178" t="s">
        <v>136</v>
      </c>
      <c r="E174" s="179" t="s">
        <v>218</v>
      </c>
      <c r="F174" s="180" t="s">
        <v>219</v>
      </c>
      <c r="G174" s="181" t="s">
        <v>139</v>
      </c>
      <c r="H174" s="182">
        <v>60.875999999999998</v>
      </c>
      <c r="I174" s="183"/>
      <c r="J174" s="184">
        <f>ROUND(I174*H174,2)</f>
        <v>0</v>
      </c>
      <c r="K174" s="185"/>
      <c r="L174" s="36"/>
      <c r="M174" s="186" t="s">
        <v>1</v>
      </c>
      <c r="N174" s="187" t="s">
        <v>42</v>
      </c>
      <c r="O174" s="79"/>
      <c r="P174" s="188">
        <f>O174*H174</f>
        <v>0</v>
      </c>
      <c r="Q174" s="188">
        <v>0.00029999999999999997</v>
      </c>
      <c r="R174" s="188">
        <f>Q174*H174</f>
        <v>0.018262799999999999</v>
      </c>
      <c r="S174" s="188">
        <v>0</v>
      </c>
      <c r="T174" s="189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0" t="s">
        <v>140</v>
      </c>
      <c r="AT174" s="190" t="s">
        <v>136</v>
      </c>
      <c r="AU174" s="190" t="s">
        <v>141</v>
      </c>
      <c r="AY174" s="16" t="s">
        <v>134</v>
      </c>
      <c r="BE174" s="191">
        <f>IF(N174="základná",J174,0)</f>
        <v>0</v>
      </c>
      <c r="BF174" s="191">
        <f>IF(N174="znížená",J174,0)</f>
        <v>0</v>
      </c>
      <c r="BG174" s="191">
        <f>IF(N174="zákl. prenesená",J174,0)</f>
        <v>0</v>
      </c>
      <c r="BH174" s="191">
        <f>IF(N174="zníž. prenesená",J174,0)</f>
        <v>0</v>
      </c>
      <c r="BI174" s="191">
        <f>IF(N174="nulová",J174,0)</f>
        <v>0</v>
      </c>
      <c r="BJ174" s="16" t="s">
        <v>141</v>
      </c>
      <c r="BK174" s="191">
        <f>ROUND(I174*H174,2)</f>
        <v>0</v>
      </c>
      <c r="BL174" s="16" t="s">
        <v>140</v>
      </c>
      <c r="BM174" s="190" t="s">
        <v>220</v>
      </c>
    </row>
    <row r="175" s="2" customFormat="1">
      <c r="A175" s="35"/>
      <c r="B175" s="36"/>
      <c r="C175" s="35"/>
      <c r="D175" s="192" t="s">
        <v>143</v>
      </c>
      <c r="E175" s="35"/>
      <c r="F175" s="193" t="s">
        <v>221</v>
      </c>
      <c r="G175" s="35"/>
      <c r="H175" s="35"/>
      <c r="I175" s="194"/>
      <c r="J175" s="35"/>
      <c r="K175" s="35"/>
      <c r="L175" s="36"/>
      <c r="M175" s="195"/>
      <c r="N175" s="196"/>
      <c r="O175" s="79"/>
      <c r="P175" s="79"/>
      <c r="Q175" s="79"/>
      <c r="R175" s="79"/>
      <c r="S175" s="79"/>
      <c r="T175" s="80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T175" s="16" t="s">
        <v>143</v>
      </c>
      <c r="AU175" s="16" t="s">
        <v>141</v>
      </c>
    </row>
    <row r="176" s="12" customFormat="1" ht="22.8" customHeight="1">
      <c r="A176" s="12"/>
      <c r="B176" s="164"/>
      <c r="C176" s="12"/>
      <c r="D176" s="165" t="s">
        <v>75</v>
      </c>
      <c r="E176" s="175" t="s">
        <v>140</v>
      </c>
      <c r="F176" s="175" t="s">
        <v>222</v>
      </c>
      <c r="G176" s="12"/>
      <c r="H176" s="12"/>
      <c r="I176" s="167"/>
      <c r="J176" s="176">
        <f>BK176</f>
        <v>0</v>
      </c>
      <c r="K176" s="12"/>
      <c r="L176" s="164"/>
      <c r="M176" s="169"/>
      <c r="N176" s="170"/>
      <c r="O176" s="170"/>
      <c r="P176" s="171">
        <f>SUM(P177:P200)</f>
        <v>0</v>
      </c>
      <c r="Q176" s="170"/>
      <c r="R176" s="171">
        <f>SUM(R177:R200)</f>
        <v>21.040548699999999</v>
      </c>
      <c r="S176" s="170"/>
      <c r="T176" s="172">
        <f>SUM(T177:T200)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165" t="s">
        <v>84</v>
      </c>
      <c r="AT176" s="173" t="s">
        <v>75</v>
      </c>
      <c r="AU176" s="173" t="s">
        <v>84</v>
      </c>
      <c r="AY176" s="165" t="s">
        <v>134</v>
      </c>
      <c r="BK176" s="174">
        <f>SUM(BK177:BK200)</f>
        <v>0</v>
      </c>
    </row>
    <row r="177" s="2" customFormat="1" ht="24.15" customHeight="1">
      <c r="A177" s="35"/>
      <c r="B177" s="177"/>
      <c r="C177" s="178" t="s">
        <v>223</v>
      </c>
      <c r="D177" s="178" t="s">
        <v>136</v>
      </c>
      <c r="E177" s="179" t="s">
        <v>224</v>
      </c>
      <c r="F177" s="180" t="s">
        <v>225</v>
      </c>
      <c r="G177" s="181" t="s">
        <v>147</v>
      </c>
      <c r="H177" s="182">
        <v>4.2999999999999998</v>
      </c>
      <c r="I177" s="183"/>
      <c r="J177" s="184">
        <f>ROUND(I177*H177,2)</f>
        <v>0</v>
      </c>
      <c r="K177" s="185"/>
      <c r="L177" s="36"/>
      <c r="M177" s="186" t="s">
        <v>1</v>
      </c>
      <c r="N177" s="187" t="s">
        <v>42</v>
      </c>
      <c r="O177" s="79"/>
      <c r="P177" s="188">
        <f>O177*H177</f>
        <v>0</v>
      </c>
      <c r="Q177" s="188">
        <v>2.3141699999999998</v>
      </c>
      <c r="R177" s="188">
        <f>Q177*H177</f>
        <v>9.9509309999999989</v>
      </c>
      <c r="S177" s="188">
        <v>0</v>
      </c>
      <c r="T177" s="189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0" t="s">
        <v>140</v>
      </c>
      <c r="AT177" s="190" t="s">
        <v>136</v>
      </c>
      <c r="AU177" s="190" t="s">
        <v>141</v>
      </c>
      <c r="AY177" s="16" t="s">
        <v>134</v>
      </c>
      <c r="BE177" s="191">
        <f>IF(N177="základná",J177,0)</f>
        <v>0</v>
      </c>
      <c r="BF177" s="191">
        <f>IF(N177="znížená",J177,0)</f>
        <v>0</v>
      </c>
      <c r="BG177" s="191">
        <f>IF(N177="zákl. prenesená",J177,0)</f>
        <v>0</v>
      </c>
      <c r="BH177" s="191">
        <f>IF(N177="zníž. prenesená",J177,0)</f>
        <v>0</v>
      </c>
      <c r="BI177" s="191">
        <f>IF(N177="nulová",J177,0)</f>
        <v>0</v>
      </c>
      <c r="BJ177" s="16" t="s">
        <v>141</v>
      </c>
      <c r="BK177" s="191">
        <f>ROUND(I177*H177,2)</f>
        <v>0</v>
      </c>
      <c r="BL177" s="16" t="s">
        <v>140</v>
      </c>
      <c r="BM177" s="190" t="s">
        <v>226</v>
      </c>
    </row>
    <row r="178" s="2" customFormat="1">
      <c r="A178" s="35"/>
      <c r="B178" s="36"/>
      <c r="C178" s="35"/>
      <c r="D178" s="192" t="s">
        <v>143</v>
      </c>
      <c r="E178" s="35"/>
      <c r="F178" s="193" t="s">
        <v>227</v>
      </c>
      <c r="G178" s="35"/>
      <c r="H178" s="35"/>
      <c r="I178" s="194"/>
      <c r="J178" s="35"/>
      <c r="K178" s="35"/>
      <c r="L178" s="36"/>
      <c r="M178" s="195"/>
      <c r="N178" s="196"/>
      <c r="O178" s="79"/>
      <c r="P178" s="79"/>
      <c r="Q178" s="79"/>
      <c r="R178" s="79"/>
      <c r="S178" s="79"/>
      <c r="T178" s="80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T178" s="16" t="s">
        <v>143</v>
      </c>
      <c r="AU178" s="16" t="s">
        <v>141</v>
      </c>
    </row>
    <row r="179" s="2" customFormat="1" ht="24.15" customHeight="1">
      <c r="A179" s="35"/>
      <c r="B179" s="177"/>
      <c r="C179" s="178" t="s">
        <v>228</v>
      </c>
      <c r="D179" s="178" t="s">
        <v>136</v>
      </c>
      <c r="E179" s="179" t="s">
        <v>224</v>
      </c>
      <c r="F179" s="180" t="s">
        <v>225</v>
      </c>
      <c r="G179" s="181" t="s">
        <v>147</v>
      </c>
      <c r="H179" s="182">
        <v>4.109</v>
      </c>
      <c r="I179" s="183"/>
      <c r="J179" s="184">
        <f>ROUND(I179*H179,2)</f>
        <v>0</v>
      </c>
      <c r="K179" s="185"/>
      <c r="L179" s="36"/>
      <c r="M179" s="186" t="s">
        <v>1</v>
      </c>
      <c r="N179" s="187" t="s">
        <v>42</v>
      </c>
      <c r="O179" s="79"/>
      <c r="P179" s="188">
        <f>O179*H179</f>
        <v>0</v>
      </c>
      <c r="Q179" s="188">
        <v>2.3141699999999998</v>
      </c>
      <c r="R179" s="188">
        <f>Q179*H179</f>
        <v>9.5089245299999998</v>
      </c>
      <c r="S179" s="188">
        <v>0</v>
      </c>
      <c r="T179" s="189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0" t="s">
        <v>140</v>
      </c>
      <c r="AT179" s="190" t="s">
        <v>136</v>
      </c>
      <c r="AU179" s="190" t="s">
        <v>141</v>
      </c>
      <c r="AY179" s="16" t="s">
        <v>134</v>
      </c>
      <c r="BE179" s="191">
        <f>IF(N179="základná",J179,0)</f>
        <v>0</v>
      </c>
      <c r="BF179" s="191">
        <f>IF(N179="znížená",J179,0)</f>
        <v>0</v>
      </c>
      <c r="BG179" s="191">
        <f>IF(N179="zákl. prenesená",J179,0)</f>
        <v>0</v>
      </c>
      <c r="BH179" s="191">
        <f>IF(N179="zníž. prenesená",J179,0)</f>
        <v>0</v>
      </c>
      <c r="BI179" s="191">
        <f>IF(N179="nulová",J179,0)</f>
        <v>0</v>
      </c>
      <c r="BJ179" s="16" t="s">
        <v>141</v>
      </c>
      <c r="BK179" s="191">
        <f>ROUND(I179*H179,2)</f>
        <v>0</v>
      </c>
      <c r="BL179" s="16" t="s">
        <v>140</v>
      </c>
      <c r="BM179" s="190" t="s">
        <v>229</v>
      </c>
    </row>
    <row r="180" s="2" customFormat="1">
      <c r="A180" s="35"/>
      <c r="B180" s="36"/>
      <c r="C180" s="35"/>
      <c r="D180" s="192" t="s">
        <v>143</v>
      </c>
      <c r="E180" s="35"/>
      <c r="F180" s="193" t="s">
        <v>227</v>
      </c>
      <c r="G180" s="35"/>
      <c r="H180" s="35"/>
      <c r="I180" s="194"/>
      <c r="J180" s="35"/>
      <c r="K180" s="35"/>
      <c r="L180" s="36"/>
      <c r="M180" s="195"/>
      <c r="N180" s="196"/>
      <c r="O180" s="79"/>
      <c r="P180" s="79"/>
      <c r="Q180" s="79"/>
      <c r="R180" s="79"/>
      <c r="S180" s="79"/>
      <c r="T180" s="80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T180" s="16" t="s">
        <v>143</v>
      </c>
      <c r="AU180" s="16" t="s">
        <v>141</v>
      </c>
    </row>
    <row r="181" s="2" customFormat="1" ht="16.5" customHeight="1">
      <c r="A181" s="35"/>
      <c r="B181" s="177"/>
      <c r="C181" s="178" t="s">
        <v>230</v>
      </c>
      <c r="D181" s="178" t="s">
        <v>136</v>
      </c>
      <c r="E181" s="179" t="s">
        <v>231</v>
      </c>
      <c r="F181" s="180" t="s">
        <v>232</v>
      </c>
      <c r="G181" s="181" t="s">
        <v>139</v>
      </c>
      <c r="H181" s="182">
        <v>17.738</v>
      </c>
      <c r="I181" s="183"/>
      <c r="J181" s="184">
        <f>ROUND(I181*H181,2)</f>
        <v>0</v>
      </c>
      <c r="K181" s="185"/>
      <c r="L181" s="36"/>
      <c r="M181" s="186" t="s">
        <v>1</v>
      </c>
      <c r="N181" s="187" t="s">
        <v>42</v>
      </c>
      <c r="O181" s="79"/>
      <c r="P181" s="188">
        <f>O181*H181</f>
        <v>0</v>
      </c>
      <c r="Q181" s="188">
        <v>0.0011299999999999999</v>
      </c>
      <c r="R181" s="188">
        <f>Q181*H181</f>
        <v>0.02004394</v>
      </c>
      <c r="S181" s="188">
        <v>0</v>
      </c>
      <c r="T181" s="189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0" t="s">
        <v>140</v>
      </c>
      <c r="AT181" s="190" t="s">
        <v>136</v>
      </c>
      <c r="AU181" s="190" t="s">
        <v>141</v>
      </c>
      <c r="AY181" s="16" t="s">
        <v>134</v>
      </c>
      <c r="BE181" s="191">
        <f>IF(N181="základná",J181,0)</f>
        <v>0</v>
      </c>
      <c r="BF181" s="191">
        <f>IF(N181="znížená",J181,0)</f>
        <v>0</v>
      </c>
      <c r="BG181" s="191">
        <f>IF(N181="zákl. prenesená",J181,0)</f>
        <v>0</v>
      </c>
      <c r="BH181" s="191">
        <f>IF(N181="zníž. prenesená",J181,0)</f>
        <v>0</v>
      </c>
      <c r="BI181" s="191">
        <f>IF(N181="nulová",J181,0)</f>
        <v>0</v>
      </c>
      <c r="BJ181" s="16" t="s">
        <v>141</v>
      </c>
      <c r="BK181" s="191">
        <f>ROUND(I181*H181,2)</f>
        <v>0</v>
      </c>
      <c r="BL181" s="16" t="s">
        <v>140</v>
      </c>
      <c r="BM181" s="190" t="s">
        <v>233</v>
      </c>
    </row>
    <row r="182" s="2" customFormat="1">
      <c r="A182" s="35"/>
      <c r="B182" s="36"/>
      <c r="C182" s="35"/>
      <c r="D182" s="192" t="s">
        <v>143</v>
      </c>
      <c r="E182" s="35"/>
      <c r="F182" s="193" t="s">
        <v>234</v>
      </c>
      <c r="G182" s="35"/>
      <c r="H182" s="35"/>
      <c r="I182" s="194"/>
      <c r="J182" s="35"/>
      <c r="K182" s="35"/>
      <c r="L182" s="36"/>
      <c r="M182" s="195"/>
      <c r="N182" s="196"/>
      <c r="O182" s="79"/>
      <c r="P182" s="79"/>
      <c r="Q182" s="79"/>
      <c r="R182" s="79"/>
      <c r="S182" s="79"/>
      <c r="T182" s="80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T182" s="16" t="s">
        <v>143</v>
      </c>
      <c r="AU182" s="16" t="s">
        <v>141</v>
      </c>
    </row>
    <row r="183" s="2" customFormat="1" ht="16.5" customHeight="1">
      <c r="A183" s="35"/>
      <c r="B183" s="177"/>
      <c r="C183" s="178" t="s">
        <v>7</v>
      </c>
      <c r="D183" s="178" t="s">
        <v>136</v>
      </c>
      <c r="E183" s="179" t="s">
        <v>235</v>
      </c>
      <c r="F183" s="180" t="s">
        <v>236</v>
      </c>
      <c r="G183" s="181" t="s">
        <v>139</v>
      </c>
      <c r="H183" s="182">
        <v>17.738</v>
      </c>
      <c r="I183" s="183"/>
      <c r="J183" s="184">
        <f>ROUND(I183*H183,2)</f>
        <v>0</v>
      </c>
      <c r="K183" s="185"/>
      <c r="L183" s="36"/>
      <c r="M183" s="186" t="s">
        <v>1</v>
      </c>
      <c r="N183" s="187" t="s">
        <v>42</v>
      </c>
      <c r="O183" s="79"/>
      <c r="P183" s="188">
        <f>O183*H183</f>
        <v>0</v>
      </c>
      <c r="Q183" s="188">
        <v>0</v>
      </c>
      <c r="R183" s="188">
        <f>Q183*H183</f>
        <v>0</v>
      </c>
      <c r="S183" s="188">
        <v>0</v>
      </c>
      <c r="T183" s="189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0" t="s">
        <v>140</v>
      </c>
      <c r="AT183" s="190" t="s">
        <v>136</v>
      </c>
      <c r="AU183" s="190" t="s">
        <v>141</v>
      </c>
      <c r="AY183" s="16" t="s">
        <v>134</v>
      </c>
      <c r="BE183" s="191">
        <f>IF(N183="základná",J183,0)</f>
        <v>0</v>
      </c>
      <c r="BF183" s="191">
        <f>IF(N183="znížená",J183,0)</f>
        <v>0</v>
      </c>
      <c r="BG183" s="191">
        <f>IF(N183="zákl. prenesená",J183,0)</f>
        <v>0</v>
      </c>
      <c r="BH183" s="191">
        <f>IF(N183="zníž. prenesená",J183,0)</f>
        <v>0</v>
      </c>
      <c r="BI183" s="191">
        <f>IF(N183="nulová",J183,0)</f>
        <v>0</v>
      </c>
      <c r="BJ183" s="16" t="s">
        <v>141</v>
      </c>
      <c r="BK183" s="191">
        <f>ROUND(I183*H183,2)</f>
        <v>0</v>
      </c>
      <c r="BL183" s="16" t="s">
        <v>140</v>
      </c>
      <c r="BM183" s="190" t="s">
        <v>237</v>
      </c>
    </row>
    <row r="184" s="2" customFormat="1">
      <c r="A184" s="35"/>
      <c r="B184" s="36"/>
      <c r="C184" s="35"/>
      <c r="D184" s="192" t="s">
        <v>143</v>
      </c>
      <c r="E184" s="35"/>
      <c r="F184" s="193" t="s">
        <v>238</v>
      </c>
      <c r="G184" s="35"/>
      <c r="H184" s="35"/>
      <c r="I184" s="194"/>
      <c r="J184" s="35"/>
      <c r="K184" s="35"/>
      <c r="L184" s="36"/>
      <c r="M184" s="195"/>
      <c r="N184" s="196"/>
      <c r="O184" s="79"/>
      <c r="P184" s="79"/>
      <c r="Q184" s="79"/>
      <c r="R184" s="79"/>
      <c r="S184" s="79"/>
      <c r="T184" s="80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T184" s="16" t="s">
        <v>143</v>
      </c>
      <c r="AU184" s="16" t="s">
        <v>141</v>
      </c>
    </row>
    <row r="185" s="2" customFormat="1" ht="37.8" customHeight="1">
      <c r="A185" s="35"/>
      <c r="B185" s="177"/>
      <c r="C185" s="178" t="s">
        <v>239</v>
      </c>
      <c r="D185" s="178" t="s">
        <v>136</v>
      </c>
      <c r="E185" s="179" t="s">
        <v>240</v>
      </c>
      <c r="F185" s="180" t="s">
        <v>241</v>
      </c>
      <c r="G185" s="181" t="s">
        <v>147</v>
      </c>
      <c r="H185" s="182">
        <v>3.7570000000000001</v>
      </c>
      <c r="I185" s="183"/>
      <c r="J185" s="184">
        <f>ROUND(I185*H185,2)</f>
        <v>0</v>
      </c>
      <c r="K185" s="185"/>
      <c r="L185" s="36"/>
      <c r="M185" s="186" t="s">
        <v>1</v>
      </c>
      <c r="N185" s="187" t="s">
        <v>42</v>
      </c>
      <c r="O185" s="79"/>
      <c r="P185" s="188">
        <f>O185*H185</f>
        <v>0</v>
      </c>
      <c r="Q185" s="188">
        <v>0</v>
      </c>
      <c r="R185" s="188">
        <f>Q185*H185</f>
        <v>0</v>
      </c>
      <c r="S185" s="188">
        <v>0</v>
      </c>
      <c r="T185" s="189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90" t="s">
        <v>140</v>
      </c>
      <c r="AT185" s="190" t="s">
        <v>136</v>
      </c>
      <c r="AU185" s="190" t="s">
        <v>141</v>
      </c>
      <c r="AY185" s="16" t="s">
        <v>134</v>
      </c>
      <c r="BE185" s="191">
        <f>IF(N185="základná",J185,0)</f>
        <v>0</v>
      </c>
      <c r="BF185" s="191">
        <f>IF(N185="znížená",J185,0)</f>
        <v>0</v>
      </c>
      <c r="BG185" s="191">
        <f>IF(N185="zákl. prenesená",J185,0)</f>
        <v>0</v>
      </c>
      <c r="BH185" s="191">
        <f>IF(N185="zníž. prenesená",J185,0)</f>
        <v>0</v>
      </c>
      <c r="BI185" s="191">
        <f>IF(N185="nulová",J185,0)</f>
        <v>0</v>
      </c>
      <c r="BJ185" s="16" t="s">
        <v>141</v>
      </c>
      <c r="BK185" s="191">
        <f>ROUND(I185*H185,2)</f>
        <v>0</v>
      </c>
      <c r="BL185" s="16" t="s">
        <v>140</v>
      </c>
      <c r="BM185" s="190" t="s">
        <v>242</v>
      </c>
    </row>
    <row r="186" s="2" customFormat="1">
      <c r="A186" s="35"/>
      <c r="B186" s="36"/>
      <c r="C186" s="35"/>
      <c r="D186" s="192" t="s">
        <v>143</v>
      </c>
      <c r="E186" s="35"/>
      <c r="F186" s="193" t="s">
        <v>243</v>
      </c>
      <c r="G186" s="35"/>
      <c r="H186" s="35"/>
      <c r="I186" s="194"/>
      <c r="J186" s="35"/>
      <c r="K186" s="35"/>
      <c r="L186" s="36"/>
      <c r="M186" s="195"/>
      <c r="N186" s="196"/>
      <c r="O186" s="79"/>
      <c r="P186" s="79"/>
      <c r="Q186" s="79"/>
      <c r="R186" s="79"/>
      <c r="S186" s="79"/>
      <c r="T186" s="80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T186" s="16" t="s">
        <v>143</v>
      </c>
      <c r="AU186" s="16" t="s">
        <v>141</v>
      </c>
    </row>
    <row r="187" s="2" customFormat="1" ht="37.8" customHeight="1">
      <c r="A187" s="35"/>
      <c r="B187" s="177"/>
      <c r="C187" s="178" t="s">
        <v>244</v>
      </c>
      <c r="D187" s="178" t="s">
        <v>136</v>
      </c>
      <c r="E187" s="179" t="s">
        <v>245</v>
      </c>
      <c r="F187" s="180" t="s">
        <v>246</v>
      </c>
      <c r="G187" s="181" t="s">
        <v>147</v>
      </c>
      <c r="H187" s="182">
        <v>3.7570000000000001</v>
      </c>
      <c r="I187" s="183"/>
      <c r="J187" s="184">
        <f>ROUND(I187*H187,2)</f>
        <v>0</v>
      </c>
      <c r="K187" s="185"/>
      <c r="L187" s="36"/>
      <c r="M187" s="186" t="s">
        <v>1</v>
      </c>
      <c r="N187" s="187" t="s">
        <v>42</v>
      </c>
      <c r="O187" s="79"/>
      <c r="P187" s="188">
        <f>O187*H187</f>
        <v>0</v>
      </c>
      <c r="Q187" s="188">
        <v>0</v>
      </c>
      <c r="R187" s="188">
        <f>Q187*H187</f>
        <v>0</v>
      </c>
      <c r="S187" s="188">
        <v>0</v>
      </c>
      <c r="T187" s="189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90" t="s">
        <v>140</v>
      </c>
      <c r="AT187" s="190" t="s">
        <v>136</v>
      </c>
      <c r="AU187" s="190" t="s">
        <v>141</v>
      </c>
      <c r="AY187" s="16" t="s">
        <v>134</v>
      </c>
      <c r="BE187" s="191">
        <f>IF(N187="základná",J187,0)</f>
        <v>0</v>
      </c>
      <c r="BF187" s="191">
        <f>IF(N187="znížená",J187,0)</f>
        <v>0</v>
      </c>
      <c r="BG187" s="191">
        <f>IF(N187="zákl. prenesená",J187,0)</f>
        <v>0</v>
      </c>
      <c r="BH187" s="191">
        <f>IF(N187="zníž. prenesená",J187,0)</f>
        <v>0</v>
      </c>
      <c r="BI187" s="191">
        <f>IF(N187="nulová",J187,0)</f>
        <v>0</v>
      </c>
      <c r="BJ187" s="16" t="s">
        <v>141</v>
      </c>
      <c r="BK187" s="191">
        <f>ROUND(I187*H187,2)</f>
        <v>0</v>
      </c>
      <c r="BL187" s="16" t="s">
        <v>140</v>
      </c>
      <c r="BM187" s="190" t="s">
        <v>247</v>
      </c>
    </row>
    <row r="188" s="2" customFormat="1">
      <c r="A188" s="35"/>
      <c r="B188" s="36"/>
      <c r="C188" s="35"/>
      <c r="D188" s="192" t="s">
        <v>143</v>
      </c>
      <c r="E188" s="35"/>
      <c r="F188" s="193" t="s">
        <v>248</v>
      </c>
      <c r="G188" s="35"/>
      <c r="H188" s="35"/>
      <c r="I188" s="194"/>
      <c r="J188" s="35"/>
      <c r="K188" s="35"/>
      <c r="L188" s="36"/>
      <c r="M188" s="195"/>
      <c r="N188" s="196"/>
      <c r="O188" s="79"/>
      <c r="P188" s="79"/>
      <c r="Q188" s="79"/>
      <c r="R188" s="79"/>
      <c r="S188" s="79"/>
      <c r="T188" s="80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T188" s="16" t="s">
        <v>143</v>
      </c>
      <c r="AU188" s="16" t="s">
        <v>141</v>
      </c>
    </row>
    <row r="189" s="2" customFormat="1" ht="21.75" customHeight="1">
      <c r="A189" s="35"/>
      <c r="B189" s="177"/>
      <c r="C189" s="178" t="s">
        <v>249</v>
      </c>
      <c r="D189" s="178" t="s">
        <v>136</v>
      </c>
      <c r="E189" s="179" t="s">
        <v>250</v>
      </c>
      <c r="F189" s="180" t="s">
        <v>251</v>
      </c>
      <c r="G189" s="181" t="s">
        <v>139</v>
      </c>
      <c r="H189" s="182">
        <v>25</v>
      </c>
      <c r="I189" s="183"/>
      <c r="J189" s="184">
        <f>ROUND(I189*H189,2)</f>
        <v>0</v>
      </c>
      <c r="K189" s="185"/>
      <c r="L189" s="36"/>
      <c r="M189" s="186" t="s">
        <v>1</v>
      </c>
      <c r="N189" s="187" t="s">
        <v>42</v>
      </c>
      <c r="O189" s="79"/>
      <c r="P189" s="188">
        <f>O189*H189</f>
        <v>0</v>
      </c>
      <c r="Q189" s="188">
        <v>0.00131</v>
      </c>
      <c r="R189" s="188">
        <f>Q189*H189</f>
        <v>0.032750000000000001</v>
      </c>
      <c r="S189" s="188">
        <v>0</v>
      </c>
      <c r="T189" s="189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0" t="s">
        <v>140</v>
      </c>
      <c r="AT189" s="190" t="s">
        <v>136</v>
      </c>
      <c r="AU189" s="190" t="s">
        <v>141</v>
      </c>
      <c r="AY189" s="16" t="s">
        <v>134</v>
      </c>
      <c r="BE189" s="191">
        <f>IF(N189="základná",J189,0)</f>
        <v>0</v>
      </c>
      <c r="BF189" s="191">
        <f>IF(N189="znížená",J189,0)</f>
        <v>0</v>
      </c>
      <c r="BG189" s="191">
        <f>IF(N189="zákl. prenesená",J189,0)</f>
        <v>0</v>
      </c>
      <c r="BH189" s="191">
        <f>IF(N189="zníž. prenesená",J189,0)</f>
        <v>0</v>
      </c>
      <c r="BI189" s="191">
        <f>IF(N189="nulová",J189,0)</f>
        <v>0</v>
      </c>
      <c r="BJ189" s="16" t="s">
        <v>141</v>
      </c>
      <c r="BK189" s="191">
        <f>ROUND(I189*H189,2)</f>
        <v>0</v>
      </c>
      <c r="BL189" s="16" t="s">
        <v>140</v>
      </c>
      <c r="BM189" s="190" t="s">
        <v>252</v>
      </c>
    </row>
    <row r="190" s="2" customFormat="1">
      <c r="A190" s="35"/>
      <c r="B190" s="36"/>
      <c r="C190" s="35"/>
      <c r="D190" s="192" t="s">
        <v>143</v>
      </c>
      <c r="E190" s="35"/>
      <c r="F190" s="193" t="s">
        <v>253</v>
      </c>
      <c r="G190" s="35"/>
      <c r="H190" s="35"/>
      <c r="I190" s="194"/>
      <c r="J190" s="35"/>
      <c r="K190" s="35"/>
      <c r="L190" s="36"/>
      <c r="M190" s="195"/>
      <c r="N190" s="196"/>
      <c r="O190" s="79"/>
      <c r="P190" s="79"/>
      <c r="Q190" s="79"/>
      <c r="R190" s="79"/>
      <c r="S190" s="79"/>
      <c r="T190" s="80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T190" s="16" t="s">
        <v>143</v>
      </c>
      <c r="AU190" s="16" t="s">
        <v>141</v>
      </c>
    </row>
    <row r="191" s="2" customFormat="1" ht="37.8" customHeight="1">
      <c r="A191" s="35"/>
      <c r="B191" s="177"/>
      <c r="C191" s="178" t="s">
        <v>254</v>
      </c>
      <c r="D191" s="178" t="s">
        <v>136</v>
      </c>
      <c r="E191" s="179" t="s">
        <v>255</v>
      </c>
      <c r="F191" s="180" t="s">
        <v>256</v>
      </c>
      <c r="G191" s="181" t="s">
        <v>257</v>
      </c>
      <c r="H191" s="182">
        <v>25</v>
      </c>
      <c r="I191" s="183"/>
      <c r="J191" s="184">
        <f>ROUND(I191*H191,2)</f>
        <v>0</v>
      </c>
      <c r="K191" s="185"/>
      <c r="L191" s="36"/>
      <c r="M191" s="186" t="s">
        <v>1</v>
      </c>
      <c r="N191" s="187" t="s">
        <v>42</v>
      </c>
      <c r="O191" s="79"/>
      <c r="P191" s="188">
        <f>O191*H191</f>
        <v>0</v>
      </c>
      <c r="Q191" s="188">
        <v>0</v>
      </c>
      <c r="R191" s="188">
        <f>Q191*H191</f>
        <v>0</v>
      </c>
      <c r="S191" s="188">
        <v>0</v>
      </c>
      <c r="T191" s="189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0" t="s">
        <v>140</v>
      </c>
      <c r="AT191" s="190" t="s">
        <v>136</v>
      </c>
      <c r="AU191" s="190" t="s">
        <v>141</v>
      </c>
      <c r="AY191" s="16" t="s">
        <v>134</v>
      </c>
      <c r="BE191" s="191">
        <f>IF(N191="základná",J191,0)</f>
        <v>0</v>
      </c>
      <c r="BF191" s="191">
        <f>IF(N191="znížená",J191,0)</f>
        <v>0</v>
      </c>
      <c r="BG191" s="191">
        <f>IF(N191="zákl. prenesená",J191,0)</f>
        <v>0</v>
      </c>
      <c r="BH191" s="191">
        <f>IF(N191="zníž. prenesená",J191,0)</f>
        <v>0</v>
      </c>
      <c r="BI191" s="191">
        <f>IF(N191="nulová",J191,0)</f>
        <v>0</v>
      </c>
      <c r="BJ191" s="16" t="s">
        <v>141</v>
      </c>
      <c r="BK191" s="191">
        <f>ROUND(I191*H191,2)</f>
        <v>0</v>
      </c>
      <c r="BL191" s="16" t="s">
        <v>140</v>
      </c>
      <c r="BM191" s="190" t="s">
        <v>258</v>
      </c>
    </row>
    <row r="192" s="2" customFormat="1">
      <c r="A192" s="35"/>
      <c r="B192" s="36"/>
      <c r="C192" s="35"/>
      <c r="D192" s="192" t="s">
        <v>143</v>
      </c>
      <c r="E192" s="35"/>
      <c r="F192" s="193" t="s">
        <v>259</v>
      </c>
      <c r="G192" s="35"/>
      <c r="H192" s="35"/>
      <c r="I192" s="194"/>
      <c r="J192" s="35"/>
      <c r="K192" s="35"/>
      <c r="L192" s="36"/>
      <c r="M192" s="195"/>
      <c r="N192" s="196"/>
      <c r="O192" s="79"/>
      <c r="P192" s="79"/>
      <c r="Q192" s="79"/>
      <c r="R192" s="79"/>
      <c r="S192" s="79"/>
      <c r="T192" s="80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T192" s="16" t="s">
        <v>143</v>
      </c>
      <c r="AU192" s="16" t="s">
        <v>141</v>
      </c>
    </row>
    <row r="193" s="2" customFormat="1" ht="33" customHeight="1">
      <c r="A193" s="35"/>
      <c r="B193" s="177"/>
      <c r="C193" s="178" t="s">
        <v>260</v>
      </c>
      <c r="D193" s="178" t="s">
        <v>136</v>
      </c>
      <c r="E193" s="179" t="s">
        <v>261</v>
      </c>
      <c r="F193" s="180" t="s">
        <v>262</v>
      </c>
      <c r="G193" s="181" t="s">
        <v>257</v>
      </c>
      <c r="H193" s="182">
        <v>25</v>
      </c>
      <c r="I193" s="183"/>
      <c r="J193" s="184">
        <f>ROUND(I193*H193,2)</f>
        <v>0</v>
      </c>
      <c r="K193" s="185"/>
      <c r="L193" s="36"/>
      <c r="M193" s="186" t="s">
        <v>1</v>
      </c>
      <c r="N193" s="187" t="s">
        <v>42</v>
      </c>
      <c r="O193" s="79"/>
      <c r="P193" s="188">
        <f>O193*H193</f>
        <v>0</v>
      </c>
      <c r="Q193" s="188">
        <v>0</v>
      </c>
      <c r="R193" s="188">
        <f>Q193*H193</f>
        <v>0</v>
      </c>
      <c r="S193" s="188">
        <v>0</v>
      </c>
      <c r="T193" s="189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90" t="s">
        <v>140</v>
      </c>
      <c r="AT193" s="190" t="s">
        <v>136</v>
      </c>
      <c r="AU193" s="190" t="s">
        <v>141</v>
      </c>
      <c r="AY193" s="16" t="s">
        <v>134</v>
      </c>
      <c r="BE193" s="191">
        <f>IF(N193="základná",J193,0)</f>
        <v>0</v>
      </c>
      <c r="BF193" s="191">
        <f>IF(N193="znížená",J193,0)</f>
        <v>0</v>
      </c>
      <c r="BG193" s="191">
        <f>IF(N193="zákl. prenesená",J193,0)</f>
        <v>0</v>
      </c>
      <c r="BH193" s="191">
        <f>IF(N193="zníž. prenesená",J193,0)</f>
        <v>0</v>
      </c>
      <c r="BI193" s="191">
        <f>IF(N193="nulová",J193,0)</f>
        <v>0</v>
      </c>
      <c r="BJ193" s="16" t="s">
        <v>141</v>
      </c>
      <c r="BK193" s="191">
        <f>ROUND(I193*H193,2)</f>
        <v>0</v>
      </c>
      <c r="BL193" s="16" t="s">
        <v>140</v>
      </c>
      <c r="BM193" s="190" t="s">
        <v>263</v>
      </c>
    </row>
    <row r="194" s="2" customFormat="1">
      <c r="A194" s="35"/>
      <c r="B194" s="36"/>
      <c r="C194" s="35"/>
      <c r="D194" s="192" t="s">
        <v>143</v>
      </c>
      <c r="E194" s="35"/>
      <c r="F194" s="193" t="s">
        <v>264</v>
      </c>
      <c r="G194" s="35"/>
      <c r="H194" s="35"/>
      <c r="I194" s="194"/>
      <c r="J194" s="35"/>
      <c r="K194" s="35"/>
      <c r="L194" s="36"/>
      <c r="M194" s="195"/>
      <c r="N194" s="196"/>
      <c r="O194" s="79"/>
      <c r="P194" s="79"/>
      <c r="Q194" s="79"/>
      <c r="R194" s="79"/>
      <c r="S194" s="79"/>
      <c r="T194" s="80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T194" s="16" t="s">
        <v>143</v>
      </c>
      <c r="AU194" s="16" t="s">
        <v>141</v>
      </c>
    </row>
    <row r="195" s="2" customFormat="1" ht="37.8" customHeight="1">
      <c r="A195" s="35"/>
      <c r="B195" s="177"/>
      <c r="C195" s="178" t="s">
        <v>265</v>
      </c>
      <c r="D195" s="178" t="s">
        <v>136</v>
      </c>
      <c r="E195" s="179" t="s">
        <v>266</v>
      </c>
      <c r="F195" s="180" t="s">
        <v>267</v>
      </c>
      <c r="G195" s="181" t="s">
        <v>163</v>
      </c>
      <c r="H195" s="182">
        <v>0.86699999999999999</v>
      </c>
      <c r="I195" s="183"/>
      <c r="J195" s="184">
        <f>ROUND(I195*H195,2)</f>
        <v>0</v>
      </c>
      <c r="K195" s="185"/>
      <c r="L195" s="36"/>
      <c r="M195" s="186" t="s">
        <v>1</v>
      </c>
      <c r="N195" s="187" t="s">
        <v>42</v>
      </c>
      <c r="O195" s="79"/>
      <c r="P195" s="188">
        <f>O195*H195</f>
        <v>0</v>
      </c>
      <c r="Q195" s="188">
        <v>1.0162899999999999</v>
      </c>
      <c r="R195" s="188">
        <f>Q195*H195</f>
        <v>0.88112342999999993</v>
      </c>
      <c r="S195" s="188">
        <v>0</v>
      </c>
      <c r="T195" s="189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190" t="s">
        <v>140</v>
      </c>
      <c r="AT195" s="190" t="s">
        <v>136</v>
      </c>
      <c r="AU195" s="190" t="s">
        <v>141</v>
      </c>
      <c r="AY195" s="16" t="s">
        <v>134</v>
      </c>
      <c r="BE195" s="191">
        <f>IF(N195="základná",J195,0)</f>
        <v>0</v>
      </c>
      <c r="BF195" s="191">
        <f>IF(N195="znížená",J195,0)</f>
        <v>0</v>
      </c>
      <c r="BG195" s="191">
        <f>IF(N195="zákl. prenesená",J195,0)</f>
        <v>0</v>
      </c>
      <c r="BH195" s="191">
        <f>IF(N195="zníž. prenesená",J195,0)</f>
        <v>0</v>
      </c>
      <c r="BI195" s="191">
        <f>IF(N195="nulová",J195,0)</f>
        <v>0</v>
      </c>
      <c r="BJ195" s="16" t="s">
        <v>141</v>
      </c>
      <c r="BK195" s="191">
        <f>ROUND(I195*H195,2)</f>
        <v>0</v>
      </c>
      <c r="BL195" s="16" t="s">
        <v>140</v>
      </c>
      <c r="BM195" s="190" t="s">
        <v>268</v>
      </c>
    </row>
    <row r="196" s="2" customFormat="1">
      <c r="A196" s="35"/>
      <c r="B196" s="36"/>
      <c r="C196" s="35"/>
      <c r="D196" s="192" t="s">
        <v>143</v>
      </c>
      <c r="E196" s="35"/>
      <c r="F196" s="193" t="s">
        <v>269</v>
      </c>
      <c r="G196" s="35"/>
      <c r="H196" s="35"/>
      <c r="I196" s="194"/>
      <c r="J196" s="35"/>
      <c r="K196" s="35"/>
      <c r="L196" s="36"/>
      <c r="M196" s="195"/>
      <c r="N196" s="196"/>
      <c r="O196" s="79"/>
      <c r="P196" s="79"/>
      <c r="Q196" s="79"/>
      <c r="R196" s="79"/>
      <c r="S196" s="79"/>
      <c r="T196" s="80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T196" s="16" t="s">
        <v>143</v>
      </c>
      <c r="AU196" s="16" t="s">
        <v>141</v>
      </c>
    </row>
    <row r="197" s="2" customFormat="1" ht="37.8" customHeight="1">
      <c r="A197" s="35"/>
      <c r="B197" s="177"/>
      <c r="C197" s="178" t="s">
        <v>270</v>
      </c>
      <c r="D197" s="178" t="s">
        <v>136</v>
      </c>
      <c r="E197" s="179" t="s">
        <v>271</v>
      </c>
      <c r="F197" s="180" t="s">
        <v>272</v>
      </c>
      <c r="G197" s="181" t="s">
        <v>163</v>
      </c>
      <c r="H197" s="182">
        <v>0.122</v>
      </c>
      <c r="I197" s="183"/>
      <c r="J197" s="184">
        <f>ROUND(I197*H197,2)</f>
        <v>0</v>
      </c>
      <c r="K197" s="185"/>
      <c r="L197" s="36"/>
      <c r="M197" s="186" t="s">
        <v>1</v>
      </c>
      <c r="N197" s="187" t="s">
        <v>42</v>
      </c>
      <c r="O197" s="79"/>
      <c r="P197" s="188">
        <f>O197*H197</f>
        <v>0</v>
      </c>
      <c r="Q197" s="188">
        <v>1.20296</v>
      </c>
      <c r="R197" s="188">
        <f>Q197*H197</f>
        <v>0.14676112</v>
      </c>
      <c r="S197" s="188">
        <v>0</v>
      </c>
      <c r="T197" s="189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90" t="s">
        <v>140</v>
      </c>
      <c r="AT197" s="190" t="s">
        <v>136</v>
      </c>
      <c r="AU197" s="190" t="s">
        <v>141</v>
      </c>
      <c r="AY197" s="16" t="s">
        <v>134</v>
      </c>
      <c r="BE197" s="191">
        <f>IF(N197="základná",J197,0)</f>
        <v>0</v>
      </c>
      <c r="BF197" s="191">
        <f>IF(N197="znížená",J197,0)</f>
        <v>0</v>
      </c>
      <c r="BG197" s="191">
        <f>IF(N197="zákl. prenesená",J197,0)</f>
        <v>0</v>
      </c>
      <c r="BH197" s="191">
        <f>IF(N197="zníž. prenesená",J197,0)</f>
        <v>0</v>
      </c>
      <c r="BI197" s="191">
        <f>IF(N197="nulová",J197,0)</f>
        <v>0</v>
      </c>
      <c r="BJ197" s="16" t="s">
        <v>141</v>
      </c>
      <c r="BK197" s="191">
        <f>ROUND(I197*H197,2)</f>
        <v>0</v>
      </c>
      <c r="BL197" s="16" t="s">
        <v>140</v>
      </c>
      <c r="BM197" s="190" t="s">
        <v>273</v>
      </c>
    </row>
    <row r="198" s="2" customFormat="1">
      <c r="A198" s="35"/>
      <c r="B198" s="36"/>
      <c r="C198" s="35"/>
      <c r="D198" s="192" t="s">
        <v>143</v>
      </c>
      <c r="E198" s="35"/>
      <c r="F198" s="193" t="s">
        <v>274</v>
      </c>
      <c r="G198" s="35"/>
      <c r="H198" s="35"/>
      <c r="I198" s="194"/>
      <c r="J198" s="35"/>
      <c r="K198" s="35"/>
      <c r="L198" s="36"/>
      <c r="M198" s="195"/>
      <c r="N198" s="196"/>
      <c r="O198" s="79"/>
      <c r="P198" s="79"/>
      <c r="Q198" s="79"/>
      <c r="R198" s="79"/>
      <c r="S198" s="79"/>
      <c r="T198" s="80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T198" s="16" t="s">
        <v>143</v>
      </c>
      <c r="AU198" s="16" t="s">
        <v>141</v>
      </c>
    </row>
    <row r="199" s="2" customFormat="1" ht="24.15" customHeight="1">
      <c r="A199" s="35"/>
      <c r="B199" s="177"/>
      <c r="C199" s="178" t="s">
        <v>275</v>
      </c>
      <c r="D199" s="178" t="s">
        <v>136</v>
      </c>
      <c r="E199" s="179" t="s">
        <v>276</v>
      </c>
      <c r="F199" s="180" t="s">
        <v>277</v>
      </c>
      <c r="G199" s="181" t="s">
        <v>163</v>
      </c>
      <c r="H199" s="182">
        <v>0.49199999999999999</v>
      </c>
      <c r="I199" s="183"/>
      <c r="J199" s="184">
        <f>ROUND(I199*H199,2)</f>
        <v>0</v>
      </c>
      <c r="K199" s="185"/>
      <c r="L199" s="36"/>
      <c r="M199" s="186" t="s">
        <v>1</v>
      </c>
      <c r="N199" s="187" t="s">
        <v>42</v>
      </c>
      <c r="O199" s="79"/>
      <c r="P199" s="188">
        <f>O199*H199</f>
        <v>0</v>
      </c>
      <c r="Q199" s="188">
        <v>1.0162899999999999</v>
      </c>
      <c r="R199" s="188">
        <f>Q199*H199</f>
        <v>0.50001467999999993</v>
      </c>
      <c r="S199" s="188">
        <v>0</v>
      </c>
      <c r="T199" s="189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190" t="s">
        <v>140</v>
      </c>
      <c r="AT199" s="190" t="s">
        <v>136</v>
      </c>
      <c r="AU199" s="190" t="s">
        <v>141</v>
      </c>
      <c r="AY199" s="16" t="s">
        <v>134</v>
      </c>
      <c r="BE199" s="191">
        <f>IF(N199="základná",J199,0)</f>
        <v>0</v>
      </c>
      <c r="BF199" s="191">
        <f>IF(N199="znížená",J199,0)</f>
        <v>0</v>
      </c>
      <c r="BG199" s="191">
        <f>IF(N199="zákl. prenesená",J199,0)</f>
        <v>0</v>
      </c>
      <c r="BH199" s="191">
        <f>IF(N199="zníž. prenesená",J199,0)</f>
        <v>0</v>
      </c>
      <c r="BI199" s="191">
        <f>IF(N199="nulová",J199,0)</f>
        <v>0</v>
      </c>
      <c r="BJ199" s="16" t="s">
        <v>141</v>
      </c>
      <c r="BK199" s="191">
        <f>ROUND(I199*H199,2)</f>
        <v>0</v>
      </c>
      <c r="BL199" s="16" t="s">
        <v>140</v>
      </c>
      <c r="BM199" s="190" t="s">
        <v>278</v>
      </c>
    </row>
    <row r="200" s="2" customFormat="1">
      <c r="A200" s="35"/>
      <c r="B200" s="36"/>
      <c r="C200" s="35"/>
      <c r="D200" s="192" t="s">
        <v>143</v>
      </c>
      <c r="E200" s="35"/>
      <c r="F200" s="193" t="s">
        <v>279</v>
      </c>
      <c r="G200" s="35"/>
      <c r="H200" s="35"/>
      <c r="I200" s="194"/>
      <c r="J200" s="35"/>
      <c r="K200" s="35"/>
      <c r="L200" s="36"/>
      <c r="M200" s="195"/>
      <c r="N200" s="196"/>
      <c r="O200" s="79"/>
      <c r="P200" s="79"/>
      <c r="Q200" s="79"/>
      <c r="R200" s="79"/>
      <c r="S200" s="79"/>
      <c r="T200" s="80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T200" s="16" t="s">
        <v>143</v>
      </c>
      <c r="AU200" s="16" t="s">
        <v>141</v>
      </c>
    </row>
    <row r="201" s="12" customFormat="1" ht="22.8" customHeight="1">
      <c r="A201" s="12"/>
      <c r="B201" s="164"/>
      <c r="C201" s="12"/>
      <c r="D201" s="165" t="s">
        <v>75</v>
      </c>
      <c r="E201" s="175" t="s">
        <v>159</v>
      </c>
      <c r="F201" s="175" t="s">
        <v>280</v>
      </c>
      <c r="G201" s="12"/>
      <c r="H201" s="12"/>
      <c r="I201" s="167"/>
      <c r="J201" s="176">
        <f>BK201</f>
        <v>0</v>
      </c>
      <c r="K201" s="12"/>
      <c r="L201" s="164"/>
      <c r="M201" s="169"/>
      <c r="N201" s="170"/>
      <c r="O201" s="170"/>
      <c r="P201" s="171">
        <f>SUM(P202:P215)</f>
        <v>0</v>
      </c>
      <c r="Q201" s="170"/>
      <c r="R201" s="171">
        <f>SUM(R202:R215)</f>
        <v>58.317809400000002</v>
      </c>
      <c r="S201" s="170"/>
      <c r="T201" s="172">
        <f>SUM(T202:T215)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165" t="s">
        <v>84</v>
      </c>
      <c r="AT201" s="173" t="s">
        <v>75</v>
      </c>
      <c r="AU201" s="173" t="s">
        <v>84</v>
      </c>
      <c r="AY201" s="165" t="s">
        <v>134</v>
      </c>
      <c r="BK201" s="174">
        <f>SUM(BK202:BK215)</f>
        <v>0</v>
      </c>
    </row>
    <row r="202" s="2" customFormat="1" ht="24.15" customHeight="1">
      <c r="A202" s="35"/>
      <c r="B202" s="177"/>
      <c r="C202" s="178" t="s">
        <v>281</v>
      </c>
      <c r="D202" s="178" t="s">
        <v>136</v>
      </c>
      <c r="E202" s="179" t="s">
        <v>282</v>
      </c>
      <c r="F202" s="180" t="s">
        <v>283</v>
      </c>
      <c r="G202" s="181" t="s">
        <v>139</v>
      </c>
      <c r="H202" s="182">
        <v>50</v>
      </c>
      <c r="I202" s="183"/>
      <c r="J202" s="184">
        <f>ROUND(I202*H202,2)</f>
        <v>0</v>
      </c>
      <c r="K202" s="185"/>
      <c r="L202" s="36"/>
      <c r="M202" s="186" t="s">
        <v>1</v>
      </c>
      <c r="N202" s="187" t="s">
        <v>42</v>
      </c>
      <c r="O202" s="79"/>
      <c r="P202" s="188">
        <f>O202*H202</f>
        <v>0</v>
      </c>
      <c r="Q202" s="188">
        <v>0</v>
      </c>
      <c r="R202" s="188">
        <f>Q202*H202</f>
        <v>0</v>
      </c>
      <c r="S202" s="188">
        <v>0</v>
      </c>
      <c r="T202" s="189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90" t="s">
        <v>140</v>
      </c>
      <c r="AT202" s="190" t="s">
        <v>136</v>
      </c>
      <c r="AU202" s="190" t="s">
        <v>141</v>
      </c>
      <c r="AY202" s="16" t="s">
        <v>134</v>
      </c>
      <c r="BE202" s="191">
        <f>IF(N202="základná",J202,0)</f>
        <v>0</v>
      </c>
      <c r="BF202" s="191">
        <f>IF(N202="znížená",J202,0)</f>
        <v>0</v>
      </c>
      <c r="BG202" s="191">
        <f>IF(N202="zákl. prenesená",J202,0)</f>
        <v>0</v>
      </c>
      <c r="BH202" s="191">
        <f>IF(N202="zníž. prenesená",J202,0)</f>
        <v>0</v>
      </c>
      <c r="BI202" s="191">
        <f>IF(N202="nulová",J202,0)</f>
        <v>0</v>
      </c>
      <c r="BJ202" s="16" t="s">
        <v>141</v>
      </c>
      <c r="BK202" s="191">
        <f>ROUND(I202*H202,2)</f>
        <v>0</v>
      </c>
      <c r="BL202" s="16" t="s">
        <v>140</v>
      </c>
      <c r="BM202" s="190" t="s">
        <v>284</v>
      </c>
    </row>
    <row r="203" s="2" customFormat="1">
      <c r="A203" s="35"/>
      <c r="B203" s="36"/>
      <c r="C203" s="35"/>
      <c r="D203" s="192" t="s">
        <v>143</v>
      </c>
      <c r="E203" s="35"/>
      <c r="F203" s="193" t="s">
        <v>285</v>
      </c>
      <c r="G203" s="35"/>
      <c r="H203" s="35"/>
      <c r="I203" s="194"/>
      <c r="J203" s="35"/>
      <c r="K203" s="35"/>
      <c r="L203" s="36"/>
      <c r="M203" s="195"/>
      <c r="N203" s="196"/>
      <c r="O203" s="79"/>
      <c r="P203" s="79"/>
      <c r="Q203" s="79"/>
      <c r="R203" s="79"/>
      <c r="S203" s="79"/>
      <c r="T203" s="80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T203" s="16" t="s">
        <v>143</v>
      </c>
      <c r="AU203" s="16" t="s">
        <v>141</v>
      </c>
    </row>
    <row r="204" s="2" customFormat="1" ht="33" customHeight="1">
      <c r="A204" s="35"/>
      <c r="B204" s="177"/>
      <c r="C204" s="178" t="s">
        <v>286</v>
      </c>
      <c r="D204" s="178" t="s">
        <v>136</v>
      </c>
      <c r="E204" s="179" t="s">
        <v>287</v>
      </c>
      <c r="F204" s="180" t="s">
        <v>288</v>
      </c>
      <c r="G204" s="181" t="s">
        <v>139</v>
      </c>
      <c r="H204" s="182">
        <v>34.097999999999999</v>
      </c>
      <c r="I204" s="183"/>
      <c r="J204" s="184">
        <f>ROUND(I204*H204,2)</f>
        <v>0</v>
      </c>
      <c r="K204" s="185"/>
      <c r="L204" s="36"/>
      <c r="M204" s="186" t="s">
        <v>1</v>
      </c>
      <c r="N204" s="187" t="s">
        <v>42</v>
      </c>
      <c r="O204" s="79"/>
      <c r="P204" s="188">
        <f>O204*H204</f>
        <v>0</v>
      </c>
      <c r="Q204" s="188">
        <v>0.71643999999999997</v>
      </c>
      <c r="R204" s="188">
        <f>Q204*H204</f>
        <v>24.429171119999999</v>
      </c>
      <c r="S204" s="188">
        <v>0</v>
      </c>
      <c r="T204" s="189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0" t="s">
        <v>140</v>
      </c>
      <c r="AT204" s="190" t="s">
        <v>136</v>
      </c>
      <c r="AU204" s="190" t="s">
        <v>141</v>
      </c>
      <c r="AY204" s="16" t="s">
        <v>134</v>
      </c>
      <c r="BE204" s="191">
        <f>IF(N204="základná",J204,0)</f>
        <v>0</v>
      </c>
      <c r="BF204" s="191">
        <f>IF(N204="znížená",J204,0)</f>
        <v>0</v>
      </c>
      <c r="BG204" s="191">
        <f>IF(N204="zákl. prenesená",J204,0)</f>
        <v>0</v>
      </c>
      <c r="BH204" s="191">
        <f>IF(N204="zníž. prenesená",J204,0)</f>
        <v>0</v>
      </c>
      <c r="BI204" s="191">
        <f>IF(N204="nulová",J204,0)</f>
        <v>0</v>
      </c>
      <c r="BJ204" s="16" t="s">
        <v>141</v>
      </c>
      <c r="BK204" s="191">
        <f>ROUND(I204*H204,2)</f>
        <v>0</v>
      </c>
      <c r="BL204" s="16" t="s">
        <v>140</v>
      </c>
      <c r="BM204" s="190" t="s">
        <v>289</v>
      </c>
    </row>
    <row r="205" s="2" customFormat="1">
      <c r="A205" s="35"/>
      <c r="B205" s="36"/>
      <c r="C205" s="35"/>
      <c r="D205" s="192" t="s">
        <v>143</v>
      </c>
      <c r="E205" s="35"/>
      <c r="F205" s="193" t="s">
        <v>290</v>
      </c>
      <c r="G205" s="35"/>
      <c r="H205" s="35"/>
      <c r="I205" s="194"/>
      <c r="J205" s="35"/>
      <c r="K205" s="35"/>
      <c r="L205" s="36"/>
      <c r="M205" s="195"/>
      <c r="N205" s="196"/>
      <c r="O205" s="79"/>
      <c r="P205" s="79"/>
      <c r="Q205" s="79"/>
      <c r="R205" s="79"/>
      <c r="S205" s="79"/>
      <c r="T205" s="80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T205" s="16" t="s">
        <v>143</v>
      </c>
      <c r="AU205" s="16" t="s">
        <v>141</v>
      </c>
    </row>
    <row r="206" s="2" customFormat="1" ht="24.15" customHeight="1">
      <c r="A206" s="35"/>
      <c r="B206" s="177"/>
      <c r="C206" s="178" t="s">
        <v>291</v>
      </c>
      <c r="D206" s="178" t="s">
        <v>136</v>
      </c>
      <c r="E206" s="179" t="s">
        <v>292</v>
      </c>
      <c r="F206" s="180" t="s">
        <v>293</v>
      </c>
      <c r="G206" s="181" t="s">
        <v>139</v>
      </c>
      <c r="H206" s="182">
        <v>34.097999999999999</v>
      </c>
      <c r="I206" s="183"/>
      <c r="J206" s="184">
        <f>ROUND(I206*H206,2)</f>
        <v>0</v>
      </c>
      <c r="K206" s="185"/>
      <c r="L206" s="36"/>
      <c r="M206" s="186" t="s">
        <v>1</v>
      </c>
      <c r="N206" s="187" t="s">
        <v>42</v>
      </c>
      <c r="O206" s="79"/>
      <c r="P206" s="188">
        <f>O206*H206</f>
        <v>0</v>
      </c>
      <c r="Q206" s="188">
        <v>0.46166000000000001</v>
      </c>
      <c r="R206" s="188">
        <f>Q206*H206</f>
        <v>15.74168268</v>
      </c>
      <c r="S206" s="188">
        <v>0</v>
      </c>
      <c r="T206" s="189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0" t="s">
        <v>140</v>
      </c>
      <c r="AT206" s="190" t="s">
        <v>136</v>
      </c>
      <c r="AU206" s="190" t="s">
        <v>141</v>
      </c>
      <c r="AY206" s="16" t="s">
        <v>134</v>
      </c>
      <c r="BE206" s="191">
        <f>IF(N206="základná",J206,0)</f>
        <v>0</v>
      </c>
      <c r="BF206" s="191">
        <f>IF(N206="znížená",J206,0)</f>
        <v>0</v>
      </c>
      <c r="BG206" s="191">
        <f>IF(N206="zákl. prenesená",J206,0)</f>
        <v>0</v>
      </c>
      <c r="BH206" s="191">
        <f>IF(N206="zníž. prenesená",J206,0)</f>
        <v>0</v>
      </c>
      <c r="BI206" s="191">
        <f>IF(N206="nulová",J206,0)</f>
        <v>0</v>
      </c>
      <c r="BJ206" s="16" t="s">
        <v>141</v>
      </c>
      <c r="BK206" s="191">
        <f>ROUND(I206*H206,2)</f>
        <v>0</v>
      </c>
      <c r="BL206" s="16" t="s">
        <v>140</v>
      </c>
      <c r="BM206" s="190" t="s">
        <v>294</v>
      </c>
    </row>
    <row r="207" s="2" customFormat="1">
      <c r="A207" s="35"/>
      <c r="B207" s="36"/>
      <c r="C207" s="35"/>
      <c r="D207" s="192" t="s">
        <v>143</v>
      </c>
      <c r="E207" s="35"/>
      <c r="F207" s="193" t="s">
        <v>295</v>
      </c>
      <c r="G207" s="35"/>
      <c r="H207" s="35"/>
      <c r="I207" s="194"/>
      <c r="J207" s="35"/>
      <c r="K207" s="35"/>
      <c r="L207" s="36"/>
      <c r="M207" s="195"/>
      <c r="N207" s="196"/>
      <c r="O207" s="79"/>
      <c r="P207" s="79"/>
      <c r="Q207" s="79"/>
      <c r="R207" s="79"/>
      <c r="S207" s="79"/>
      <c r="T207" s="80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T207" s="16" t="s">
        <v>143</v>
      </c>
      <c r="AU207" s="16" t="s">
        <v>141</v>
      </c>
    </row>
    <row r="208" s="2" customFormat="1" ht="33" customHeight="1">
      <c r="A208" s="35"/>
      <c r="B208" s="177"/>
      <c r="C208" s="178" t="s">
        <v>296</v>
      </c>
      <c r="D208" s="178" t="s">
        <v>136</v>
      </c>
      <c r="E208" s="179" t="s">
        <v>297</v>
      </c>
      <c r="F208" s="180" t="s">
        <v>298</v>
      </c>
      <c r="G208" s="181" t="s">
        <v>139</v>
      </c>
      <c r="H208" s="182">
        <v>34.097999999999999</v>
      </c>
      <c r="I208" s="183"/>
      <c r="J208" s="184">
        <f>ROUND(I208*H208,2)</f>
        <v>0</v>
      </c>
      <c r="K208" s="185"/>
      <c r="L208" s="36"/>
      <c r="M208" s="186" t="s">
        <v>1</v>
      </c>
      <c r="N208" s="187" t="s">
        <v>42</v>
      </c>
      <c r="O208" s="79"/>
      <c r="P208" s="188">
        <f>O208*H208</f>
        <v>0</v>
      </c>
      <c r="Q208" s="188">
        <v>0.39561000000000002</v>
      </c>
      <c r="R208" s="188">
        <f>Q208*H208</f>
        <v>13.489509780000001</v>
      </c>
      <c r="S208" s="188">
        <v>0</v>
      </c>
      <c r="T208" s="189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90" t="s">
        <v>140</v>
      </c>
      <c r="AT208" s="190" t="s">
        <v>136</v>
      </c>
      <c r="AU208" s="190" t="s">
        <v>141</v>
      </c>
      <c r="AY208" s="16" t="s">
        <v>134</v>
      </c>
      <c r="BE208" s="191">
        <f>IF(N208="základná",J208,0)</f>
        <v>0</v>
      </c>
      <c r="BF208" s="191">
        <f>IF(N208="znížená",J208,0)</f>
        <v>0</v>
      </c>
      <c r="BG208" s="191">
        <f>IF(N208="zákl. prenesená",J208,0)</f>
        <v>0</v>
      </c>
      <c r="BH208" s="191">
        <f>IF(N208="zníž. prenesená",J208,0)</f>
        <v>0</v>
      </c>
      <c r="BI208" s="191">
        <f>IF(N208="nulová",J208,0)</f>
        <v>0</v>
      </c>
      <c r="BJ208" s="16" t="s">
        <v>141</v>
      </c>
      <c r="BK208" s="191">
        <f>ROUND(I208*H208,2)</f>
        <v>0</v>
      </c>
      <c r="BL208" s="16" t="s">
        <v>140</v>
      </c>
      <c r="BM208" s="190" t="s">
        <v>299</v>
      </c>
    </row>
    <row r="209" s="2" customFormat="1">
      <c r="A209" s="35"/>
      <c r="B209" s="36"/>
      <c r="C209" s="35"/>
      <c r="D209" s="192" t="s">
        <v>143</v>
      </c>
      <c r="E209" s="35"/>
      <c r="F209" s="193" t="s">
        <v>300</v>
      </c>
      <c r="G209" s="35"/>
      <c r="H209" s="35"/>
      <c r="I209" s="194"/>
      <c r="J209" s="35"/>
      <c r="K209" s="35"/>
      <c r="L209" s="36"/>
      <c r="M209" s="195"/>
      <c r="N209" s="196"/>
      <c r="O209" s="79"/>
      <c r="P209" s="79"/>
      <c r="Q209" s="79"/>
      <c r="R209" s="79"/>
      <c r="S209" s="79"/>
      <c r="T209" s="80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T209" s="16" t="s">
        <v>143</v>
      </c>
      <c r="AU209" s="16" t="s">
        <v>141</v>
      </c>
    </row>
    <row r="210" s="2" customFormat="1" ht="33" customHeight="1">
      <c r="A210" s="35"/>
      <c r="B210" s="177"/>
      <c r="C210" s="178" t="s">
        <v>301</v>
      </c>
      <c r="D210" s="178" t="s">
        <v>136</v>
      </c>
      <c r="E210" s="179" t="s">
        <v>302</v>
      </c>
      <c r="F210" s="180" t="s">
        <v>303</v>
      </c>
      <c r="G210" s="181" t="s">
        <v>139</v>
      </c>
      <c r="H210" s="182">
        <v>34.097999999999999</v>
      </c>
      <c r="I210" s="183"/>
      <c r="J210" s="184">
        <f>ROUND(I210*H210,2)</f>
        <v>0</v>
      </c>
      <c r="K210" s="185"/>
      <c r="L210" s="36"/>
      <c r="M210" s="186" t="s">
        <v>1</v>
      </c>
      <c r="N210" s="187" t="s">
        <v>42</v>
      </c>
      <c r="O210" s="79"/>
      <c r="P210" s="188">
        <f>O210*H210</f>
        <v>0</v>
      </c>
      <c r="Q210" s="188">
        <v>0.0065199999999999998</v>
      </c>
      <c r="R210" s="188">
        <f>Q210*H210</f>
        <v>0.22231895999999998</v>
      </c>
      <c r="S210" s="188">
        <v>0</v>
      </c>
      <c r="T210" s="189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90" t="s">
        <v>140</v>
      </c>
      <c r="AT210" s="190" t="s">
        <v>136</v>
      </c>
      <c r="AU210" s="190" t="s">
        <v>141</v>
      </c>
      <c r="AY210" s="16" t="s">
        <v>134</v>
      </c>
      <c r="BE210" s="191">
        <f>IF(N210="základná",J210,0)</f>
        <v>0</v>
      </c>
      <c r="BF210" s="191">
        <f>IF(N210="znížená",J210,0)</f>
        <v>0</v>
      </c>
      <c r="BG210" s="191">
        <f>IF(N210="zákl. prenesená",J210,0)</f>
        <v>0</v>
      </c>
      <c r="BH210" s="191">
        <f>IF(N210="zníž. prenesená",J210,0)</f>
        <v>0</v>
      </c>
      <c r="BI210" s="191">
        <f>IF(N210="nulová",J210,0)</f>
        <v>0</v>
      </c>
      <c r="BJ210" s="16" t="s">
        <v>141</v>
      </c>
      <c r="BK210" s="191">
        <f>ROUND(I210*H210,2)</f>
        <v>0</v>
      </c>
      <c r="BL210" s="16" t="s">
        <v>140</v>
      </c>
      <c r="BM210" s="190" t="s">
        <v>304</v>
      </c>
    </row>
    <row r="211" s="2" customFormat="1">
      <c r="A211" s="35"/>
      <c r="B211" s="36"/>
      <c r="C211" s="35"/>
      <c r="D211" s="192" t="s">
        <v>143</v>
      </c>
      <c r="E211" s="35"/>
      <c r="F211" s="193" t="s">
        <v>303</v>
      </c>
      <c r="G211" s="35"/>
      <c r="H211" s="35"/>
      <c r="I211" s="194"/>
      <c r="J211" s="35"/>
      <c r="K211" s="35"/>
      <c r="L211" s="36"/>
      <c r="M211" s="195"/>
      <c r="N211" s="196"/>
      <c r="O211" s="79"/>
      <c r="P211" s="79"/>
      <c r="Q211" s="79"/>
      <c r="R211" s="79"/>
      <c r="S211" s="79"/>
      <c r="T211" s="80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T211" s="16" t="s">
        <v>143</v>
      </c>
      <c r="AU211" s="16" t="s">
        <v>141</v>
      </c>
    </row>
    <row r="212" s="2" customFormat="1" ht="33" customHeight="1">
      <c r="A212" s="35"/>
      <c r="B212" s="177"/>
      <c r="C212" s="178" t="s">
        <v>305</v>
      </c>
      <c r="D212" s="178" t="s">
        <v>136</v>
      </c>
      <c r="E212" s="179" t="s">
        <v>306</v>
      </c>
      <c r="F212" s="180" t="s">
        <v>307</v>
      </c>
      <c r="G212" s="181" t="s">
        <v>139</v>
      </c>
      <c r="H212" s="182">
        <v>34.097999999999999</v>
      </c>
      <c r="I212" s="183"/>
      <c r="J212" s="184">
        <f>ROUND(I212*H212,2)</f>
        <v>0</v>
      </c>
      <c r="K212" s="185"/>
      <c r="L212" s="36"/>
      <c r="M212" s="186" t="s">
        <v>1</v>
      </c>
      <c r="N212" s="187" t="s">
        <v>42</v>
      </c>
      <c r="O212" s="79"/>
      <c r="P212" s="188">
        <f>O212*H212</f>
        <v>0</v>
      </c>
      <c r="Q212" s="188">
        <v>0.00040999999999999999</v>
      </c>
      <c r="R212" s="188">
        <f>Q212*H212</f>
        <v>0.01398018</v>
      </c>
      <c r="S212" s="188">
        <v>0</v>
      </c>
      <c r="T212" s="189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190" t="s">
        <v>140</v>
      </c>
      <c r="AT212" s="190" t="s">
        <v>136</v>
      </c>
      <c r="AU212" s="190" t="s">
        <v>141</v>
      </c>
      <c r="AY212" s="16" t="s">
        <v>134</v>
      </c>
      <c r="BE212" s="191">
        <f>IF(N212="základná",J212,0)</f>
        <v>0</v>
      </c>
      <c r="BF212" s="191">
        <f>IF(N212="znížená",J212,0)</f>
        <v>0</v>
      </c>
      <c r="BG212" s="191">
        <f>IF(N212="zákl. prenesená",J212,0)</f>
        <v>0</v>
      </c>
      <c r="BH212" s="191">
        <f>IF(N212="zníž. prenesená",J212,0)</f>
        <v>0</v>
      </c>
      <c r="BI212" s="191">
        <f>IF(N212="nulová",J212,0)</f>
        <v>0</v>
      </c>
      <c r="BJ212" s="16" t="s">
        <v>141</v>
      </c>
      <c r="BK212" s="191">
        <f>ROUND(I212*H212,2)</f>
        <v>0</v>
      </c>
      <c r="BL212" s="16" t="s">
        <v>140</v>
      </c>
      <c r="BM212" s="190" t="s">
        <v>308</v>
      </c>
    </row>
    <row r="213" s="2" customFormat="1">
      <c r="A213" s="35"/>
      <c r="B213" s="36"/>
      <c r="C213" s="35"/>
      <c r="D213" s="192" t="s">
        <v>143</v>
      </c>
      <c r="E213" s="35"/>
      <c r="F213" s="193" t="s">
        <v>307</v>
      </c>
      <c r="G213" s="35"/>
      <c r="H213" s="35"/>
      <c r="I213" s="194"/>
      <c r="J213" s="35"/>
      <c r="K213" s="35"/>
      <c r="L213" s="36"/>
      <c r="M213" s="195"/>
      <c r="N213" s="196"/>
      <c r="O213" s="79"/>
      <c r="P213" s="79"/>
      <c r="Q213" s="79"/>
      <c r="R213" s="79"/>
      <c r="S213" s="79"/>
      <c r="T213" s="80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T213" s="16" t="s">
        <v>143</v>
      </c>
      <c r="AU213" s="16" t="s">
        <v>141</v>
      </c>
    </row>
    <row r="214" s="2" customFormat="1" ht="33" customHeight="1">
      <c r="A214" s="35"/>
      <c r="B214" s="177"/>
      <c r="C214" s="178" t="s">
        <v>309</v>
      </c>
      <c r="D214" s="178" t="s">
        <v>136</v>
      </c>
      <c r="E214" s="179" t="s">
        <v>310</v>
      </c>
      <c r="F214" s="180" t="s">
        <v>311</v>
      </c>
      <c r="G214" s="181" t="s">
        <v>139</v>
      </c>
      <c r="H214" s="182">
        <v>34.097999999999999</v>
      </c>
      <c r="I214" s="183"/>
      <c r="J214" s="184">
        <f>ROUND(I214*H214,2)</f>
        <v>0</v>
      </c>
      <c r="K214" s="185"/>
      <c r="L214" s="36"/>
      <c r="M214" s="186" t="s">
        <v>1</v>
      </c>
      <c r="N214" s="187" t="s">
        <v>42</v>
      </c>
      <c r="O214" s="79"/>
      <c r="P214" s="188">
        <f>O214*H214</f>
        <v>0</v>
      </c>
      <c r="Q214" s="188">
        <v>0.12966</v>
      </c>
      <c r="R214" s="188">
        <f>Q214*H214</f>
        <v>4.4211466799999997</v>
      </c>
      <c r="S214" s="188">
        <v>0</v>
      </c>
      <c r="T214" s="189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90" t="s">
        <v>140</v>
      </c>
      <c r="AT214" s="190" t="s">
        <v>136</v>
      </c>
      <c r="AU214" s="190" t="s">
        <v>141</v>
      </c>
      <c r="AY214" s="16" t="s">
        <v>134</v>
      </c>
      <c r="BE214" s="191">
        <f>IF(N214="základná",J214,0)</f>
        <v>0</v>
      </c>
      <c r="BF214" s="191">
        <f>IF(N214="znížená",J214,0)</f>
        <v>0</v>
      </c>
      <c r="BG214" s="191">
        <f>IF(N214="zákl. prenesená",J214,0)</f>
        <v>0</v>
      </c>
      <c r="BH214" s="191">
        <f>IF(N214="zníž. prenesená",J214,0)</f>
        <v>0</v>
      </c>
      <c r="BI214" s="191">
        <f>IF(N214="nulová",J214,0)</f>
        <v>0</v>
      </c>
      <c r="BJ214" s="16" t="s">
        <v>141</v>
      </c>
      <c r="BK214" s="191">
        <f>ROUND(I214*H214,2)</f>
        <v>0</v>
      </c>
      <c r="BL214" s="16" t="s">
        <v>140</v>
      </c>
      <c r="BM214" s="190" t="s">
        <v>312</v>
      </c>
    </row>
    <row r="215" s="2" customFormat="1">
      <c r="A215" s="35"/>
      <c r="B215" s="36"/>
      <c r="C215" s="35"/>
      <c r="D215" s="192" t="s">
        <v>143</v>
      </c>
      <c r="E215" s="35"/>
      <c r="F215" s="193" t="s">
        <v>313</v>
      </c>
      <c r="G215" s="35"/>
      <c r="H215" s="35"/>
      <c r="I215" s="194"/>
      <c r="J215" s="35"/>
      <c r="K215" s="35"/>
      <c r="L215" s="36"/>
      <c r="M215" s="195"/>
      <c r="N215" s="196"/>
      <c r="O215" s="79"/>
      <c r="P215" s="79"/>
      <c r="Q215" s="79"/>
      <c r="R215" s="79"/>
      <c r="S215" s="79"/>
      <c r="T215" s="80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T215" s="16" t="s">
        <v>143</v>
      </c>
      <c r="AU215" s="16" t="s">
        <v>141</v>
      </c>
    </row>
    <row r="216" s="12" customFormat="1" ht="22.8" customHeight="1">
      <c r="A216" s="12"/>
      <c r="B216" s="164"/>
      <c r="C216" s="12"/>
      <c r="D216" s="165" t="s">
        <v>75</v>
      </c>
      <c r="E216" s="175" t="s">
        <v>167</v>
      </c>
      <c r="F216" s="175" t="s">
        <v>314</v>
      </c>
      <c r="G216" s="12"/>
      <c r="H216" s="12"/>
      <c r="I216" s="167"/>
      <c r="J216" s="176">
        <f>BK216</f>
        <v>0</v>
      </c>
      <c r="K216" s="12"/>
      <c r="L216" s="164"/>
      <c r="M216" s="169"/>
      <c r="N216" s="170"/>
      <c r="O216" s="170"/>
      <c r="P216" s="171">
        <f>SUM(P217:P244)</f>
        <v>0</v>
      </c>
      <c r="Q216" s="170"/>
      <c r="R216" s="171">
        <f>SUM(R217:R244)</f>
        <v>12.4532908</v>
      </c>
      <c r="S216" s="170"/>
      <c r="T216" s="172">
        <f>SUM(T217:T244)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165" t="s">
        <v>84</v>
      </c>
      <c r="AT216" s="173" t="s">
        <v>75</v>
      </c>
      <c r="AU216" s="173" t="s">
        <v>84</v>
      </c>
      <c r="AY216" s="165" t="s">
        <v>134</v>
      </c>
      <c r="BK216" s="174">
        <f>SUM(BK217:BK244)</f>
        <v>0</v>
      </c>
    </row>
    <row r="217" s="2" customFormat="1" ht="37.8" customHeight="1">
      <c r="A217" s="35"/>
      <c r="B217" s="177"/>
      <c r="C217" s="178" t="s">
        <v>315</v>
      </c>
      <c r="D217" s="178" t="s">
        <v>136</v>
      </c>
      <c r="E217" s="179" t="s">
        <v>316</v>
      </c>
      <c r="F217" s="180" t="s">
        <v>317</v>
      </c>
      <c r="G217" s="181" t="s">
        <v>139</v>
      </c>
      <c r="H217" s="182">
        <v>15.933999999999999</v>
      </c>
      <c r="I217" s="183"/>
      <c r="J217" s="184">
        <f>ROUND(I217*H217,2)</f>
        <v>0</v>
      </c>
      <c r="K217" s="185"/>
      <c r="L217" s="36"/>
      <c r="M217" s="186" t="s">
        <v>1</v>
      </c>
      <c r="N217" s="187" t="s">
        <v>42</v>
      </c>
      <c r="O217" s="79"/>
      <c r="P217" s="188">
        <f>O217*H217</f>
        <v>0</v>
      </c>
      <c r="Q217" s="188">
        <v>0.00014999999999999999</v>
      </c>
      <c r="R217" s="188">
        <f>Q217*H217</f>
        <v>0.0023900999999999996</v>
      </c>
      <c r="S217" s="188">
        <v>0</v>
      </c>
      <c r="T217" s="189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190" t="s">
        <v>140</v>
      </c>
      <c r="AT217" s="190" t="s">
        <v>136</v>
      </c>
      <c r="AU217" s="190" t="s">
        <v>141</v>
      </c>
      <c r="AY217" s="16" t="s">
        <v>134</v>
      </c>
      <c r="BE217" s="191">
        <f>IF(N217="základná",J217,0)</f>
        <v>0</v>
      </c>
      <c r="BF217" s="191">
        <f>IF(N217="znížená",J217,0)</f>
        <v>0</v>
      </c>
      <c r="BG217" s="191">
        <f>IF(N217="zákl. prenesená",J217,0)</f>
        <v>0</v>
      </c>
      <c r="BH217" s="191">
        <f>IF(N217="zníž. prenesená",J217,0)</f>
        <v>0</v>
      </c>
      <c r="BI217" s="191">
        <f>IF(N217="nulová",J217,0)</f>
        <v>0</v>
      </c>
      <c r="BJ217" s="16" t="s">
        <v>141</v>
      </c>
      <c r="BK217" s="191">
        <f>ROUND(I217*H217,2)</f>
        <v>0</v>
      </c>
      <c r="BL217" s="16" t="s">
        <v>140</v>
      </c>
      <c r="BM217" s="190" t="s">
        <v>318</v>
      </c>
    </row>
    <row r="218" s="2" customFormat="1">
      <c r="A218" s="35"/>
      <c r="B218" s="36"/>
      <c r="C218" s="35"/>
      <c r="D218" s="192" t="s">
        <v>143</v>
      </c>
      <c r="E218" s="35"/>
      <c r="F218" s="193" t="s">
        <v>317</v>
      </c>
      <c r="G218" s="35"/>
      <c r="H218" s="35"/>
      <c r="I218" s="194"/>
      <c r="J218" s="35"/>
      <c r="K218" s="35"/>
      <c r="L218" s="36"/>
      <c r="M218" s="195"/>
      <c r="N218" s="196"/>
      <c r="O218" s="79"/>
      <c r="P218" s="79"/>
      <c r="Q218" s="79"/>
      <c r="R218" s="79"/>
      <c r="S218" s="79"/>
      <c r="T218" s="80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T218" s="16" t="s">
        <v>143</v>
      </c>
      <c r="AU218" s="16" t="s">
        <v>141</v>
      </c>
    </row>
    <row r="219" s="2" customFormat="1" ht="24.15" customHeight="1">
      <c r="A219" s="35"/>
      <c r="B219" s="177"/>
      <c r="C219" s="178" t="s">
        <v>319</v>
      </c>
      <c r="D219" s="178" t="s">
        <v>136</v>
      </c>
      <c r="E219" s="179" t="s">
        <v>320</v>
      </c>
      <c r="F219" s="180" t="s">
        <v>321</v>
      </c>
      <c r="G219" s="181" t="s">
        <v>139</v>
      </c>
      <c r="H219" s="182">
        <v>15.933999999999999</v>
      </c>
      <c r="I219" s="183"/>
      <c r="J219" s="184">
        <f>ROUND(I219*H219,2)</f>
        <v>0</v>
      </c>
      <c r="K219" s="185"/>
      <c r="L219" s="36"/>
      <c r="M219" s="186" t="s">
        <v>1</v>
      </c>
      <c r="N219" s="187" t="s">
        <v>42</v>
      </c>
      <c r="O219" s="79"/>
      <c r="P219" s="188">
        <f>O219*H219</f>
        <v>0</v>
      </c>
      <c r="Q219" s="188">
        <v>0.0132</v>
      </c>
      <c r="R219" s="188">
        <f>Q219*H219</f>
        <v>0.21032879999999998</v>
      </c>
      <c r="S219" s="188">
        <v>0</v>
      </c>
      <c r="T219" s="189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190" t="s">
        <v>140</v>
      </c>
      <c r="AT219" s="190" t="s">
        <v>136</v>
      </c>
      <c r="AU219" s="190" t="s">
        <v>141</v>
      </c>
      <c r="AY219" s="16" t="s">
        <v>134</v>
      </c>
      <c r="BE219" s="191">
        <f>IF(N219="základná",J219,0)</f>
        <v>0</v>
      </c>
      <c r="BF219" s="191">
        <f>IF(N219="znížená",J219,0)</f>
        <v>0</v>
      </c>
      <c r="BG219" s="191">
        <f>IF(N219="zákl. prenesená",J219,0)</f>
        <v>0</v>
      </c>
      <c r="BH219" s="191">
        <f>IF(N219="zníž. prenesená",J219,0)</f>
        <v>0</v>
      </c>
      <c r="BI219" s="191">
        <f>IF(N219="nulová",J219,0)</f>
        <v>0</v>
      </c>
      <c r="BJ219" s="16" t="s">
        <v>141</v>
      </c>
      <c r="BK219" s="191">
        <f>ROUND(I219*H219,2)</f>
        <v>0</v>
      </c>
      <c r="BL219" s="16" t="s">
        <v>140</v>
      </c>
      <c r="BM219" s="190" t="s">
        <v>322</v>
      </c>
    </row>
    <row r="220" s="2" customFormat="1">
      <c r="A220" s="35"/>
      <c r="B220" s="36"/>
      <c r="C220" s="35"/>
      <c r="D220" s="192" t="s">
        <v>143</v>
      </c>
      <c r="E220" s="35"/>
      <c r="F220" s="193" t="s">
        <v>323</v>
      </c>
      <c r="G220" s="35"/>
      <c r="H220" s="35"/>
      <c r="I220" s="194"/>
      <c r="J220" s="35"/>
      <c r="K220" s="35"/>
      <c r="L220" s="36"/>
      <c r="M220" s="195"/>
      <c r="N220" s="196"/>
      <c r="O220" s="79"/>
      <c r="P220" s="79"/>
      <c r="Q220" s="79"/>
      <c r="R220" s="79"/>
      <c r="S220" s="79"/>
      <c r="T220" s="80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T220" s="16" t="s">
        <v>143</v>
      </c>
      <c r="AU220" s="16" t="s">
        <v>141</v>
      </c>
    </row>
    <row r="221" s="2" customFormat="1" ht="33" customHeight="1">
      <c r="A221" s="35"/>
      <c r="B221" s="177"/>
      <c r="C221" s="178" t="s">
        <v>324</v>
      </c>
      <c r="D221" s="178" t="s">
        <v>136</v>
      </c>
      <c r="E221" s="179" t="s">
        <v>325</v>
      </c>
      <c r="F221" s="180" t="s">
        <v>326</v>
      </c>
      <c r="G221" s="181" t="s">
        <v>139</v>
      </c>
      <c r="H221" s="182">
        <v>45</v>
      </c>
      <c r="I221" s="183"/>
      <c r="J221" s="184">
        <f>ROUND(I221*H221,2)</f>
        <v>0</v>
      </c>
      <c r="K221" s="185"/>
      <c r="L221" s="36"/>
      <c r="M221" s="186" t="s">
        <v>1</v>
      </c>
      <c r="N221" s="187" t="s">
        <v>42</v>
      </c>
      <c r="O221" s="79"/>
      <c r="P221" s="188">
        <f>O221*H221</f>
        <v>0</v>
      </c>
      <c r="Q221" s="188">
        <v>0.00992</v>
      </c>
      <c r="R221" s="188">
        <f>Q221*H221</f>
        <v>0.44640000000000002</v>
      </c>
      <c r="S221" s="188">
        <v>0</v>
      </c>
      <c r="T221" s="189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190" t="s">
        <v>140</v>
      </c>
      <c r="AT221" s="190" t="s">
        <v>136</v>
      </c>
      <c r="AU221" s="190" t="s">
        <v>141</v>
      </c>
      <c r="AY221" s="16" t="s">
        <v>134</v>
      </c>
      <c r="BE221" s="191">
        <f>IF(N221="základná",J221,0)</f>
        <v>0</v>
      </c>
      <c r="BF221" s="191">
        <f>IF(N221="znížená",J221,0)</f>
        <v>0</v>
      </c>
      <c r="BG221" s="191">
        <f>IF(N221="zákl. prenesená",J221,0)</f>
        <v>0</v>
      </c>
      <c r="BH221" s="191">
        <f>IF(N221="zníž. prenesená",J221,0)</f>
        <v>0</v>
      </c>
      <c r="BI221" s="191">
        <f>IF(N221="nulová",J221,0)</f>
        <v>0</v>
      </c>
      <c r="BJ221" s="16" t="s">
        <v>141</v>
      </c>
      <c r="BK221" s="191">
        <f>ROUND(I221*H221,2)</f>
        <v>0</v>
      </c>
      <c r="BL221" s="16" t="s">
        <v>140</v>
      </c>
      <c r="BM221" s="190" t="s">
        <v>327</v>
      </c>
    </row>
    <row r="222" s="2" customFormat="1">
      <c r="A222" s="35"/>
      <c r="B222" s="36"/>
      <c r="C222" s="35"/>
      <c r="D222" s="192" t="s">
        <v>143</v>
      </c>
      <c r="E222" s="35"/>
      <c r="F222" s="193" t="s">
        <v>328</v>
      </c>
      <c r="G222" s="35"/>
      <c r="H222" s="35"/>
      <c r="I222" s="194"/>
      <c r="J222" s="35"/>
      <c r="K222" s="35"/>
      <c r="L222" s="36"/>
      <c r="M222" s="195"/>
      <c r="N222" s="196"/>
      <c r="O222" s="79"/>
      <c r="P222" s="79"/>
      <c r="Q222" s="79"/>
      <c r="R222" s="79"/>
      <c r="S222" s="79"/>
      <c r="T222" s="80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T222" s="16" t="s">
        <v>143</v>
      </c>
      <c r="AU222" s="16" t="s">
        <v>141</v>
      </c>
    </row>
    <row r="223" s="2" customFormat="1" ht="24.15" customHeight="1">
      <c r="A223" s="35"/>
      <c r="B223" s="177"/>
      <c r="C223" s="178" t="s">
        <v>329</v>
      </c>
      <c r="D223" s="178" t="s">
        <v>136</v>
      </c>
      <c r="E223" s="179" t="s">
        <v>330</v>
      </c>
      <c r="F223" s="180" t="s">
        <v>331</v>
      </c>
      <c r="G223" s="181" t="s">
        <v>139</v>
      </c>
      <c r="H223" s="182">
        <v>45</v>
      </c>
      <c r="I223" s="183"/>
      <c r="J223" s="184">
        <f>ROUND(I223*H223,2)</f>
        <v>0</v>
      </c>
      <c r="K223" s="185"/>
      <c r="L223" s="36"/>
      <c r="M223" s="186" t="s">
        <v>1</v>
      </c>
      <c r="N223" s="187" t="s">
        <v>42</v>
      </c>
      <c r="O223" s="79"/>
      <c r="P223" s="188">
        <f>O223*H223</f>
        <v>0</v>
      </c>
      <c r="Q223" s="188">
        <v>0.0189</v>
      </c>
      <c r="R223" s="188">
        <f>Q223*H223</f>
        <v>0.85050000000000003</v>
      </c>
      <c r="S223" s="188">
        <v>0</v>
      </c>
      <c r="T223" s="189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190" t="s">
        <v>140</v>
      </c>
      <c r="AT223" s="190" t="s">
        <v>136</v>
      </c>
      <c r="AU223" s="190" t="s">
        <v>141</v>
      </c>
      <c r="AY223" s="16" t="s">
        <v>134</v>
      </c>
      <c r="BE223" s="191">
        <f>IF(N223="základná",J223,0)</f>
        <v>0</v>
      </c>
      <c r="BF223" s="191">
        <f>IF(N223="znížená",J223,0)</f>
        <v>0</v>
      </c>
      <c r="BG223" s="191">
        <f>IF(N223="zákl. prenesená",J223,0)</f>
        <v>0</v>
      </c>
      <c r="BH223" s="191">
        <f>IF(N223="zníž. prenesená",J223,0)</f>
        <v>0</v>
      </c>
      <c r="BI223" s="191">
        <f>IF(N223="nulová",J223,0)</f>
        <v>0</v>
      </c>
      <c r="BJ223" s="16" t="s">
        <v>141</v>
      </c>
      <c r="BK223" s="191">
        <f>ROUND(I223*H223,2)</f>
        <v>0</v>
      </c>
      <c r="BL223" s="16" t="s">
        <v>140</v>
      </c>
      <c r="BM223" s="190" t="s">
        <v>332</v>
      </c>
    </row>
    <row r="224" s="2" customFormat="1">
      <c r="A224" s="35"/>
      <c r="B224" s="36"/>
      <c r="C224" s="35"/>
      <c r="D224" s="192" t="s">
        <v>143</v>
      </c>
      <c r="E224" s="35"/>
      <c r="F224" s="193" t="s">
        <v>333</v>
      </c>
      <c r="G224" s="35"/>
      <c r="H224" s="35"/>
      <c r="I224" s="194"/>
      <c r="J224" s="35"/>
      <c r="K224" s="35"/>
      <c r="L224" s="36"/>
      <c r="M224" s="195"/>
      <c r="N224" s="196"/>
      <c r="O224" s="79"/>
      <c r="P224" s="79"/>
      <c r="Q224" s="79"/>
      <c r="R224" s="79"/>
      <c r="S224" s="79"/>
      <c r="T224" s="80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T224" s="16" t="s">
        <v>143</v>
      </c>
      <c r="AU224" s="16" t="s">
        <v>141</v>
      </c>
    </row>
    <row r="225" s="2" customFormat="1" ht="24.15" customHeight="1">
      <c r="A225" s="35"/>
      <c r="B225" s="177"/>
      <c r="C225" s="178" t="s">
        <v>334</v>
      </c>
      <c r="D225" s="178" t="s">
        <v>136</v>
      </c>
      <c r="E225" s="179" t="s">
        <v>335</v>
      </c>
      <c r="F225" s="180" t="s">
        <v>336</v>
      </c>
      <c r="G225" s="181" t="s">
        <v>139</v>
      </c>
      <c r="H225" s="182">
        <v>45</v>
      </c>
      <c r="I225" s="183"/>
      <c r="J225" s="184">
        <f>ROUND(I225*H225,2)</f>
        <v>0</v>
      </c>
      <c r="K225" s="185"/>
      <c r="L225" s="36"/>
      <c r="M225" s="186" t="s">
        <v>1</v>
      </c>
      <c r="N225" s="187" t="s">
        <v>42</v>
      </c>
      <c r="O225" s="79"/>
      <c r="P225" s="188">
        <f>O225*H225</f>
        <v>0</v>
      </c>
      <c r="Q225" s="188">
        <v>0.0041999999999999997</v>
      </c>
      <c r="R225" s="188">
        <f>Q225*H225</f>
        <v>0.189</v>
      </c>
      <c r="S225" s="188">
        <v>0</v>
      </c>
      <c r="T225" s="189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90" t="s">
        <v>140</v>
      </c>
      <c r="AT225" s="190" t="s">
        <v>136</v>
      </c>
      <c r="AU225" s="190" t="s">
        <v>141</v>
      </c>
      <c r="AY225" s="16" t="s">
        <v>134</v>
      </c>
      <c r="BE225" s="191">
        <f>IF(N225="základná",J225,0)</f>
        <v>0</v>
      </c>
      <c r="BF225" s="191">
        <f>IF(N225="znížená",J225,0)</f>
        <v>0</v>
      </c>
      <c r="BG225" s="191">
        <f>IF(N225="zákl. prenesená",J225,0)</f>
        <v>0</v>
      </c>
      <c r="BH225" s="191">
        <f>IF(N225="zníž. prenesená",J225,0)</f>
        <v>0</v>
      </c>
      <c r="BI225" s="191">
        <f>IF(N225="nulová",J225,0)</f>
        <v>0</v>
      </c>
      <c r="BJ225" s="16" t="s">
        <v>141</v>
      </c>
      <c r="BK225" s="191">
        <f>ROUND(I225*H225,2)</f>
        <v>0</v>
      </c>
      <c r="BL225" s="16" t="s">
        <v>140</v>
      </c>
      <c r="BM225" s="190" t="s">
        <v>337</v>
      </c>
    </row>
    <row r="226" s="2" customFormat="1">
      <c r="A226" s="35"/>
      <c r="B226" s="36"/>
      <c r="C226" s="35"/>
      <c r="D226" s="192" t="s">
        <v>143</v>
      </c>
      <c r="E226" s="35"/>
      <c r="F226" s="193" t="s">
        <v>338</v>
      </c>
      <c r="G226" s="35"/>
      <c r="H226" s="35"/>
      <c r="I226" s="194"/>
      <c r="J226" s="35"/>
      <c r="K226" s="35"/>
      <c r="L226" s="36"/>
      <c r="M226" s="195"/>
      <c r="N226" s="196"/>
      <c r="O226" s="79"/>
      <c r="P226" s="79"/>
      <c r="Q226" s="79"/>
      <c r="R226" s="79"/>
      <c r="S226" s="79"/>
      <c r="T226" s="80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T226" s="16" t="s">
        <v>143</v>
      </c>
      <c r="AU226" s="16" t="s">
        <v>141</v>
      </c>
    </row>
    <row r="227" s="2" customFormat="1" ht="24.15" customHeight="1">
      <c r="A227" s="35"/>
      <c r="B227" s="177"/>
      <c r="C227" s="178" t="s">
        <v>339</v>
      </c>
      <c r="D227" s="178" t="s">
        <v>136</v>
      </c>
      <c r="E227" s="179" t="s">
        <v>340</v>
      </c>
      <c r="F227" s="180" t="s">
        <v>341</v>
      </c>
      <c r="G227" s="181" t="s">
        <v>139</v>
      </c>
      <c r="H227" s="182">
        <v>45</v>
      </c>
      <c r="I227" s="183"/>
      <c r="J227" s="184">
        <f>ROUND(I227*H227,2)</f>
        <v>0</v>
      </c>
      <c r="K227" s="185"/>
      <c r="L227" s="36"/>
      <c r="M227" s="186" t="s">
        <v>1</v>
      </c>
      <c r="N227" s="187" t="s">
        <v>42</v>
      </c>
      <c r="O227" s="79"/>
      <c r="P227" s="188">
        <f>O227*H227</f>
        <v>0</v>
      </c>
      <c r="Q227" s="188">
        <v>0.00415</v>
      </c>
      <c r="R227" s="188">
        <f>Q227*H227</f>
        <v>0.18675</v>
      </c>
      <c r="S227" s="188">
        <v>0</v>
      </c>
      <c r="T227" s="189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190" t="s">
        <v>140</v>
      </c>
      <c r="AT227" s="190" t="s">
        <v>136</v>
      </c>
      <c r="AU227" s="190" t="s">
        <v>141</v>
      </c>
      <c r="AY227" s="16" t="s">
        <v>134</v>
      </c>
      <c r="BE227" s="191">
        <f>IF(N227="základná",J227,0)</f>
        <v>0</v>
      </c>
      <c r="BF227" s="191">
        <f>IF(N227="znížená",J227,0)</f>
        <v>0</v>
      </c>
      <c r="BG227" s="191">
        <f>IF(N227="zákl. prenesená",J227,0)</f>
        <v>0</v>
      </c>
      <c r="BH227" s="191">
        <f>IF(N227="zníž. prenesená",J227,0)</f>
        <v>0</v>
      </c>
      <c r="BI227" s="191">
        <f>IF(N227="nulová",J227,0)</f>
        <v>0</v>
      </c>
      <c r="BJ227" s="16" t="s">
        <v>141</v>
      </c>
      <c r="BK227" s="191">
        <f>ROUND(I227*H227,2)</f>
        <v>0</v>
      </c>
      <c r="BL227" s="16" t="s">
        <v>140</v>
      </c>
      <c r="BM227" s="190" t="s">
        <v>342</v>
      </c>
    </row>
    <row r="228" s="2" customFormat="1">
      <c r="A228" s="35"/>
      <c r="B228" s="36"/>
      <c r="C228" s="35"/>
      <c r="D228" s="192" t="s">
        <v>143</v>
      </c>
      <c r="E228" s="35"/>
      <c r="F228" s="193" t="s">
        <v>343</v>
      </c>
      <c r="G228" s="35"/>
      <c r="H228" s="35"/>
      <c r="I228" s="194"/>
      <c r="J228" s="35"/>
      <c r="K228" s="35"/>
      <c r="L228" s="36"/>
      <c r="M228" s="195"/>
      <c r="N228" s="196"/>
      <c r="O228" s="79"/>
      <c r="P228" s="79"/>
      <c r="Q228" s="79"/>
      <c r="R228" s="79"/>
      <c r="S228" s="79"/>
      <c r="T228" s="80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T228" s="16" t="s">
        <v>143</v>
      </c>
      <c r="AU228" s="16" t="s">
        <v>141</v>
      </c>
    </row>
    <row r="229" s="2" customFormat="1" ht="24.15" customHeight="1">
      <c r="A229" s="35"/>
      <c r="B229" s="177"/>
      <c r="C229" s="178" t="s">
        <v>344</v>
      </c>
      <c r="D229" s="178" t="s">
        <v>136</v>
      </c>
      <c r="E229" s="179" t="s">
        <v>345</v>
      </c>
      <c r="F229" s="180" t="s">
        <v>346</v>
      </c>
      <c r="G229" s="181" t="s">
        <v>139</v>
      </c>
      <c r="H229" s="182">
        <v>255.81</v>
      </c>
      <c r="I229" s="183"/>
      <c r="J229" s="184">
        <f>ROUND(I229*H229,2)</f>
        <v>0</v>
      </c>
      <c r="K229" s="185"/>
      <c r="L229" s="36"/>
      <c r="M229" s="186" t="s">
        <v>1</v>
      </c>
      <c r="N229" s="187" t="s">
        <v>42</v>
      </c>
      <c r="O229" s="79"/>
      <c r="P229" s="188">
        <f>O229*H229</f>
        <v>0</v>
      </c>
      <c r="Q229" s="188">
        <v>0.00362</v>
      </c>
      <c r="R229" s="188">
        <f>Q229*H229</f>
        <v>0.92603219999999997</v>
      </c>
      <c r="S229" s="188">
        <v>0</v>
      </c>
      <c r="T229" s="189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190" t="s">
        <v>140</v>
      </c>
      <c r="AT229" s="190" t="s">
        <v>136</v>
      </c>
      <c r="AU229" s="190" t="s">
        <v>141</v>
      </c>
      <c r="AY229" s="16" t="s">
        <v>134</v>
      </c>
      <c r="BE229" s="191">
        <f>IF(N229="základná",J229,0)</f>
        <v>0</v>
      </c>
      <c r="BF229" s="191">
        <f>IF(N229="znížená",J229,0)</f>
        <v>0</v>
      </c>
      <c r="BG229" s="191">
        <f>IF(N229="zákl. prenesená",J229,0)</f>
        <v>0</v>
      </c>
      <c r="BH229" s="191">
        <f>IF(N229="zníž. prenesená",J229,0)</f>
        <v>0</v>
      </c>
      <c r="BI229" s="191">
        <f>IF(N229="nulová",J229,0)</f>
        <v>0</v>
      </c>
      <c r="BJ229" s="16" t="s">
        <v>141</v>
      </c>
      <c r="BK229" s="191">
        <f>ROUND(I229*H229,2)</f>
        <v>0</v>
      </c>
      <c r="BL229" s="16" t="s">
        <v>140</v>
      </c>
      <c r="BM229" s="190" t="s">
        <v>347</v>
      </c>
    </row>
    <row r="230" s="2" customFormat="1">
      <c r="A230" s="35"/>
      <c r="B230" s="36"/>
      <c r="C230" s="35"/>
      <c r="D230" s="192" t="s">
        <v>143</v>
      </c>
      <c r="E230" s="35"/>
      <c r="F230" s="193" t="s">
        <v>348</v>
      </c>
      <c r="G230" s="35"/>
      <c r="H230" s="35"/>
      <c r="I230" s="194"/>
      <c r="J230" s="35"/>
      <c r="K230" s="35"/>
      <c r="L230" s="36"/>
      <c r="M230" s="195"/>
      <c r="N230" s="196"/>
      <c r="O230" s="79"/>
      <c r="P230" s="79"/>
      <c r="Q230" s="79"/>
      <c r="R230" s="79"/>
      <c r="S230" s="79"/>
      <c r="T230" s="80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T230" s="16" t="s">
        <v>143</v>
      </c>
      <c r="AU230" s="16" t="s">
        <v>141</v>
      </c>
    </row>
    <row r="231" s="2" customFormat="1" ht="24.15" customHeight="1">
      <c r="A231" s="35"/>
      <c r="B231" s="177"/>
      <c r="C231" s="178" t="s">
        <v>349</v>
      </c>
      <c r="D231" s="178" t="s">
        <v>136</v>
      </c>
      <c r="E231" s="179" t="s">
        <v>350</v>
      </c>
      <c r="F231" s="180" t="s">
        <v>351</v>
      </c>
      <c r="G231" s="181" t="s">
        <v>139</v>
      </c>
      <c r="H231" s="182">
        <v>6.96</v>
      </c>
      <c r="I231" s="183"/>
      <c r="J231" s="184">
        <f>ROUND(I231*H231,2)</f>
        <v>0</v>
      </c>
      <c r="K231" s="185"/>
      <c r="L231" s="36"/>
      <c r="M231" s="186" t="s">
        <v>1</v>
      </c>
      <c r="N231" s="187" t="s">
        <v>42</v>
      </c>
      <c r="O231" s="79"/>
      <c r="P231" s="188">
        <f>O231*H231</f>
        <v>0</v>
      </c>
      <c r="Q231" s="188">
        <v>0.022700000000000001</v>
      </c>
      <c r="R231" s="188">
        <f>Q231*H231</f>
        <v>0.15799200000000002</v>
      </c>
      <c r="S231" s="188">
        <v>0</v>
      </c>
      <c r="T231" s="189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190" t="s">
        <v>140</v>
      </c>
      <c r="AT231" s="190" t="s">
        <v>136</v>
      </c>
      <c r="AU231" s="190" t="s">
        <v>141</v>
      </c>
      <c r="AY231" s="16" t="s">
        <v>134</v>
      </c>
      <c r="BE231" s="191">
        <f>IF(N231="základná",J231,0)</f>
        <v>0</v>
      </c>
      <c r="BF231" s="191">
        <f>IF(N231="znížená",J231,0)</f>
        <v>0</v>
      </c>
      <c r="BG231" s="191">
        <f>IF(N231="zákl. prenesená",J231,0)</f>
        <v>0</v>
      </c>
      <c r="BH231" s="191">
        <f>IF(N231="zníž. prenesená",J231,0)</f>
        <v>0</v>
      </c>
      <c r="BI231" s="191">
        <f>IF(N231="nulová",J231,0)</f>
        <v>0</v>
      </c>
      <c r="BJ231" s="16" t="s">
        <v>141</v>
      </c>
      <c r="BK231" s="191">
        <f>ROUND(I231*H231,2)</f>
        <v>0</v>
      </c>
      <c r="BL231" s="16" t="s">
        <v>140</v>
      </c>
      <c r="BM231" s="190" t="s">
        <v>352</v>
      </c>
    </row>
    <row r="232" s="2" customFormat="1">
      <c r="A232" s="35"/>
      <c r="B232" s="36"/>
      <c r="C232" s="35"/>
      <c r="D232" s="192" t="s">
        <v>143</v>
      </c>
      <c r="E232" s="35"/>
      <c r="F232" s="193" t="s">
        <v>353</v>
      </c>
      <c r="G232" s="35"/>
      <c r="H232" s="35"/>
      <c r="I232" s="194"/>
      <c r="J232" s="35"/>
      <c r="K232" s="35"/>
      <c r="L232" s="36"/>
      <c r="M232" s="195"/>
      <c r="N232" s="196"/>
      <c r="O232" s="79"/>
      <c r="P232" s="79"/>
      <c r="Q232" s="79"/>
      <c r="R232" s="79"/>
      <c r="S232" s="79"/>
      <c r="T232" s="80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T232" s="16" t="s">
        <v>143</v>
      </c>
      <c r="AU232" s="16" t="s">
        <v>141</v>
      </c>
    </row>
    <row r="233" s="2" customFormat="1" ht="24.15" customHeight="1">
      <c r="A233" s="35"/>
      <c r="B233" s="177"/>
      <c r="C233" s="178" t="s">
        <v>354</v>
      </c>
      <c r="D233" s="178" t="s">
        <v>136</v>
      </c>
      <c r="E233" s="179" t="s">
        <v>355</v>
      </c>
      <c r="F233" s="180" t="s">
        <v>356</v>
      </c>
      <c r="G233" s="181" t="s">
        <v>139</v>
      </c>
      <c r="H233" s="182">
        <v>255.81</v>
      </c>
      <c r="I233" s="183"/>
      <c r="J233" s="184">
        <f>ROUND(I233*H233,2)</f>
        <v>0</v>
      </c>
      <c r="K233" s="185"/>
      <c r="L233" s="36"/>
      <c r="M233" s="186" t="s">
        <v>1</v>
      </c>
      <c r="N233" s="187" t="s">
        <v>42</v>
      </c>
      <c r="O233" s="79"/>
      <c r="P233" s="188">
        <f>O233*H233</f>
        <v>0</v>
      </c>
      <c r="Q233" s="188">
        <v>0.02759</v>
      </c>
      <c r="R233" s="188">
        <f>Q233*H233</f>
        <v>7.0577978999999997</v>
      </c>
      <c r="S233" s="188">
        <v>0</v>
      </c>
      <c r="T233" s="189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190" t="s">
        <v>140</v>
      </c>
      <c r="AT233" s="190" t="s">
        <v>136</v>
      </c>
      <c r="AU233" s="190" t="s">
        <v>141</v>
      </c>
      <c r="AY233" s="16" t="s">
        <v>134</v>
      </c>
      <c r="BE233" s="191">
        <f>IF(N233="základná",J233,0)</f>
        <v>0</v>
      </c>
      <c r="BF233" s="191">
        <f>IF(N233="znížená",J233,0)</f>
        <v>0</v>
      </c>
      <c r="BG233" s="191">
        <f>IF(N233="zákl. prenesená",J233,0)</f>
        <v>0</v>
      </c>
      <c r="BH233" s="191">
        <f>IF(N233="zníž. prenesená",J233,0)</f>
        <v>0</v>
      </c>
      <c r="BI233" s="191">
        <f>IF(N233="nulová",J233,0)</f>
        <v>0</v>
      </c>
      <c r="BJ233" s="16" t="s">
        <v>141</v>
      </c>
      <c r="BK233" s="191">
        <f>ROUND(I233*H233,2)</f>
        <v>0</v>
      </c>
      <c r="BL233" s="16" t="s">
        <v>140</v>
      </c>
      <c r="BM233" s="190" t="s">
        <v>357</v>
      </c>
    </row>
    <row r="234" s="2" customFormat="1">
      <c r="A234" s="35"/>
      <c r="B234" s="36"/>
      <c r="C234" s="35"/>
      <c r="D234" s="192" t="s">
        <v>143</v>
      </c>
      <c r="E234" s="35"/>
      <c r="F234" s="193" t="s">
        <v>358</v>
      </c>
      <c r="G234" s="35"/>
      <c r="H234" s="35"/>
      <c r="I234" s="194"/>
      <c r="J234" s="35"/>
      <c r="K234" s="35"/>
      <c r="L234" s="36"/>
      <c r="M234" s="195"/>
      <c r="N234" s="196"/>
      <c r="O234" s="79"/>
      <c r="P234" s="79"/>
      <c r="Q234" s="79"/>
      <c r="R234" s="79"/>
      <c r="S234" s="79"/>
      <c r="T234" s="80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T234" s="16" t="s">
        <v>143</v>
      </c>
      <c r="AU234" s="16" t="s">
        <v>141</v>
      </c>
    </row>
    <row r="235" s="2" customFormat="1" ht="24.15" customHeight="1">
      <c r="A235" s="35"/>
      <c r="B235" s="177"/>
      <c r="C235" s="178" t="s">
        <v>359</v>
      </c>
      <c r="D235" s="178" t="s">
        <v>136</v>
      </c>
      <c r="E235" s="179" t="s">
        <v>360</v>
      </c>
      <c r="F235" s="180" t="s">
        <v>361</v>
      </c>
      <c r="G235" s="181" t="s">
        <v>139</v>
      </c>
      <c r="H235" s="182">
        <v>10.75</v>
      </c>
      <c r="I235" s="183"/>
      <c r="J235" s="184">
        <f>ROUND(I235*H235,2)</f>
        <v>0</v>
      </c>
      <c r="K235" s="185"/>
      <c r="L235" s="36"/>
      <c r="M235" s="186" t="s">
        <v>1</v>
      </c>
      <c r="N235" s="187" t="s">
        <v>42</v>
      </c>
      <c r="O235" s="79"/>
      <c r="P235" s="188">
        <f>O235*H235</f>
        <v>0</v>
      </c>
      <c r="Q235" s="188">
        <v>0</v>
      </c>
      <c r="R235" s="188">
        <f>Q235*H235</f>
        <v>0</v>
      </c>
      <c r="S235" s="188">
        <v>0</v>
      </c>
      <c r="T235" s="189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190" t="s">
        <v>140</v>
      </c>
      <c r="AT235" s="190" t="s">
        <v>136</v>
      </c>
      <c r="AU235" s="190" t="s">
        <v>141</v>
      </c>
      <c r="AY235" s="16" t="s">
        <v>134</v>
      </c>
      <c r="BE235" s="191">
        <f>IF(N235="základná",J235,0)</f>
        <v>0</v>
      </c>
      <c r="BF235" s="191">
        <f>IF(N235="znížená",J235,0)</f>
        <v>0</v>
      </c>
      <c r="BG235" s="191">
        <f>IF(N235="zákl. prenesená",J235,0)</f>
        <v>0</v>
      </c>
      <c r="BH235" s="191">
        <f>IF(N235="zníž. prenesená",J235,0)</f>
        <v>0</v>
      </c>
      <c r="BI235" s="191">
        <f>IF(N235="nulová",J235,0)</f>
        <v>0</v>
      </c>
      <c r="BJ235" s="16" t="s">
        <v>141</v>
      </c>
      <c r="BK235" s="191">
        <f>ROUND(I235*H235,2)</f>
        <v>0</v>
      </c>
      <c r="BL235" s="16" t="s">
        <v>140</v>
      </c>
      <c r="BM235" s="190" t="s">
        <v>362</v>
      </c>
    </row>
    <row r="236" s="2" customFormat="1">
      <c r="A236" s="35"/>
      <c r="B236" s="36"/>
      <c r="C236" s="35"/>
      <c r="D236" s="192" t="s">
        <v>143</v>
      </c>
      <c r="E236" s="35"/>
      <c r="F236" s="193" t="s">
        <v>363</v>
      </c>
      <c r="G236" s="35"/>
      <c r="H236" s="35"/>
      <c r="I236" s="194"/>
      <c r="J236" s="35"/>
      <c r="K236" s="35"/>
      <c r="L236" s="36"/>
      <c r="M236" s="195"/>
      <c r="N236" s="196"/>
      <c r="O236" s="79"/>
      <c r="P236" s="79"/>
      <c r="Q236" s="79"/>
      <c r="R236" s="79"/>
      <c r="S236" s="79"/>
      <c r="T236" s="80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T236" s="16" t="s">
        <v>143</v>
      </c>
      <c r="AU236" s="16" t="s">
        <v>141</v>
      </c>
    </row>
    <row r="237" s="2" customFormat="1" ht="16.5" customHeight="1">
      <c r="A237" s="35"/>
      <c r="B237" s="177"/>
      <c r="C237" s="197" t="s">
        <v>364</v>
      </c>
      <c r="D237" s="197" t="s">
        <v>160</v>
      </c>
      <c r="E237" s="198" t="s">
        <v>365</v>
      </c>
      <c r="F237" s="199" t="s">
        <v>366</v>
      </c>
      <c r="G237" s="200" t="s">
        <v>139</v>
      </c>
      <c r="H237" s="201">
        <v>12.363</v>
      </c>
      <c r="I237" s="202"/>
      <c r="J237" s="203">
        <f>ROUND(I237*H237,2)</f>
        <v>0</v>
      </c>
      <c r="K237" s="204"/>
      <c r="L237" s="205"/>
      <c r="M237" s="206" t="s">
        <v>1</v>
      </c>
      <c r="N237" s="207" t="s">
        <v>42</v>
      </c>
      <c r="O237" s="79"/>
      <c r="P237" s="188">
        <f>O237*H237</f>
        <v>0</v>
      </c>
      <c r="Q237" s="188">
        <v>0.00010000000000000001</v>
      </c>
      <c r="R237" s="188">
        <f>Q237*H237</f>
        <v>0.0012363000000000001</v>
      </c>
      <c r="S237" s="188">
        <v>0</v>
      </c>
      <c r="T237" s="189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190" t="s">
        <v>164</v>
      </c>
      <c r="AT237" s="190" t="s">
        <v>160</v>
      </c>
      <c r="AU237" s="190" t="s">
        <v>141</v>
      </c>
      <c r="AY237" s="16" t="s">
        <v>134</v>
      </c>
      <c r="BE237" s="191">
        <f>IF(N237="základná",J237,0)</f>
        <v>0</v>
      </c>
      <c r="BF237" s="191">
        <f>IF(N237="znížená",J237,0)</f>
        <v>0</v>
      </c>
      <c r="BG237" s="191">
        <f>IF(N237="zákl. prenesená",J237,0)</f>
        <v>0</v>
      </c>
      <c r="BH237" s="191">
        <f>IF(N237="zníž. prenesená",J237,0)</f>
        <v>0</v>
      </c>
      <c r="BI237" s="191">
        <f>IF(N237="nulová",J237,0)</f>
        <v>0</v>
      </c>
      <c r="BJ237" s="16" t="s">
        <v>141</v>
      </c>
      <c r="BK237" s="191">
        <f>ROUND(I237*H237,2)</f>
        <v>0</v>
      </c>
      <c r="BL237" s="16" t="s">
        <v>140</v>
      </c>
      <c r="BM237" s="190" t="s">
        <v>367</v>
      </c>
    </row>
    <row r="238" s="2" customFormat="1">
      <c r="A238" s="35"/>
      <c r="B238" s="36"/>
      <c r="C238" s="35"/>
      <c r="D238" s="192" t="s">
        <v>143</v>
      </c>
      <c r="E238" s="35"/>
      <c r="F238" s="193" t="s">
        <v>366</v>
      </c>
      <c r="G238" s="35"/>
      <c r="H238" s="35"/>
      <c r="I238" s="194"/>
      <c r="J238" s="35"/>
      <c r="K238" s="35"/>
      <c r="L238" s="36"/>
      <c r="M238" s="195"/>
      <c r="N238" s="196"/>
      <c r="O238" s="79"/>
      <c r="P238" s="79"/>
      <c r="Q238" s="79"/>
      <c r="R238" s="79"/>
      <c r="S238" s="79"/>
      <c r="T238" s="80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T238" s="16" t="s">
        <v>143</v>
      </c>
      <c r="AU238" s="16" t="s">
        <v>141</v>
      </c>
    </row>
    <row r="239" s="2" customFormat="1" ht="24.15" customHeight="1">
      <c r="A239" s="35"/>
      <c r="B239" s="177"/>
      <c r="C239" s="178" t="s">
        <v>368</v>
      </c>
      <c r="D239" s="178" t="s">
        <v>136</v>
      </c>
      <c r="E239" s="179" t="s">
        <v>369</v>
      </c>
      <c r="F239" s="180" t="s">
        <v>370</v>
      </c>
      <c r="G239" s="181" t="s">
        <v>139</v>
      </c>
      <c r="H239" s="182">
        <v>8.8200000000000003</v>
      </c>
      <c r="I239" s="183"/>
      <c r="J239" s="184">
        <f>ROUND(I239*H239,2)</f>
        <v>0</v>
      </c>
      <c r="K239" s="185"/>
      <c r="L239" s="36"/>
      <c r="M239" s="186" t="s">
        <v>1</v>
      </c>
      <c r="N239" s="187" t="s">
        <v>42</v>
      </c>
      <c r="O239" s="79"/>
      <c r="P239" s="188">
        <f>O239*H239</f>
        <v>0</v>
      </c>
      <c r="Q239" s="188">
        <v>0.091800000000000007</v>
      </c>
      <c r="R239" s="188">
        <f>Q239*H239</f>
        <v>0.80967600000000006</v>
      </c>
      <c r="S239" s="188">
        <v>0</v>
      </c>
      <c r="T239" s="189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90" t="s">
        <v>140</v>
      </c>
      <c r="AT239" s="190" t="s">
        <v>136</v>
      </c>
      <c r="AU239" s="190" t="s">
        <v>141</v>
      </c>
      <c r="AY239" s="16" t="s">
        <v>134</v>
      </c>
      <c r="BE239" s="191">
        <f>IF(N239="základná",J239,0)</f>
        <v>0</v>
      </c>
      <c r="BF239" s="191">
        <f>IF(N239="znížená",J239,0)</f>
        <v>0</v>
      </c>
      <c r="BG239" s="191">
        <f>IF(N239="zákl. prenesená",J239,0)</f>
        <v>0</v>
      </c>
      <c r="BH239" s="191">
        <f>IF(N239="zníž. prenesená",J239,0)</f>
        <v>0</v>
      </c>
      <c r="BI239" s="191">
        <f>IF(N239="nulová",J239,0)</f>
        <v>0</v>
      </c>
      <c r="BJ239" s="16" t="s">
        <v>141</v>
      </c>
      <c r="BK239" s="191">
        <f>ROUND(I239*H239,2)</f>
        <v>0</v>
      </c>
      <c r="BL239" s="16" t="s">
        <v>140</v>
      </c>
      <c r="BM239" s="190" t="s">
        <v>371</v>
      </c>
    </row>
    <row r="240" s="2" customFormat="1">
      <c r="A240" s="35"/>
      <c r="B240" s="36"/>
      <c r="C240" s="35"/>
      <c r="D240" s="192" t="s">
        <v>143</v>
      </c>
      <c r="E240" s="35"/>
      <c r="F240" s="193" t="s">
        <v>372</v>
      </c>
      <c r="G240" s="35"/>
      <c r="H240" s="35"/>
      <c r="I240" s="194"/>
      <c r="J240" s="35"/>
      <c r="K240" s="35"/>
      <c r="L240" s="36"/>
      <c r="M240" s="195"/>
      <c r="N240" s="196"/>
      <c r="O240" s="79"/>
      <c r="P240" s="79"/>
      <c r="Q240" s="79"/>
      <c r="R240" s="79"/>
      <c r="S240" s="79"/>
      <c r="T240" s="80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T240" s="16" t="s">
        <v>143</v>
      </c>
      <c r="AU240" s="16" t="s">
        <v>141</v>
      </c>
    </row>
    <row r="241" s="2" customFormat="1" ht="24.15" customHeight="1">
      <c r="A241" s="35"/>
      <c r="B241" s="177"/>
      <c r="C241" s="178" t="s">
        <v>373</v>
      </c>
      <c r="D241" s="178" t="s">
        <v>136</v>
      </c>
      <c r="E241" s="179" t="s">
        <v>374</v>
      </c>
      <c r="F241" s="180" t="s">
        <v>375</v>
      </c>
      <c r="G241" s="181" t="s">
        <v>139</v>
      </c>
      <c r="H241" s="182">
        <v>10.75</v>
      </c>
      <c r="I241" s="183"/>
      <c r="J241" s="184">
        <f>ROUND(I241*H241,2)</f>
        <v>0</v>
      </c>
      <c r="K241" s="185"/>
      <c r="L241" s="36"/>
      <c r="M241" s="186" t="s">
        <v>1</v>
      </c>
      <c r="N241" s="187" t="s">
        <v>42</v>
      </c>
      <c r="O241" s="79"/>
      <c r="P241" s="188">
        <f>O241*H241</f>
        <v>0</v>
      </c>
      <c r="Q241" s="188">
        <v>0.14677999999999999</v>
      </c>
      <c r="R241" s="188">
        <f>Q241*H241</f>
        <v>1.577885</v>
      </c>
      <c r="S241" s="188">
        <v>0</v>
      </c>
      <c r="T241" s="189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190" t="s">
        <v>140</v>
      </c>
      <c r="AT241" s="190" t="s">
        <v>136</v>
      </c>
      <c r="AU241" s="190" t="s">
        <v>141</v>
      </c>
      <c r="AY241" s="16" t="s">
        <v>134</v>
      </c>
      <c r="BE241" s="191">
        <f>IF(N241="základná",J241,0)</f>
        <v>0</v>
      </c>
      <c r="BF241" s="191">
        <f>IF(N241="znížená",J241,0)</f>
        <v>0</v>
      </c>
      <c r="BG241" s="191">
        <f>IF(N241="zákl. prenesená",J241,0)</f>
        <v>0</v>
      </c>
      <c r="BH241" s="191">
        <f>IF(N241="zníž. prenesená",J241,0)</f>
        <v>0</v>
      </c>
      <c r="BI241" s="191">
        <f>IF(N241="nulová",J241,0)</f>
        <v>0</v>
      </c>
      <c r="BJ241" s="16" t="s">
        <v>141</v>
      </c>
      <c r="BK241" s="191">
        <f>ROUND(I241*H241,2)</f>
        <v>0</v>
      </c>
      <c r="BL241" s="16" t="s">
        <v>140</v>
      </c>
      <c r="BM241" s="190" t="s">
        <v>376</v>
      </c>
    </row>
    <row r="242" s="2" customFormat="1">
      <c r="A242" s="35"/>
      <c r="B242" s="36"/>
      <c r="C242" s="35"/>
      <c r="D242" s="192" t="s">
        <v>143</v>
      </c>
      <c r="E242" s="35"/>
      <c r="F242" s="193" t="s">
        <v>377</v>
      </c>
      <c r="G242" s="35"/>
      <c r="H242" s="35"/>
      <c r="I242" s="194"/>
      <c r="J242" s="35"/>
      <c r="K242" s="35"/>
      <c r="L242" s="36"/>
      <c r="M242" s="195"/>
      <c r="N242" s="196"/>
      <c r="O242" s="79"/>
      <c r="P242" s="79"/>
      <c r="Q242" s="79"/>
      <c r="R242" s="79"/>
      <c r="S242" s="79"/>
      <c r="T242" s="80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T242" s="16" t="s">
        <v>143</v>
      </c>
      <c r="AU242" s="16" t="s">
        <v>141</v>
      </c>
    </row>
    <row r="243" s="2" customFormat="1" ht="24.15" customHeight="1">
      <c r="A243" s="35"/>
      <c r="B243" s="177"/>
      <c r="C243" s="178" t="s">
        <v>378</v>
      </c>
      <c r="D243" s="178" t="s">
        <v>136</v>
      </c>
      <c r="E243" s="179" t="s">
        <v>379</v>
      </c>
      <c r="F243" s="180" t="s">
        <v>380</v>
      </c>
      <c r="G243" s="181" t="s">
        <v>139</v>
      </c>
      <c r="H243" s="182">
        <v>10.75</v>
      </c>
      <c r="I243" s="183"/>
      <c r="J243" s="184">
        <f>ROUND(I243*H243,2)</f>
        <v>0</v>
      </c>
      <c r="K243" s="185"/>
      <c r="L243" s="36"/>
      <c r="M243" s="186" t="s">
        <v>1</v>
      </c>
      <c r="N243" s="187" t="s">
        <v>42</v>
      </c>
      <c r="O243" s="79"/>
      <c r="P243" s="188">
        <f>O243*H243</f>
        <v>0</v>
      </c>
      <c r="Q243" s="188">
        <v>0.00347</v>
      </c>
      <c r="R243" s="188">
        <f>Q243*H243</f>
        <v>0.037302500000000002</v>
      </c>
      <c r="S243" s="188">
        <v>0</v>
      </c>
      <c r="T243" s="189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190" t="s">
        <v>140</v>
      </c>
      <c r="AT243" s="190" t="s">
        <v>136</v>
      </c>
      <c r="AU243" s="190" t="s">
        <v>141</v>
      </c>
      <c r="AY243" s="16" t="s">
        <v>134</v>
      </c>
      <c r="BE243" s="191">
        <f>IF(N243="základná",J243,0)</f>
        <v>0</v>
      </c>
      <c r="BF243" s="191">
        <f>IF(N243="znížená",J243,0)</f>
        <v>0</v>
      </c>
      <c r="BG243" s="191">
        <f>IF(N243="zákl. prenesená",J243,0)</f>
        <v>0</v>
      </c>
      <c r="BH243" s="191">
        <f>IF(N243="zníž. prenesená",J243,0)</f>
        <v>0</v>
      </c>
      <c r="BI243" s="191">
        <f>IF(N243="nulová",J243,0)</f>
        <v>0</v>
      </c>
      <c r="BJ243" s="16" t="s">
        <v>141</v>
      </c>
      <c r="BK243" s="191">
        <f>ROUND(I243*H243,2)</f>
        <v>0</v>
      </c>
      <c r="BL243" s="16" t="s">
        <v>140</v>
      </c>
      <c r="BM243" s="190" t="s">
        <v>381</v>
      </c>
    </row>
    <row r="244" s="2" customFormat="1">
      <c r="A244" s="35"/>
      <c r="B244" s="36"/>
      <c r="C244" s="35"/>
      <c r="D244" s="192" t="s">
        <v>143</v>
      </c>
      <c r="E244" s="35"/>
      <c r="F244" s="193" t="s">
        <v>382</v>
      </c>
      <c r="G244" s="35"/>
      <c r="H244" s="35"/>
      <c r="I244" s="194"/>
      <c r="J244" s="35"/>
      <c r="K244" s="35"/>
      <c r="L244" s="36"/>
      <c r="M244" s="195"/>
      <c r="N244" s="196"/>
      <c r="O244" s="79"/>
      <c r="P244" s="79"/>
      <c r="Q244" s="79"/>
      <c r="R244" s="79"/>
      <c r="S244" s="79"/>
      <c r="T244" s="80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T244" s="16" t="s">
        <v>143</v>
      </c>
      <c r="AU244" s="16" t="s">
        <v>141</v>
      </c>
    </row>
    <row r="245" s="12" customFormat="1" ht="22.8" customHeight="1">
      <c r="A245" s="12"/>
      <c r="B245" s="164"/>
      <c r="C245" s="12"/>
      <c r="D245" s="165" t="s">
        <v>75</v>
      </c>
      <c r="E245" s="175" t="s">
        <v>181</v>
      </c>
      <c r="F245" s="175" t="s">
        <v>383</v>
      </c>
      <c r="G245" s="12"/>
      <c r="H245" s="12"/>
      <c r="I245" s="167"/>
      <c r="J245" s="176">
        <f>BK245</f>
        <v>0</v>
      </c>
      <c r="K245" s="12"/>
      <c r="L245" s="164"/>
      <c r="M245" s="169"/>
      <c r="N245" s="170"/>
      <c r="O245" s="170"/>
      <c r="P245" s="171">
        <f>SUM(P246:P280)</f>
        <v>0</v>
      </c>
      <c r="Q245" s="170"/>
      <c r="R245" s="171">
        <f>SUM(R246:R280)</f>
        <v>6.9126903000000004</v>
      </c>
      <c r="S245" s="170"/>
      <c r="T245" s="172">
        <f>SUM(T246:T280)</f>
        <v>24.947414999999999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165" t="s">
        <v>84</v>
      </c>
      <c r="AT245" s="173" t="s">
        <v>75</v>
      </c>
      <c r="AU245" s="173" t="s">
        <v>84</v>
      </c>
      <c r="AY245" s="165" t="s">
        <v>134</v>
      </c>
      <c r="BK245" s="174">
        <f>SUM(BK246:BK280)</f>
        <v>0</v>
      </c>
    </row>
    <row r="246" s="2" customFormat="1" ht="24.15" customHeight="1">
      <c r="A246" s="35"/>
      <c r="B246" s="177"/>
      <c r="C246" s="178" t="s">
        <v>384</v>
      </c>
      <c r="D246" s="178" t="s">
        <v>136</v>
      </c>
      <c r="E246" s="179" t="s">
        <v>385</v>
      </c>
      <c r="F246" s="180" t="s">
        <v>386</v>
      </c>
      <c r="G246" s="181" t="s">
        <v>257</v>
      </c>
      <c r="H246" s="182">
        <v>18.5</v>
      </c>
      <c r="I246" s="183"/>
      <c r="J246" s="184">
        <f>ROUND(I246*H246,2)</f>
        <v>0</v>
      </c>
      <c r="K246" s="185"/>
      <c r="L246" s="36"/>
      <c r="M246" s="186" t="s">
        <v>1</v>
      </c>
      <c r="N246" s="187" t="s">
        <v>42</v>
      </c>
      <c r="O246" s="79"/>
      <c r="P246" s="188">
        <f>O246*H246</f>
        <v>0</v>
      </c>
      <c r="Q246" s="188">
        <v>0</v>
      </c>
      <c r="R246" s="188">
        <f>Q246*H246</f>
        <v>0</v>
      </c>
      <c r="S246" s="188">
        <v>0</v>
      </c>
      <c r="T246" s="189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190" t="s">
        <v>140</v>
      </c>
      <c r="AT246" s="190" t="s">
        <v>136</v>
      </c>
      <c r="AU246" s="190" t="s">
        <v>141</v>
      </c>
      <c r="AY246" s="16" t="s">
        <v>134</v>
      </c>
      <c r="BE246" s="191">
        <f>IF(N246="základná",J246,0)</f>
        <v>0</v>
      </c>
      <c r="BF246" s="191">
        <f>IF(N246="znížená",J246,0)</f>
        <v>0</v>
      </c>
      <c r="BG246" s="191">
        <f>IF(N246="zákl. prenesená",J246,0)</f>
        <v>0</v>
      </c>
      <c r="BH246" s="191">
        <f>IF(N246="zníž. prenesená",J246,0)</f>
        <v>0</v>
      </c>
      <c r="BI246" s="191">
        <f>IF(N246="nulová",J246,0)</f>
        <v>0</v>
      </c>
      <c r="BJ246" s="16" t="s">
        <v>141</v>
      </c>
      <c r="BK246" s="191">
        <f>ROUND(I246*H246,2)</f>
        <v>0</v>
      </c>
      <c r="BL246" s="16" t="s">
        <v>140</v>
      </c>
      <c r="BM246" s="190" t="s">
        <v>387</v>
      </c>
    </row>
    <row r="247" s="2" customFormat="1">
      <c r="A247" s="35"/>
      <c r="B247" s="36"/>
      <c r="C247" s="35"/>
      <c r="D247" s="192" t="s">
        <v>143</v>
      </c>
      <c r="E247" s="35"/>
      <c r="F247" s="193" t="s">
        <v>386</v>
      </c>
      <c r="G247" s="35"/>
      <c r="H247" s="35"/>
      <c r="I247" s="194"/>
      <c r="J247" s="35"/>
      <c r="K247" s="35"/>
      <c r="L247" s="36"/>
      <c r="M247" s="195"/>
      <c r="N247" s="196"/>
      <c r="O247" s="79"/>
      <c r="P247" s="79"/>
      <c r="Q247" s="79"/>
      <c r="R247" s="79"/>
      <c r="S247" s="79"/>
      <c r="T247" s="80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T247" s="16" t="s">
        <v>143</v>
      </c>
      <c r="AU247" s="16" t="s">
        <v>141</v>
      </c>
    </row>
    <row r="248" s="2" customFormat="1" ht="33" customHeight="1">
      <c r="A248" s="35"/>
      <c r="B248" s="177"/>
      <c r="C248" s="178" t="s">
        <v>388</v>
      </c>
      <c r="D248" s="178" t="s">
        <v>136</v>
      </c>
      <c r="E248" s="179" t="s">
        <v>389</v>
      </c>
      <c r="F248" s="180" t="s">
        <v>390</v>
      </c>
      <c r="G248" s="181" t="s">
        <v>139</v>
      </c>
      <c r="H248" s="182">
        <v>335.37</v>
      </c>
      <c r="I248" s="183"/>
      <c r="J248" s="184">
        <f>ROUND(I248*H248,2)</f>
        <v>0</v>
      </c>
      <c r="K248" s="185"/>
      <c r="L248" s="36"/>
      <c r="M248" s="186" t="s">
        <v>1</v>
      </c>
      <c r="N248" s="187" t="s">
        <v>42</v>
      </c>
      <c r="O248" s="79"/>
      <c r="P248" s="188">
        <f>O248*H248</f>
        <v>0</v>
      </c>
      <c r="Q248" s="188">
        <v>0.020580000000000001</v>
      </c>
      <c r="R248" s="188">
        <f>Q248*H248</f>
        <v>6.9019146000000005</v>
      </c>
      <c r="S248" s="188">
        <v>0</v>
      </c>
      <c r="T248" s="189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190" t="s">
        <v>140</v>
      </c>
      <c r="AT248" s="190" t="s">
        <v>136</v>
      </c>
      <c r="AU248" s="190" t="s">
        <v>141</v>
      </c>
      <c r="AY248" s="16" t="s">
        <v>134</v>
      </c>
      <c r="BE248" s="191">
        <f>IF(N248="základná",J248,0)</f>
        <v>0</v>
      </c>
      <c r="BF248" s="191">
        <f>IF(N248="znížená",J248,0)</f>
        <v>0</v>
      </c>
      <c r="BG248" s="191">
        <f>IF(N248="zákl. prenesená",J248,0)</f>
        <v>0</v>
      </c>
      <c r="BH248" s="191">
        <f>IF(N248="zníž. prenesená",J248,0)</f>
        <v>0</v>
      </c>
      <c r="BI248" s="191">
        <f>IF(N248="nulová",J248,0)</f>
        <v>0</v>
      </c>
      <c r="BJ248" s="16" t="s">
        <v>141</v>
      </c>
      <c r="BK248" s="191">
        <f>ROUND(I248*H248,2)</f>
        <v>0</v>
      </c>
      <c r="BL248" s="16" t="s">
        <v>140</v>
      </c>
      <c r="BM248" s="190" t="s">
        <v>391</v>
      </c>
    </row>
    <row r="249" s="2" customFormat="1">
      <c r="A249" s="35"/>
      <c r="B249" s="36"/>
      <c r="C249" s="35"/>
      <c r="D249" s="192" t="s">
        <v>143</v>
      </c>
      <c r="E249" s="35"/>
      <c r="F249" s="193" t="s">
        <v>392</v>
      </c>
      <c r="G249" s="35"/>
      <c r="H249" s="35"/>
      <c r="I249" s="194"/>
      <c r="J249" s="35"/>
      <c r="K249" s="35"/>
      <c r="L249" s="36"/>
      <c r="M249" s="195"/>
      <c r="N249" s="196"/>
      <c r="O249" s="79"/>
      <c r="P249" s="79"/>
      <c r="Q249" s="79"/>
      <c r="R249" s="79"/>
      <c r="S249" s="79"/>
      <c r="T249" s="80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T249" s="16" t="s">
        <v>143</v>
      </c>
      <c r="AU249" s="16" t="s">
        <v>141</v>
      </c>
    </row>
    <row r="250" s="2" customFormat="1" ht="37.8" customHeight="1">
      <c r="A250" s="35"/>
      <c r="B250" s="177"/>
      <c r="C250" s="178" t="s">
        <v>393</v>
      </c>
      <c r="D250" s="178" t="s">
        <v>136</v>
      </c>
      <c r="E250" s="179" t="s">
        <v>394</v>
      </c>
      <c r="F250" s="180" t="s">
        <v>395</v>
      </c>
      <c r="G250" s="181" t="s">
        <v>139</v>
      </c>
      <c r="H250" s="182">
        <v>335.37</v>
      </c>
      <c r="I250" s="183"/>
      <c r="J250" s="184">
        <f>ROUND(I250*H250,2)</f>
        <v>0</v>
      </c>
      <c r="K250" s="185"/>
      <c r="L250" s="36"/>
      <c r="M250" s="186" t="s">
        <v>1</v>
      </c>
      <c r="N250" s="187" t="s">
        <v>42</v>
      </c>
      <c r="O250" s="79"/>
      <c r="P250" s="188">
        <f>O250*H250</f>
        <v>0</v>
      </c>
      <c r="Q250" s="188">
        <v>0</v>
      </c>
      <c r="R250" s="188">
        <f>Q250*H250</f>
        <v>0</v>
      </c>
      <c r="S250" s="188">
        <v>0</v>
      </c>
      <c r="T250" s="189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190" t="s">
        <v>140</v>
      </c>
      <c r="AT250" s="190" t="s">
        <v>136</v>
      </c>
      <c r="AU250" s="190" t="s">
        <v>141</v>
      </c>
      <c r="AY250" s="16" t="s">
        <v>134</v>
      </c>
      <c r="BE250" s="191">
        <f>IF(N250="základná",J250,0)</f>
        <v>0</v>
      </c>
      <c r="BF250" s="191">
        <f>IF(N250="znížená",J250,0)</f>
        <v>0</v>
      </c>
      <c r="BG250" s="191">
        <f>IF(N250="zákl. prenesená",J250,0)</f>
        <v>0</v>
      </c>
      <c r="BH250" s="191">
        <f>IF(N250="zníž. prenesená",J250,0)</f>
        <v>0</v>
      </c>
      <c r="BI250" s="191">
        <f>IF(N250="nulová",J250,0)</f>
        <v>0</v>
      </c>
      <c r="BJ250" s="16" t="s">
        <v>141</v>
      </c>
      <c r="BK250" s="191">
        <f>ROUND(I250*H250,2)</f>
        <v>0</v>
      </c>
      <c r="BL250" s="16" t="s">
        <v>140</v>
      </c>
      <c r="BM250" s="190" t="s">
        <v>396</v>
      </c>
    </row>
    <row r="251" s="2" customFormat="1">
      <c r="A251" s="35"/>
      <c r="B251" s="36"/>
      <c r="C251" s="35"/>
      <c r="D251" s="192" t="s">
        <v>143</v>
      </c>
      <c r="E251" s="35"/>
      <c r="F251" s="193" t="s">
        <v>397</v>
      </c>
      <c r="G251" s="35"/>
      <c r="H251" s="35"/>
      <c r="I251" s="194"/>
      <c r="J251" s="35"/>
      <c r="K251" s="35"/>
      <c r="L251" s="36"/>
      <c r="M251" s="195"/>
      <c r="N251" s="196"/>
      <c r="O251" s="79"/>
      <c r="P251" s="79"/>
      <c r="Q251" s="79"/>
      <c r="R251" s="79"/>
      <c r="S251" s="79"/>
      <c r="T251" s="80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T251" s="16" t="s">
        <v>143</v>
      </c>
      <c r="AU251" s="16" t="s">
        <v>141</v>
      </c>
    </row>
    <row r="252" s="2" customFormat="1" ht="37.8" customHeight="1">
      <c r="A252" s="35"/>
      <c r="B252" s="177"/>
      <c r="C252" s="178" t="s">
        <v>398</v>
      </c>
      <c r="D252" s="178" t="s">
        <v>136</v>
      </c>
      <c r="E252" s="179" t="s">
        <v>399</v>
      </c>
      <c r="F252" s="180" t="s">
        <v>400</v>
      </c>
      <c r="G252" s="181" t="s">
        <v>139</v>
      </c>
      <c r="H252" s="182">
        <v>335.37</v>
      </c>
      <c r="I252" s="183"/>
      <c r="J252" s="184">
        <f>ROUND(I252*H252,2)</f>
        <v>0</v>
      </c>
      <c r="K252" s="185"/>
      <c r="L252" s="36"/>
      <c r="M252" s="186" t="s">
        <v>1</v>
      </c>
      <c r="N252" s="187" t="s">
        <v>42</v>
      </c>
      <c r="O252" s="79"/>
      <c r="P252" s="188">
        <f>O252*H252</f>
        <v>0</v>
      </c>
      <c r="Q252" s="188">
        <v>0</v>
      </c>
      <c r="R252" s="188">
        <f>Q252*H252</f>
        <v>0</v>
      </c>
      <c r="S252" s="188">
        <v>0</v>
      </c>
      <c r="T252" s="189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190" t="s">
        <v>140</v>
      </c>
      <c r="AT252" s="190" t="s">
        <v>136</v>
      </c>
      <c r="AU252" s="190" t="s">
        <v>141</v>
      </c>
      <c r="AY252" s="16" t="s">
        <v>134</v>
      </c>
      <c r="BE252" s="191">
        <f>IF(N252="základná",J252,0)</f>
        <v>0</v>
      </c>
      <c r="BF252" s="191">
        <f>IF(N252="znížená",J252,0)</f>
        <v>0</v>
      </c>
      <c r="BG252" s="191">
        <f>IF(N252="zákl. prenesená",J252,0)</f>
        <v>0</v>
      </c>
      <c r="BH252" s="191">
        <f>IF(N252="zníž. prenesená",J252,0)</f>
        <v>0</v>
      </c>
      <c r="BI252" s="191">
        <f>IF(N252="nulová",J252,0)</f>
        <v>0</v>
      </c>
      <c r="BJ252" s="16" t="s">
        <v>141</v>
      </c>
      <c r="BK252" s="191">
        <f>ROUND(I252*H252,2)</f>
        <v>0</v>
      </c>
      <c r="BL252" s="16" t="s">
        <v>140</v>
      </c>
      <c r="BM252" s="190" t="s">
        <v>401</v>
      </c>
    </row>
    <row r="253" s="2" customFormat="1">
      <c r="A253" s="35"/>
      <c r="B253" s="36"/>
      <c r="C253" s="35"/>
      <c r="D253" s="192" t="s">
        <v>143</v>
      </c>
      <c r="E253" s="35"/>
      <c r="F253" s="193" t="s">
        <v>402</v>
      </c>
      <c r="G253" s="35"/>
      <c r="H253" s="35"/>
      <c r="I253" s="194"/>
      <c r="J253" s="35"/>
      <c r="K253" s="35"/>
      <c r="L253" s="36"/>
      <c r="M253" s="195"/>
      <c r="N253" s="196"/>
      <c r="O253" s="79"/>
      <c r="P253" s="79"/>
      <c r="Q253" s="79"/>
      <c r="R253" s="79"/>
      <c r="S253" s="79"/>
      <c r="T253" s="80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T253" s="16" t="s">
        <v>143</v>
      </c>
      <c r="AU253" s="16" t="s">
        <v>141</v>
      </c>
    </row>
    <row r="254" s="2" customFormat="1" ht="16.5" customHeight="1">
      <c r="A254" s="35"/>
      <c r="B254" s="177"/>
      <c r="C254" s="178" t="s">
        <v>403</v>
      </c>
      <c r="D254" s="178" t="s">
        <v>136</v>
      </c>
      <c r="E254" s="179" t="s">
        <v>404</v>
      </c>
      <c r="F254" s="180" t="s">
        <v>405</v>
      </c>
      <c r="G254" s="181" t="s">
        <v>257</v>
      </c>
      <c r="H254" s="182">
        <v>11.609999999999999</v>
      </c>
      <c r="I254" s="183"/>
      <c r="J254" s="184">
        <f>ROUND(I254*H254,2)</f>
        <v>0</v>
      </c>
      <c r="K254" s="185"/>
      <c r="L254" s="36"/>
      <c r="M254" s="186" t="s">
        <v>1</v>
      </c>
      <c r="N254" s="187" t="s">
        <v>42</v>
      </c>
      <c r="O254" s="79"/>
      <c r="P254" s="188">
        <f>O254*H254</f>
        <v>0</v>
      </c>
      <c r="Q254" s="188">
        <v>0.00029</v>
      </c>
      <c r="R254" s="188">
        <f>Q254*H254</f>
        <v>0.0033668999999999999</v>
      </c>
      <c r="S254" s="188">
        <v>0</v>
      </c>
      <c r="T254" s="189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190" t="s">
        <v>140</v>
      </c>
      <c r="AT254" s="190" t="s">
        <v>136</v>
      </c>
      <c r="AU254" s="190" t="s">
        <v>141</v>
      </c>
      <c r="AY254" s="16" t="s">
        <v>134</v>
      </c>
      <c r="BE254" s="191">
        <f>IF(N254="základná",J254,0)</f>
        <v>0</v>
      </c>
      <c r="BF254" s="191">
        <f>IF(N254="znížená",J254,0)</f>
        <v>0</v>
      </c>
      <c r="BG254" s="191">
        <f>IF(N254="zákl. prenesená",J254,0)</f>
        <v>0</v>
      </c>
      <c r="BH254" s="191">
        <f>IF(N254="zníž. prenesená",J254,0)</f>
        <v>0</v>
      </c>
      <c r="BI254" s="191">
        <f>IF(N254="nulová",J254,0)</f>
        <v>0</v>
      </c>
      <c r="BJ254" s="16" t="s">
        <v>141</v>
      </c>
      <c r="BK254" s="191">
        <f>ROUND(I254*H254,2)</f>
        <v>0</v>
      </c>
      <c r="BL254" s="16" t="s">
        <v>140</v>
      </c>
      <c r="BM254" s="190" t="s">
        <v>406</v>
      </c>
    </row>
    <row r="255" s="2" customFormat="1">
      <c r="A255" s="35"/>
      <c r="B255" s="36"/>
      <c r="C255" s="35"/>
      <c r="D255" s="192" t="s">
        <v>143</v>
      </c>
      <c r="E255" s="35"/>
      <c r="F255" s="193" t="s">
        <v>407</v>
      </c>
      <c r="G255" s="35"/>
      <c r="H255" s="35"/>
      <c r="I255" s="194"/>
      <c r="J255" s="35"/>
      <c r="K255" s="35"/>
      <c r="L255" s="36"/>
      <c r="M255" s="195"/>
      <c r="N255" s="196"/>
      <c r="O255" s="79"/>
      <c r="P255" s="79"/>
      <c r="Q255" s="79"/>
      <c r="R255" s="79"/>
      <c r="S255" s="79"/>
      <c r="T255" s="80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T255" s="16" t="s">
        <v>143</v>
      </c>
      <c r="AU255" s="16" t="s">
        <v>141</v>
      </c>
    </row>
    <row r="256" s="2" customFormat="1" ht="24.15" customHeight="1">
      <c r="A256" s="35"/>
      <c r="B256" s="177"/>
      <c r="C256" s="178" t="s">
        <v>408</v>
      </c>
      <c r="D256" s="178" t="s">
        <v>136</v>
      </c>
      <c r="E256" s="179" t="s">
        <v>409</v>
      </c>
      <c r="F256" s="180" t="s">
        <v>410</v>
      </c>
      <c r="G256" s="181" t="s">
        <v>257</v>
      </c>
      <c r="H256" s="182">
        <v>1.8</v>
      </c>
      <c r="I256" s="183"/>
      <c r="J256" s="184">
        <f>ROUND(I256*H256,2)</f>
        <v>0</v>
      </c>
      <c r="K256" s="185"/>
      <c r="L256" s="36"/>
      <c r="M256" s="186" t="s">
        <v>1</v>
      </c>
      <c r="N256" s="187" t="s">
        <v>42</v>
      </c>
      <c r="O256" s="79"/>
      <c r="P256" s="188">
        <f>O256*H256</f>
        <v>0</v>
      </c>
      <c r="Q256" s="188">
        <v>0.00036999999999999999</v>
      </c>
      <c r="R256" s="188">
        <f>Q256*H256</f>
        <v>0.00066600000000000003</v>
      </c>
      <c r="S256" s="188">
        <v>0</v>
      </c>
      <c r="T256" s="189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190" t="s">
        <v>140</v>
      </c>
      <c r="AT256" s="190" t="s">
        <v>136</v>
      </c>
      <c r="AU256" s="190" t="s">
        <v>141</v>
      </c>
      <c r="AY256" s="16" t="s">
        <v>134</v>
      </c>
      <c r="BE256" s="191">
        <f>IF(N256="základná",J256,0)</f>
        <v>0</v>
      </c>
      <c r="BF256" s="191">
        <f>IF(N256="znížená",J256,0)</f>
        <v>0</v>
      </c>
      <c r="BG256" s="191">
        <f>IF(N256="zákl. prenesená",J256,0)</f>
        <v>0</v>
      </c>
      <c r="BH256" s="191">
        <f>IF(N256="zníž. prenesená",J256,0)</f>
        <v>0</v>
      </c>
      <c r="BI256" s="191">
        <f>IF(N256="nulová",J256,0)</f>
        <v>0</v>
      </c>
      <c r="BJ256" s="16" t="s">
        <v>141</v>
      </c>
      <c r="BK256" s="191">
        <f>ROUND(I256*H256,2)</f>
        <v>0</v>
      </c>
      <c r="BL256" s="16" t="s">
        <v>140</v>
      </c>
      <c r="BM256" s="190" t="s">
        <v>411</v>
      </c>
    </row>
    <row r="257" s="2" customFormat="1">
      <c r="A257" s="35"/>
      <c r="B257" s="36"/>
      <c r="C257" s="35"/>
      <c r="D257" s="192" t="s">
        <v>143</v>
      </c>
      <c r="E257" s="35"/>
      <c r="F257" s="193" t="s">
        <v>412</v>
      </c>
      <c r="G257" s="35"/>
      <c r="H257" s="35"/>
      <c r="I257" s="194"/>
      <c r="J257" s="35"/>
      <c r="K257" s="35"/>
      <c r="L257" s="36"/>
      <c r="M257" s="195"/>
      <c r="N257" s="196"/>
      <c r="O257" s="79"/>
      <c r="P257" s="79"/>
      <c r="Q257" s="79"/>
      <c r="R257" s="79"/>
      <c r="S257" s="79"/>
      <c r="T257" s="80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T257" s="16" t="s">
        <v>143</v>
      </c>
      <c r="AU257" s="16" t="s">
        <v>141</v>
      </c>
    </row>
    <row r="258" s="2" customFormat="1" ht="16.5" customHeight="1">
      <c r="A258" s="35"/>
      <c r="B258" s="177"/>
      <c r="C258" s="178" t="s">
        <v>413</v>
      </c>
      <c r="D258" s="178" t="s">
        <v>136</v>
      </c>
      <c r="E258" s="179" t="s">
        <v>414</v>
      </c>
      <c r="F258" s="180" t="s">
        <v>415</v>
      </c>
      <c r="G258" s="181" t="s">
        <v>257</v>
      </c>
      <c r="H258" s="182">
        <v>6.3600000000000003</v>
      </c>
      <c r="I258" s="183"/>
      <c r="J258" s="184">
        <f>ROUND(I258*H258,2)</f>
        <v>0</v>
      </c>
      <c r="K258" s="185"/>
      <c r="L258" s="36"/>
      <c r="M258" s="186" t="s">
        <v>1</v>
      </c>
      <c r="N258" s="187" t="s">
        <v>42</v>
      </c>
      <c r="O258" s="79"/>
      <c r="P258" s="188">
        <f>O258*H258</f>
        <v>0</v>
      </c>
      <c r="Q258" s="188">
        <v>0.00023000000000000001</v>
      </c>
      <c r="R258" s="188">
        <f>Q258*H258</f>
        <v>0.0014628000000000002</v>
      </c>
      <c r="S258" s="188">
        <v>0</v>
      </c>
      <c r="T258" s="189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190" t="s">
        <v>140</v>
      </c>
      <c r="AT258" s="190" t="s">
        <v>136</v>
      </c>
      <c r="AU258" s="190" t="s">
        <v>141</v>
      </c>
      <c r="AY258" s="16" t="s">
        <v>134</v>
      </c>
      <c r="BE258" s="191">
        <f>IF(N258="základná",J258,0)</f>
        <v>0</v>
      </c>
      <c r="BF258" s="191">
        <f>IF(N258="znížená",J258,0)</f>
        <v>0</v>
      </c>
      <c r="BG258" s="191">
        <f>IF(N258="zákl. prenesená",J258,0)</f>
        <v>0</v>
      </c>
      <c r="BH258" s="191">
        <f>IF(N258="zníž. prenesená",J258,0)</f>
        <v>0</v>
      </c>
      <c r="BI258" s="191">
        <f>IF(N258="nulová",J258,0)</f>
        <v>0</v>
      </c>
      <c r="BJ258" s="16" t="s">
        <v>141</v>
      </c>
      <c r="BK258" s="191">
        <f>ROUND(I258*H258,2)</f>
        <v>0</v>
      </c>
      <c r="BL258" s="16" t="s">
        <v>140</v>
      </c>
      <c r="BM258" s="190" t="s">
        <v>416</v>
      </c>
    </row>
    <row r="259" s="2" customFormat="1">
      <c r="A259" s="35"/>
      <c r="B259" s="36"/>
      <c r="C259" s="35"/>
      <c r="D259" s="192" t="s">
        <v>143</v>
      </c>
      <c r="E259" s="35"/>
      <c r="F259" s="193" t="s">
        <v>417</v>
      </c>
      <c r="G259" s="35"/>
      <c r="H259" s="35"/>
      <c r="I259" s="194"/>
      <c r="J259" s="35"/>
      <c r="K259" s="35"/>
      <c r="L259" s="36"/>
      <c r="M259" s="195"/>
      <c r="N259" s="196"/>
      <c r="O259" s="79"/>
      <c r="P259" s="79"/>
      <c r="Q259" s="79"/>
      <c r="R259" s="79"/>
      <c r="S259" s="79"/>
      <c r="T259" s="80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T259" s="16" t="s">
        <v>143</v>
      </c>
      <c r="AU259" s="16" t="s">
        <v>141</v>
      </c>
    </row>
    <row r="260" s="2" customFormat="1" ht="16.5" customHeight="1">
      <c r="A260" s="35"/>
      <c r="B260" s="177"/>
      <c r="C260" s="178" t="s">
        <v>418</v>
      </c>
      <c r="D260" s="178" t="s">
        <v>136</v>
      </c>
      <c r="E260" s="179" t="s">
        <v>419</v>
      </c>
      <c r="F260" s="180" t="s">
        <v>420</v>
      </c>
      <c r="G260" s="181" t="s">
        <v>257</v>
      </c>
      <c r="H260" s="182">
        <v>44</v>
      </c>
      <c r="I260" s="183"/>
      <c r="J260" s="184">
        <f>ROUND(I260*H260,2)</f>
        <v>0</v>
      </c>
      <c r="K260" s="185"/>
      <c r="L260" s="36"/>
      <c r="M260" s="186" t="s">
        <v>1</v>
      </c>
      <c r="N260" s="187" t="s">
        <v>42</v>
      </c>
      <c r="O260" s="79"/>
      <c r="P260" s="188">
        <f>O260*H260</f>
        <v>0</v>
      </c>
      <c r="Q260" s="188">
        <v>6.9999999999999994E-05</v>
      </c>
      <c r="R260" s="188">
        <f>Q260*H260</f>
        <v>0.0030799999999999998</v>
      </c>
      <c r="S260" s="188">
        <v>0</v>
      </c>
      <c r="T260" s="189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190" t="s">
        <v>140</v>
      </c>
      <c r="AT260" s="190" t="s">
        <v>136</v>
      </c>
      <c r="AU260" s="190" t="s">
        <v>141</v>
      </c>
      <c r="AY260" s="16" t="s">
        <v>134</v>
      </c>
      <c r="BE260" s="191">
        <f>IF(N260="základná",J260,0)</f>
        <v>0</v>
      </c>
      <c r="BF260" s="191">
        <f>IF(N260="znížená",J260,0)</f>
        <v>0</v>
      </c>
      <c r="BG260" s="191">
        <f>IF(N260="zákl. prenesená",J260,0)</f>
        <v>0</v>
      </c>
      <c r="BH260" s="191">
        <f>IF(N260="zníž. prenesená",J260,0)</f>
        <v>0</v>
      </c>
      <c r="BI260" s="191">
        <f>IF(N260="nulová",J260,0)</f>
        <v>0</v>
      </c>
      <c r="BJ260" s="16" t="s">
        <v>141</v>
      </c>
      <c r="BK260" s="191">
        <f>ROUND(I260*H260,2)</f>
        <v>0</v>
      </c>
      <c r="BL260" s="16" t="s">
        <v>140</v>
      </c>
      <c r="BM260" s="190" t="s">
        <v>421</v>
      </c>
    </row>
    <row r="261" s="2" customFormat="1">
      <c r="A261" s="35"/>
      <c r="B261" s="36"/>
      <c r="C261" s="35"/>
      <c r="D261" s="192" t="s">
        <v>143</v>
      </c>
      <c r="E261" s="35"/>
      <c r="F261" s="193" t="s">
        <v>422</v>
      </c>
      <c r="G261" s="35"/>
      <c r="H261" s="35"/>
      <c r="I261" s="194"/>
      <c r="J261" s="35"/>
      <c r="K261" s="35"/>
      <c r="L261" s="36"/>
      <c r="M261" s="195"/>
      <c r="N261" s="196"/>
      <c r="O261" s="79"/>
      <c r="P261" s="79"/>
      <c r="Q261" s="79"/>
      <c r="R261" s="79"/>
      <c r="S261" s="79"/>
      <c r="T261" s="80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T261" s="16" t="s">
        <v>143</v>
      </c>
      <c r="AU261" s="16" t="s">
        <v>141</v>
      </c>
    </row>
    <row r="262" s="2" customFormat="1" ht="24.15" customHeight="1">
      <c r="A262" s="35"/>
      <c r="B262" s="177"/>
      <c r="C262" s="178" t="s">
        <v>423</v>
      </c>
      <c r="D262" s="178" t="s">
        <v>136</v>
      </c>
      <c r="E262" s="179" t="s">
        <v>424</v>
      </c>
      <c r="F262" s="180" t="s">
        <v>425</v>
      </c>
      <c r="G262" s="181" t="s">
        <v>257</v>
      </c>
      <c r="H262" s="182">
        <v>44</v>
      </c>
      <c r="I262" s="183"/>
      <c r="J262" s="184">
        <f>ROUND(I262*H262,2)</f>
        <v>0</v>
      </c>
      <c r="K262" s="185"/>
      <c r="L262" s="36"/>
      <c r="M262" s="186" t="s">
        <v>1</v>
      </c>
      <c r="N262" s="187" t="s">
        <v>42</v>
      </c>
      <c r="O262" s="79"/>
      <c r="P262" s="188">
        <f>O262*H262</f>
        <v>0</v>
      </c>
      <c r="Q262" s="188">
        <v>5.0000000000000002E-05</v>
      </c>
      <c r="R262" s="188">
        <f>Q262*H262</f>
        <v>0.0022000000000000001</v>
      </c>
      <c r="S262" s="188">
        <v>0</v>
      </c>
      <c r="T262" s="189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190" t="s">
        <v>140</v>
      </c>
      <c r="AT262" s="190" t="s">
        <v>136</v>
      </c>
      <c r="AU262" s="190" t="s">
        <v>141</v>
      </c>
      <c r="AY262" s="16" t="s">
        <v>134</v>
      </c>
      <c r="BE262" s="191">
        <f>IF(N262="základná",J262,0)</f>
        <v>0</v>
      </c>
      <c r="BF262" s="191">
        <f>IF(N262="znížená",J262,0)</f>
        <v>0</v>
      </c>
      <c r="BG262" s="191">
        <f>IF(N262="zákl. prenesená",J262,0)</f>
        <v>0</v>
      </c>
      <c r="BH262" s="191">
        <f>IF(N262="zníž. prenesená",J262,0)</f>
        <v>0</v>
      </c>
      <c r="BI262" s="191">
        <f>IF(N262="nulová",J262,0)</f>
        <v>0</v>
      </c>
      <c r="BJ262" s="16" t="s">
        <v>141</v>
      </c>
      <c r="BK262" s="191">
        <f>ROUND(I262*H262,2)</f>
        <v>0</v>
      </c>
      <c r="BL262" s="16" t="s">
        <v>140</v>
      </c>
      <c r="BM262" s="190" t="s">
        <v>426</v>
      </c>
    </row>
    <row r="263" s="2" customFormat="1">
      <c r="A263" s="35"/>
      <c r="B263" s="36"/>
      <c r="C263" s="35"/>
      <c r="D263" s="192" t="s">
        <v>143</v>
      </c>
      <c r="E263" s="35"/>
      <c r="F263" s="193" t="s">
        <v>427</v>
      </c>
      <c r="G263" s="35"/>
      <c r="H263" s="35"/>
      <c r="I263" s="194"/>
      <c r="J263" s="35"/>
      <c r="K263" s="35"/>
      <c r="L263" s="36"/>
      <c r="M263" s="195"/>
      <c r="N263" s="196"/>
      <c r="O263" s="79"/>
      <c r="P263" s="79"/>
      <c r="Q263" s="79"/>
      <c r="R263" s="79"/>
      <c r="S263" s="79"/>
      <c r="T263" s="80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T263" s="16" t="s">
        <v>143</v>
      </c>
      <c r="AU263" s="16" t="s">
        <v>141</v>
      </c>
    </row>
    <row r="264" s="2" customFormat="1" ht="44.25" customHeight="1">
      <c r="A264" s="35"/>
      <c r="B264" s="177"/>
      <c r="C264" s="178" t="s">
        <v>428</v>
      </c>
      <c r="D264" s="178" t="s">
        <v>136</v>
      </c>
      <c r="E264" s="179" t="s">
        <v>429</v>
      </c>
      <c r="F264" s="180" t="s">
        <v>430</v>
      </c>
      <c r="G264" s="181" t="s">
        <v>147</v>
      </c>
      <c r="H264" s="182">
        <v>12.337999999999999</v>
      </c>
      <c r="I264" s="183"/>
      <c r="J264" s="184">
        <f>ROUND(I264*H264,2)</f>
        <v>0</v>
      </c>
      <c r="K264" s="185"/>
      <c r="L264" s="36"/>
      <c r="M264" s="186" t="s">
        <v>1</v>
      </c>
      <c r="N264" s="187" t="s">
        <v>42</v>
      </c>
      <c r="O264" s="79"/>
      <c r="P264" s="188">
        <f>O264*H264</f>
        <v>0</v>
      </c>
      <c r="Q264" s="188">
        <v>0</v>
      </c>
      <c r="R264" s="188">
        <f>Q264*H264</f>
        <v>0</v>
      </c>
      <c r="S264" s="188">
        <v>1.905</v>
      </c>
      <c r="T264" s="189">
        <f>S264*H264</f>
        <v>23.503889999999998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190" t="s">
        <v>140</v>
      </c>
      <c r="AT264" s="190" t="s">
        <v>136</v>
      </c>
      <c r="AU264" s="190" t="s">
        <v>141</v>
      </c>
      <c r="AY264" s="16" t="s">
        <v>134</v>
      </c>
      <c r="BE264" s="191">
        <f>IF(N264="základná",J264,0)</f>
        <v>0</v>
      </c>
      <c r="BF264" s="191">
        <f>IF(N264="znížená",J264,0)</f>
        <v>0</v>
      </c>
      <c r="BG264" s="191">
        <f>IF(N264="zákl. prenesená",J264,0)</f>
        <v>0</v>
      </c>
      <c r="BH264" s="191">
        <f>IF(N264="zníž. prenesená",J264,0)</f>
        <v>0</v>
      </c>
      <c r="BI264" s="191">
        <f>IF(N264="nulová",J264,0)</f>
        <v>0</v>
      </c>
      <c r="BJ264" s="16" t="s">
        <v>141</v>
      </c>
      <c r="BK264" s="191">
        <f>ROUND(I264*H264,2)</f>
        <v>0</v>
      </c>
      <c r="BL264" s="16" t="s">
        <v>140</v>
      </c>
      <c r="BM264" s="190" t="s">
        <v>431</v>
      </c>
    </row>
    <row r="265" s="2" customFormat="1">
      <c r="A265" s="35"/>
      <c r="B265" s="36"/>
      <c r="C265" s="35"/>
      <c r="D265" s="192" t="s">
        <v>143</v>
      </c>
      <c r="E265" s="35"/>
      <c r="F265" s="193" t="s">
        <v>432</v>
      </c>
      <c r="G265" s="35"/>
      <c r="H265" s="35"/>
      <c r="I265" s="194"/>
      <c r="J265" s="35"/>
      <c r="K265" s="35"/>
      <c r="L265" s="36"/>
      <c r="M265" s="195"/>
      <c r="N265" s="196"/>
      <c r="O265" s="79"/>
      <c r="P265" s="79"/>
      <c r="Q265" s="79"/>
      <c r="R265" s="79"/>
      <c r="S265" s="79"/>
      <c r="T265" s="80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T265" s="16" t="s">
        <v>143</v>
      </c>
      <c r="AU265" s="16" t="s">
        <v>141</v>
      </c>
    </row>
    <row r="266" s="2" customFormat="1" ht="24.15" customHeight="1">
      <c r="A266" s="35"/>
      <c r="B266" s="177"/>
      <c r="C266" s="178" t="s">
        <v>433</v>
      </c>
      <c r="D266" s="178" t="s">
        <v>136</v>
      </c>
      <c r="E266" s="179" t="s">
        <v>434</v>
      </c>
      <c r="F266" s="180" t="s">
        <v>435</v>
      </c>
      <c r="G266" s="181" t="s">
        <v>436</v>
      </c>
      <c r="H266" s="182">
        <v>31</v>
      </c>
      <c r="I266" s="183"/>
      <c r="J266" s="184">
        <f>ROUND(I266*H266,2)</f>
        <v>0</v>
      </c>
      <c r="K266" s="185"/>
      <c r="L266" s="36"/>
      <c r="M266" s="186" t="s">
        <v>1</v>
      </c>
      <c r="N266" s="187" t="s">
        <v>42</v>
      </c>
      <c r="O266" s="79"/>
      <c r="P266" s="188">
        <f>O266*H266</f>
        <v>0</v>
      </c>
      <c r="Q266" s="188">
        <v>0</v>
      </c>
      <c r="R266" s="188">
        <f>Q266*H266</f>
        <v>0</v>
      </c>
      <c r="S266" s="188">
        <v>0.016</v>
      </c>
      <c r="T266" s="189">
        <f>S266*H266</f>
        <v>0.496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190" t="s">
        <v>140</v>
      </c>
      <c r="AT266" s="190" t="s">
        <v>136</v>
      </c>
      <c r="AU266" s="190" t="s">
        <v>141</v>
      </c>
      <c r="AY266" s="16" t="s">
        <v>134</v>
      </c>
      <c r="BE266" s="191">
        <f>IF(N266="základná",J266,0)</f>
        <v>0</v>
      </c>
      <c r="BF266" s="191">
        <f>IF(N266="znížená",J266,0)</f>
        <v>0</v>
      </c>
      <c r="BG266" s="191">
        <f>IF(N266="zákl. prenesená",J266,0)</f>
        <v>0</v>
      </c>
      <c r="BH266" s="191">
        <f>IF(N266="zníž. prenesená",J266,0)</f>
        <v>0</v>
      </c>
      <c r="BI266" s="191">
        <f>IF(N266="nulová",J266,0)</f>
        <v>0</v>
      </c>
      <c r="BJ266" s="16" t="s">
        <v>141</v>
      </c>
      <c r="BK266" s="191">
        <f>ROUND(I266*H266,2)</f>
        <v>0</v>
      </c>
      <c r="BL266" s="16" t="s">
        <v>140</v>
      </c>
      <c r="BM266" s="190" t="s">
        <v>437</v>
      </c>
    </row>
    <row r="267" s="2" customFormat="1">
      <c r="A267" s="35"/>
      <c r="B267" s="36"/>
      <c r="C267" s="35"/>
      <c r="D267" s="192" t="s">
        <v>143</v>
      </c>
      <c r="E267" s="35"/>
      <c r="F267" s="193" t="s">
        <v>438</v>
      </c>
      <c r="G267" s="35"/>
      <c r="H267" s="35"/>
      <c r="I267" s="194"/>
      <c r="J267" s="35"/>
      <c r="K267" s="35"/>
      <c r="L267" s="36"/>
      <c r="M267" s="195"/>
      <c r="N267" s="196"/>
      <c r="O267" s="79"/>
      <c r="P267" s="79"/>
      <c r="Q267" s="79"/>
      <c r="R267" s="79"/>
      <c r="S267" s="79"/>
      <c r="T267" s="80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T267" s="16" t="s">
        <v>143</v>
      </c>
      <c r="AU267" s="16" t="s">
        <v>141</v>
      </c>
    </row>
    <row r="268" s="2" customFormat="1" ht="21.75" customHeight="1">
      <c r="A268" s="35"/>
      <c r="B268" s="177"/>
      <c r="C268" s="178" t="s">
        <v>439</v>
      </c>
      <c r="D268" s="178" t="s">
        <v>136</v>
      </c>
      <c r="E268" s="179" t="s">
        <v>440</v>
      </c>
      <c r="F268" s="180" t="s">
        <v>441</v>
      </c>
      <c r="G268" s="181" t="s">
        <v>257</v>
      </c>
      <c r="H268" s="182">
        <v>47.5</v>
      </c>
      <c r="I268" s="183"/>
      <c r="J268" s="184">
        <f>ROUND(I268*H268,2)</f>
        <v>0</v>
      </c>
      <c r="K268" s="185"/>
      <c r="L268" s="36"/>
      <c r="M268" s="186" t="s">
        <v>1</v>
      </c>
      <c r="N268" s="187" t="s">
        <v>42</v>
      </c>
      <c r="O268" s="79"/>
      <c r="P268" s="188">
        <f>O268*H268</f>
        <v>0</v>
      </c>
      <c r="Q268" s="188">
        <v>0</v>
      </c>
      <c r="R268" s="188">
        <f>Q268*H268</f>
        <v>0</v>
      </c>
      <c r="S268" s="188">
        <v>0.0080000000000000002</v>
      </c>
      <c r="T268" s="189">
        <f>S268*H268</f>
        <v>0.38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190" t="s">
        <v>140</v>
      </c>
      <c r="AT268" s="190" t="s">
        <v>136</v>
      </c>
      <c r="AU268" s="190" t="s">
        <v>141</v>
      </c>
      <c r="AY268" s="16" t="s">
        <v>134</v>
      </c>
      <c r="BE268" s="191">
        <f>IF(N268="základná",J268,0)</f>
        <v>0</v>
      </c>
      <c r="BF268" s="191">
        <f>IF(N268="znížená",J268,0)</f>
        <v>0</v>
      </c>
      <c r="BG268" s="191">
        <f>IF(N268="zákl. prenesená",J268,0)</f>
        <v>0</v>
      </c>
      <c r="BH268" s="191">
        <f>IF(N268="zníž. prenesená",J268,0)</f>
        <v>0</v>
      </c>
      <c r="BI268" s="191">
        <f>IF(N268="nulová",J268,0)</f>
        <v>0</v>
      </c>
      <c r="BJ268" s="16" t="s">
        <v>141</v>
      </c>
      <c r="BK268" s="191">
        <f>ROUND(I268*H268,2)</f>
        <v>0</v>
      </c>
      <c r="BL268" s="16" t="s">
        <v>140</v>
      </c>
      <c r="BM268" s="190" t="s">
        <v>442</v>
      </c>
    </row>
    <row r="269" s="2" customFormat="1">
      <c r="A269" s="35"/>
      <c r="B269" s="36"/>
      <c r="C269" s="35"/>
      <c r="D269" s="192" t="s">
        <v>143</v>
      </c>
      <c r="E269" s="35"/>
      <c r="F269" s="193" t="s">
        <v>443</v>
      </c>
      <c r="G269" s="35"/>
      <c r="H269" s="35"/>
      <c r="I269" s="194"/>
      <c r="J269" s="35"/>
      <c r="K269" s="35"/>
      <c r="L269" s="36"/>
      <c r="M269" s="195"/>
      <c r="N269" s="196"/>
      <c r="O269" s="79"/>
      <c r="P269" s="79"/>
      <c r="Q269" s="79"/>
      <c r="R269" s="79"/>
      <c r="S269" s="79"/>
      <c r="T269" s="80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T269" s="16" t="s">
        <v>143</v>
      </c>
      <c r="AU269" s="16" t="s">
        <v>141</v>
      </c>
    </row>
    <row r="270" s="2" customFormat="1" ht="24.15" customHeight="1">
      <c r="A270" s="35"/>
      <c r="B270" s="177"/>
      <c r="C270" s="178" t="s">
        <v>444</v>
      </c>
      <c r="D270" s="178" t="s">
        <v>136</v>
      </c>
      <c r="E270" s="179" t="s">
        <v>445</v>
      </c>
      <c r="F270" s="180" t="s">
        <v>446</v>
      </c>
      <c r="G270" s="181" t="s">
        <v>139</v>
      </c>
      <c r="H270" s="182">
        <v>24.675000000000001</v>
      </c>
      <c r="I270" s="183"/>
      <c r="J270" s="184">
        <f>ROUND(I270*H270,2)</f>
        <v>0</v>
      </c>
      <c r="K270" s="185"/>
      <c r="L270" s="36"/>
      <c r="M270" s="186" t="s">
        <v>1</v>
      </c>
      <c r="N270" s="187" t="s">
        <v>42</v>
      </c>
      <c r="O270" s="79"/>
      <c r="P270" s="188">
        <f>O270*H270</f>
        <v>0</v>
      </c>
      <c r="Q270" s="188">
        <v>0</v>
      </c>
      <c r="R270" s="188">
        <f>Q270*H270</f>
        <v>0</v>
      </c>
      <c r="S270" s="188">
        <v>0.023</v>
      </c>
      <c r="T270" s="189">
        <f>S270*H270</f>
        <v>0.56752500000000006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190" t="s">
        <v>140</v>
      </c>
      <c r="AT270" s="190" t="s">
        <v>136</v>
      </c>
      <c r="AU270" s="190" t="s">
        <v>141</v>
      </c>
      <c r="AY270" s="16" t="s">
        <v>134</v>
      </c>
      <c r="BE270" s="191">
        <f>IF(N270="základná",J270,0)</f>
        <v>0</v>
      </c>
      <c r="BF270" s="191">
        <f>IF(N270="znížená",J270,0)</f>
        <v>0</v>
      </c>
      <c r="BG270" s="191">
        <f>IF(N270="zákl. prenesená",J270,0)</f>
        <v>0</v>
      </c>
      <c r="BH270" s="191">
        <f>IF(N270="zníž. prenesená",J270,0)</f>
        <v>0</v>
      </c>
      <c r="BI270" s="191">
        <f>IF(N270="nulová",J270,0)</f>
        <v>0</v>
      </c>
      <c r="BJ270" s="16" t="s">
        <v>141</v>
      </c>
      <c r="BK270" s="191">
        <f>ROUND(I270*H270,2)</f>
        <v>0</v>
      </c>
      <c r="BL270" s="16" t="s">
        <v>140</v>
      </c>
      <c r="BM270" s="190" t="s">
        <v>447</v>
      </c>
    </row>
    <row r="271" s="2" customFormat="1">
      <c r="A271" s="35"/>
      <c r="B271" s="36"/>
      <c r="C271" s="35"/>
      <c r="D271" s="192" t="s">
        <v>143</v>
      </c>
      <c r="E271" s="35"/>
      <c r="F271" s="193" t="s">
        <v>448</v>
      </c>
      <c r="G271" s="35"/>
      <c r="H271" s="35"/>
      <c r="I271" s="194"/>
      <c r="J271" s="35"/>
      <c r="K271" s="35"/>
      <c r="L271" s="36"/>
      <c r="M271" s="195"/>
      <c r="N271" s="196"/>
      <c r="O271" s="79"/>
      <c r="P271" s="79"/>
      <c r="Q271" s="79"/>
      <c r="R271" s="79"/>
      <c r="S271" s="79"/>
      <c r="T271" s="80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T271" s="16" t="s">
        <v>143</v>
      </c>
      <c r="AU271" s="16" t="s">
        <v>141</v>
      </c>
    </row>
    <row r="272" s="2" customFormat="1" ht="21.75" customHeight="1">
      <c r="A272" s="35"/>
      <c r="B272" s="177"/>
      <c r="C272" s="178" t="s">
        <v>449</v>
      </c>
      <c r="D272" s="178" t="s">
        <v>136</v>
      </c>
      <c r="E272" s="179" t="s">
        <v>450</v>
      </c>
      <c r="F272" s="180" t="s">
        <v>451</v>
      </c>
      <c r="G272" s="181" t="s">
        <v>163</v>
      </c>
      <c r="H272" s="182">
        <v>32.338999999999999</v>
      </c>
      <c r="I272" s="183"/>
      <c r="J272" s="184">
        <f>ROUND(I272*H272,2)</f>
        <v>0</v>
      </c>
      <c r="K272" s="185"/>
      <c r="L272" s="36"/>
      <c r="M272" s="186" t="s">
        <v>1</v>
      </c>
      <c r="N272" s="187" t="s">
        <v>42</v>
      </c>
      <c r="O272" s="79"/>
      <c r="P272" s="188">
        <f>O272*H272</f>
        <v>0</v>
      </c>
      <c r="Q272" s="188">
        <v>0</v>
      </c>
      <c r="R272" s="188">
        <f>Q272*H272</f>
        <v>0</v>
      </c>
      <c r="S272" s="188">
        <v>0</v>
      </c>
      <c r="T272" s="189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190" t="s">
        <v>140</v>
      </c>
      <c r="AT272" s="190" t="s">
        <v>136</v>
      </c>
      <c r="AU272" s="190" t="s">
        <v>141</v>
      </c>
      <c r="AY272" s="16" t="s">
        <v>134</v>
      </c>
      <c r="BE272" s="191">
        <f>IF(N272="základná",J272,0)</f>
        <v>0</v>
      </c>
      <c r="BF272" s="191">
        <f>IF(N272="znížená",J272,0)</f>
        <v>0</v>
      </c>
      <c r="BG272" s="191">
        <f>IF(N272="zákl. prenesená",J272,0)</f>
        <v>0</v>
      </c>
      <c r="BH272" s="191">
        <f>IF(N272="zníž. prenesená",J272,0)</f>
        <v>0</v>
      </c>
      <c r="BI272" s="191">
        <f>IF(N272="nulová",J272,0)</f>
        <v>0</v>
      </c>
      <c r="BJ272" s="16" t="s">
        <v>141</v>
      </c>
      <c r="BK272" s="191">
        <f>ROUND(I272*H272,2)</f>
        <v>0</v>
      </c>
      <c r="BL272" s="16" t="s">
        <v>140</v>
      </c>
      <c r="BM272" s="190" t="s">
        <v>452</v>
      </c>
    </row>
    <row r="273" s="2" customFormat="1">
      <c r="A273" s="35"/>
      <c r="B273" s="36"/>
      <c r="C273" s="35"/>
      <c r="D273" s="192" t="s">
        <v>143</v>
      </c>
      <c r="E273" s="35"/>
      <c r="F273" s="193" t="s">
        <v>451</v>
      </c>
      <c r="G273" s="35"/>
      <c r="H273" s="35"/>
      <c r="I273" s="194"/>
      <c r="J273" s="35"/>
      <c r="K273" s="35"/>
      <c r="L273" s="36"/>
      <c r="M273" s="195"/>
      <c r="N273" s="196"/>
      <c r="O273" s="79"/>
      <c r="P273" s="79"/>
      <c r="Q273" s="79"/>
      <c r="R273" s="79"/>
      <c r="S273" s="79"/>
      <c r="T273" s="80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T273" s="16" t="s">
        <v>143</v>
      </c>
      <c r="AU273" s="16" t="s">
        <v>141</v>
      </c>
    </row>
    <row r="274" s="2" customFormat="1" ht="24.15" customHeight="1">
      <c r="A274" s="35"/>
      <c r="B274" s="177"/>
      <c r="C274" s="178" t="s">
        <v>453</v>
      </c>
      <c r="D274" s="178" t="s">
        <v>136</v>
      </c>
      <c r="E274" s="179" t="s">
        <v>454</v>
      </c>
      <c r="F274" s="180" t="s">
        <v>455</v>
      </c>
      <c r="G274" s="181" t="s">
        <v>163</v>
      </c>
      <c r="H274" s="182">
        <v>1616.9500000000001</v>
      </c>
      <c r="I274" s="183"/>
      <c r="J274" s="184">
        <f>ROUND(I274*H274,2)</f>
        <v>0</v>
      </c>
      <c r="K274" s="185"/>
      <c r="L274" s="36"/>
      <c r="M274" s="186" t="s">
        <v>1</v>
      </c>
      <c r="N274" s="187" t="s">
        <v>42</v>
      </c>
      <c r="O274" s="79"/>
      <c r="P274" s="188">
        <f>O274*H274</f>
        <v>0</v>
      </c>
      <c r="Q274" s="188">
        <v>0</v>
      </c>
      <c r="R274" s="188">
        <f>Q274*H274</f>
        <v>0</v>
      </c>
      <c r="S274" s="188">
        <v>0</v>
      </c>
      <c r="T274" s="189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190" t="s">
        <v>140</v>
      </c>
      <c r="AT274" s="190" t="s">
        <v>136</v>
      </c>
      <c r="AU274" s="190" t="s">
        <v>141</v>
      </c>
      <c r="AY274" s="16" t="s">
        <v>134</v>
      </c>
      <c r="BE274" s="191">
        <f>IF(N274="základná",J274,0)</f>
        <v>0</v>
      </c>
      <c r="BF274" s="191">
        <f>IF(N274="znížená",J274,0)</f>
        <v>0</v>
      </c>
      <c r="BG274" s="191">
        <f>IF(N274="zákl. prenesená",J274,0)</f>
        <v>0</v>
      </c>
      <c r="BH274" s="191">
        <f>IF(N274="zníž. prenesená",J274,0)</f>
        <v>0</v>
      </c>
      <c r="BI274" s="191">
        <f>IF(N274="nulová",J274,0)</f>
        <v>0</v>
      </c>
      <c r="BJ274" s="16" t="s">
        <v>141</v>
      </c>
      <c r="BK274" s="191">
        <f>ROUND(I274*H274,2)</f>
        <v>0</v>
      </c>
      <c r="BL274" s="16" t="s">
        <v>140</v>
      </c>
      <c r="BM274" s="190" t="s">
        <v>456</v>
      </c>
    </row>
    <row r="275" s="2" customFormat="1">
      <c r="A275" s="35"/>
      <c r="B275" s="36"/>
      <c r="C275" s="35"/>
      <c r="D275" s="192" t="s">
        <v>143</v>
      </c>
      <c r="E275" s="35"/>
      <c r="F275" s="193" t="s">
        <v>457</v>
      </c>
      <c r="G275" s="35"/>
      <c r="H275" s="35"/>
      <c r="I275" s="194"/>
      <c r="J275" s="35"/>
      <c r="K275" s="35"/>
      <c r="L275" s="36"/>
      <c r="M275" s="195"/>
      <c r="N275" s="196"/>
      <c r="O275" s="79"/>
      <c r="P275" s="79"/>
      <c r="Q275" s="79"/>
      <c r="R275" s="79"/>
      <c r="S275" s="79"/>
      <c r="T275" s="80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T275" s="16" t="s">
        <v>143</v>
      </c>
      <c r="AU275" s="16" t="s">
        <v>141</v>
      </c>
    </row>
    <row r="276" s="13" customFormat="1">
      <c r="A276" s="13"/>
      <c r="B276" s="208"/>
      <c r="C276" s="13"/>
      <c r="D276" s="192" t="s">
        <v>458</v>
      </c>
      <c r="E276" s="13"/>
      <c r="F276" s="209" t="s">
        <v>459</v>
      </c>
      <c r="G276" s="13"/>
      <c r="H276" s="210">
        <v>1616.9500000000001</v>
      </c>
      <c r="I276" s="211"/>
      <c r="J276" s="13"/>
      <c r="K276" s="13"/>
      <c r="L276" s="208"/>
      <c r="M276" s="212"/>
      <c r="N276" s="213"/>
      <c r="O276" s="213"/>
      <c r="P276" s="213"/>
      <c r="Q276" s="213"/>
      <c r="R276" s="213"/>
      <c r="S276" s="213"/>
      <c r="T276" s="214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15" t="s">
        <v>458</v>
      </c>
      <c r="AU276" s="215" t="s">
        <v>141</v>
      </c>
      <c r="AV276" s="13" t="s">
        <v>141</v>
      </c>
      <c r="AW276" s="13" t="s">
        <v>3</v>
      </c>
      <c r="AX276" s="13" t="s">
        <v>84</v>
      </c>
      <c r="AY276" s="215" t="s">
        <v>134</v>
      </c>
    </row>
    <row r="277" s="2" customFormat="1" ht="21.75" customHeight="1">
      <c r="A277" s="35"/>
      <c r="B277" s="177"/>
      <c r="C277" s="178" t="s">
        <v>460</v>
      </c>
      <c r="D277" s="178" t="s">
        <v>136</v>
      </c>
      <c r="E277" s="179" t="s">
        <v>461</v>
      </c>
      <c r="F277" s="180" t="s">
        <v>462</v>
      </c>
      <c r="G277" s="181" t="s">
        <v>163</v>
      </c>
      <c r="H277" s="182">
        <v>133.76499999999999</v>
      </c>
      <c r="I277" s="183"/>
      <c r="J277" s="184">
        <f>ROUND(I277*H277,2)</f>
        <v>0</v>
      </c>
      <c r="K277" s="185"/>
      <c r="L277" s="36"/>
      <c r="M277" s="186" t="s">
        <v>1</v>
      </c>
      <c r="N277" s="187" t="s">
        <v>42</v>
      </c>
      <c r="O277" s="79"/>
      <c r="P277" s="188">
        <f>O277*H277</f>
        <v>0</v>
      </c>
      <c r="Q277" s="188">
        <v>0</v>
      </c>
      <c r="R277" s="188">
        <f>Q277*H277</f>
        <v>0</v>
      </c>
      <c r="S277" s="188">
        <v>0</v>
      </c>
      <c r="T277" s="189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190" t="s">
        <v>140</v>
      </c>
      <c r="AT277" s="190" t="s">
        <v>136</v>
      </c>
      <c r="AU277" s="190" t="s">
        <v>141</v>
      </c>
      <c r="AY277" s="16" t="s">
        <v>134</v>
      </c>
      <c r="BE277" s="191">
        <f>IF(N277="základná",J277,0)</f>
        <v>0</v>
      </c>
      <c r="BF277" s="191">
        <f>IF(N277="znížená",J277,0)</f>
        <v>0</v>
      </c>
      <c r="BG277" s="191">
        <f>IF(N277="zákl. prenesená",J277,0)</f>
        <v>0</v>
      </c>
      <c r="BH277" s="191">
        <f>IF(N277="zníž. prenesená",J277,0)</f>
        <v>0</v>
      </c>
      <c r="BI277" s="191">
        <f>IF(N277="nulová",J277,0)</f>
        <v>0</v>
      </c>
      <c r="BJ277" s="16" t="s">
        <v>141</v>
      </c>
      <c r="BK277" s="191">
        <f>ROUND(I277*H277,2)</f>
        <v>0</v>
      </c>
      <c r="BL277" s="16" t="s">
        <v>140</v>
      </c>
      <c r="BM277" s="190" t="s">
        <v>463</v>
      </c>
    </row>
    <row r="278" s="2" customFormat="1">
      <c r="A278" s="35"/>
      <c r="B278" s="36"/>
      <c r="C278" s="35"/>
      <c r="D278" s="192" t="s">
        <v>143</v>
      </c>
      <c r="E278" s="35"/>
      <c r="F278" s="193" t="s">
        <v>464</v>
      </c>
      <c r="G278" s="35"/>
      <c r="H278" s="35"/>
      <c r="I278" s="194"/>
      <c r="J278" s="35"/>
      <c r="K278" s="35"/>
      <c r="L278" s="36"/>
      <c r="M278" s="195"/>
      <c r="N278" s="196"/>
      <c r="O278" s="79"/>
      <c r="P278" s="79"/>
      <c r="Q278" s="79"/>
      <c r="R278" s="79"/>
      <c r="S278" s="79"/>
      <c r="T278" s="80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T278" s="16" t="s">
        <v>143</v>
      </c>
      <c r="AU278" s="16" t="s">
        <v>141</v>
      </c>
    </row>
    <row r="279" s="2" customFormat="1" ht="24.15" customHeight="1">
      <c r="A279" s="35"/>
      <c r="B279" s="177"/>
      <c r="C279" s="178" t="s">
        <v>465</v>
      </c>
      <c r="D279" s="178" t="s">
        <v>136</v>
      </c>
      <c r="E279" s="179" t="s">
        <v>466</v>
      </c>
      <c r="F279" s="180" t="s">
        <v>467</v>
      </c>
      <c r="G279" s="181" t="s">
        <v>163</v>
      </c>
      <c r="H279" s="182">
        <v>10.800000000000001</v>
      </c>
      <c r="I279" s="183"/>
      <c r="J279" s="184">
        <f>ROUND(I279*H279,2)</f>
        <v>0</v>
      </c>
      <c r="K279" s="185"/>
      <c r="L279" s="36"/>
      <c r="M279" s="186" t="s">
        <v>1</v>
      </c>
      <c r="N279" s="187" t="s">
        <v>42</v>
      </c>
      <c r="O279" s="79"/>
      <c r="P279" s="188">
        <f>O279*H279</f>
        <v>0</v>
      </c>
      <c r="Q279" s="188">
        <v>0</v>
      </c>
      <c r="R279" s="188">
        <f>Q279*H279</f>
        <v>0</v>
      </c>
      <c r="S279" s="188">
        <v>0</v>
      </c>
      <c r="T279" s="189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190" t="s">
        <v>140</v>
      </c>
      <c r="AT279" s="190" t="s">
        <v>136</v>
      </c>
      <c r="AU279" s="190" t="s">
        <v>141</v>
      </c>
      <c r="AY279" s="16" t="s">
        <v>134</v>
      </c>
      <c r="BE279" s="191">
        <f>IF(N279="základná",J279,0)</f>
        <v>0</v>
      </c>
      <c r="BF279" s="191">
        <f>IF(N279="znížená",J279,0)</f>
        <v>0</v>
      </c>
      <c r="BG279" s="191">
        <f>IF(N279="zákl. prenesená",J279,0)</f>
        <v>0</v>
      </c>
      <c r="BH279" s="191">
        <f>IF(N279="zníž. prenesená",J279,0)</f>
        <v>0</v>
      </c>
      <c r="BI279" s="191">
        <f>IF(N279="nulová",J279,0)</f>
        <v>0</v>
      </c>
      <c r="BJ279" s="16" t="s">
        <v>141</v>
      </c>
      <c r="BK279" s="191">
        <f>ROUND(I279*H279,2)</f>
        <v>0</v>
      </c>
      <c r="BL279" s="16" t="s">
        <v>140</v>
      </c>
      <c r="BM279" s="190" t="s">
        <v>468</v>
      </c>
    </row>
    <row r="280" s="2" customFormat="1">
      <c r="A280" s="35"/>
      <c r="B280" s="36"/>
      <c r="C280" s="35"/>
      <c r="D280" s="192" t="s">
        <v>143</v>
      </c>
      <c r="E280" s="35"/>
      <c r="F280" s="193" t="s">
        <v>469</v>
      </c>
      <c r="G280" s="35"/>
      <c r="H280" s="35"/>
      <c r="I280" s="194"/>
      <c r="J280" s="35"/>
      <c r="K280" s="35"/>
      <c r="L280" s="36"/>
      <c r="M280" s="195"/>
      <c r="N280" s="196"/>
      <c r="O280" s="79"/>
      <c r="P280" s="79"/>
      <c r="Q280" s="79"/>
      <c r="R280" s="79"/>
      <c r="S280" s="79"/>
      <c r="T280" s="80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T280" s="16" t="s">
        <v>143</v>
      </c>
      <c r="AU280" s="16" t="s">
        <v>141</v>
      </c>
    </row>
    <row r="281" s="12" customFormat="1" ht="22.8" customHeight="1">
      <c r="A281" s="12"/>
      <c r="B281" s="164"/>
      <c r="C281" s="12"/>
      <c r="D281" s="165" t="s">
        <v>75</v>
      </c>
      <c r="E281" s="175" t="s">
        <v>470</v>
      </c>
      <c r="F281" s="175" t="s">
        <v>471</v>
      </c>
      <c r="G281" s="12"/>
      <c r="H281" s="12"/>
      <c r="I281" s="167"/>
      <c r="J281" s="176">
        <f>BK281</f>
        <v>0</v>
      </c>
      <c r="K281" s="12"/>
      <c r="L281" s="164"/>
      <c r="M281" s="169"/>
      <c r="N281" s="170"/>
      <c r="O281" s="170"/>
      <c r="P281" s="171">
        <f>SUM(P282:P283)</f>
        <v>0</v>
      </c>
      <c r="Q281" s="170"/>
      <c r="R281" s="171">
        <f>SUM(R282:R283)</f>
        <v>0</v>
      </c>
      <c r="S281" s="170"/>
      <c r="T281" s="172">
        <f>SUM(T282:T283)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165" t="s">
        <v>84</v>
      </c>
      <c r="AT281" s="173" t="s">
        <v>75</v>
      </c>
      <c r="AU281" s="173" t="s">
        <v>84</v>
      </c>
      <c r="AY281" s="165" t="s">
        <v>134</v>
      </c>
      <c r="BK281" s="174">
        <f>SUM(BK282:BK283)</f>
        <v>0</v>
      </c>
    </row>
    <row r="282" s="2" customFormat="1" ht="24.15" customHeight="1">
      <c r="A282" s="35"/>
      <c r="B282" s="177"/>
      <c r="C282" s="178" t="s">
        <v>472</v>
      </c>
      <c r="D282" s="178" t="s">
        <v>136</v>
      </c>
      <c r="E282" s="179" t="s">
        <v>473</v>
      </c>
      <c r="F282" s="180" t="s">
        <v>474</v>
      </c>
      <c r="G282" s="181" t="s">
        <v>163</v>
      </c>
      <c r="H282" s="182">
        <v>292.10300000000001</v>
      </c>
      <c r="I282" s="183"/>
      <c r="J282" s="184">
        <f>ROUND(I282*H282,2)</f>
        <v>0</v>
      </c>
      <c r="K282" s="185"/>
      <c r="L282" s="36"/>
      <c r="M282" s="186" t="s">
        <v>1</v>
      </c>
      <c r="N282" s="187" t="s">
        <v>42</v>
      </c>
      <c r="O282" s="79"/>
      <c r="P282" s="188">
        <f>O282*H282</f>
        <v>0</v>
      </c>
      <c r="Q282" s="188">
        <v>0</v>
      </c>
      <c r="R282" s="188">
        <f>Q282*H282</f>
        <v>0</v>
      </c>
      <c r="S282" s="188">
        <v>0</v>
      </c>
      <c r="T282" s="189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190" t="s">
        <v>140</v>
      </c>
      <c r="AT282" s="190" t="s">
        <v>136</v>
      </c>
      <c r="AU282" s="190" t="s">
        <v>141</v>
      </c>
      <c r="AY282" s="16" t="s">
        <v>134</v>
      </c>
      <c r="BE282" s="191">
        <f>IF(N282="základná",J282,0)</f>
        <v>0</v>
      </c>
      <c r="BF282" s="191">
        <f>IF(N282="znížená",J282,0)</f>
        <v>0</v>
      </c>
      <c r="BG282" s="191">
        <f>IF(N282="zákl. prenesená",J282,0)</f>
        <v>0</v>
      </c>
      <c r="BH282" s="191">
        <f>IF(N282="zníž. prenesená",J282,0)</f>
        <v>0</v>
      </c>
      <c r="BI282" s="191">
        <f>IF(N282="nulová",J282,0)</f>
        <v>0</v>
      </c>
      <c r="BJ282" s="16" t="s">
        <v>141</v>
      </c>
      <c r="BK282" s="191">
        <f>ROUND(I282*H282,2)</f>
        <v>0</v>
      </c>
      <c r="BL282" s="16" t="s">
        <v>140</v>
      </c>
      <c r="BM282" s="190" t="s">
        <v>475</v>
      </c>
    </row>
    <row r="283" s="2" customFormat="1">
      <c r="A283" s="35"/>
      <c r="B283" s="36"/>
      <c r="C283" s="35"/>
      <c r="D283" s="192" t="s">
        <v>143</v>
      </c>
      <c r="E283" s="35"/>
      <c r="F283" s="193" t="s">
        <v>476</v>
      </c>
      <c r="G283" s="35"/>
      <c r="H283" s="35"/>
      <c r="I283" s="194"/>
      <c r="J283" s="35"/>
      <c r="K283" s="35"/>
      <c r="L283" s="36"/>
      <c r="M283" s="195"/>
      <c r="N283" s="196"/>
      <c r="O283" s="79"/>
      <c r="P283" s="79"/>
      <c r="Q283" s="79"/>
      <c r="R283" s="79"/>
      <c r="S283" s="79"/>
      <c r="T283" s="80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T283" s="16" t="s">
        <v>143</v>
      </c>
      <c r="AU283" s="16" t="s">
        <v>141</v>
      </c>
    </row>
    <row r="284" s="12" customFormat="1" ht="25.92" customHeight="1">
      <c r="A284" s="12"/>
      <c r="B284" s="164"/>
      <c r="C284" s="12"/>
      <c r="D284" s="165" t="s">
        <v>75</v>
      </c>
      <c r="E284" s="166" t="s">
        <v>477</v>
      </c>
      <c r="F284" s="166" t="s">
        <v>478</v>
      </c>
      <c r="G284" s="12"/>
      <c r="H284" s="12"/>
      <c r="I284" s="167"/>
      <c r="J284" s="168">
        <f>BK284</f>
        <v>0</v>
      </c>
      <c r="K284" s="12"/>
      <c r="L284" s="164"/>
      <c r="M284" s="169"/>
      <c r="N284" s="170"/>
      <c r="O284" s="170"/>
      <c r="P284" s="171">
        <f>P285+P319+P333+P355+P366+P371+P404+P411+P424</f>
        <v>0</v>
      </c>
      <c r="Q284" s="170"/>
      <c r="R284" s="171">
        <f>R285+R319+R333+R355+R366+R371+R404+R411+R424</f>
        <v>2.80355694</v>
      </c>
      <c r="S284" s="170"/>
      <c r="T284" s="172">
        <f>T285+T319+T333+T355+T366+T371+T404+T411+T424</f>
        <v>0.15168999999999999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165" t="s">
        <v>141</v>
      </c>
      <c r="AT284" s="173" t="s">
        <v>75</v>
      </c>
      <c r="AU284" s="173" t="s">
        <v>76</v>
      </c>
      <c r="AY284" s="165" t="s">
        <v>134</v>
      </c>
      <c r="BK284" s="174">
        <f>BK285+BK319+BK333+BK355+BK366+BK371+BK404+BK411+BK424</f>
        <v>0</v>
      </c>
    </row>
    <row r="285" s="12" customFormat="1" ht="22.8" customHeight="1">
      <c r="A285" s="12"/>
      <c r="B285" s="164"/>
      <c r="C285" s="12"/>
      <c r="D285" s="165" t="s">
        <v>75</v>
      </c>
      <c r="E285" s="175" t="s">
        <v>479</v>
      </c>
      <c r="F285" s="175" t="s">
        <v>480</v>
      </c>
      <c r="G285" s="12"/>
      <c r="H285" s="12"/>
      <c r="I285" s="167"/>
      <c r="J285" s="176">
        <f>BK285</f>
        <v>0</v>
      </c>
      <c r="K285" s="12"/>
      <c r="L285" s="164"/>
      <c r="M285" s="169"/>
      <c r="N285" s="170"/>
      <c r="O285" s="170"/>
      <c r="P285" s="171">
        <f>SUM(P286:P318)</f>
        <v>0</v>
      </c>
      <c r="Q285" s="170"/>
      <c r="R285" s="171">
        <f>SUM(R286:R318)</f>
        <v>0.18515462999999999</v>
      </c>
      <c r="S285" s="170"/>
      <c r="T285" s="172">
        <f>SUM(T286:T318)</f>
        <v>0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165" t="s">
        <v>141</v>
      </c>
      <c r="AT285" s="173" t="s">
        <v>75</v>
      </c>
      <c r="AU285" s="173" t="s">
        <v>84</v>
      </c>
      <c r="AY285" s="165" t="s">
        <v>134</v>
      </c>
      <c r="BK285" s="174">
        <f>SUM(BK286:BK318)</f>
        <v>0</v>
      </c>
    </row>
    <row r="286" s="2" customFormat="1" ht="24.15" customHeight="1">
      <c r="A286" s="35"/>
      <c r="B286" s="177"/>
      <c r="C286" s="178" t="s">
        <v>481</v>
      </c>
      <c r="D286" s="178" t="s">
        <v>136</v>
      </c>
      <c r="E286" s="179" t="s">
        <v>482</v>
      </c>
      <c r="F286" s="180" t="s">
        <v>483</v>
      </c>
      <c r="G286" s="181" t="s">
        <v>139</v>
      </c>
      <c r="H286" s="182">
        <v>22.059000000000001</v>
      </c>
      <c r="I286" s="183"/>
      <c r="J286" s="184">
        <f>ROUND(I286*H286,2)</f>
        <v>0</v>
      </c>
      <c r="K286" s="185"/>
      <c r="L286" s="36"/>
      <c r="M286" s="186" t="s">
        <v>1</v>
      </c>
      <c r="N286" s="187" t="s">
        <v>42</v>
      </c>
      <c r="O286" s="79"/>
      <c r="P286" s="188">
        <f>O286*H286</f>
        <v>0</v>
      </c>
      <c r="Q286" s="188">
        <v>8.0000000000000007E-05</v>
      </c>
      <c r="R286" s="188">
        <f>Q286*H286</f>
        <v>0.0017647200000000002</v>
      </c>
      <c r="S286" s="188">
        <v>0</v>
      </c>
      <c r="T286" s="189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190" t="s">
        <v>217</v>
      </c>
      <c r="AT286" s="190" t="s">
        <v>136</v>
      </c>
      <c r="AU286" s="190" t="s">
        <v>141</v>
      </c>
      <c r="AY286" s="16" t="s">
        <v>134</v>
      </c>
      <c r="BE286" s="191">
        <f>IF(N286="základná",J286,0)</f>
        <v>0</v>
      </c>
      <c r="BF286" s="191">
        <f>IF(N286="znížená",J286,0)</f>
        <v>0</v>
      </c>
      <c r="BG286" s="191">
        <f>IF(N286="zákl. prenesená",J286,0)</f>
        <v>0</v>
      </c>
      <c r="BH286" s="191">
        <f>IF(N286="zníž. prenesená",J286,0)</f>
        <v>0</v>
      </c>
      <c r="BI286" s="191">
        <f>IF(N286="nulová",J286,0)</f>
        <v>0</v>
      </c>
      <c r="BJ286" s="16" t="s">
        <v>141</v>
      </c>
      <c r="BK286" s="191">
        <f>ROUND(I286*H286,2)</f>
        <v>0</v>
      </c>
      <c r="BL286" s="16" t="s">
        <v>217</v>
      </c>
      <c r="BM286" s="190" t="s">
        <v>484</v>
      </c>
    </row>
    <row r="287" s="2" customFormat="1">
      <c r="A287" s="35"/>
      <c r="B287" s="36"/>
      <c r="C287" s="35"/>
      <c r="D287" s="192" t="s">
        <v>143</v>
      </c>
      <c r="E287" s="35"/>
      <c r="F287" s="193" t="s">
        <v>485</v>
      </c>
      <c r="G287" s="35"/>
      <c r="H287" s="35"/>
      <c r="I287" s="194"/>
      <c r="J287" s="35"/>
      <c r="K287" s="35"/>
      <c r="L287" s="36"/>
      <c r="M287" s="195"/>
      <c r="N287" s="196"/>
      <c r="O287" s="79"/>
      <c r="P287" s="79"/>
      <c r="Q287" s="79"/>
      <c r="R287" s="79"/>
      <c r="S287" s="79"/>
      <c r="T287" s="80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T287" s="16" t="s">
        <v>143</v>
      </c>
      <c r="AU287" s="16" t="s">
        <v>141</v>
      </c>
    </row>
    <row r="288" s="2" customFormat="1" ht="37.8" customHeight="1">
      <c r="A288" s="35"/>
      <c r="B288" s="177"/>
      <c r="C288" s="197" t="s">
        <v>486</v>
      </c>
      <c r="D288" s="197" t="s">
        <v>160</v>
      </c>
      <c r="E288" s="198" t="s">
        <v>487</v>
      </c>
      <c r="F288" s="199" t="s">
        <v>488</v>
      </c>
      <c r="G288" s="200" t="s">
        <v>139</v>
      </c>
      <c r="H288" s="201">
        <v>25.367999999999999</v>
      </c>
      <c r="I288" s="202"/>
      <c r="J288" s="203">
        <f>ROUND(I288*H288,2)</f>
        <v>0</v>
      </c>
      <c r="K288" s="204"/>
      <c r="L288" s="205"/>
      <c r="M288" s="206" t="s">
        <v>1</v>
      </c>
      <c r="N288" s="207" t="s">
        <v>42</v>
      </c>
      <c r="O288" s="79"/>
      <c r="P288" s="188">
        <f>O288*H288</f>
        <v>0</v>
      </c>
      <c r="Q288" s="188">
        <v>0.002</v>
      </c>
      <c r="R288" s="188">
        <f>Q288*H288</f>
        <v>0.050735999999999996</v>
      </c>
      <c r="S288" s="188">
        <v>0</v>
      </c>
      <c r="T288" s="189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190" t="s">
        <v>296</v>
      </c>
      <c r="AT288" s="190" t="s">
        <v>160</v>
      </c>
      <c r="AU288" s="190" t="s">
        <v>141</v>
      </c>
      <c r="AY288" s="16" t="s">
        <v>134</v>
      </c>
      <c r="BE288" s="191">
        <f>IF(N288="základná",J288,0)</f>
        <v>0</v>
      </c>
      <c r="BF288" s="191">
        <f>IF(N288="znížená",J288,0)</f>
        <v>0</v>
      </c>
      <c r="BG288" s="191">
        <f>IF(N288="zákl. prenesená",J288,0)</f>
        <v>0</v>
      </c>
      <c r="BH288" s="191">
        <f>IF(N288="zníž. prenesená",J288,0)</f>
        <v>0</v>
      </c>
      <c r="BI288" s="191">
        <f>IF(N288="nulová",J288,0)</f>
        <v>0</v>
      </c>
      <c r="BJ288" s="16" t="s">
        <v>141</v>
      </c>
      <c r="BK288" s="191">
        <f>ROUND(I288*H288,2)</f>
        <v>0</v>
      </c>
      <c r="BL288" s="16" t="s">
        <v>217</v>
      </c>
      <c r="BM288" s="190" t="s">
        <v>489</v>
      </c>
    </row>
    <row r="289" s="2" customFormat="1">
      <c r="A289" s="35"/>
      <c r="B289" s="36"/>
      <c r="C289" s="35"/>
      <c r="D289" s="192" t="s">
        <v>143</v>
      </c>
      <c r="E289" s="35"/>
      <c r="F289" s="193" t="s">
        <v>488</v>
      </c>
      <c r="G289" s="35"/>
      <c r="H289" s="35"/>
      <c r="I289" s="194"/>
      <c r="J289" s="35"/>
      <c r="K289" s="35"/>
      <c r="L289" s="36"/>
      <c r="M289" s="195"/>
      <c r="N289" s="196"/>
      <c r="O289" s="79"/>
      <c r="P289" s="79"/>
      <c r="Q289" s="79"/>
      <c r="R289" s="79"/>
      <c r="S289" s="79"/>
      <c r="T289" s="80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T289" s="16" t="s">
        <v>143</v>
      </c>
      <c r="AU289" s="16" t="s">
        <v>141</v>
      </c>
    </row>
    <row r="290" s="13" customFormat="1">
      <c r="A290" s="13"/>
      <c r="B290" s="208"/>
      <c r="C290" s="13"/>
      <c r="D290" s="192" t="s">
        <v>458</v>
      </c>
      <c r="E290" s="13"/>
      <c r="F290" s="209" t="s">
        <v>490</v>
      </c>
      <c r="G290" s="13"/>
      <c r="H290" s="210">
        <v>25.367999999999999</v>
      </c>
      <c r="I290" s="211"/>
      <c r="J290" s="13"/>
      <c r="K290" s="13"/>
      <c r="L290" s="208"/>
      <c r="M290" s="212"/>
      <c r="N290" s="213"/>
      <c r="O290" s="213"/>
      <c r="P290" s="213"/>
      <c r="Q290" s="213"/>
      <c r="R290" s="213"/>
      <c r="S290" s="213"/>
      <c r="T290" s="214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15" t="s">
        <v>458</v>
      </c>
      <c r="AU290" s="215" t="s">
        <v>141</v>
      </c>
      <c r="AV290" s="13" t="s">
        <v>141</v>
      </c>
      <c r="AW290" s="13" t="s">
        <v>3</v>
      </c>
      <c r="AX290" s="13" t="s">
        <v>84</v>
      </c>
      <c r="AY290" s="215" t="s">
        <v>134</v>
      </c>
    </row>
    <row r="291" s="2" customFormat="1" ht="33" customHeight="1">
      <c r="A291" s="35"/>
      <c r="B291" s="177"/>
      <c r="C291" s="178" t="s">
        <v>491</v>
      </c>
      <c r="D291" s="178" t="s">
        <v>136</v>
      </c>
      <c r="E291" s="179" t="s">
        <v>492</v>
      </c>
      <c r="F291" s="180" t="s">
        <v>493</v>
      </c>
      <c r="G291" s="181" t="s">
        <v>139</v>
      </c>
      <c r="H291" s="182">
        <v>10.75</v>
      </c>
      <c r="I291" s="183"/>
      <c r="J291" s="184">
        <f>ROUND(I291*H291,2)</f>
        <v>0</v>
      </c>
      <c r="K291" s="185"/>
      <c r="L291" s="36"/>
      <c r="M291" s="186" t="s">
        <v>1</v>
      </c>
      <c r="N291" s="187" t="s">
        <v>42</v>
      </c>
      <c r="O291" s="79"/>
      <c r="P291" s="188">
        <f>O291*H291</f>
        <v>0</v>
      </c>
      <c r="Q291" s="188">
        <v>0.00022000000000000001</v>
      </c>
      <c r="R291" s="188">
        <f>Q291*H291</f>
        <v>0.0023649999999999999</v>
      </c>
      <c r="S291" s="188">
        <v>0</v>
      </c>
      <c r="T291" s="189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190" t="s">
        <v>217</v>
      </c>
      <c r="AT291" s="190" t="s">
        <v>136</v>
      </c>
      <c r="AU291" s="190" t="s">
        <v>141</v>
      </c>
      <c r="AY291" s="16" t="s">
        <v>134</v>
      </c>
      <c r="BE291" s="191">
        <f>IF(N291="základná",J291,0)</f>
        <v>0</v>
      </c>
      <c r="BF291" s="191">
        <f>IF(N291="znížená",J291,0)</f>
        <v>0</v>
      </c>
      <c r="BG291" s="191">
        <f>IF(N291="zákl. prenesená",J291,0)</f>
        <v>0</v>
      </c>
      <c r="BH291" s="191">
        <f>IF(N291="zníž. prenesená",J291,0)</f>
        <v>0</v>
      </c>
      <c r="BI291" s="191">
        <f>IF(N291="nulová",J291,0)</f>
        <v>0</v>
      </c>
      <c r="BJ291" s="16" t="s">
        <v>141</v>
      </c>
      <c r="BK291" s="191">
        <f>ROUND(I291*H291,2)</f>
        <v>0</v>
      </c>
      <c r="BL291" s="16" t="s">
        <v>217</v>
      </c>
      <c r="BM291" s="190" t="s">
        <v>494</v>
      </c>
    </row>
    <row r="292" s="2" customFormat="1">
      <c r="A292" s="35"/>
      <c r="B292" s="36"/>
      <c r="C292" s="35"/>
      <c r="D292" s="192" t="s">
        <v>143</v>
      </c>
      <c r="E292" s="35"/>
      <c r="F292" s="193" t="s">
        <v>495</v>
      </c>
      <c r="G292" s="35"/>
      <c r="H292" s="35"/>
      <c r="I292" s="194"/>
      <c r="J292" s="35"/>
      <c r="K292" s="35"/>
      <c r="L292" s="36"/>
      <c r="M292" s="195"/>
      <c r="N292" s="196"/>
      <c r="O292" s="79"/>
      <c r="P292" s="79"/>
      <c r="Q292" s="79"/>
      <c r="R292" s="79"/>
      <c r="S292" s="79"/>
      <c r="T292" s="80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T292" s="16" t="s">
        <v>143</v>
      </c>
      <c r="AU292" s="16" t="s">
        <v>141</v>
      </c>
    </row>
    <row r="293" s="2" customFormat="1" ht="37.8" customHeight="1">
      <c r="A293" s="35"/>
      <c r="B293" s="177"/>
      <c r="C293" s="197" t="s">
        <v>496</v>
      </c>
      <c r="D293" s="197" t="s">
        <v>160</v>
      </c>
      <c r="E293" s="198" t="s">
        <v>497</v>
      </c>
      <c r="F293" s="199" t="s">
        <v>498</v>
      </c>
      <c r="G293" s="200" t="s">
        <v>499</v>
      </c>
      <c r="H293" s="201">
        <v>29.132999999999999</v>
      </c>
      <c r="I293" s="202"/>
      <c r="J293" s="203">
        <f>ROUND(I293*H293,2)</f>
        <v>0</v>
      </c>
      <c r="K293" s="204"/>
      <c r="L293" s="205"/>
      <c r="M293" s="206" t="s">
        <v>1</v>
      </c>
      <c r="N293" s="207" t="s">
        <v>42</v>
      </c>
      <c r="O293" s="79"/>
      <c r="P293" s="188">
        <f>O293*H293</f>
        <v>0</v>
      </c>
      <c r="Q293" s="188">
        <v>0.001</v>
      </c>
      <c r="R293" s="188">
        <f>Q293*H293</f>
        <v>0.029132999999999999</v>
      </c>
      <c r="S293" s="188">
        <v>0</v>
      </c>
      <c r="T293" s="189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190" t="s">
        <v>296</v>
      </c>
      <c r="AT293" s="190" t="s">
        <v>160</v>
      </c>
      <c r="AU293" s="190" t="s">
        <v>141</v>
      </c>
      <c r="AY293" s="16" t="s">
        <v>134</v>
      </c>
      <c r="BE293" s="191">
        <f>IF(N293="základná",J293,0)</f>
        <v>0</v>
      </c>
      <c r="BF293" s="191">
        <f>IF(N293="znížená",J293,0)</f>
        <v>0</v>
      </c>
      <c r="BG293" s="191">
        <f>IF(N293="zákl. prenesená",J293,0)</f>
        <v>0</v>
      </c>
      <c r="BH293" s="191">
        <f>IF(N293="zníž. prenesená",J293,0)</f>
        <v>0</v>
      </c>
      <c r="BI293" s="191">
        <f>IF(N293="nulová",J293,0)</f>
        <v>0</v>
      </c>
      <c r="BJ293" s="16" t="s">
        <v>141</v>
      </c>
      <c r="BK293" s="191">
        <f>ROUND(I293*H293,2)</f>
        <v>0</v>
      </c>
      <c r="BL293" s="16" t="s">
        <v>217</v>
      </c>
      <c r="BM293" s="190" t="s">
        <v>500</v>
      </c>
    </row>
    <row r="294" s="2" customFormat="1">
      <c r="A294" s="35"/>
      <c r="B294" s="36"/>
      <c r="C294" s="35"/>
      <c r="D294" s="192" t="s">
        <v>143</v>
      </c>
      <c r="E294" s="35"/>
      <c r="F294" s="193" t="s">
        <v>498</v>
      </c>
      <c r="G294" s="35"/>
      <c r="H294" s="35"/>
      <c r="I294" s="194"/>
      <c r="J294" s="35"/>
      <c r="K294" s="35"/>
      <c r="L294" s="36"/>
      <c r="M294" s="195"/>
      <c r="N294" s="196"/>
      <c r="O294" s="79"/>
      <c r="P294" s="79"/>
      <c r="Q294" s="79"/>
      <c r="R294" s="79"/>
      <c r="S294" s="79"/>
      <c r="T294" s="80"/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T294" s="16" t="s">
        <v>143</v>
      </c>
      <c r="AU294" s="16" t="s">
        <v>141</v>
      </c>
    </row>
    <row r="295" s="2" customFormat="1" ht="37.8" customHeight="1">
      <c r="A295" s="35"/>
      <c r="B295" s="177"/>
      <c r="C295" s="178" t="s">
        <v>501</v>
      </c>
      <c r="D295" s="178" t="s">
        <v>136</v>
      </c>
      <c r="E295" s="179" t="s">
        <v>502</v>
      </c>
      <c r="F295" s="180" t="s">
        <v>503</v>
      </c>
      <c r="G295" s="181" t="s">
        <v>139</v>
      </c>
      <c r="H295" s="182">
        <v>14.779999999999999</v>
      </c>
      <c r="I295" s="183"/>
      <c r="J295" s="184">
        <f>ROUND(I295*H295,2)</f>
        <v>0</v>
      </c>
      <c r="K295" s="185"/>
      <c r="L295" s="36"/>
      <c r="M295" s="186" t="s">
        <v>1</v>
      </c>
      <c r="N295" s="187" t="s">
        <v>42</v>
      </c>
      <c r="O295" s="79"/>
      <c r="P295" s="188">
        <f>O295*H295</f>
        <v>0</v>
      </c>
      <c r="Q295" s="188">
        <v>3.0000000000000001E-05</v>
      </c>
      <c r="R295" s="188">
        <f>Q295*H295</f>
        <v>0.00044339999999999999</v>
      </c>
      <c r="S295" s="188">
        <v>0</v>
      </c>
      <c r="T295" s="189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190" t="s">
        <v>217</v>
      </c>
      <c r="AT295" s="190" t="s">
        <v>136</v>
      </c>
      <c r="AU295" s="190" t="s">
        <v>141</v>
      </c>
      <c r="AY295" s="16" t="s">
        <v>134</v>
      </c>
      <c r="BE295" s="191">
        <f>IF(N295="základná",J295,0)</f>
        <v>0</v>
      </c>
      <c r="BF295" s="191">
        <f>IF(N295="znížená",J295,0)</f>
        <v>0</v>
      </c>
      <c r="BG295" s="191">
        <f>IF(N295="zákl. prenesená",J295,0)</f>
        <v>0</v>
      </c>
      <c r="BH295" s="191">
        <f>IF(N295="zníž. prenesená",J295,0)</f>
        <v>0</v>
      </c>
      <c r="BI295" s="191">
        <f>IF(N295="nulová",J295,0)</f>
        <v>0</v>
      </c>
      <c r="BJ295" s="16" t="s">
        <v>141</v>
      </c>
      <c r="BK295" s="191">
        <f>ROUND(I295*H295,2)</f>
        <v>0</v>
      </c>
      <c r="BL295" s="16" t="s">
        <v>217</v>
      </c>
      <c r="BM295" s="190" t="s">
        <v>504</v>
      </c>
    </row>
    <row r="296" s="2" customFormat="1">
      <c r="A296" s="35"/>
      <c r="B296" s="36"/>
      <c r="C296" s="35"/>
      <c r="D296" s="192" t="s">
        <v>143</v>
      </c>
      <c r="E296" s="35"/>
      <c r="F296" s="193" t="s">
        <v>505</v>
      </c>
      <c r="G296" s="35"/>
      <c r="H296" s="35"/>
      <c r="I296" s="194"/>
      <c r="J296" s="35"/>
      <c r="K296" s="35"/>
      <c r="L296" s="36"/>
      <c r="M296" s="195"/>
      <c r="N296" s="196"/>
      <c r="O296" s="79"/>
      <c r="P296" s="79"/>
      <c r="Q296" s="79"/>
      <c r="R296" s="79"/>
      <c r="S296" s="79"/>
      <c r="T296" s="80"/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T296" s="16" t="s">
        <v>143</v>
      </c>
      <c r="AU296" s="16" t="s">
        <v>141</v>
      </c>
    </row>
    <row r="297" s="2" customFormat="1" ht="37.8" customHeight="1">
      <c r="A297" s="35"/>
      <c r="B297" s="177"/>
      <c r="C297" s="197" t="s">
        <v>506</v>
      </c>
      <c r="D297" s="197" t="s">
        <v>160</v>
      </c>
      <c r="E297" s="198" t="s">
        <v>507</v>
      </c>
      <c r="F297" s="199" t="s">
        <v>508</v>
      </c>
      <c r="G297" s="200" t="s">
        <v>139</v>
      </c>
      <c r="H297" s="201">
        <v>16.997</v>
      </c>
      <c r="I297" s="202"/>
      <c r="J297" s="203">
        <f>ROUND(I297*H297,2)</f>
        <v>0</v>
      </c>
      <c r="K297" s="204"/>
      <c r="L297" s="205"/>
      <c r="M297" s="206" t="s">
        <v>1</v>
      </c>
      <c r="N297" s="207" t="s">
        <v>42</v>
      </c>
      <c r="O297" s="79"/>
      <c r="P297" s="188">
        <f>O297*H297</f>
        <v>0</v>
      </c>
      <c r="Q297" s="188">
        <v>0.002</v>
      </c>
      <c r="R297" s="188">
        <f>Q297*H297</f>
        <v>0.033994000000000003</v>
      </c>
      <c r="S297" s="188">
        <v>0</v>
      </c>
      <c r="T297" s="189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190" t="s">
        <v>296</v>
      </c>
      <c r="AT297" s="190" t="s">
        <v>160</v>
      </c>
      <c r="AU297" s="190" t="s">
        <v>141</v>
      </c>
      <c r="AY297" s="16" t="s">
        <v>134</v>
      </c>
      <c r="BE297" s="191">
        <f>IF(N297="základná",J297,0)</f>
        <v>0</v>
      </c>
      <c r="BF297" s="191">
        <f>IF(N297="znížená",J297,0)</f>
        <v>0</v>
      </c>
      <c r="BG297" s="191">
        <f>IF(N297="zákl. prenesená",J297,0)</f>
        <v>0</v>
      </c>
      <c r="BH297" s="191">
        <f>IF(N297="zníž. prenesená",J297,0)</f>
        <v>0</v>
      </c>
      <c r="BI297" s="191">
        <f>IF(N297="nulová",J297,0)</f>
        <v>0</v>
      </c>
      <c r="BJ297" s="16" t="s">
        <v>141</v>
      </c>
      <c r="BK297" s="191">
        <f>ROUND(I297*H297,2)</f>
        <v>0</v>
      </c>
      <c r="BL297" s="16" t="s">
        <v>217</v>
      </c>
      <c r="BM297" s="190" t="s">
        <v>509</v>
      </c>
    </row>
    <row r="298" s="2" customFormat="1">
      <c r="A298" s="35"/>
      <c r="B298" s="36"/>
      <c r="C298" s="35"/>
      <c r="D298" s="192" t="s">
        <v>143</v>
      </c>
      <c r="E298" s="35"/>
      <c r="F298" s="193" t="s">
        <v>508</v>
      </c>
      <c r="G298" s="35"/>
      <c r="H298" s="35"/>
      <c r="I298" s="194"/>
      <c r="J298" s="35"/>
      <c r="K298" s="35"/>
      <c r="L298" s="36"/>
      <c r="M298" s="195"/>
      <c r="N298" s="196"/>
      <c r="O298" s="79"/>
      <c r="P298" s="79"/>
      <c r="Q298" s="79"/>
      <c r="R298" s="79"/>
      <c r="S298" s="79"/>
      <c r="T298" s="80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T298" s="16" t="s">
        <v>143</v>
      </c>
      <c r="AU298" s="16" t="s">
        <v>141</v>
      </c>
    </row>
    <row r="299" s="13" customFormat="1">
      <c r="A299" s="13"/>
      <c r="B299" s="208"/>
      <c r="C299" s="13"/>
      <c r="D299" s="192" t="s">
        <v>458</v>
      </c>
      <c r="E299" s="13"/>
      <c r="F299" s="209" t="s">
        <v>510</v>
      </c>
      <c r="G299" s="13"/>
      <c r="H299" s="210">
        <v>16.997</v>
      </c>
      <c r="I299" s="211"/>
      <c r="J299" s="13"/>
      <c r="K299" s="13"/>
      <c r="L299" s="208"/>
      <c r="M299" s="212"/>
      <c r="N299" s="213"/>
      <c r="O299" s="213"/>
      <c r="P299" s="213"/>
      <c r="Q299" s="213"/>
      <c r="R299" s="213"/>
      <c r="S299" s="213"/>
      <c r="T299" s="214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15" t="s">
        <v>458</v>
      </c>
      <c r="AU299" s="215" t="s">
        <v>141</v>
      </c>
      <c r="AV299" s="13" t="s">
        <v>141</v>
      </c>
      <c r="AW299" s="13" t="s">
        <v>3</v>
      </c>
      <c r="AX299" s="13" t="s">
        <v>84</v>
      </c>
      <c r="AY299" s="215" t="s">
        <v>134</v>
      </c>
    </row>
    <row r="300" s="2" customFormat="1" ht="33" customHeight="1">
      <c r="A300" s="35"/>
      <c r="B300" s="177"/>
      <c r="C300" s="178" t="s">
        <v>511</v>
      </c>
      <c r="D300" s="178" t="s">
        <v>136</v>
      </c>
      <c r="E300" s="179" t="s">
        <v>512</v>
      </c>
      <c r="F300" s="180" t="s">
        <v>513</v>
      </c>
      <c r="G300" s="181" t="s">
        <v>139</v>
      </c>
      <c r="H300" s="182">
        <v>22.059000000000001</v>
      </c>
      <c r="I300" s="183"/>
      <c r="J300" s="184">
        <f>ROUND(I300*H300,2)</f>
        <v>0</v>
      </c>
      <c r="K300" s="185"/>
      <c r="L300" s="36"/>
      <c r="M300" s="186" t="s">
        <v>1</v>
      </c>
      <c r="N300" s="187" t="s">
        <v>42</v>
      </c>
      <c r="O300" s="79"/>
      <c r="P300" s="188">
        <f>O300*H300</f>
        <v>0</v>
      </c>
      <c r="Q300" s="188">
        <v>3.0000000000000001E-05</v>
      </c>
      <c r="R300" s="188">
        <f>Q300*H300</f>
        <v>0.00066177</v>
      </c>
      <c r="S300" s="188">
        <v>0</v>
      </c>
      <c r="T300" s="189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190" t="s">
        <v>217</v>
      </c>
      <c r="AT300" s="190" t="s">
        <v>136</v>
      </c>
      <c r="AU300" s="190" t="s">
        <v>141</v>
      </c>
      <c r="AY300" s="16" t="s">
        <v>134</v>
      </c>
      <c r="BE300" s="191">
        <f>IF(N300="základná",J300,0)</f>
        <v>0</v>
      </c>
      <c r="BF300" s="191">
        <f>IF(N300="znížená",J300,0)</f>
        <v>0</v>
      </c>
      <c r="BG300" s="191">
        <f>IF(N300="zákl. prenesená",J300,0)</f>
        <v>0</v>
      </c>
      <c r="BH300" s="191">
        <f>IF(N300="zníž. prenesená",J300,0)</f>
        <v>0</v>
      </c>
      <c r="BI300" s="191">
        <f>IF(N300="nulová",J300,0)</f>
        <v>0</v>
      </c>
      <c r="BJ300" s="16" t="s">
        <v>141</v>
      </c>
      <c r="BK300" s="191">
        <f>ROUND(I300*H300,2)</f>
        <v>0</v>
      </c>
      <c r="BL300" s="16" t="s">
        <v>217</v>
      </c>
      <c r="BM300" s="190" t="s">
        <v>514</v>
      </c>
    </row>
    <row r="301" s="2" customFormat="1">
      <c r="A301" s="35"/>
      <c r="B301" s="36"/>
      <c r="C301" s="35"/>
      <c r="D301" s="192" t="s">
        <v>143</v>
      </c>
      <c r="E301" s="35"/>
      <c r="F301" s="193" t="s">
        <v>515</v>
      </c>
      <c r="G301" s="35"/>
      <c r="H301" s="35"/>
      <c r="I301" s="194"/>
      <c r="J301" s="35"/>
      <c r="K301" s="35"/>
      <c r="L301" s="36"/>
      <c r="M301" s="195"/>
      <c r="N301" s="196"/>
      <c r="O301" s="79"/>
      <c r="P301" s="79"/>
      <c r="Q301" s="79"/>
      <c r="R301" s="79"/>
      <c r="S301" s="79"/>
      <c r="T301" s="80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T301" s="16" t="s">
        <v>143</v>
      </c>
      <c r="AU301" s="16" t="s">
        <v>141</v>
      </c>
    </row>
    <row r="302" s="2" customFormat="1" ht="37.8" customHeight="1">
      <c r="A302" s="35"/>
      <c r="B302" s="177"/>
      <c r="C302" s="197" t="s">
        <v>516</v>
      </c>
      <c r="D302" s="197" t="s">
        <v>160</v>
      </c>
      <c r="E302" s="198" t="s">
        <v>507</v>
      </c>
      <c r="F302" s="199" t="s">
        <v>508</v>
      </c>
      <c r="G302" s="200" t="s">
        <v>139</v>
      </c>
      <c r="H302" s="201">
        <v>26.471</v>
      </c>
      <c r="I302" s="202"/>
      <c r="J302" s="203">
        <f>ROUND(I302*H302,2)</f>
        <v>0</v>
      </c>
      <c r="K302" s="204"/>
      <c r="L302" s="205"/>
      <c r="M302" s="206" t="s">
        <v>1</v>
      </c>
      <c r="N302" s="207" t="s">
        <v>42</v>
      </c>
      <c r="O302" s="79"/>
      <c r="P302" s="188">
        <f>O302*H302</f>
        <v>0</v>
      </c>
      <c r="Q302" s="188">
        <v>0.002</v>
      </c>
      <c r="R302" s="188">
        <f>Q302*H302</f>
        <v>0.052942000000000003</v>
      </c>
      <c r="S302" s="188">
        <v>0</v>
      </c>
      <c r="T302" s="189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190" t="s">
        <v>296</v>
      </c>
      <c r="AT302" s="190" t="s">
        <v>160</v>
      </c>
      <c r="AU302" s="190" t="s">
        <v>141</v>
      </c>
      <c r="AY302" s="16" t="s">
        <v>134</v>
      </c>
      <c r="BE302" s="191">
        <f>IF(N302="základná",J302,0)</f>
        <v>0</v>
      </c>
      <c r="BF302" s="191">
        <f>IF(N302="znížená",J302,0)</f>
        <v>0</v>
      </c>
      <c r="BG302" s="191">
        <f>IF(N302="zákl. prenesená",J302,0)</f>
        <v>0</v>
      </c>
      <c r="BH302" s="191">
        <f>IF(N302="zníž. prenesená",J302,0)</f>
        <v>0</v>
      </c>
      <c r="BI302" s="191">
        <f>IF(N302="nulová",J302,0)</f>
        <v>0</v>
      </c>
      <c r="BJ302" s="16" t="s">
        <v>141</v>
      </c>
      <c r="BK302" s="191">
        <f>ROUND(I302*H302,2)</f>
        <v>0</v>
      </c>
      <c r="BL302" s="16" t="s">
        <v>217</v>
      </c>
      <c r="BM302" s="190" t="s">
        <v>517</v>
      </c>
    </row>
    <row r="303" s="2" customFormat="1">
      <c r="A303" s="35"/>
      <c r="B303" s="36"/>
      <c r="C303" s="35"/>
      <c r="D303" s="192" t="s">
        <v>143</v>
      </c>
      <c r="E303" s="35"/>
      <c r="F303" s="193" t="s">
        <v>508</v>
      </c>
      <c r="G303" s="35"/>
      <c r="H303" s="35"/>
      <c r="I303" s="194"/>
      <c r="J303" s="35"/>
      <c r="K303" s="35"/>
      <c r="L303" s="36"/>
      <c r="M303" s="195"/>
      <c r="N303" s="196"/>
      <c r="O303" s="79"/>
      <c r="P303" s="79"/>
      <c r="Q303" s="79"/>
      <c r="R303" s="79"/>
      <c r="S303" s="79"/>
      <c r="T303" s="80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T303" s="16" t="s">
        <v>143</v>
      </c>
      <c r="AU303" s="16" t="s">
        <v>141</v>
      </c>
    </row>
    <row r="304" s="13" customFormat="1">
      <c r="A304" s="13"/>
      <c r="B304" s="208"/>
      <c r="C304" s="13"/>
      <c r="D304" s="192" t="s">
        <v>458</v>
      </c>
      <c r="E304" s="13"/>
      <c r="F304" s="209" t="s">
        <v>518</v>
      </c>
      <c r="G304" s="13"/>
      <c r="H304" s="210">
        <v>26.471</v>
      </c>
      <c r="I304" s="211"/>
      <c r="J304" s="13"/>
      <c r="K304" s="13"/>
      <c r="L304" s="208"/>
      <c r="M304" s="212"/>
      <c r="N304" s="213"/>
      <c r="O304" s="213"/>
      <c r="P304" s="213"/>
      <c r="Q304" s="213"/>
      <c r="R304" s="213"/>
      <c r="S304" s="213"/>
      <c r="T304" s="214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15" t="s">
        <v>458</v>
      </c>
      <c r="AU304" s="215" t="s">
        <v>141</v>
      </c>
      <c r="AV304" s="13" t="s">
        <v>141</v>
      </c>
      <c r="AW304" s="13" t="s">
        <v>3</v>
      </c>
      <c r="AX304" s="13" t="s">
        <v>84</v>
      </c>
      <c r="AY304" s="215" t="s">
        <v>134</v>
      </c>
    </row>
    <row r="305" s="2" customFormat="1" ht="37.8" customHeight="1">
      <c r="A305" s="35"/>
      <c r="B305" s="177"/>
      <c r="C305" s="178" t="s">
        <v>519</v>
      </c>
      <c r="D305" s="178" t="s">
        <v>136</v>
      </c>
      <c r="E305" s="179" t="s">
        <v>520</v>
      </c>
      <c r="F305" s="180" t="s">
        <v>521</v>
      </c>
      <c r="G305" s="181" t="s">
        <v>139</v>
      </c>
      <c r="H305" s="182">
        <v>36.838999999999999</v>
      </c>
      <c r="I305" s="183"/>
      <c r="J305" s="184">
        <f>ROUND(I305*H305,2)</f>
        <v>0</v>
      </c>
      <c r="K305" s="185"/>
      <c r="L305" s="36"/>
      <c r="M305" s="186" t="s">
        <v>1</v>
      </c>
      <c r="N305" s="187" t="s">
        <v>42</v>
      </c>
      <c r="O305" s="79"/>
      <c r="P305" s="188">
        <f>O305*H305</f>
        <v>0</v>
      </c>
      <c r="Q305" s="188">
        <v>0</v>
      </c>
      <c r="R305" s="188">
        <f>Q305*H305</f>
        <v>0</v>
      </c>
      <c r="S305" s="188">
        <v>0</v>
      </c>
      <c r="T305" s="189">
        <f>S305*H305</f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190" t="s">
        <v>217</v>
      </c>
      <c r="AT305" s="190" t="s">
        <v>136</v>
      </c>
      <c r="AU305" s="190" t="s">
        <v>141</v>
      </c>
      <c r="AY305" s="16" t="s">
        <v>134</v>
      </c>
      <c r="BE305" s="191">
        <f>IF(N305="základná",J305,0)</f>
        <v>0</v>
      </c>
      <c r="BF305" s="191">
        <f>IF(N305="znížená",J305,0)</f>
        <v>0</v>
      </c>
      <c r="BG305" s="191">
        <f>IF(N305="zákl. prenesená",J305,0)</f>
        <v>0</v>
      </c>
      <c r="BH305" s="191">
        <f>IF(N305="zníž. prenesená",J305,0)</f>
        <v>0</v>
      </c>
      <c r="BI305" s="191">
        <f>IF(N305="nulová",J305,0)</f>
        <v>0</v>
      </c>
      <c r="BJ305" s="16" t="s">
        <v>141</v>
      </c>
      <c r="BK305" s="191">
        <f>ROUND(I305*H305,2)</f>
        <v>0</v>
      </c>
      <c r="BL305" s="16" t="s">
        <v>217</v>
      </c>
      <c r="BM305" s="190" t="s">
        <v>522</v>
      </c>
    </row>
    <row r="306" s="2" customFormat="1">
      <c r="A306" s="35"/>
      <c r="B306" s="36"/>
      <c r="C306" s="35"/>
      <c r="D306" s="192" t="s">
        <v>143</v>
      </c>
      <c r="E306" s="35"/>
      <c r="F306" s="193" t="s">
        <v>523</v>
      </c>
      <c r="G306" s="35"/>
      <c r="H306" s="35"/>
      <c r="I306" s="194"/>
      <c r="J306" s="35"/>
      <c r="K306" s="35"/>
      <c r="L306" s="36"/>
      <c r="M306" s="195"/>
      <c r="N306" s="196"/>
      <c r="O306" s="79"/>
      <c r="P306" s="79"/>
      <c r="Q306" s="79"/>
      <c r="R306" s="79"/>
      <c r="S306" s="79"/>
      <c r="T306" s="80"/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T306" s="16" t="s">
        <v>143</v>
      </c>
      <c r="AU306" s="16" t="s">
        <v>141</v>
      </c>
    </row>
    <row r="307" s="2" customFormat="1" ht="16.5" customHeight="1">
      <c r="A307" s="35"/>
      <c r="B307" s="177"/>
      <c r="C307" s="197" t="s">
        <v>524</v>
      </c>
      <c r="D307" s="197" t="s">
        <v>160</v>
      </c>
      <c r="E307" s="198" t="s">
        <v>525</v>
      </c>
      <c r="F307" s="199" t="s">
        <v>526</v>
      </c>
      <c r="G307" s="200" t="s">
        <v>139</v>
      </c>
      <c r="H307" s="201">
        <v>44.207000000000001</v>
      </c>
      <c r="I307" s="202"/>
      <c r="J307" s="203">
        <f>ROUND(I307*H307,2)</f>
        <v>0</v>
      </c>
      <c r="K307" s="204"/>
      <c r="L307" s="205"/>
      <c r="M307" s="206" t="s">
        <v>1</v>
      </c>
      <c r="N307" s="207" t="s">
        <v>42</v>
      </c>
      <c r="O307" s="79"/>
      <c r="P307" s="188">
        <f>O307*H307</f>
        <v>0</v>
      </c>
      <c r="Q307" s="188">
        <v>0.00013999999999999999</v>
      </c>
      <c r="R307" s="188">
        <f>Q307*H307</f>
        <v>0.0061889799999999993</v>
      </c>
      <c r="S307" s="188">
        <v>0</v>
      </c>
      <c r="T307" s="189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190" t="s">
        <v>296</v>
      </c>
      <c r="AT307" s="190" t="s">
        <v>160</v>
      </c>
      <c r="AU307" s="190" t="s">
        <v>141</v>
      </c>
      <c r="AY307" s="16" t="s">
        <v>134</v>
      </c>
      <c r="BE307" s="191">
        <f>IF(N307="základná",J307,0)</f>
        <v>0</v>
      </c>
      <c r="BF307" s="191">
        <f>IF(N307="znížená",J307,0)</f>
        <v>0</v>
      </c>
      <c r="BG307" s="191">
        <f>IF(N307="zákl. prenesená",J307,0)</f>
        <v>0</v>
      </c>
      <c r="BH307" s="191">
        <f>IF(N307="zníž. prenesená",J307,0)</f>
        <v>0</v>
      </c>
      <c r="BI307" s="191">
        <f>IF(N307="nulová",J307,0)</f>
        <v>0</v>
      </c>
      <c r="BJ307" s="16" t="s">
        <v>141</v>
      </c>
      <c r="BK307" s="191">
        <f>ROUND(I307*H307,2)</f>
        <v>0</v>
      </c>
      <c r="BL307" s="16" t="s">
        <v>217</v>
      </c>
      <c r="BM307" s="190" t="s">
        <v>527</v>
      </c>
    </row>
    <row r="308" s="2" customFormat="1">
      <c r="A308" s="35"/>
      <c r="B308" s="36"/>
      <c r="C308" s="35"/>
      <c r="D308" s="192" t="s">
        <v>143</v>
      </c>
      <c r="E308" s="35"/>
      <c r="F308" s="193" t="s">
        <v>526</v>
      </c>
      <c r="G308" s="35"/>
      <c r="H308" s="35"/>
      <c r="I308" s="194"/>
      <c r="J308" s="35"/>
      <c r="K308" s="35"/>
      <c r="L308" s="36"/>
      <c r="M308" s="195"/>
      <c r="N308" s="196"/>
      <c r="O308" s="79"/>
      <c r="P308" s="79"/>
      <c r="Q308" s="79"/>
      <c r="R308" s="79"/>
      <c r="S308" s="79"/>
      <c r="T308" s="80"/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T308" s="16" t="s">
        <v>143</v>
      </c>
      <c r="AU308" s="16" t="s">
        <v>141</v>
      </c>
    </row>
    <row r="309" s="13" customFormat="1">
      <c r="A309" s="13"/>
      <c r="B309" s="208"/>
      <c r="C309" s="13"/>
      <c r="D309" s="192" t="s">
        <v>458</v>
      </c>
      <c r="E309" s="13"/>
      <c r="F309" s="209" t="s">
        <v>528</v>
      </c>
      <c r="G309" s="13"/>
      <c r="H309" s="210">
        <v>44.207000000000001</v>
      </c>
      <c r="I309" s="211"/>
      <c r="J309" s="13"/>
      <c r="K309" s="13"/>
      <c r="L309" s="208"/>
      <c r="M309" s="212"/>
      <c r="N309" s="213"/>
      <c r="O309" s="213"/>
      <c r="P309" s="213"/>
      <c r="Q309" s="213"/>
      <c r="R309" s="213"/>
      <c r="S309" s="213"/>
      <c r="T309" s="214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15" t="s">
        <v>458</v>
      </c>
      <c r="AU309" s="215" t="s">
        <v>141</v>
      </c>
      <c r="AV309" s="13" t="s">
        <v>141</v>
      </c>
      <c r="AW309" s="13" t="s">
        <v>3</v>
      </c>
      <c r="AX309" s="13" t="s">
        <v>84</v>
      </c>
      <c r="AY309" s="215" t="s">
        <v>134</v>
      </c>
    </row>
    <row r="310" s="2" customFormat="1" ht="37.8" customHeight="1">
      <c r="A310" s="35"/>
      <c r="B310" s="177"/>
      <c r="C310" s="178" t="s">
        <v>529</v>
      </c>
      <c r="D310" s="178" t="s">
        <v>136</v>
      </c>
      <c r="E310" s="179" t="s">
        <v>530</v>
      </c>
      <c r="F310" s="180" t="s">
        <v>531</v>
      </c>
      <c r="G310" s="181" t="s">
        <v>139</v>
      </c>
      <c r="H310" s="182">
        <v>36.838999999999999</v>
      </c>
      <c r="I310" s="183"/>
      <c r="J310" s="184">
        <f>ROUND(I310*H310,2)</f>
        <v>0</v>
      </c>
      <c r="K310" s="185"/>
      <c r="L310" s="36"/>
      <c r="M310" s="186" t="s">
        <v>1</v>
      </c>
      <c r="N310" s="187" t="s">
        <v>42</v>
      </c>
      <c r="O310" s="79"/>
      <c r="P310" s="188">
        <f>O310*H310</f>
        <v>0</v>
      </c>
      <c r="Q310" s="188">
        <v>2.0000000000000002E-05</v>
      </c>
      <c r="R310" s="188">
        <f>Q310*H310</f>
        <v>0.00073678000000000003</v>
      </c>
      <c r="S310" s="188">
        <v>0</v>
      </c>
      <c r="T310" s="189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190" t="s">
        <v>217</v>
      </c>
      <c r="AT310" s="190" t="s">
        <v>136</v>
      </c>
      <c r="AU310" s="190" t="s">
        <v>141</v>
      </c>
      <c r="AY310" s="16" t="s">
        <v>134</v>
      </c>
      <c r="BE310" s="191">
        <f>IF(N310="základná",J310,0)</f>
        <v>0</v>
      </c>
      <c r="BF310" s="191">
        <f>IF(N310="znížená",J310,0)</f>
        <v>0</v>
      </c>
      <c r="BG310" s="191">
        <f>IF(N310="zákl. prenesená",J310,0)</f>
        <v>0</v>
      </c>
      <c r="BH310" s="191">
        <f>IF(N310="zníž. prenesená",J310,0)</f>
        <v>0</v>
      </c>
      <c r="BI310" s="191">
        <f>IF(N310="nulová",J310,0)</f>
        <v>0</v>
      </c>
      <c r="BJ310" s="16" t="s">
        <v>141</v>
      </c>
      <c r="BK310" s="191">
        <f>ROUND(I310*H310,2)</f>
        <v>0</v>
      </c>
      <c r="BL310" s="16" t="s">
        <v>217</v>
      </c>
      <c r="BM310" s="190" t="s">
        <v>532</v>
      </c>
    </row>
    <row r="311" s="2" customFormat="1">
      <c r="A311" s="35"/>
      <c r="B311" s="36"/>
      <c r="C311" s="35"/>
      <c r="D311" s="192" t="s">
        <v>143</v>
      </c>
      <c r="E311" s="35"/>
      <c r="F311" s="193" t="s">
        <v>533</v>
      </c>
      <c r="G311" s="35"/>
      <c r="H311" s="35"/>
      <c r="I311" s="194"/>
      <c r="J311" s="35"/>
      <c r="K311" s="35"/>
      <c r="L311" s="36"/>
      <c r="M311" s="195"/>
      <c r="N311" s="196"/>
      <c r="O311" s="79"/>
      <c r="P311" s="79"/>
      <c r="Q311" s="79"/>
      <c r="R311" s="79"/>
      <c r="S311" s="79"/>
      <c r="T311" s="80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T311" s="16" t="s">
        <v>143</v>
      </c>
      <c r="AU311" s="16" t="s">
        <v>141</v>
      </c>
    </row>
    <row r="312" s="2" customFormat="1" ht="16.5" customHeight="1">
      <c r="A312" s="35"/>
      <c r="B312" s="177"/>
      <c r="C312" s="197" t="s">
        <v>534</v>
      </c>
      <c r="D312" s="197" t="s">
        <v>160</v>
      </c>
      <c r="E312" s="198" t="s">
        <v>525</v>
      </c>
      <c r="F312" s="199" t="s">
        <v>526</v>
      </c>
      <c r="G312" s="200" t="s">
        <v>139</v>
      </c>
      <c r="H312" s="201">
        <v>44.207000000000001</v>
      </c>
      <c r="I312" s="202"/>
      <c r="J312" s="203">
        <f>ROUND(I312*H312,2)</f>
        <v>0</v>
      </c>
      <c r="K312" s="204"/>
      <c r="L312" s="205"/>
      <c r="M312" s="206" t="s">
        <v>1</v>
      </c>
      <c r="N312" s="207" t="s">
        <v>42</v>
      </c>
      <c r="O312" s="79"/>
      <c r="P312" s="188">
        <f>O312*H312</f>
        <v>0</v>
      </c>
      <c r="Q312" s="188">
        <v>0.00013999999999999999</v>
      </c>
      <c r="R312" s="188">
        <f>Q312*H312</f>
        <v>0.0061889799999999993</v>
      </c>
      <c r="S312" s="188">
        <v>0</v>
      </c>
      <c r="T312" s="189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190" t="s">
        <v>296</v>
      </c>
      <c r="AT312" s="190" t="s">
        <v>160</v>
      </c>
      <c r="AU312" s="190" t="s">
        <v>141</v>
      </c>
      <c r="AY312" s="16" t="s">
        <v>134</v>
      </c>
      <c r="BE312" s="191">
        <f>IF(N312="základná",J312,0)</f>
        <v>0</v>
      </c>
      <c r="BF312" s="191">
        <f>IF(N312="znížená",J312,0)</f>
        <v>0</v>
      </c>
      <c r="BG312" s="191">
        <f>IF(N312="zákl. prenesená",J312,0)</f>
        <v>0</v>
      </c>
      <c r="BH312" s="191">
        <f>IF(N312="zníž. prenesená",J312,0)</f>
        <v>0</v>
      </c>
      <c r="BI312" s="191">
        <f>IF(N312="nulová",J312,0)</f>
        <v>0</v>
      </c>
      <c r="BJ312" s="16" t="s">
        <v>141</v>
      </c>
      <c r="BK312" s="191">
        <f>ROUND(I312*H312,2)</f>
        <v>0</v>
      </c>
      <c r="BL312" s="16" t="s">
        <v>217</v>
      </c>
      <c r="BM312" s="190" t="s">
        <v>535</v>
      </c>
    </row>
    <row r="313" s="2" customFormat="1">
      <c r="A313" s="35"/>
      <c r="B313" s="36"/>
      <c r="C313" s="35"/>
      <c r="D313" s="192" t="s">
        <v>143</v>
      </c>
      <c r="E313" s="35"/>
      <c r="F313" s="193" t="s">
        <v>526</v>
      </c>
      <c r="G313" s="35"/>
      <c r="H313" s="35"/>
      <c r="I313" s="194"/>
      <c r="J313" s="35"/>
      <c r="K313" s="35"/>
      <c r="L313" s="36"/>
      <c r="M313" s="195"/>
      <c r="N313" s="196"/>
      <c r="O313" s="79"/>
      <c r="P313" s="79"/>
      <c r="Q313" s="79"/>
      <c r="R313" s="79"/>
      <c r="S313" s="79"/>
      <c r="T313" s="80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T313" s="16" t="s">
        <v>143</v>
      </c>
      <c r="AU313" s="16" t="s">
        <v>141</v>
      </c>
    </row>
    <row r="314" s="13" customFormat="1">
      <c r="A314" s="13"/>
      <c r="B314" s="208"/>
      <c r="C314" s="13"/>
      <c r="D314" s="192" t="s">
        <v>458</v>
      </c>
      <c r="E314" s="13"/>
      <c r="F314" s="209" t="s">
        <v>528</v>
      </c>
      <c r="G314" s="13"/>
      <c r="H314" s="210">
        <v>44.207000000000001</v>
      </c>
      <c r="I314" s="211"/>
      <c r="J314" s="13"/>
      <c r="K314" s="13"/>
      <c r="L314" s="208"/>
      <c r="M314" s="212"/>
      <c r="N314" s="213"/>
      <c r="O314" s="213"/>
      <c r="P314" s="213"/>
      <c r="Q314" s="213"/>
      <c r="R314" s="213"/>
      <c r="S314" s="213"/>
      <c r="T314" s="214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15" t="s">
        <v>458</v>
      </c>
      <c r="AU314" s="215" t="s">
        <v>141</v>
      </c>
      <c r="AV314" s="13" t="s">
        <v>141</v>
      </c>
      <c r="AW314" s="13" t="s">
        <v>3</v>
      </c>
      <c r="AX314" s="13" t="s">
        <v>84</v>
      </c>
      <c r="AY314" s="215" t="s">
        <v>134</v>
      </c>
    </row>
    <row r="315" s="2" customFormat="1" ht="24.15" customHeight="1">
      <c r="A315" s="35"/>
      <c r="B315" s="177"/>
      <c r="C315" s="178" t="s">
        <v>536</v>
      </c>
      <c r="D315" s="178" t="s">
        <v>136</v>
      </c>
      <c r="E315" s="179" t="s">
        <v>537</v>
      </c>
      <c r="F315" s="180" t="s">
        <v>538</v>
      </c>
      <c r="G315" s="181" t="s">
        <v>163</v>
      </c>
      <c r="H315" s="182">
        <v>0.185</v>
      </c>
      <c r="I315" s="183"/>
      <c r="J315" s="184">
        <f>ROUND(I315*H315,2)</f>
        <v>0</v>
      </c>
      <c r="K315" s="185"/>
      <c r="L315" s="36"/>
      <c r="M315" s="186" t="s">
        <v>1</v>
      </c>
      <c r="N315" s="187" t="s">
        <v>42</v>
      </c>
      <c r="O315" s="79"/>
      <c r="P315" s="188">
        <f>O315*H315</f>
        <v>0</v>
      </c>
      <c r="Q315" s="188">
        <v>0</v>
      </c>
      <c r="R315" s="188">
        <f>Q315*H315</f>
        <v>0</v>
      </c>
      <c r="S315" s="188">
        <v>0</v>
      </c>
      <c r="T315" s="189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190" t="s">
        <v>217</v>
      </c>
      <c r="AT315" s="190" t="s">
        <v>136</v>
      </c>
      <c r="AU315" s="190" t="s">
        <v>141</v>
      </c>
      <c r="AY315" s="16" t="s">
        <v>134</v>
      </c>
      <c r="BE315" s="191">
        <f>IF(N315="základná",J315,0)</f>
        <v>0</v>
      </c>
      <c r="BF315" s="191">
        <f>IF(N315="znížená",J315,0)</f>
        <v>0</v>
      </c>
      <c r="BG315" s="191">
        <f>IF(N315="zákl. prenesená",J315,0)</f>
        <v>0</v>
      </c>
      <c r="BH315" s="191">
        <f>IF(N315="zníž. prenesená",J315,0)</f>
        <v>0</v>
      </c>
      <c r="BI315" s="191">
        <f>IF(N315="nulová",J315,0)</f>
        <v>0</v>
      </c>
      <c r="BJ315" s="16" t="s">
        <v>141</v>
      </c>
      <c r="BK315" s="191">
        <f>ROUND(I315*H315,2)</f>
        <v>0</v>
      </c>
      <c r="BL315" s="16" t="s">
        <v>217</v>
      </c>
      <c r="BM315" s="190" t="s">
        <v>539</v>
      </c>
    </row>
    <row r="316" s="2" customFormat="1">
      <c r="A316" s="35"/>
      <c r="B316" s="36"/>
      <c r="C316" s="35"/>
      <c r="D316" s="192" t="s">
        <v>143</v>
      </c>
      <c r="E316" s="35"/>
      <c r="F316" s="193" t="s">
        <v>538</v>
      </c>
      <c r="G316" s="35"/>
      <c r="H316" s="35"/>
      <c r="I316" s="194"/>
      <c r="J316" s="35"/>
      <c r="K316" s="35"/>
      <c r="L316" s="36"/>
      <c r="M316" s="195"/>
      <c r="N316" s="196"/>
      <c r="O316" s="79"/>
      <c r="P316" s="79"/>
      <c r="Q316" s="79"/>
      <c r="R316" s="79"/>
      <c r="S316" s="79"/>
      <c r="T316" s="80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T316" s="16" t="s">
        <v>143</v>
      </c>
      <c r="AU316" s="16" t="s">
        <v>141</v>
      </c>
    </row>
    <row r="317" s="2" customFormat="1" ht="24.15" customHeight="1">
      <c r="A317" s="35"/>
      <c r="B317" s="177"/>
      <c r="C317" s="178" t="s">
        <v>540</v>
      </c>
      <c r="D317" s="178" t="s">
        <v>136</v>
      </c>
      <c r="E317" s="179" t="s">
        <v>541</v>
      </c>
      <c r="F317" s="180" t="s">
        <v>542</v>
      </c>
      <c r="G317" s="181" t="s">
        <v>163</v>
      </c>
      <c r="H317" s="182">
        <v>0.185</v>
      </c>
      <c r="I317" s="183"/>
      <c r="J317" s="184">
        <f>ROUND(I317*H317,2)</f>
        <v>0</v>
      </c>
      <c r="K317" s="185"/>
      <c r="L317" s="36"/>
      <c r="M317" s="186" t="s">
        <v>1</v>
      </c>
      <c r="N317" s="187" t="s">
        <v>42</v>
      </c>
      <c r="O317" s="79"/>
      <c r="P317" s="188">
        <f>O317*H317</f>
        <v>0</v>
      </c>
      <c r="Q317" s="188">
        <v>0</v>
      </c>
      <c r="R317" s="188">
        <f>Q317*H317</f>
        <v>0</v>
      </c>
      <c r="S317" s="188">
        <v>0</v>
      </c>
      <c r="T317" s="189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190" t="s">
        <v>217</v>
      </c>
      <c r="AT317" s="190" t="s">
        <v>136</v>
      </c>
      <c r="AU317" s="190" t="s">
        <v>141</v>
      </c>
      <c r="AY317" s="16" t="s">
        <v>134</v>
      </c>
      <c r="BE317" s="191">
        <f>IF(N317="základná",J317,0)</f>
        <v>0</v>
      </c>
      <c r="BF317" s="191">
        <f>IF(N317="znížená",J317,0)</f>
        <v>0</v>
      </c>
      <c r="BG317" s="191">
        <f>IF(N317="zákl. prenesená",J317,0)</f>
        <v>0</v>
      </c>
      <c r="BH317" s="191">
        <f>IF(N317="zníž. prenesená",J317,0)</f>
        <v>0</v>
      </c>
      <c r="BI317" s="191">
        <f>IF(N317="nulová",J317,0)</f>
        <v>0</v>
      </c>
      <c r="BJ317" s="16" t="s">
        <v>141</v>
      </c>
      <c r="BK317" s="191">
        <f>ROUND(I317*H317,2)</f>
        <v>0</v>
      </c>
      <c r="BL317" s="16" t="s">
        <v>217</v>
      </c>
      <c r="BM317" s="190" t="s">
        <v>543</v>
      </c>
    </row>
    <row r="318" s="2" customFormat="1">
      <c r="A318" s="35"/>
      <c r="B318" s="36"/>
      <c r="C318" s="35"/>
      <c r="D318" s="192" t="s">
        <v>143</v>
      </c>
      <c r="E318" s="35"/>
      <c r="F318" s="193" t="s">
        <v>542</v>
      </c>
      <c r="G318" s="35"/>
      <c r="H318" s="35"/>
      <c r="I318" s="194"/>
      <c r="J318" s="35"/>
      <c r="K318" s="35"/>
      <c r="L318" s="36"/>
      <c r="M318" s="195"/>
      <c r="N318" s="196"/>
      <c r="O318" s="79"/>
      <c r="P318" s="79"/>
      <c r="Q318" s="79"/>
      <c r="R318" s="79"/>
      <c r="S318" s="79"/>
      <c r="T318" s="80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T318" s="16" t="s">
        <v>143</v>
      </c>
      <c r="AU318" s="16" t="s">
        <v>141</v>
      </c>
    </row>
    <row r="319" s="12" customFormat="1" ht="22.8" customHeight="1">
      <c r="A319" s="12"/>
      <c r="B319" s="164"/>
      <c r="C319" s="12"/>
      <c r="D319" s="165" t="s">
        <v>75</v>
      </c>
      <c r="E319" s="175" t="s">
        <v>544</v>
      </c>
      <c r="F319" s="175" t="s">
        <v>545</v>
      </c>
      <c r="G319" s="12"/>
      <c r="H319" s="12"/>
      <c r="I319" s="167"/>
      <c r="J319" s="176">
        <f>BK319</f>
        <v>0</v>
      </c>
      <c r="K319" s="12"/>
      <c r="L319" s="164"/>
      <c r="M319" s="169"/>
      <c r="N319" s="170"/>
      <c r="O319" s="170"/>
      <c r="P319" s="171">
        <f>SUM(P320:P332)</f>
        <v>0</v>
      </c>
      <c r="Q319" s="170"/>
      <c r="R319" s="171">
        <f>SUM(R320:R332)</f>
        <v>0.071107329999999996</v>
      </c>
      <c r="S319" s="170"/>
      <c r="T319" s="172">
        <f>SUM(T320:T332)</f>
        <v>0</v>
      </c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R319" s="165" t="s">
        <v>141</v>
      </c>
      <c r="AT319" s="173" t="s">
        <v>75</v>
      </c>
      <c r="AU319" s="173" t="s">
        <v>84</v>
      </c>
      <c r="AY319" s="165" t="s">
        <v>134</v>
      </c>
      <c r="BK319" s="174">
        <f>SUM(BK320:BK332)</f>
        <v>0</v>
      </c>
    </row>
    <row r="320" s="2" customFormat="1" ht="24.15" customHeight="1">
      <c r="A320" s="35"/>
      <c r="B320" s="177"/>
      <c r="C320" s="178" t="s">
        <v>546</v>
      </c>
      <c r="D320" s="178" t="s">
        <v>136</v>
      </c>
      <c r="E320" s="179" t="s">
        <v>547</v>
      </c>
      <c r="F320" s="180" t="s">
        <v>548</v>
      </c>
      <c r="G320" s="181" t="s">
        <v>139</v>
      </c>
      <c r="H320" s="182">
        <v>24.545000000000002</v>
      </c>
      <c r="I320" s="183"/>
      <c r="J320" s="184">
        <f>ROUND(I320*H320,2)</f>
        <v>0</v>
      </c>
      <c r="K320" s="185"/>
      <c r="L320" s="36"/>
      <c r="M320" s="186" t="s">
        <v>1</v>
      </c>
      <c r="N320" s="187" t="s">
        <v>42</v>
      </c>
      <c r="O320" s="79"/>
      <c r="P320" s="188">
        <f>O320*H320</f>
        <v>0</v>
      </c>
      <c r="Q320" s="188">
        <v>8.0000000000000007E-05</v>
      </c>
      <c r="R320" s="188">
        <f>Q320*H320</f>
        <v>0.0019636000000000002</v>
      </c>
      <c r="S320" s="188">
        <v>0</v>
      </c>
      <c r="T320" s="189">
        <f>S320*H320</f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190" t="s">
        <v>217</v>
      </c>
      <c r="AT320" s="190" t="s">
        <v>136</v>
      </c>
      <c r="AU320" s="190" t="s">
        <v>141</v>
      </c>
      <c r="AY320" s="16" t="s">
        <v>134</v>
      </c>
      <c r="BE320" s="191">
        <f>IF(N320="základná",J320,0)</f>
        <v>0</v>
      </c>
      <c r="BF320" s="191">
        <f>IF(N320="znížená",J320,0)</f>
        <v>0</v>
      </c>
      <c r="BG320" s="191">
        <f>IF(N320="zákl. prenesená",J320,0)</f>
        <v>0</v>
      </c>
      <c r="BH320" s="191">
        <f>IF(N320="zníž. prenesená",J320,0)</f>
        <v>0</v>
      </c>
      <c r="BI320" s="191">
        <f>IF(N320="nulová",J320,0)</f>
        <v>0</v>
      </c>
      <c r="BJ320" s="16" t="s">
        <v>141</v>
      </c>
      <c r="BK320" s="191">
        <f>ROUND(I320*H320,2)</f>
        <v>0</v>
      </c>
      <c r="BL320" s="16" t="s">
        <v>217</v>
      </c>
      <c r="BM320" s="190" t="s">
        <v>549</v>
      </c>
    </row>
    <row r="321" s="2" customFormat="1">
      <c r="A321" s="35"/>
      <c r="B321" s="36"/>
      <c r="C321" s="35"/>
      <c r="D321" s="192" t="s">
        <v>143</v>
      </c>
      <c r="E321" s="35"/>
      <c r="F321" s="193" t="s">
        <v>550</v>
      </c>
      <c r="G321" s="35"/>
      <c r="H321" s="35"/>
      <c r="I321" s="194"/>
      <c r="J321" s="35"/>
      <c r="K321" s="35"/>
      <c r="L321" s="36"/>
      <c r="M321" s="195"/>
      <c r="N321" s="196"/>
      <c r="O321" s="79"/>
      <c r="P321" s="79"/>
      <c r="Q321" s="79"/>
      <c r="R321" s="79"/>
      <c r="S321" s="79"/>
      <c r="T321" s="80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T321" s="16" t="s">
        <v>143</v>
      </c>
      <c r="AU321" s="16" t="s">
        <v>141</v>
      </c>
    </row>
    <row r="322" s="2" customFormat="1" ht="24.15" customHeight="1">
      <c r="A322" s="35"/>
      <c r="B322" s="177"/>
      <c r="C322" s="197" t="s">
        <v>551</v>
      </c>
      <c r="D322" s="197" t="s">
        <v>160</v>
      </c>
      <c r="E322" s="198" t="s">
        <v>552</v>
      </c>
      <c r="F322" s="199" t="s">
        <v>553</v>
      </c>
      <c r="G322" s="200" t="s">
        <v>139</v>
      </c>
      <c r="H322" s="201">
        <v>28.227</v>
      </c>
      <c r="I322" s="202"/>
      <c r="J322" s="203">
        <f>ROUND(I322*H322,2)</f>
        <v>0</v>
      </c>
      <c r="K322" s="204"/>
      <c r="L322" s="205"/>
      <c r="M322" s="206" t="s">
        <v>1</v>
      </c>
      <c r="N322" s="207" t="s">
        <v>42</v>
      </c>
      <c r="O322" s="79"/>
      <c r="P322" s="188">
        <f>O322*H322</f>
        <v>0</v>
      </c>
      <c r="Q322" s="188">
        <v>0.0019</v>
      </c>
      <c r="R322" s="188">
        <f>Q322*H322</f>
        <v>0.0536313</v>
      </c>
      <c r="S322" s="188">
        <v>0</v>
      </c>
      <c r="T322" s="189">
        <f>S322*H322</f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190" t="s">
        <v>296</v>
      </c>
      <c r="AT322" s="190" t="s">
        <v>160</v>
      </c>
      <c r="AU322" s="190" t="s">
        <v>141</v>
      </c>
      <c r="AY322" s="16" t="s">
        <v>134</v>
      </c>
      <c r="BE322" s="191">
        <f>IF(N322="základná",J322,0)</f>
        <v>0</v>
      </c>
      <c r="BF322" s="191">
        <f>IF(N322="znížená",J322,0)</f>
        <v>0</v>
      </c>
      <c r="BG322" s="191">
        <f>IF(N322="zákl. prenesená",J322,0)</f>
        <v>0</v>
      </c>
      <c r="BH322" s="191">
        <f>IF(N322="zníž. prenesená",J322,0)</f>
        <v>0</v>
      </c>
      <c r="BI322" s="191">
        <f>IF(N322="nulová",J322,0)</f>
        <v>0</v>
      </c>
      <c r="BJ322" s="16" t="s">
        <v>141</v>
      </c>
      <c r="BK322" s="191">
        <f>ROUND(I322*H322,2)</f>
        <v>0</v>
      </c>
      <c r="BL322" s="16" t="s">
        <v>217</v>
      </c>
      <c r="BM322" s="190" t="s">
        <v>554</v>
      </c>
    </row>
    <row r="323" s="2" customFormat="1">
      <c r="A323" s="35"/>
      <c r="B323" s="36"/>
      <c r="C323" s="35"/>
      <c r="D323" s="192" t="s">
        <v>143</v>
      </c>
      <c r="E323" s="35"/>
      <c r="F323" s="193" t="s">
        <v>553</v>
      </c>
      <c r="G323" s="35"/>
      <c r="H323" s="35"/>
      <c r="I323" s="194"/>
      <c r="J323" s="35"/>
      <c r="K323" s="35"/>
      <c r="L323" s="36"/>
      <c r="M323" s="195"/>
      <c r="N323" s="196"/>
      <c r="O323" s="79"/>
      <c r="P323" s="79"/>
      <c r="Q323" s="79"/>
      <c r="R323" s="79"/>
      <c r="S323" s="79"/>
      <c r="T323" s="80"/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T323" s="16" t="s">
        <v>143</v>
      </c>
      <c r="AU323" s="16" t="s">
        <v>141</v>
      </c>
    </row>
    <row r="324" s="2" customFormat="1" ht="21.75" customHeight="1">
      <c r="A324" s="35"/>
      <c r="B324" s="177"/>
      <c r="C324" s="197" t="s">
        <v>555</v>
      </c>
      <c r="D324" s="197" t="s">
        <v>160</v>
      </c>
      <c r="E324" s="198" t="s">
        <v>556</v>
      </c>
      <c r="F324" s="199" t="s">
        <v>557</v>
      </c>
      <c r="G324" s="200" t="s">
        <v>436</v>
      </c>
      <c r="H324" s="201">
        <v>77.070999999999998</v>
      </c>
      <c r="I324" s="202"/>
      <c r="J324" s="203">
        <f>ROUND(I324*H324,2)</f>
        <v>0</v>
      </c>
      <c r="K324" s="204"/>
      <c r="L324" s="205"/>
      <c r="M324" s="206" t="s">
        <v>1</v>
      </c>
      <c r="N324" s="207" t="s">
        <v>42</v>
      </c>
      <c r="O324" s="79"/>
      <c r="P324" s="188">
        <f>O324*H324</f>
        <v>0</v>
      </c>
      <c r="Q324" s="188">
        <v>0.00014999999999999999</v>
      </c>
      <c r="R324" s="188">
        <f>Q324*H324</f>
        <v>0.011560649999999999</v>
      </c>
      <c r="S324" s="188">
        <v>0</v>
      </c>
      <c r="T324" s="189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190" t="s">
        <v>296</v>
      </c>
      <c r="AT324" s="190" t="s">
        <v>160</v>
      </c>
      <c r="AU324" s="190" t="s">
        <v>141</v>
      </c>
      <c r="AY324" s="16" t="s">
        <v>134</v>
      </c>
      <c r="BE324" s="191">
        <f>IF(N324="základná",J324,0)</f>
        <v>0</v>
      </c>
      <c r="BF324" s="191">
        <f>IF(N324="znížená",J324,0)</f>
        <v>0</v>
      </c>
      <c r="BG324" s="191">
        <f>IF(N324="zákl. prenesená",J324,0)</f>
        <v>0</v>
      </c>
      <c r="BH324" s="191">
        <f>IF(N324="zníž. prenesená",J324,0)</f>
        <v>0</v>
      </c>
      <c r="BI324" s="191">
        <f>IF(N324="nulová",J324,0)</f>
        <v>0</v>
      </c>
      <c r="BJ324" s="16" t="s">
        <v>141</v>
      </c>
      <c r="BK324" s="191">
        <f>ROUND(I324*H324,2)</f>
        <v>0</v>
      </c>
      <c r="BL324" s="16" t="s">
        <v>217</v>
      </c>
      <c r="BM324" s="190" t="s">
        <v>558</v>
      </c>
    </row>
    <row r="325" s="2" customFormat="1">
      <c r="A325" s="35"/>
      <c r="B325" s="36"/>
      <c r="C325" s="35"/>
      <c r="D325" s="192" t="s">
        <v>143</v>
      </c>
      <c r="E325" s="35"/>
      <c r="F325" s="193" t="s">
        <v>557</v>
      </c>
      <c r="G325" s="35"/>
      <c r="H325" s="35"/>
      <c r="I325" s="194"/>
      <c r="J325" s="35"/>
      <c r="K325" s="35"/>
      <c r="L325" s="36"/>
      <c r="M325" s="195"/>
      <c r="N325" s="196"/>
      <c r="O325" s="79"/>
      <c r="P325" s="79"/>
      <c r="Q325" s="79"/>
      <c r="R325" s="79"/>
      <c r="S325" s="79"/>
      <c r="T325" s="80"/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T325" s="16" t="s">
        <v>143</v>
      </c>
      <c r="AU325" s="16" t="s">
        <v>141</v>
      </c>
    </row>
    <row r="326" s="2" customFormat="1" ht="24.15" customHeight="1">
      <c r="A326" s="35"/>
      <c r="B326" s="177"/>
      <c r="C326" s="178" t="s">
        <v>559</v>
      </c>
      <c r="D326" s="178" t="s">
        <v>136</v>
      </c>
      <c r="E326" s="179" t="s">
        <v>560</v>
      </c>
      <c r="F326" s="180" t="s">
        <v>561</v>
      </c>
      <c r="G326" s="181" t="s">
        <v>139</v>
      </c>
      <c r="H326" s="182">
        <v>24.545000000000002</v>
      </c>
      <c r="I326" s="183"/>
      <c r="J326" s="184">
        <f>ROUND(I326*H326,2)</f>
        <v>0</v>
      </c>
      <c r="K326" s="185"/>
      <c r="L326" s="36"/>
      <c r="M326" s="186" t="s">
        <v>1</v>
      </c>
      <c r="N326" s="187" t="s">
        <v>42</v>
      </c>
      <c r="O326" s="79"/>
      <c r="P326" s="188">
        <f>O326*H326</f>
        <v>0</v>
      </c>
      <c r="Q326" s="188">
        <v>0</v>
      </c>
      <c r="R326" s="188">
        <f>Q326*H326</f>
        <v>0</v>
      </c>
      <c r="S326" s="188">
        <v>0</v>
      </c>
      <c r="T326" s="189">
        <f>S326*H326</f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190" t="s">
        <v>217</v>
      </c>
      <c r="AT326" s="190" t="s">
        <v>136</v>
      </c>
      <c r="AU326" s="190" t="s">
        <v>141</v>
      </c>
      <c r="AY326" s="16" t="s">
        <v>134</v>
      </c>
      <c r="BE326" s="191">
        <f>IF(N326="základná",J326,0)</f>
        <v>0</v>
      </c>
      <c r="BF326" s="191">
        <f>IF(N326="znížená",J326,0)</f>
        <v>0</v>
      </c>
      <c r="BG326" s="191">
        <f>IF(N326="zákl. prenesená",J326,0)</f>
        <v>0</v>
      </c>
      <c r="BH326" s="191">
        <f>IF(N326="zníž. prenesená",J326,0)</f>
        <v>0</v>
      </c>
      <c r="BI326" s="191">
        <f>IF(N326="nulová",J326,0)</f>
        <v>0</v>
      </c>
      <c r="BJ326" s="16" t="s">
        <v>141</v>
      </c>
      <c r="BK326" s="191">
        <f>ROUND(I326*H326,2)</f>
        <v>0</v>
      </c>
      <c r="BL326" s="16" t="s">
        <v>217</v>
      </c>
      <c r="BM326" s="190" t="s">
        <v>562</v>
      </c>
    </row>
    <row r="327" s="2" customFormat="1">
      <c r="A327" s="35"/>
      <c r="B327" s="36"/>
      <c r="C327" s="35"/>
      <c r="D327" s="192" t="s">
        <v>143</v>
      </c>
      <c r="E327" s="35"/>
      <c r="F327" s="193" t="s">
        <v>561</v>
      </c>
      <c r="G327" s="35"/>
      <c r="H327" s="35"/>
      <c r="I327" s="194"/>
      <c r="J327" s="35"/>
      <c r="K327" s="35"/>
      <c r="L327" s="36"/>
      <c r="M327" s="195"/>
      <c r="N327" s="196"/>
      <c r="O327" s="79"/>
      <c r="P327" s="79"/>
      <c r="Q327" s="79"/>
      <c r="R327" s="79"/>
      <c r="S327" s="79"/>
      <c r="T327" s="80"/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T327" s="16" t="s">
        <v>143</v>
      </c>
      <c r="AU327" s="16" t="s">
        <v>141</v>
      </c>
    </row>
    <row r="328" s="2" customFormat="1" ht="16.5" customHeight="1">
      <c r="A328" s="35"/>
      <c r="B328" s="177"/>
      <c r="C328" s="197" t="s">
        <v>563</v>
      </c>
      <c r="D328" s="197" t="s">
        <v>160</v>
      </c>
      <c r="E328" s="198" t="s">
        <v>525</v>
      </c>
      <c r="F328" s="199" t="s">
        <v>526</v>
      </c>
      <c r="G328" s="200" t="s">
        <v>139</v>
      </c>
      <c r="H328" s="201">
        <v>28.227</v>
      </c>
      <c r="I328" s="202"/>
      <c r="J328" s="203">
        <f>ROUND(I328*H328,2)</f>
        <v>0</v>
      </c>
      <c r="K328" s="204"/>
      <c r="L328" s="205"/>
      <c r="M328" s="206" t="s">
        <v>1</v>
      </c>
      <c r="N328" s="207" t="s">
        <v>42</v>
      </c>
      <c r="O328" s="79"/>
      <c r="P328" s="188">
        <f>O328*H328</f>
        <v>0</v>
      </c>
      <c r="Q328" s="188">
        <v>0.00013999999999999999</v>
      </c>
      <c r="R328" s="188">
        <f>Q328*H328</f>
        <v>0.0039517799999999994</v>
      </c>
      <c r="S328" s="188">
        <v>0</v>
      </c>
      <c r="T328" s="189">
        <f>S328*H328</f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190" t="s">
        <v>296</v>
      </c>
      <c r="AT328" s="190" t="s">
        <v>160</v>
      </c>
      <c r="AU328" s="190" t="s">
        <v>141</v>
      </c>
      <c r="AY328" s="16" t="s">
        <v>134</v>
      </c>
      <c r="BE328" s="191">
        <f>IF(N328="základná",J328,0)</f>
        <v>0</v>
      </c>
      <c r="BF328" s="191">
        <f>IF(N328="znížená",J328,0)</f>
        <v>0</v>
      </c>
      <c r="BG328" s="191">
        <f>IF(N328="zákl. prenesená",J328,0)</f>
        <v>0</v>
      </c>
      <c r="BH328" s="191">
        <f>IF(N328="zníž. prenesená",J328,0)</f>
        <v>0</v>
      </c>
      <c r="BI328" s="191">
        <f>IF(N328="nulová",J328,0)</f>
        <v>0</v>
      </c>
      <c r="BJ328" s="16" t="s">
        <v>141</v>
      </c>
      <c r="BK328" s="191">
        <f>ROUND(I328*H328,2)</f>
        <v>0</v>
      </c>
      <c r="BL328" s="16" t="s">
        <v>217</v>
      </c>
      <c r="BM328" s="190" t="s">
        <v>564</v>
      </c>
    </row>
    <row r="329" s="2" customFormat="1">
      <c r="A329" s="35"/>
      <c r="B329" s="36"/>
      <c r="C329" s="35"/>
      <c r="D329" s="192" t="s">
        <v>143</v>
      </c>
      <c r="E329" s="35"/>
      <c r="F329" s="193" t="s">
        <v>526</v>
      </c>
      <c r="G329" s="35"/>
      <c r="H329" s="35"/>
      <c r="I329" s="194"/>
      <c r="J329" s="35"/>
      <c r="K329" s="35"/>
      <c r="L329" s="36"/>
      <c r="M329" s="195"/>
      <c r="N329" s="196"/>
      <c r="O329" s="79"/>
      <c r="P329" s="79"/>
      <c r="Q329" s="79"/>
      <c r="R329" s="79"/>
      <c r="S329" s="79"/>
      <c r="T329" s="80"/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T329" s="16" t="s">
        <v>143</v>
      </c>
      <c r="AU329" s="16" t="s">
        <v>141</v>
      </c>
    </row>
    <row r="330" s="13" customFormat="1">
      <c r="A330" s="13"/>
      <c r="B330" s="208"/>
      <c r="C330" s="13"/>
      <c r="D330" s="192" t="s">
        <v>458</v>
      </c>
      <c r="E330" s="13"/>
      <c r="F330" s="209" t="s">
        <v>565</v>
      </c>
      <c r="G330" s="13"/>
      <c r="H330" s="210">
        <v>28.227</v>
      </c>
      <c r="I330" s="211"/>
      <c r="J330" s="13"/>
      <c r="K330" s="13"/>
      <c r="L330" s="208"/>
      <c r="M330" s="212"/>
      <c r="N330" s="213"/>
      <c r="O330" s="213"/>
      <c r="P330" s="213"/>
      <c r="Q330" s="213"/>
      <c r="R330" s="213"/>
      <c r="S330" s="213"/>
      <c r="T330" s="214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15" t="s">
        <v>458</v>
      </c>
      <c r="AU330" s="215" t="s">
        <v>141</v>
      </c>
      <c r="AV330" s="13" t="s">
        <v>141</v>
      </c>
      <c r="AW330" s="13" t="s">
        <v>3</v>
      </c>
      <c r="AX330" s="13" t="s">
        <v>84</v>
      </c>
      <c r="AY330" s="215" t="s">
        <v>134</v>
      </c>
    </row>
    <row r="331" s="2" customFormat="1" ht="24.15" customHeight="1">
      <c r="A331" s="35"/>
      <c r="B331" s="177"/>
      <c r="C331" s="178" t="s">
        <v>566</v>
      </c>
      <c r="D331" s="178" t="s">
        <v>136</v>
      </c>
      <c r="E331" s="179" t="s">
        <v>567</v>
      </c>
      <c r="F331" s="180" t="s">
        <v>568</v>
      </c>
      <c r="G331" s="181" t="s">
        <v>163</v>
      </c>
      <c r="H331" s="182">
        <v>0.070999999999999994</v>
      </c>
      <c r="I331" s="183"/>
      <c r="J331" s="184">
        <f>ROUND(I331*H331,2)</f>
        <v>0</v>
      </c>
      <c r="K331" s="185"/>
      <c r="L331" s="36"/>
      <c r="M331" s="186" t="s">
        <v>1</v>
      </c>
      <c r="N331" s="187" t="s">
        <v>42</v>
      </c>
      <c r="O331" s="79"/>
      <c r="P331" s="188">
        <f>O331*H331</f>
        <v>0</v>
      </c>
      <c r="Q331" s="188">
        <v>0</v>
      </c>
      <c r="R331" s="188">
        <f>Q331*H331</f>
        <v>0</v>
      </c>
      <c r="S331" s="188">
        <v>0</v>
      </c>
      <c r="T331" s="189">
        <f>S331*H331</f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190" t="s">
        <v>217</v>
      </c>
      <c r="AT331" s="190" t="s">
        <v>136</v>
      </c>
      <c r="AU331" s="190" t="s">
        <v>141</v>
      </c>
      <c r="AY331" s="16" t="s">
        <v>134</v>
      </c>
      <c r="BE331" s="191">
        <f>IF(N331="základná",J331,0)</f>
        <v>0</v>
      </c>
      <c r="BF331" s="191">
        <f>IF(N331="znížená",J331,0)</f>
        <v>0</v>
      </c>
      <c r="BG331" s="191">
        <f>IF(N331="zákl. prenesená",J331,0)</f>
        <v>0</v>
      </c>
      <c r="BH331" s="191">
        <f>IF(N331="zníž. prenesená",J331,0)</f>
        <v>0</v>
      </c>
      <c r="BI331" s="191">
        <f>IF(N331="nulová",J331,0)</f>
        <v>0</v>
      </c>
      <c r="BJ331" s="16" t="s">
        <v>141</v>
      </c>
      <c r="BK331" s="191">
        <f>ROUND(I331*H331,2)</f>
        <v>0</v>
      </c>
      <c r="BL331" s="16" t="s">
        <v>217</v>
      </c>
      <c r="BM331" s="190" t="s">
        <v>569</v>
      </c>
    </row>
    <row r="332" s="2" customFormat="1">
      <c r="A332" s="35"/>
      <c r="B332" s="36"/>
      <c r="C332" s="35"/>
      <c r="D332" s="192" t="s">
        <v>143</v>
      </c>
      <c r="E332" s="35"/>
      <c r="F332" s="193" t="s">
        <v>568</v>
      </c>
      <c r="G332" s="35"/>
      <c r="H332" s="35"/>
      <c r="I332" s="194"/>
      <c r="J332" s="35"/>
      <c r="K332" s="35"/>
      <c r="L332" s="36"/>
      <c r="M332" s="195"/>
      <c r="N332" s="196"/>
      <c r="O332" s="79"/>
      <c r="P332" s="79"/>
      <c r="Q332" s="79"/>
      <c r="R332" s="79"/>
      <c r="S332" s="79"/>
      <c r="T332" s="80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T332" s="16" t="s">
        <v>143</v>
      </c>
      <c r="AU332" s="16" t="s">
        <v>141</v>
      </c>
    </row>
    <row r="333" s="12" customFormat="1" ht="22.8" customHeight="1">
      <c r="A333" s="12"/>
      <c r="B333" s="164"/>
      <c r="C333" s="12"/>
      <c r="D333" s="165" t="s">
        <v>75</v>
      </c>
      <c r="E333" s="175" t="s">
        <v>570</v>
      </c>
      <c r="F333" s="175" t="s">
        <v>571</v>
      </c>
      <c r="G333" s="12"/>
      <c r="H333" s="12"/>
      <c r="I333" s="167"/>
      <c r="J333" s="176">
        <f>BK333</f>
        <v>0</v>
      </c>
      <c r="K333" s="12"/>
      <c r="L333" s="164"/>
      <c r="M333" s="169"/>
      <c r="N333" s="170"/>
      <c r="O333" s="170"/>
      <c r="P333" s="171">
        <f>SUM(P334:P354)</f>
        <v>0</v>
      </c>
      <c r="Q333" s="170"/>
      <c r="R333" s="171">
        <f>SUM(R334:R354)</f>
        <v>0.57464848000000002</v>
      </c>
      <c r="S333" s="170"/>
      <c r="T333" s="172">
        <f>SUM(T334:T354)</f>
        <v>0</v>
      </c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R333" s="165" t="s">
        <v>141</v>
      </c>
      <c r="AT333" s="173" t="s">
        <v>75</v>
      </c>
      <c r="AU333" s="173" t="s">
        <v>84</v>
      </c>
      <c r="AY333" s="165" t="s">
        <v>134</v>
      </c>
      <c r="BK333" s="174">
        <f>SUM(BK334:BK354)</f>
        <v>0</v>
      </c>
    </row>
    <row r="334" s="2" customFormat="1" ht="24.15" customHeight="1">
      <c r="A334" s="35"/>
      <c r="B334" s="177"/>
      <c r="C334" s="178" t="s">
        <v>572</v>
      </c>
      <c r="D334" s="178" t="s">
        <v>136</v>
      </c>
      <c r="E334" s="179" t="s">
        <v>573</v>
      </c>
      <c r="F334" s="180" t="s">
        <v>574</v>
      </c>
      <c r="G334" s="181" t="s">
        <v>139</v>
      </c>
      <c r="H334" s="182">
        <v>10.75</v>
      </c>
      <c r="I334" s="183"/>
      <c r="J334" s="184">
        <f>ROUND(I334*H334,2)</f>
        <v>0</v>
      </c>
      <c r="K334" s="185"/>
      <c r="L334" s="36"/>
      <c r="M334" s="186" t="s">
        <v>1</v>
      </c>
      <c r="N334" s="187" t="s">
        <v>42</v>
      </c>
      <c r="O334" s="79"/>
      <c r="P334" s="188">
        <f>O334*H334</f>
        <v>0</v>
      </c>
      <c r="Q334" s="188">
        <v>0</v>
      </c>
      <c r="R334" s="188">
        <f>Q334*H334</f>
        <v>0</v>
      </c>
      <c r="S334" s="188">
        <v>0</v>
      </c>
      <c r="T334" s="189">
        <f>S334*H334</f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190" t="s">
        <v>217</v>
      </c>
      <c r="AT334" s="190" t="s">
        <v>136</v>
      </c>
      <c r="AU334" s="190" t="s">
        <v>141</v>
      </c>
      <c r="AY334" s="16" t="s">
        <v>134</v>
      </c>
      <c r="BE334" s="191">
        <f>IF(N334="základná",J334,0)</f>
        <v>0</v>
      </c>
      <c r="BF334" s="191">
        <f>IF(N334="znížená",J334,0)</f>
        <v>0</v>
      </c>
      <c r="BG334" s="191">
        <f>IF(N334="zákl. prenesená",J334,0)</f>
        <v>0</v>
      </c>
      <c r="BH334" s="191">
        <f>IF(N334="zníž. prenesená",J334,0)</f>
        <v>0</v>
      </c>
      <c r="BI334" s="191">
        <f>IF(N334="nulová",J334,0)</f>
        <v>0</v>
      </c>
      <c r="BJ334" s="16" t="s">
        <v>141</v>
      </c>
      <c r="BK334" s="191">
        <f>ROUND(I334*H334,2)</f>
        <v>0</v>
      </c>
      <c r="BL334" s="16" t="s">
        <v>217</v>
      </c>
      <c r="BM334" s="190" t="s">
        <v>575</v>
      </c>
    </row>
    <row r="335" s="2" customFormat="1">
      <c r="A335" s="35"/>
      <c r="B335" s="36"/>
      <c r="C335" s="35"/>
      <c r="D335" s="192" t="s">
        <v>143</v>
      </c>
      <c r="E335" s="35"/>
      <c r="F335" s="193" t="s">
        <v>576</v>
      </c>
      <c r="G335" s="35"/>
      <c r="H335" s="35"/>
      <c r="I335" s="194"/>
      <c r="J335" s="35"/>
      <c r="K335" s="35"/>
      <c r="L335" s="36"/>
      <c r="M335" s="195"/>
      <c r="N335" s="196"/>
      <c r="O335" s="79"/>
      <c r="P335" s="79"/>
      <c r="Q335" s="79"/>
      <c r="R335" s="79"/>
      <c r="S335" s="79"/>
      <c r="T335" s="80"/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T335" s="16" t="s">
        <v>143</v>
      </c>
      <c r="AU335" s="16" t="s">
        <v>141</v>
      </c>
    </row>
    <row r="336" s="2" customFormat="1" ht="24.15" customHeight="1">
      <c r="A336" s="35"/>
      <c r="B336" s="177"/>
      <c r="C336" s="197" t="s">
        <v>577</v>
      </c>
      <c r="D336" s="197" t="s">
        <v>160</v>
      </c>
      <c r="E336" s="198" t="s">
        <v>578</v>
      </c>
      <c r="F336" s="199" t="s">
        <v>579</v>
      </c>
      <c r="G336" s="200" t="s">
        <v>139</v>
      </c>
      <c r="H336" s="201">
        <v>10.965</v>
      </c>
      <c r="I336" s="202"/>
      <c r="J336" s="203">
        <f>ROUND(I336*H336,2)</f>
        <v>0</v>
      </c>
      <c r="K336" s="204"/>
      <c r="L336" s="205"/>
      <c r="M336" s="206" t="s">
        <v>1</v>
      </c>
      <c r="N336" s="207" t="s">
        <v>42</v>
      </c>
      <c r="O336" s="79"/>
      <c r="P336" s="188">
        <f>O336*H336</f>
        <v>0</v>
      </c>
      <c r="Q336" s="188">
        <v>0.00020000000000000001</v>
      </c>
      <c r="R336" s="188">
        <f>Q336*H336</f>
        <v>0.0021930000000000001</v>
      </c>
      <c r="S336" s="188">
        <v>0</v>
      </c>
      <c r="T336" s="189">
        <f>S336*H336</f>
        <v>0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190" t="s">
        <v>296</v>
      </c>
      <c r="AT336" s="190" t="s">
        <v>160</v>
      </c>
      <c r="AU336" s="190" t="s">
        <v>141</v>
      </c>
      <c r="AY336" s="16" t="s">
        <v>134</v>
      </c>
      <c r="BE336" s="191">
        <f>IF(N336="základná",J336,0)</f>
        <v>0</v>
      </c>
      <c r="BF336" s="191">
        <f>IF(N336="znížená",J336,0)</f>
        <v>0</v>
      </c>
      <c r="BG336" s="191">
        <f>IF(N336="zákl. prenesená",J336,0)</f>
        <v>0</v>
      </c>
      <c r="BH336" s="191">
        <f>IF(N336="zníž. prenesená",J336,0)</f>
        <v>0</v>
      </c>
      <c r="BI336" s="191">
        <f>IF(N336="nulová",J336,0)</f>
        <v>0</v>
      </c>
      <c r="BJ336" s="16" t="s">
        <v>141</v>
      </c>
      <c r="BK336" s="191">
        <f>ROUND(I336*H336,2)</f>
        <v>0</v>
      </c>
      <c r="BL336" s="16" t="s">
        <v>217</v>
      </c>
      <c r="BM336" s="190" t="s">
        <v>580</v>
      </c>
    </row>
    <row r="337" s="2" customFormat="1">
      <c r="A337" s="35"/>
      <c r="B337" s="36"/>
      <c r="C337" s="35"/>
      <c r="D337" s="192" t="s">
        <v>143</v>
      </c>
      <c r="E337" s="35"/>
      <c r="F337" s="193" t="s">
        <v>579</v>
      </c>
      <c r="G337" s="35"/>
      <c r="H337" s="35"/>
      <c r="I337" s="194"/>
      <c r="J337" s="35"/>
      <c r="K337" s="35"/>
      <c r="L337" s="36"/>
      <c r="M337" s="195"/>
      <c r="N337" s="196"/>
      <c r="O337" s="79"/>
      <c r="P337" s="79"/>
      <c r="Q337" s="79"/>
      <c r="R337" s="79"/>
      <c r="S337" s="79"/>
      <c r="T337" s="80"/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T337" s="16" t="s">
        <v>143</v>
      </c>
      <c r="AU337" s="16" t="s">
        <v>141</v>
      </c>
    </row>
    <row r="338" s="13" customFormat="1">
      <c r="A338" s="13"/>
      <c r="B338" s="208"/>
      <c r="C338" s="13"/>
      <c r="D338" s="192" t="s">
        <v>458</v>
      </c>
      <c r="E338" s="13"/>
      <c r="F338" s="209" t="s">
        <v>581</v>
      </c>
      <c r="G338" s="13"/>
      <c r="H338" s="210">
        <v>10.965</v>
      </c>
      <c r="I338" s="211"/>
      <c r="J338" s="13"/>
      <c r="K338" s="13"/>
      <c r="L338" s="208"/>
      <c r="M338" s="212"/>
      <c r="N338" s="213"/>
      <c r="O338" s="213"/>
      <c r="P338" s="213"/>
      <c r="Q338" s="213"/>
      <c r="R338" s="213"/>
      <c r="S338" s="213"/>
      <c r="T338" s="214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15" t="s">
        <v>458</v>
      </c>
      <c r="AU338" s="215" t="s">
        <v>141</v>
      </c>
      <c r="AV338" s="13" t="s">
        <v>141</v>
      </c>
      <c r="AW338" s="13" t="s">
        <v>3</v>
      </c>
      <c r="AX338" s="13" t="s">
        <v>84</v>
      </c>
      <c r="AY338" s="215" t="s">
        <v>134</v>
      </c>
    </row>
    <row r="339" s="2" customFormat="1" ht="24.15" customHeight="1">
      <c r="A339" s="35"/>
      <c r="B339" s="177"/>
      <c r="C339" s="178" t="s">
        <v>582</v>
      </c>
      <c r="D339" s="178" t="s">
        <v>136</v>
      </c>
      <c r="E339" s="179" t="s">
        <v>583</v>
      </c>
      <c r="F339" s="180" t="s">
        <v>584</v>
      </c>
      <c r="G339" s="181" t="s">
        <v>139</v>
      </c>
      <c r="H339" s="182">
        <v>24.545000000000002</v>
      </c>
      <c r="I339" s="183"/>
      <c r="J339" s="184">
        <f>ROUND(I339*H339,2)</f>
        <v>0</v>
      </c>
      <c r="K339" s="185"/>
      <c r="L339" s="36"/>
      <c r="M339" s="186" t="s">
        <v>1</v>
      </c>
      <c r="N339" s="187" t="s">
        <v>42</v>
      </c>
      <c r="O339" s="79"/>
      <c r="P339" s="188">
        <f>O339*H339</f>
        <v>0</v>
      </c>
      <c r="Q339" s="188">
        <v>0.00012</v>
      </c>
      <c r="R339" s="188">
        <f>Q339*H339</f>
        <v>0.0029454000000000004</v>
      </c>
      <c r="S339" s="188">
        <v>0</v>
      </c>
      <c r="T339" s="189">
        <f>S339*H339</f>
        <v>0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190" t="s">
        <v>217</v>
      </c>
      <c r="AT339" s="190" t="s">
        <v>136</v>
      </c>
      <c r="AU339" s="190" t="s">
        <v>141</v>
      </c>
      <c r="AY339" s="16" t="s">
        <v>134</v>
      </c>
      <c r="BE339" s="191">
        <f>IF(N339="základná",J339,0)</f>
        <v>0</v>
      </c>
      <c r="BF339" s="191">
        <f>IF(N339="znížená",J339,0)</f>
        <v>0</v>
      </c>
      <c r="BG339" s="191">
        <f>IF(N339="zákl. prenesená",J339,0)</f>
        <v>0</v>
      </c>
      <c r="BH339" s="191">
        <f>IF(N339="zníž. prenesená",J339,0)</f>
        <v>0</v>
      </c>
      <c r="BI339" s="191">
        <f>IF(N339="nulová",J339,0)</f>
        <v>0</v>
      </c>
      <c r="BJ339" s="16" t="s">
        <v>141</v>
      </c>
      <c r="BK339" s="191">
        <f>ROUND(I339*H339,2)</f>
        <v>0</v>
      </c>
      <c r="BL339" s="16" t="s">
        <v>217</v>
      </c>
      <c r="BM339" s="190" t="s">
        <v>585</v>
      </c>
    </row>
    <row r="340" s="2" customFormat="1">
      <c r="A340" s="35"/>
      <c r="B340" s="36"/>
      <c r="C340" s="35"/>
      <c r="D340" s="192" t="s">
        <v>143</v>
      </c>
      <c r="E340" s="35"/>
      <c r="F340" s="193" t="s">
        <v>584</v>
      </c>
      <c r="G340" s="35"/>
      <c r="H340" s="35"/>
      <c r="I340" s="194"/>
      <c r="J340" s="35"/>
      <c r="K340" s="35"/>
      <c r="L340" s="36"/>
      <c r="M340" s="195"/>
      <c r="N340" s="196"/>
      <c r="O340" s="79"/>
      <c r="P340" s="79"/>
      <c r="Q340" s="79"/>
      <c r="R340" s="79"/>
      <c r="S340" s="79"/>
      <c r="T340" s="80"/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T340" s="16" t="s">
        <v>143</v>
      </c>
      <c r="AU340" s="16" t="s">
        <v>141</v>
      </c>
    </row>
    <row r="341" s="2" customFormat="1" ht="33" customHeight="1">
      <c r="A341" s="35"/>
      <c r="B341" s="177"/>
      <c r="C341" s="197" t="s">
        <v>586</v>
      </c>
      <c r="D341" s="197" t="s">
        <v>160</v>
      </c>
      <c r="E341" s="198" t="s">
        <v>587</v>
      </c>
      <c r="F341" s="199" t="s">
        <v>588</v>
      </c>
      <c r="G341" s="200" t="s">
        <v>139</v>
      </c>
      <c r="H341" s="201">
        <v>25.036000000000001</v>
      </c>
      <c r="I341" s="202"/>
      <c r="J341" s="203">
        <f>ROUND(I341*H341,2)</f>
        <v>0</v>
      </c>
      <c r="K341" s="204"/>
      <c r="L341" s="205"/>
      <c r="M341" s="206" t="s">
        <v>1</v>
      </c>
      <c r="N341" s="207" t="s">
        <v>42</v>
      </c>
      <c r="O341" s="79"/>
      <c r="P341" s="188">
        <f>O341*H341</f>
        <v>0</v>
      </c>
      <c r="Q341" s="188">
        <v>0.0033</v>
      </c>
      <c r="R341" s="188">
        <f>Q341*H341</f>
        <v>0.082618800000000006</v>
      </c>
      <c r="S341" s="188">
        <v>0</v>
      </c>
      <c r="T341" s="189">
        <f>S341*H341</f>
        <v>0</v>
      </c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R341" s="190" t="s">
        <v>296</v>
      </c>
      <c r="AT341" s="190" t="s">
        <v>160</v>
      </c>
      <c r="AU341" s="190" t="s">
        <v>141</v>
      </c>
      <c r="AY341" s="16" t="s">
        <v>134</v>
      </c>
      <c r="BE341" s="191">
        <f>IF(N341="základná",J341,0)</f>
        <v>0</v>
      </c>
      <c r="BF341" s="191">
        <f>IF(N341="znížená",J341,0)</f>
        <v>0</v>
      </c>
      <c r="BG341" s="191">
        <f>IF(N341="zákl. prenesená",J341,0)</f>
        <v>0</v>
      </c>
      <c r="BH341" s="191">
        <f>IF(N341="zníž. prenesená",J341,0)</f>
        <v>0</v>
      </c>
      <c r="BI341" s="191">
        <f>IF(N341="nulová",J341,0)</f>
        <v>0</v>
      </c>
      <c r="BJ341" s="16" t="s">
        <v>141</v>
      </c>
      <c r="BK341" s="191">
        <f>ROUND(I341*H341,2)</f>
        <v>0</v>
      </c>
      <c r="BL341" s="16" t="s">
        <v>217</v>
      </c>
      <c r="BM341" s="190" t="s">
        <v>589</v>
      </c>
    </row>
    <row r="342" s="2" customFormat="1">
      <c r="A342" s="35"/>
      <c r="B342" s="36"/>
      <c r="C342" s="35"/>
      <c r="D342" s="192" t="s">
        <v>143</v>
      </c>
      <c r="E342" s="35"/>
      <c r="F342" s="193" t="s">
        <v>588</v>
      </c>
      <c r="G342" s="35"/>
      <c r="H342" s="35"/>
      <c r="I342" s="194"/>
      <c r="J342" s="35"/>
      <c r="K342" s="35"/>
      <c r="L342" s="36"/>
      <c r="M342" s="195"/>
      <c r="N342" s="196"/>
      <c r="O342" s="79"/>
      <c r="P342" s="79"/>
      <c r="Q342" s="79"/>
      <c r="R342" s="79"/>
      <c r="S342" s="79"/>
      <c r="T342" s="80"/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T342" s="16" t="s">
        <v>143</v>
      </c>
      <c r="AU342" s="16" t="s">
        <v>141</v>
      </c>
    </row>
    <row r="343" s="13" customFormat="1">
      <c r="A343" s="13"/>
      <c r="B343" s="208"/>
      <c r="C343" s="13"/>
      <c r="D343" s="192" t="s">
        <v>458</v>
      </c>
      <c r="E343" s="13"/>
      <c r="F343" s="209" t="s">
        <v>590</v>
      </c>
      <c r="G343" s="13"/>
      <c r="H343" s="210">
        <v>25.036000000000001</v>
      </c>
      <c r="I343" s="211"/>
      <c r="J343" s="13"/>
      <c r="K343" s="13"/>
      <c r="L343" s="208"/>
      <c r="M343" s="212"/>
      <c r="N343" s="213"/>
      <c r="O343" s="213"/>
      <c r="P343" s="213"/>
      <c r="Q343" s="213"/>
      <c r="R343" s="213"/>
      <c r="S343" s="213"/>
      <c r="T343" s="214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15" t="s">
        <v>458</v>
      </c>
      <c r="AU343" s="215" t="s">
        <v>141</v>
      </c>
      <c r="AV343" s="13" t="s">
        <v>141</v>
      </c>
      <c r="AW343" s="13" t="s">
        <v>3</v>
      </c>
      <c r="AX343" s="13" t="s">
        <v>84</v>
      </c>
      <c r="AY343" s="215" t="s">
        <v>134</v>
      </c>
    </row>
    <row r="344" s="2" customFormat="1" ht="37.8" customHeight="1">
      <c r="A344" s="35"/>
      <c r="B344" s="177"/>
      <c r="C344" s="178" t="s">
        <v>591</v>
      </c>
      <c r="D344" s="178" t="s">
        <v>136</v>
      </c>
      <c r="E344" s="179" t="s">
        <v>592</v>
      </c>
      <c r="F344" s="180" t="s">
        <v>593</v>
      </c>
      <c r="G344" s="181" t="s">
        <v>139</v>
      </c>
      <c r="H344" s="182">
        <v>24.545000000000002</v>
      </c>
      <c r="I344" s="183"/>
      <c r="J344" s="184">
        <f>ROUND(I344*H344,2)</f>
        <v>0</v>
      </c>
      <c r="K344" s="185"/>
      <c r="L344" s="36"/>
      <c r="M344" s="186" t="s">
        <v>1</v>
      </c>
      <c r="N344" s="187" t="s">
        <v>42</v>
      </c>
      <c r="O344" s="79"/>
      <c r="P344" s="188">
        <f>O344*H344</f>
        <v>0</v>
      </c>
      <c r="Q344" s="188">
        <v>0.00012</v>
      </c>
      <c r="R344" s="188">
        <f>Q344*H344</f>
        <v>0.0029454000000000004</v>
      </c>
      <c r="S344" s="188">
        <v>0</v>
      </c>
      <c r="T344" s="189">
        <f>S344*H344</f>
        <v>0</v>
      </c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R344" s="190" t="s">
        <v>217</v>
      </c>
      <c r="AT344" s="190" t="s">
        <v>136</v>
      </c>
      <c r="AU344" s="190" t="s">
        <v>141</v>
      </c>
      <c r="AY344" s="16" t="s">
        <v>134</v>
      </c>
      <c r="BE344" s="191">
        <f>IF(N344="základná",J344,0)</f>
        <v>0</v>
      </c>
      <c r="BF344" s="191">
        <f>IF(N344="znížená",J344,0)</f>
        <v>0</v>
      </c>
      <c r="BG344" s="191">
        <f>IF(N344="zákl. prenesená",J344,0)</f>
        <v>0</v>
      </c>
      <c r="BH344" s="191">
        <f>IF(N344="zníž. prenesená",J344,0)</f>
        <v>0</v>
      </c>
      <c r="BI344" s="191">
        <f>IF(N344="nulová",J344,0)</f>
        <v>0</v>
      </c>
      <c r="BJ344" s="16" t="s">
        <v>141</v>
      </c>
      <c r="BK344" s="191">
        <f>ROUND(I344*H344,2)</f>
        <v>0</v>
      </c>
      <c r="BL344" s="16" t="s">
        <v>217</v>
      </c>
      <c r="BM344" s="190" t="s">
        <v>594</v>
      </c>
    </row>
    <row r="345" s="2" customFormat="1">
      <c r="A345" s="35"/>
      <c r="B345" s="36"/>
      <c r="C345" s="35"/>
      <c r="D345" s="192" t="s">
        <v>143</v>
      </c>
      <c r="E345" s="35"/>
      <c r="F345" s="193" t="s">
        <v>595</v>
      </c>
      <c r="G345" s="35"/>
      <c r="H345" s="35"/>
      <c r="I345" s="194"/>
      <c r="J345" s="35"/>
      <c r="K345" s="35"/>
      <c r="L345" s="36"/>
      <c r="M345" s="195"/>
      <c r="N345" s="196"/>
      <c r="O345" s="79"/>
      <c r="P345" s="79"/>
      <c r="Q345" s="79"/>
      <c r="R345" s="79"/>
      <c r="S345" s="79"/>
      <c r="T345" s="80"/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T345" s="16" t="s">
        <v>143</v>
      </c>
      <c r="AU345" s="16" t="s">
        <v>141</v>
      </c>
    </row>
    <row r="346" s="2" customFormat="1" ht="24.15" customHeight="1">
      <c r="A346" s="35"/>
      <c r="B346" s="177"/>
      <c r="C346" s="197" t="s">
        <v>596</v>
      </c>
      <c r="D346" s="197" t="s">
        <v>160</v>
      </c>
      <c r="E346" s="198" t="s">
        <v>597</v>
      </c>
      <c r="F346" s="199" t="s">
        <v>598</v>
      </c>
      <c r="G346" s="200" t="s">
        <v>139</v>
      </c>
      <c r="H346" s="201">
        <v>50.072000000000003</v>
      </c>
      <c r="I346" s="202"/>
      <c r="J346" s="203">
        <f>ROUND(I346*H346,2)</f>
        <v>0</v>
      </c>
      <c r="K346" s="204"/>
      <c r="L346" s="205"/>
      <c r="M346" s="206" t="s">
        <v>1</v>
      </c>
      <c r="N346" s="207" t="s">
        <v>42</v>
      </c>
      <c r="O346" s="79"/>
      <c r="P346" s="188">
        <f>O346*H346</f>
        <v>0</v>
      </c>
      <c r="Q346" s="188">
        <v>0.0089999999999999993</v>
      </c>
      <c r="R346" s="188">
        <f>Q346*H346</f>
        <v>0.45064799999999999</v>
      </c>
      <c r="S346" s="188">
        <v>0</v>
      </c>
      <c r="T346" s="189">
        <f>S346*H346</f>
        <v>0</v>
      </c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R346" s="190" t="s">
        <v>296</v>
      </c>
      <c r="AT346" s="190" t="s">
        <v>160</v>
      </c>
      <c r="AU346" s="190" t="s">
        <v>141</v>
      </c>
      <c r="AY346" s="16" t="s">
        <v>134</v>
      </c>
      <c r="BE346" s="191">
        <f>IF(N346="základná",J346,0)</f>
        <v>0</v>
      </c>
      <c r="BF346" s="191">
        <f>IF(N346="znížená",J346,0)</f>
        <v>0</v>
      </c>
      <c r="BG346" s="191">
        <f>IF(N346="zákl. prenesená",J346,0)</f>
        <v>0</v>
      </c>
      <c r="BH346" s="191">
        <f>IF(N346="zníž. prenesená",J346,0)</f>
        <v>0</v>
      </c>
      <c r="BI346" s="191">
        <f>IF(N346="nulová",J346,0)</f>
        <v>0</v>
      </c>
      <c r="BJ346" s="16" t="s">
        <v>141</v>
      </c>
      <c r="BK346" s="191">
        <f>ROUND(I346*H346,2)</f>
        <v>0</v>
      </c>
      <c r="BL346" s="16" t="s">
        <v>217</v>
      </c>
      <c r="BM346" s="190" t="s">
        <v>599</v>
      </c>
    </row>
    <row r="347" s="2" customFormat="1">
      <c r="A347" s="35"/>
      <c r="B347" s="36"/>
      <c r="C347" s="35"/>
      <c r="D347" s="192" t="s">
        <v>143</v>
      </c>
      <c r="E347" s="35"/>
      <c r="F347" s="193" t="s">
        <v>598</v>
      </c>
      <c r="G347" s="35"/>
      <c r="H347" s="35"/>
      <c r="I347" s="194"/>
      <c r="J347" s="35"/>
      <c r="K347" s="35"/>
      <c r="L347" s="36"/>
      <c r="M347" s="195"/>
      <c r="N347" s="196"/>
      <c r="O347" s="79"/>
      <c r="P347" s="79"/>
      <c r="Q347" s="79"/>
      <c r="R347" s="79"/>
      <c r="S347" s="79"/>
      <c r="T347" s="80"/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T347" s="16" t="s">
        <v>143</v>
      </c>
      <c r="AU347" s="16" t="s">
        <v>141</v>
      </c>
    </row>
    <row r="348" s="2" customFormat="1" ht="24.15" customHeight="1">
      <c r="A348" s="35"/>
      <c r="B348" s="177"/>
      <c r="C348" s="178" t="s">
        <v>600</v>
      </c>
      <c r="D348" s="178" t="s">
        <v>136</v>
      </c>
      <c r="E348" s="179" t="s">
        <v>601</v>
      </c>
      <c r="F348" s="180" t="s">
        <v>602</v>
      </c>
      <c r="G348" s="181" t="s">
        <v>139</v>
      </c>
      <c r="H348" s="182">
        <v>24.545000000000002</v>
      </c>
      <c r="I348" s="183"/>
      <c r="J348" s="184">
        <f>ROUND(I348*H348,2)</f>
        <v>0</v>
      </c>
      <c r="K348" s="185"/>
      <c r="L348" s="36"/>
      <c r="M348" s="186" t="s">
        <v>1</v>
      </c>
      <c r="N348" s="187" t="s">
        <v>42</v>
      </c>
      <c r="O348" s="79"/>
      <c r="P348" s="188">
        <f>O348*H348</f>
        <v>0</v>
      </c>
      <c r="Q348" s="188">
        <v>0</v>
      </c>
      <c r="R348" s="188">
        <f>Q348*H348</f>
        <v>0</v>
      </c>
      <c r="S348" s="188">
        <v>0</v>
      </c>
      <c r="T348" s="189">
        <f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190" t="s">
        <v>217</v>
      </c>
      <c r="AT348" s="190" t="s">
        <v>136</v>
      </c>
      <c r="AU348" s="190" t="s">
        <v>141</v>
      </c>
      <c r="AY348" s="16" t="s">
        <v>134</v>
      </c>
      <c r="BE348" s="191">
        <f>IF(N348="základná",J348,0)</f>
        <v>0</v>
      </c>
      <c r="BF348" s="191">
        <f>IF(N348="znížená",J348,0)</f>
        <v>0</v>
      </c>
      <c r="BG348" s="191">
        <f>IF(N348="zákl. prenesená",J348,0)</f>
        <v>0</v>
      </c>
      <c r="BH348" s="191">
        <f>IF(N348="zníž. prenesená",J348,0)</f>
        <v>0</v>
      </c>
      <c r="BI348" s="191">
        <f>IF(N348="nulová",J348,0)</f>
        <v>0</v>
      </c>
      <c r="BJ348" s="16" t="s">
        <v>141</v>
      </c>
      <c r="BK348" s="191">
        <f>ROUND(I348*H348,2)</f>
        <v>0</v>
      </c>
      <c r="BL348" s="16" t="s">
        <v>217</v>
      </c>
      <c r="BM348" s="190" t="s">
        <v>603</v>
      </c>
    </row>
    <row r="349" s="2" customFormat="1">
      <c r="A349" s="35"/>
      <c r="B349" s="36"/>
      <c r="C349" s="35"/>
      <c r="D349" s="192" t="s">
        <v>143</v>
      </c>
      <c r="E349" s="35"/>
      <c r="F349" s="193" t="s">
        <v>604</v>
      </c>
      <c r="G349" s="35"/>
      <c r="H349" s="35"/>
      <c r="I349" s="194"/>
      <c r="J349" s="35"/>
      <c r="K349" s="35"/>
      <c r="L349" s="36"/>
      <c r="M349" s="195"/>
      <c r="N349" s="196"/>
      <c r="O349" s="79"/>
      <c r="P349" s="79"/>
      <c r="Q349" s="79"/>
      <c r="R349" s="79"/>
      <c r="S349" s="79"/>
      <c r="T349" s="80"/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T349" s="16" t="s">
        <v>143</v>
      </c>
      <c r="AU349" s="16" t="s">
        <v>141</v>
      </c>
    </row>
    <row r="350" s="2" customFormat="1" ht="16.5" customHeight="1">
      <c r="A350" s="35"/>
      <c r="B350" s="177"/>
      <c r="C350" s="197" t="s">
        <v>605</v>
      </c>
      <c r="D350" s="197" t="s">
        <v>160</v>
      </c>
      <c r="E350" s="198" t="s">
        <v>606</v>
      </c>
      <c r="F350" s="199" t="s">
        <v>607</v>
      </c>
      <c r="G350" s="200" t="s">
        <v>139</v>
      </c>
      <c r="H350" s="201">
        <v>25.036000000000001</v>
      </c>
      <c r="I350" s="202"/>
      <c r="J350" s="203">
        <f>ROUND(I350*H350,2)</f>
        <v>0</v>
      </c>
      <c r="K350" s="204"/>
      <c r="L350" s="205"/>
      <c r="M350" s="206" t="s">
        <v>1</v>
      </c>
      <c r="N350" s="207" t="s">
        <v>42</v>
      </c>
      <c r="O350" s="79"/>
      <c r="P350" s="188">
        <f>O350*H350</f>
        <v>0</v>
      </c>
      <c r="Q350" s="188">
        <v>0.00133</v>
      </c>
      <c r="R350" s="188">
        <f>Q350*H350</f>
        <v>0.033297880000000002</v>
      </c>
      <c r="S350" s="188">
        <v>0</v>
      </c>
      <c r="T350" s="189">
        <f>S350*H350</f>
        <v>0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190" t="s">
        <v>296</v>
      </c>
      <c r="AT350" s="190" t="s">
        <v>160</v>
      </c>
      <c r="AU350" s="190" t="s">
        <v>141</v>
      </c>
      <c r="AY350" s="16" t="s">
        <v>134</v>
      </c>
      <c r="BE350" s="191">
        <f>IF(N350="základná",J350,0)</f>
        <v>0</v>
      </c>
      <c r="BF350" s="191">
        <f>IF(N350="znížená",J350,0)</f>
        <v>0</v>
      </c>
      <c r="BG350" s="191">
        <f>IF(N350="zákl. prenesená",J350,0)</f>
        <v>0</v>
      </c>
      <c r="BH350" s="191">
        <f>IF(N350="zníž. prenesená",J350,0)</f>
        <v>0</v>
      </c>
      <c r="BI350" s="191">
        <f>IF(N350="nulová",J350,0)</f>
        <v>0</v>
      </c>
      <c r="BJ350" s="16" t="s">
        <v>141</v>
      </c>
      <c r="BK350" s="191">
        <f>ROUND(I350*H350,2)</f>
        <v>0</v>
      </c>
      <c r="BL350" s="16" t="s">
        <v>217</v>
      </c>
      <c r="BM350" s="190" t="s">
        <v>608</v>
      </c>
    </row>
    <row r="351" s="2" customFormat="1">
      <c r="A351" s="35"/>
      <c r="B351" s="36"/>
      <c r="C351" s="35"/>
      <c r="D351" s="192" t="s">
        <v>143</v>
      </c>
      <c r="E351" s="35"/>
      <c r="F351" s="193" t="s">
        <v>607</v>
      </c>
      <c r="G351" s="35"/>
      <c r="H351" s="35"/>
      <c r="I351" s="194"/>
      <c r="J351" s="35"/>
      <c r="K351" s="35"/>
      <c r="L351" s="36"/>
      <c r="M351" s="195"/>
      <c r="N351" s="196"/>
      <c r="O351" s="79"/>
      <c r="P351" s="79"/>
      <c r="Q351" s="79"/>
      <c r="R351" s="79"/>
      <c r="S351" s="79"/>
      <c r="T351" s="80"/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T351" s="16" t="s">
        <v>143</v>
      </c>
      <c r="AU351" s="16" t="s">
        <v>141</v>
      </c>
    </row>
    <row r="352" s="13" customFormat="1">
      <c r="A352" s="13"/>
      <c r="B352" s="208"/>
      <c r="C352" s="13"/>
      <c r="D352" s="192" t="s">
        <v>458</v>
      </c>
      <c r="E352" s="13"/>
      <c r="F352" s="209" t="s">
        <v>590</v>
      </c>
      <c r="G352" s="13"/>
      <c r="H352" s="210">
        <v>25.036000000000001</v>
      </c>
      <c r="I352" s="211"/>
      <c r="J352" s="13"/>
      <c r="K352" s="13"/>
      <c r="L352" s="208"/>
      <c r="M352" s="212"/>
      <c r="N352" s="213"/>
      <c r="O352" s="213"/>
      <c r="P352" s="213"/>
      <c r="Q352" s="213"/>
      <c r="R352" s="213"/>
      <c r="S352" s="213"/>
      <c r="T352" s="214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15" t="s">
        <v>458</v>
      </c>
      <c r="AU352" s="215" t="s">
        <v>141</v>
      </c>
      <c r="AV352" s="13" t="s">
        <v>141</v>
      </c>
      <c r="AW352" s="13" t="s">
        <v>3</v>
      </c>
      <c r="AX352" s="13" t="s">
        <v>84</v>
      </c>
      <c r="AY352" s="215" t="s">
        <v>134</v>
      </c>
    </row>
    <row r="353" s="2" customFormat="1" ht="24.15" customHeight="1">
      <c r="A353" s="35"/>
      <c r="B353" s="177"/>
      <c r="C353" s="178" t="s">
        <v>609</v>
      </c>
      <c r="D353" s="178" t="s">
        <v>136</v>
      </c>
      <c r="E353" s="179" t="s">
        <v>610</v>
      </c>
      <c r="F353" s="180" t="s">
        <v>611</v>
      </c>
      <c r="G353" s="181" t="s">
        <v>163</v>
      </c>
      <c r="H353" s="182">
        <v>0.57499999999999996</v>
      </c>
      <c r="I353" s="183"/>
      <c r="J353" s="184">
        <f>ROUND(I353*H353,2)</f>
        <v>0</v>
      </c>
      <c r="K353" s="185"/>
      <c r="L353" s="36"/>
      <c r="M353" s="186" t="s">
        <v>1</v>
      </c>
      <c r="N353" s="187" t="s">
        <v>42</v>
      </c>
      <c r="O353" s="79"/>
      <c r="P353" s="188">
        <f>O353*H353</f>
        <v>0</v>
      </c>
      <c r="Q353" s="188">
        <v>0</v>
      </c>
      <c r="R353" s="188">
        <f>Q353*H353</f>
        <v>0</v>
      </c>
      <c r="S353" s="188">
        <v>0</v>
      </c>
      <c r="T353" s="189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190" t="s">
        <v>217</v>
      </c>
      <c r="AT353" s="190" t="s">
        <v>136</v>
      </c>
      <c r="AU353" s="190" t="s">
        <v>141</v>
      </c>
      <c r="AY353" s="16" t="s">
        <v>134</v>
      </c>
      <c r="BE353" s="191">
        <f>IF(N353="základná",J353,0)</f>
        <v>0</v>
      </c>
      <c r="BF353" s="191">
        <f>IF(N353="znížená",J353,0)</f>
        <v>0</v>
      </c>
      <c r="BG353" s="191">
        <f>IF(N353="zákl. prenesená",J353,0)</f>
        <v>0</v>
      </c>
      <c r="BH353" s="191">
        <f>IF(N353="zníž. prenesená",J353,0)</f>
        <v>0</v>
      </c>
      <c r="BI353" s="191">
        <f>IF(N353="nulová",J353,0)</f>
        <v>0</v>
      </c>
      <c r="BJ353" s="16" t="s">
        <v>141</v>
      </c>
      <c r="BK353" s="191">
        <f>ROUND(I353*H353,2)</f>
        <v>0</v>
      </c>
      <c r="BL353" s="16" t="s">
        <v>217</v>
      </c>
      <c r="BM353" s="190" t="s">
        <v>612</v>
      </c>
    </row>
    <row r="354" s="2" customFormat="1">
      <c r="A354" s="35"/>
      <c r="B354" s="36"/>
      <c r="C354" s="35"/>
      <c r="D354" s="192" t="s">
        <v>143</v>
      </c>
      <c r="E354" s="35"/>
      <c r="F354" s="193" t="s">
        <v>611</v>
      </c>
      <c r="G354" s="35"/>
      <c r="H354" s="35"/>
      <c r="I354" s="194"/>
      <c r="J354" s="35"/>
      <c r="K354" s="35"/>
      <c r="L354" s="36"/>
      <c r="M354" s="195"/>
      <c r="N354" s="196"/>
      <c r="O354" s="79"/>
      <c r="P354" s="79"/>
      <c r="Q354" s="79"/>
      <c r="R354" s="79"/>
      <c r="S354" s="79"/>
      <c r="T354" s="80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T354" s="16" t="s">
        <v>143</v>
      </c>
      <c r="AU354" s="16" t="s">
        <v>141</v>
      </c>
    </row>
    <row r="355" s="12" customFormat="1" ht="22.8" customHeight="1">
      <c r="A355" s="12"/>
      <c r="B355" s="164"/>
      <c r="C355" s="12"/>
      <c r="D355" s="165" t="s">
        <v>75</v>
      </c>
      <c r="E355" s="175" t="s">
        <v>613</v>
      </c>
      <c r="F355" s="175" t="s">
        <v>614</v>
      </c>
      <c r="G355" s="12"/>
      <c r="H355" s="12"/>
      <c r="I355" s="167"/>
      <c r="J355" s="176">
        <f>BK355</f>
        <v>0</v>
      </c>
      <c r="K355" s="12"/>
      <c r="L355" s="164"/>
      <c r="M355" s="169"/>
      <c r="N355" s="170"/>
      <c r="O355" s="170"/>
      <c r="P355" s="171">
        <f>SUM(P356:P365)</f>
        <v>0</v>
      </c>
      <c r="Q355" s="170"/>
      <c r="R355" s="171">
        <f>SUM(R356:R365)</f>
        <v>0.02087</v>
      </c>
      <c r="S355" s="170"/>
      <c r="T355" s="172">
        <f>SUM(T356:T365)</f>
        <v>0.15168999999999999</v>
      </c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R355" s="165" t="s">
        <v>141</v>
      </c>
      <c r="AT355" s="173" t="s">
        <v>75</v>
      </c>
      <c r="AU355" s="173" t="s">
        <v>84</v>
      </c>
      <c r="AY355" s="165" t="s">
        <v>134</v>
      </c>
      <c r="BK355" s="174">
        <f>SUM(BK356:BK365)</f>
        <v>0</v>
      </c>
    </row>
    <row r="356" s="2" customFormat="1" ht="24.15" customHeight="1">
      <c r="A356" s="35"/>
      <c r="B356" s="177"/>
      <c r="C356" s="178" t="s">
        <v>615</v>
      </c>
      <c r="D356" s="178" t="s">
        <v>136</v>
      </c>
      <c r="E356" s="179" t="s">
        <v>616</v>
      </c>
      <c r="F356" s="180" t="s">
        <v>617</v>
      </c>
      <c r="G356" s="181" t="s">
        <v>618</v>
      </c>
      <c r="H356" s="182">
        <v>1</v>
      </c>
      <c r="I356" s="183"/>
      <c r="J356" s="184">
        <f>ROUND(I356*H356,2)</f>
        <v>0</v>
      </c>
      <c r="K356" s="185"/>
      <c r="L356" s="36"/>
      <c r="M356" s="186" t="s">
        <v>1</v>
      </c>
      <c r="N356" s="187" t="s">
        <v>42</v>
      </c>
      <c r="O356" s="79"/>
      <c r="P356" s="188">
        <f>O356*H356</f>
        <v>0</v>
      </c>
      <c r="Q356" s="188">
        <v>0.02087</v>
      </c>
      <c r="R356" s="188">
        <f>Q356*H356</f>
        <v>0.02087</v>
      </c>
      <c r="S356" s="188">
        <v>0</v>
      </c>
      <c r="T356" s="189">
        <f>S356*H356</f>
        <v>0</v>
      </c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R356" s="190" t="s">
        <v>217</v>
      </c>
      <c r="AT356" s="190" t="s">
        <v>136</v>
      </c>
      <c r="AU356" s="190" t="s">
        <v>141</v>
      </c>
      <c r="AY356" s="16" t="s">
        <v>134</v>
      </c>
      <c r="BE356" s="191">
        <f>IF(N356="základná",J356,0)</f>
        <v>0</v>
      </c>
      <c r="BF356" s="191">
        <f>IF(N356="znížená",J356,0)</f>
        <v>0</v>
      </c>
      <c r="BG356" s="191">
        <f>IF(N356="zákl. prenesená",J356,0)</f>
        <v>0</v>
      </c>
      <c r="BH356" s="191">
        <f>IF(N356="zníž. prenesená",J356,0)</f>
        <v>0</v>
      </c>
      <c r="BI356" s="191">
        <f>IF(N356="nulová",J356,0)</f>
        <v>0</v>
      </c>
      <c r="BJ356" s="16" t="s">
        <v>141</v>
      </c>
      <c r="BK356" s="191">
        <f>ROUND(I356*H356,2)</f>
        <v>0</v>
      </c>
      <c r="BL356" s="16" t="s">
        <v>217</v>
      </c>
      <c r="BM356" s="190" t="s">
        <v>619</v>
      </c>
    </row>
    <row r="357" s="2" customFormat="1">
      <c r="A357" s="35"/>
      <c r="B357" s="36"/>
      <c r="C357" s="35"/>
      <c r="D357" s="192" t="s">
        <v>143</v>
      </c>
      <c r="E357" s="35"/>
      <c r="F357" s="193" t="s">
        <v>620</v>
      </c>
      <c r="G357" s="35"/>
      <c r="H357" s="35"/>
      <c r="I357" s="194"/>
      <c r="J357" s="35"/>
      <c r="K357" s="35"/>
      <c r="L357" s="36"/>
      <c r="M357" s="195"/>
      <c r="N357" s="196"/>
      <c r="O357" s="79"/>
      <c r="P357" s="79"/>
      <c r="Q357" s="79"/>
      <c r="R357" s="79"/>
      <c r="S357" s="79"/>
      <c r="T357" s="80"/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T357" s="16" t="s">
        <v>143</v>
      </c>
      <c r="AU357" s="16" t="s">
        <v>141</v>
      </c>
    </row>
    <row r="358" s="2" customFormat="1" ht="33" customHeight="1">
      <c r="A358" s="35"/>
      <c r="B358" s="177"/>
      <c r="C358" s="178" t="s">
        <v>621</v>
      </c>
      <c r="D358" s="178" t="s">
        <v>136</v>
      </c>
      <c r="E358" s="179" t="s">
        <v>622</v>
      </c>
      <c r="F358" s="180" t="s">
        <v>623</v>
      </c>
      <c r="G358" s="181" t="s">
        <v>257</v>
      </c>
      <c r="H358" s="182">
        <v>3.7999999999999998</v>
      </c>
      <c r="I358" s="183"/>
      <c r="J358" s="184">
        <f>ROUND(I358*H358,2)</f>
        <v>0</v>
      </c>
      <c r="K358" s="185"/>
      <c r="L358" s="36"/>
      <c r="M358" s="186" t="s">
        <v>1</v>
      </c>
      <c r="N358" s="187" t="s">
        <v>42</v>
      </c>
      <c r="O358" s="79"/>
      <c r="P358" s="188">
        <f>O358*H358</f>
        <v>0</v>
      </c>
      <c r="Q358" s="188">
        <v>0</v>
      </c>
      <c r="R358" s="188">
        <f>Q358*H358</f>
        <v>0</v>
      </c>
      <c r="S358" s="188">
        <v>0.03065</v>
      </c>
      <c r="T358" s="189">
        <f>S358*H358</f>
        <v>0.11646999999999999</v>
      </c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R358" s="190" t="s">
        <v>217</v>
      </c>
      <c r="AT358" s="190" t="s">
        <v>136</v>
      </c>
      <c r="AU358" s="190" t="s">
        <v>141</v>
      </c>
      <c r="AY358" s="16" t="s">
        <v>134</v>
      </c>
      <c r="BE358" s="191">
        <f>IF(N358="základná",J358,0)</f>
        <v>0</v>
      </c>
      <c r="BF358" s="191">
        <f>IF(N358="znížená",J358,0)</f>
        <v>0</v>
      </c>
      <c r="BG358" s="191">
        <f>IF(N358="zákl. prenesená",J358,0)</f>
        <v>0</v>
      </c>
      <c r="BH358" s="191">
        <f>IF(N358="zníž. prenesená",J358,0)</f>
        <v>0</v>
      </c>
      <c r="BI358" s="191">
        <f>IF(N358="nulová",J358,0)</f>
        <v>0</v>
      </c>
      <c r="BJ358" s="16" t="s">
        <v>141</v>
      </c>
      <c r="BK358" s="191">
        <f>ROUND(I358*H358,2)</f>
        <v>0</v>
      </c>
      <c r="BL358" s="16" t="s">
        <v>217</v>
      </c>
      <c r="BM358" s="190" t="s">
        <v>624</v>
      </c>
    </row>
    <row r="359" s="2" customFormat="1">
      <c r="A359" s="35"/>
      <c r="B359" s="36"/>
      <c r="C359" s="35"/>
      <c r="D359" s="192" t="s">
        <v>143</v>
      </c>
      <c r="E359" s="35"/>
      <c r="F359" s="193" t="s">
        <v>625</v>
      </c>
      <c r="G359" s="35"/>
      <c r="H359" s="35"/>
      <c r="I359" s="194"/>
      <c r="J359" s="35"/>
      <c r="K359" s="35"/>
      <c r="L359" s="36"/>
      <c r="M359" s="195"/>
      <c r="N359" s="196"/>
      <c r="O359" s="79"/>
      <c r="P359" s="79"/>
      <c r="Q359" s="79"/>
      <c r="R359" s="79"/>
      <c r="S359" s="79"/>
      <c r="T359" s="80"/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T359" s="16" t="s">
        <v>143</v>
      </c>
      <c r="AU359" s="16" t="s">
        <v>141</v>
      </c>
    </row>
    <row r="360" s="2" customFormat="1" ht="16.5" customHeight="1">
      <c r="A360" s="35"/>
      <c r="B360" s="177"/>
      <c r="C360" s="178" t="s">
        <v>470</v>
      </c>
      <c r="D360" s="178" t="s">
        <v>136</v>
      </c>
      <c r="E360" s="179" t="s">
        <v>626</v>
      </c>
      <c r="F360" s="180" t="s">
        <v>627</v>
      </c>
      <c r="G360" s="181" t="s">
        <v>436</v>
      </c>
      <c r="H360" s="182">
        <v>1</v>
      </c>
      <c r="I360" s="183"/>
      <c r="J360" s="184">
        <f>ROUND(I360*H360,2)</f>
        <v>0</v>
      </c>
      <c r="K360" s="185"/>
      <c r="L360" s="36"/>
      <c r="M360" s="186" t="s">
        <v>1</v>
      </c>
      <c r="N360" s="187" t="s">
        <v>42</v>
      </c>
      <c r="O360" s="79"/>
      <c r="P360" s="188">
        <f>O360*H360</f>
        <v>0</v>
      </c>
      <c r="Q360" s="188">
        <v>0</v>
      </c>
      <c r="R360" s="188">
        <f>Q360*H360</f>
        <v>0</v>
      </c>
      <c r="S360" s="188">
        <v>0.035220000000000001</v>
      </c>
      <c r="T360" s="189">
        <f>S360*H360</f>
        <v>0.035220000000000001</v>
      </c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R360" s="190" t="s">
        <v>217</v>
      </c>
      <c r="AT360" s="190" t="s">
        <v>136</v>
      </c>
      <c r="AU360" s="190" t="s">
        <v>141</v>
      </c>
      <c r="AY360" s="16" t="s">
        <v>134</v>
      </c>
      <c r="BE360" s="191">
        <f>IF(N360="základná",J360,0)</f>
        <v>0</v>
      </c>
      <c r="BF360" s="191">
        <f>IF(N360="znížená",J360,0)</f>
        <v>0</v>
      </c>
      <c r="BG360" s="191">
        <f>IF(N360="zákl. prenesená",J360,0)</f>
        <v>0</v>
      </c>
      <c r="BH360" s="191">
        <f>IF(N360="zníž. prenesená",J360,0)</f>
        <v>0</v>
      </c>
      <c r="BI360" s="191">
        <f>IF(N360="nulová",J360,0)</f>
        <v>0</v>
      </c>
      <c r="BJ360" s="16" t="s">
        <v>141</v>
      </c>
      <c r="BK360" s="191">
        <f>ROUND(I360*H360,2)</f>
        <v>0</v>
      </c>
      <c r="BL360" s="16" t="s">
        <v>217</v>
      </c>
      <c r="BM360" s="190" t="s">
        <v>628</v>
      </c>
    </row>
    <row r="361" s="2" customFormat="1">
      <c r="A361" s="35"/>
      <c r="B361" s="36"/>
      <c r="C361" s="35"/>
      <c r="D361" s="192" t="s">
        <v>143</v>
      </c>
      <c r="E361" s="35"/>
      <c r="F361" s="193" t="s">
        <v>629</v>
      </c>
      <c r="G361" s="35"/>
      <c r="H361" s="35"/>
      <c r="I361" s="194"/>
      <c r="J361" s="35"/>
      <c r="K361" s="35"/>
      <c r="L361" s="36"/>
      <c r="M361" s="195"/>
      <c r="N361" s="196"/>
      <c r="O361" s="79"/>
      <c r="P361" s="79"/>
      <c r="Q361" s="79"/>
      <c r="R361" s="79"/>
      <c r="S361" s="79"/>
      <c r="T361" s="80"/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T361" s="16" t="s">
        <v>143</v>
      </c>
      <c r="AU361" s="16" t="s">
        <v>141</v>
      </c>
    </row>
    <row r="362" s="2" customFormat="1" ht="33" customHeight="1">
      <c r="A362" s="35"/>
      <c r="B362" s="177"/>
      <c r="C362" s="178" t="s">
        <v>630</v>
      </c>
      <c r="D362" s="178" t="s">
        <v>136</v>
      </c>
      <c r="E362" s="179" t="s">
        <v>631</v>
      </c>
      <c r="F362" s="180" t="s">
        <v>632</v>
      </c>
      <c r="G362" s="181" t="s">
        <v>163</v>
      </c>
      <c r="H362" s="182">
        <v>0.5</v>
      </c>
      <c r="I362" s="183"/>
      <c r="J362" s="184">
        <f>ROUND(I362*H362,2)</f>
        <v>0</v>
      </c>
      <c r="K362" s="185"/>
      <c r="L362" s="36"/>
      <c r="M362" s="186" t="s">
        <v>1</v>
      </c>
      <c r="N362" s="187" t="s">
        <v>42</v>
      </c>
      <c r="O362" s="79"/>
      <c r="P362" s="188">
        <f>O362*H362</f>
        <v>0</v>
      </c>
      <c r="Q362" s="188">
        <v>0</v>
      </c>
      <c r="R362" s="188">
        <f>Q362*H362</f>
        <v>0</v>
      </c>
      <c r="S362" s="188">
        <v>0</v>
      </c>
      <c r="T362" s="189">
        <f>S362*H362</f>
        <v>0</v>
      </c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R362" s="190" t="s">
        <v>217</v>
      </c>
      <c r="AT362" s="190" t="s">
        <v>136</v>
      </c>
      <c r="AU362" s="190" t="s">
        <v>141</v>
      </c>
      <c r="AY362" s="16" t="s">
        <v>134</v>
      </c>
      <c r="BE362" s="191">
        <f>IF(N362="základná",J362,0)</f>
        <v>0</v>
      </c>
      <c r="BF362" s="191">
        <f>IF(N362="znížená",J362,0)</f>
        <v>0</v>
      </c>
      <c r="BG362" s="191">
        <f>IF(N362="zákl. prenesená",J362,0)</f>
        <v>0</v>
      </c>
      <c r="BH362" s="191">
        <f>IF(N362="zníž. prenesená",J362,0)</f>
        <v>0</v>
      </c>
      <c r="BI362" s="191">
        <f>IF(N362="nulová",J362,0)</f>
        <v>0</v>
      </c>
      <c r="BJ362" s="16" t="s">
        <v>141</v>
      </c>
      <c r="BK362" s="191">
        <f>ROUND(I362*H362,2)</f>
        <v>0</v>
      </c>
      <c r="BL362" s="16" t="s">
        <v>217</v>
      </c>
      <c r="BM362" s="190" t="s">
        <v>633</v>
      </c>
    </row>
    <row r="363" s="2" customFormat="1">
      <c r="A363" s="35"/>
      <c r="B363" s="36"/>
      <c r="C363" s="35"/>
      <c r="D363" s="192" t="s">
        <v>143</v>
      </c>
      <c r="E363" s="35"/>
      <c r="F363" s="193" t="s">
        <v>634</v>
      </c>
      <c r="G363" s="35"/>
      <c r="H363" s="35"/>
      <c r="I363" s="194"/>
      <c r="J363" s="35"/>
      <c r="K363" s="35"/>
      <c r="L363" s="36"/>
      <c r="M363" s="195"/>
      <c r="N363" s="196"/>
      <c r="O363" s="79"/>
      <c r="P363" s="79"/>
      <c r="Q363" s="79"/>
      <c r="R363" s="79"/>
      <c r="S363" s="79"/>
      <c r="T363" s="80"/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T363" s="16" t="s">
        <v>143</v>
      </c>
      <c r="AU363" s="16" t="s">
        <v>141</v>
      </c>
    </row>
    <row r="364" s="2" customFormat="1" ht="24.15" customHeight="1">
      <c r="A364" s="35"/>
      <c r="B364" s="177"/>
      <c r="C364" s="178" t="s">
        <v>635</v>
      </c>
      <c r="D364" s="178" t="s">
        <v>136</v>
      </c>
      <c r="E364" s="179" t="s">
        <v>636</v>
      </c>
      <c r="F364" s="180" t="s">
        <v>637</v>
      </c>
      <c r="G364" s="181" t="s">
        <v>163</v>
      </c>
      <c r="H364" s="182">
        <v>0.021000000000000001</v>
      </c>
      <c r="I364" s="183"/>
      <c r="J364" s="184">
        <f>ROUND(I364*H364,2)</f>
        <v>0</v>
      </c>
      <c r="K364" s="185"/>
      <c r="L364" s="36"/>
      <c r="M364" s="186" t="s">
        <v>1</v>
      </c>
      <c r="N364" s="187" t="s">
        <v>42</v>
      </c>
      <c r="O364" s="79"/>
      <c r="P364" s="188">
        <f>O364*H364</f>
        <v>0</v>
      </c>
      <c r="Q364" s="188">
        <v>0</v>
      </c>
      <c r="R364" s="188">
        <f>Q364*H364</f>
        <v>0</v>
      </c>
      <c r="S364" s="188">
        <v>0</v>
      </c>
      <c r="T364" s="189">
        <f>S364*H364</f>
        <v>0</v>
      </c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R364" s="190" t="s">
        <v>217</v>
      </c>
      <c r="AT364" s="190" t="s">
        <v>136</v>
      </c>
      <c r="AU364" s="190" t="s">
        <v>141</v>
      </c>
      <c r="AY364" s="16" t="s">
        <v>134</v>
      </c>
      <c r="BE364" s="191">
        <f>IF(N364="základná",J364,0)</f>
        <v>0</v>
      </c>
      <c r="BF364" s="191">
        <f>IF(N364="znížená",J364,0)</f>
        <v>0</v>
      </c>
      <c r="BG364" s="191">
        <f>IF(N364="zákl. prenesená",J364,0)</f>
        <v>0</v>
      </c>
      <c r="BH364" s="191">
        <f>IF(N364="zníž. prenesená",J364,0)</f>
        <v>0</v>
      </c>
      <c r="BI364" s="191">
        <f>IF(N364="nulová",J364,0)</f>
        <v>0</v>
      </c>
      <c r="BJ364" s="16" t="s">
        <v>141</v>
      </c>
      <c r="BK364" s="191">
        <f>ROUND(I364*H364,2)</f>
        <v>0</v>
      </c>
      <c r="BL364" s="16" t="s">
        <v>217</v>
      </c>
      <c r="BM364" s="190" t="s">
        <v>638</v>
      </c>
    </row>
    <row r="365" s="2" customFormat="1">
      <c r="A365" s="35"/>
      <c r="B365" s="36"/>
      <c r="C365" s="35"/>
      <c r="D365" s="192" t="s">
        <v>143</v>
      </c>
      <c r="E365" s="35"/>
      <c r="F365" s="193" t="s">
        <v>637</v>
      </c>
      <c r="G365" s="35"/>
      <c r="H365" s="35"/>
      <c r="I365" s="194"/>
      <c r="J365" s="35"/>
      <c r="K365" s="35"/>
      <c r="L365" s="36"/>
      <c r="M365" s="195"/>
      <c r="N365" s="196"/>
      <c r="O365" s="79"/>
      <c r="P365" s="79"/>
      <c r="Q365" s="79"/>
      <c r="R365" s="79"/>
      <c r="S365" s="79"/>
      <c r="T365" s="80"/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T365" s="16" t="s">
        <v>143</v>
      </c>
      <c r="AU365" s="16" t="s">
        <v>141</v>
      </c>
    </row>
    <row r="366" s="12" customFormat="1" ht="22.8" customHeight="1">
      <c r="A366" s="12"/>
      <c r="B366" s="164"/>
      <c r="C366" s="12"/>
      <c r="D366" s="165" t="s">
        <v>75</v>
      </c>
      <c r="E366" s="175" t="s">
        <v>639</v>
      </c>
      <c r="F366" s="175" t="s">
        <v>640</v>
      </c>
      <c r="G366" s="12"/>
      <c r="H366" s="12"/>
      <c r="I366" s="167"/>
      <c r="J366" s="176">
        <f>BK366</f>
        <v>0</v>
      </c>
      <c r="K366" s="12"/>
      <c r="L366" s="164"/>
      <c r="M366" s="169"/>
      <c r="N366" s="170"/>
      <c r="O366" s="170"/>
      <c r="P366" s="171">
        <f>SUM(P367:P370)</f>
        <v>0</v>
      </c>
      <c r="Q366" s="170"/>
      <c r="R366" s="171">
        <f>SUM(R367:R370)</f>
        <v>0.01385</v>
      </c>
      <c r="S366" s="170"/>
      <c r="T366" s="172">
        <f>SUM(T367:T370)</f>
        <v>0</v>
      </c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R366" s="165" t="s">
        <v>141</v>
      </c>
      <c r="AT366" s="173" t="s">
        <v>75</v>
      </c>
      <c r="AU366" s="173" t="s">
        <v>84</v>
      </c>
      <c r="AY366" s="165" t="s">
        <v>134</v>
      </c>
      <c r="BK366" s="174">
        <f>SUM(BK367:BK370)</f>
        <v>0</v>
      </c>
    </row>
    <row r="367" s="2" customFormat="1" ht="37.8" customHeight="1">
      <c r="A367" s="35"/>
      <c r="B367" s="177"/>
      <c r="C367" s="178" t="s">
        <v>641</v>
      </c>
      <c r="D367" s="178" t="s">
        <v>136</v>
      </c>
      <c r="E367" s="179" t="s">
        <v>642</v>
      </c>
      <c r="F367" s="180" t="s">
        <v>643</v>
      </c>
      <c r="G367" s="181" t="s">
        <v>436</v>
      </c>
      <c r="H367" s="182">
        <v>5</v>
      </c>
      <c r="I367" s="183"/>
      <c r="J367" s="184">
        <f>ROUND(I367*H367,2)</f>
        <v>0</v>
      </c>
      <c r="K367" s="185"/>
      <c r="L367" s="36"/>
      <c r="M367" s="186" t="s">
        <v>1</v>
      </c>
      <c r="N367" s="187" t="s">
        <v>42</v>
      </c>
      <c r="O367" s="79"/>
      <c r="P367" s="188">
        <f>O367*H367</f>
        <v>0</v>
      </c>
      <c r="Q367" s="188">
        <v>0.0027699999999999999</v>
      </c>
      <c r="R367" s="188">
        <f>Q367*H367</f>
        <v>0.01385</v>
      </c>
      <c r="S367" s="188">
        <v>0</v>
      </c>
      <c r="T367" s="189">
        <f>S367*H367</f>
        <v>0</v>
      </c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R367" s="190" t="s">
        <v>217</v>
      </c>
      <c r="AT367" s="190" t="s">
        <v>136</v>
      </c>
      <c r="AU367" s="190" t="s">
        <v>141</v>
      </c>
      <c r="AY367" s="16" t="s">
        <v>134</v>
      </c>
      <c r="BE367" s="191">
        <f>IF(N367="základná",J367,0)</f>
        <v>0</v>
      </c>
      <c r="BF367" s="191">
        <f>IF(N367="znížená",J367,0)</f>
        <v>0</v>
      </c>
      <c r="BG367" s="191">
        <f>IF(N367="zákl. prenesená",J367,0)</f>
        <v>0</v>
      </c>
      <c r="BH367" s="191">
        <f>IF(N367="zníž. prenesená",J367,0)</f>
        <v>0</v>
      </c>
      <c r="BI367" s="191">
        <f>IF(N367="nulová",J367,0)</f>
        <v>0</v>
      </c>
      <c r="BJ367" s="16" t="s">
        <v>141</v>
      </c>
      <c r="BK367" s="191">
        <f>ROUND(I367*H367,2)</f>
        <v>0</v>
      </c>
      <c r="BL367" s="16" t="s">
        <v>217</v>
      </c>
      <c r="BM367" s="190" t="s">
        <v>644</v>
      </c>
    </row>
    <row r="368" s="2" customFormat="1">
      <c r="A368" s="35"/>
      <c r="B368" s="36"/>
      <c r="C368" s="35"/>
      <c r="D368" s="192" t="s">
        <v>143</v>
      </c>
      <c r="E368" s="35"/>
      <c r="F368" s="193" t="s">
        <v>645</v>
      </c>
      <c r="G368" s="35"/>
      <c r="H368" s="35"/>
      <c r="I368" s="194"/>
      <c r="J368" s="35"/>
      <c r="K368" s="35"/>
      <c r="L368" s="36"/>
      <c r="M368" s="195"/>
      <c r="N368" s="196"/>
      <c r="O368" s="79"/>
      <c r="P368" s="79"/>
      <c r="Q368" s="79"/>
      <c r="R368" s="79"/>
      <c r="S368" s="79"/>
      <c r="T368" s="80"/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T368" s="16" t="s">
        <v>143</v>
      </c>
      <c r="AU368" s="16" t="s">
        <v>141</v>
      </c>
    </row>
    <row r="369" s="2" customFormat="1" ht="24.15" customHeight="1">
      <c r="A369" s="35"/>
      <c r="B369" s="177"/>
      <c r="C369" s="178" t="s">
        <v>646</v>
      </c>
      <c r="D369" s="178" t="s">
        <v>136</v>
      </c>
      <c r="E369" s="179" t="s">
        <v>647</v>
      </c>
      <c r="F369" s="180" t="s">
        <v>648</v>
      </c>
      <c r="G369" s="181" t="s">
        <v>163</v>
      </c>
      <c r="H369" s="182">
        <v>0.014</v>
      </c>
      <c r="I369" s="183"/>
      <c r="J369" s="184">
        <f>ROUND(I369*H369,2)</f>
        <v>0</v>
      </c>
      <c r="K369" s="185"/>
      <c r="L369" s="36"/>
      <c r="M369" s="186" t="s">
        <v>1</v>
      </c>
      <c r="N369" s="187" t="s">
        <v>42</v>
      </c>
      <c r="O369" s="79"/>
      <c r="P369" s="188">
        <f>O369*H369</f>
        <v>0</v>
      </c>
      <c r="Q369" s="188">
        <v>0</v>
      </c>
      <c r="R369" s="188">
        <f>Q369*H369</f>
        <v>0</v>
      </c>
      <c r="S369" s="188">
        <v>0</v>
      </c>
      <c r="T369" s="189">
        <f>S369*H369</f>
        <v>0</v>
      </c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R369" s="190" t="s">
        <v>217</v>
      </c>
      <c r="AT369" s="190" t="s">
        <v>136</v>
      </c>
      <c r="AU369" s="190" t="s">
        <v>141</v>
      </c>
      <c r="AY369" s="16" t="s">
        <v>134</v>
      </c>
      <c r="BE369" s="191">
        <f>IF(N369="základná",J369,0)</f>
        <v>0</v>
      </c>
      <c r="BF369" s="191">
        <f>IF(N369="znížená",J369,0)</f>
        <v>0</v>
      </c>
      <c r="BG369" s="191">
        <f>IF(N369="zákl. prenesená",J369,0)</f>
        <v>0</v>
      </c>
      <c r="BH369" s="191">
        <f>IF(N369="zníž. prenesená",J369,0)</f>
        <v>0</v>
      </c>
      <c r="BI369" s="191">
        <f>IF(N369="nulová",J369,0)</f>
        <v>0</v>
      </c>
      <c r="BJ369" s="16" t="s">
        <v>141</v>
      </c>
      <c r="BK369" s="191">
        <f>ROUND(I369*H369,2)</f>
        <v>0</v>
      </c>
      <c r="BL369" s="16" t="s">
        <v>217</v>
      </c>
      <c r="BM369" s="190" t="s">
        <v>649</v>
      </c>
    </row>
    <row r="370" s="2" customFormat="1">
      <c r="A370" s="35"/>
      <c r="B370" s="36"/>
      <c r="C370" s="35"/>
      <c r="D370" s="192" t="s">
        <v>143</v>
      </c>
      <c r="E370" s="35"/>
      <c r="F370" s="193" t="s">
        <v>650</v>
      </c>
      <c r="G370" s="35"/>
      <c r="H370" s="35"/>
      <c r="I370" s="194"/>
      <c r="J370" s="35"/>
      <c r="K370" s="35"/>
      <c r="L370" s="36"/>
      <c r="M370" s="195"/>
      <c r="N370" s="196"/>
      <c r="O370" s="79"/>
      <c r="P370" s="79"/>
      <c r="Q370" s="79"/>
      <c r="R370" s="79"/>
      <c r="S370" s="79"/>
      <c r="T370" s="80"/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T370" s="16" t="s">
        <v>143</v>
      </c>
      <c r="AU370" s="16" t="s">
        <v>141</v>
      </c>
    </row>
    <row r="371" s="12" customFormat="1" ht="22.8" customHeight="1">
      <c r="A371" s="12"/>
      <c r="B371" s="164"/>
      <c r="C371" s="12"/>
      <c r="D371" s="165" t="s">
        <v>75</v>
      </c>
      <c r="E371" s="175" t="s">
        <v>651</v>
      </c>
      <c r="F371" s="175" t="s">
        <v>652</v>
      </c>
      <c r="G371" s="12"/>
      <c r="H371" s="12"/>
      <c r="I371" s="167"/>
      <c r="J371" s="176">
        <f>BK371</f>
        <v>0</v>
      </c>
      <c r="K371" s="12"/>
      <c r="L371" s="164"/>
      <c r="M371" s="169"/>
      <c r="N371" s="170"/>
      <c r="O371" s="170"/>
      <c r="P371" s="171">
        <f>SUM(P372:P403)</f>
        <v>0</v>
      </c>
      <c r="Q371" s="170"/>
      <c r="R371" s="171">
        <f>SUM(R372:R403)</f>
        <v>0.13074450000000001</v>
      </c>
      <c r="S371" s="170"/>
      <c r="T371" s="172">
        <f>SUM(T372:T403)</f>
        <v>0</v>
      </c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R371" s="165" t="s">
        <v>141</v>
      </c>
      <c r="AT371" s="173" t="s">
        <v>75</v>
      </c>
      <c r="AU371" s="173" t="s">
        <v>84</v>
      </c>
      <c r="AY371" s="165" t="s">
        <v>134</v>
      </c>
      <c r="BK371" s="174">
        <f>SUM(BK372:BK403)</f>
        <v>0</v>
      </c>
    </row>
    <row r="372" s="2" customFormat="1" ht="24.15" customHeight="1">
      <c r="A372" s="35"/>
      <c r="B372" s="177"/>
      <c r="C372" s="178" t="s">
        <v>653</v>
      </c>
      <c r="D372" s="178" t="s">
        <v>136</v>
      </c>
      <c r="E372" s="179" t="s">
        <v>654</v>
      </c>
      <c r="F372" s="180" t="s">
        <v>655</v>
      </c>
      <c r="G372" s="181" t="s">
        <v>257</v>
      </c>
      <c r="H372" s="182">
        <v>8</v>
      </c>
      <c r="I372" s="183"/>
      <c r="J372" s="184">
        <f>ROUND(I372*H372,2)</f>
        <v>0</v>
      </c>
      <c r="K372" s="185"/>
      <c r="L372" s="36"/>
      <c r="M372" s="186" t="s">
        <v>1</v>
      </c>
      <c r="N372" s="187" t="s">
        <v>42</v>
      </c>
      <c r="O372" s="79"/>
      <c r="P372" s="188">
        <f>O372*H372</f>
        <v>0</v>
      </c>
      <c r="Q372" s="188">
        <v>0.00166</v>
      </c>
      <c r="R372" s="188">
        <f>Q372*H372</f>
        <v>0.01328</v>
      </c>
      <c r="S372" s="188">
        <v>0</v>
      </c>
      <c r="T372" s="189">
        <f>S372*H372</f>
        <v>0</v>
      </c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R372" s="190" t="s">
        <v>217</v>
      </c>
      <c r="AT372" s="190" t="s">
        <v>136</v>
      </c>
      <c r="AU372" s="190" t="s">
        <v>141</v>
      </c>
      <c r="AY372" s="16" t="s">
        <v>134</v>
      </c>
      <c r="BE372" s="191">
        <f>IF(N372="základná",J372,0)</f>
        <v>0</v>
      </c>
      <c r="BF372" s="191">
        <f>IF(N372="znížená",J372,0)</f>
        <v>0</v>
      </c>
      <c r="BG372" s="191">
        <f>IF(N372="zákl. prenesená",J372,0)</f>
        <v>0</v>
      </c>
      <c r="BH372" s="191">
        <f>IF(N372="zníž. prenesená",J372,0)</f>
        <v>0</v>
      </c>
      <c r="BI372" s="191">
        <f>IF(N372="nulová",J372,0)</f>
        <v>0</v>
      </c>
      <c r="BJ372" s="16" t="s">
        <v>141</v>
      </c>
      <c r="BK372" s="191">
        <f>ROUND(I372*H372,2)</f>
        <v>0</v>
      </c>
      <c r="BL372" s="16" t="s">
        <v>217</v>
      </c>
      <c r="BM372" s="190" t="s">
        <v>656</v>
      </c>
    </row>
    <row r="373" s="2" customFormat="1">
      <c r="A373" s="35"/>
      <c r="B373" s="36"/>
      <c r="C373" s="35"/>
      <c r="D373" s="192" t="s">
        <v>143</v>
      </c>
      <c r="E373" s="35"/>
      <c r="F373" s="193" t="s">
        <v>657</v>
      </c>
      <c r="G373" s="35"/>
      <c r="H373" s="35"/>
      <c r="I373" s="194"/>
      <c r="J373" s="35"/>
      <c r="K373" s="35"/>
      <c r="L373" s="36"/>
      <c r="M373" s="195"/>
      <c r="N373" s="196"/>
      <c r="O373" s="79"/>
      <c r="P373" s="79"/>
      <c r="Q373" s="79"/>
      <c r="R373" s="79"/>
      <c r="S373" s="79"/>
      <c r="T373" s="80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T373" s="16" t="s">
        <v>143</v>
      </c>
      <c r="AU373" s="16" t="s">
        <v>141</v>
      </c>
    </row>
    <row r="374" s="2" customFormat="1" ht="33" customHeight="1">
      <c r="A374" s="35"/>
      <c r="B374" s="177"/>
      <c r="C374" s="178" t="s">
        <v>658</v>
      </c>
      <c r="D374" s="178" t="s">
        <v>136</v>
      </c>
      <c r="E374" s="179" t="s">
        <v>659</v>
      </c>
      <c r="F374" s="180" t="s">
        <v>660</v>
      </c>
      <c r="G374" s="181" t="s">
        <v>436</v>
      </c>
      <c r="H374" s="182">
        <v>2</v>
      </c>
      <c r="I374" s="183"/>
      <c r="J374" s="184">
        <f>ROUND(I374*H374,2)</f>
        <v>0</v>
      </c>
      <c r="K374" s="185"/>
      <c r="L374" s="36"/>
      <c r="M374" s="186" t="s">
        <v>1</v>
      </c>
      <c r="N374" s="187" t="s">
        <v>42</v>
      </c>
      <c r="O374" s="79"/>
      <c r="P374" s="188">
        <f>O374*H374</f>
        <v>0</v>
      </c>
      <c r="Q374" s="188">
        <v>0.00158</v>
      </c>
      <c r="R374" s="188">
        <f>Q374*H374</f>
        <v>0.00316</v>
      </c>
      <c r="S374" s="188">
        <v>0</v>
      </c>
      <c r="T374" s="189">
        <f>S374*H374</f>
        <v>0</v>
      </c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R374" s="190" t="s">
        <v>217</v>
      </c>
      <c r="AT374" s="190" t="s">
        <v>136</v>
      </c>
      <c r="AU374" s="190" t="s">
        <v>141</v>
      </c>
      <c r="AY374" s="16" t="s">
        <v>134</v>
      </c>
      <c r="BE374" s="191">
        <f>IF(N374="základná",J374,0)</f>
        <v>0</v>
      </c>
      <c r="BF374" s="191">
        <f>IF(N374="znížená",J374,0)</f>
        <v>0</v>
      </c>
      <c r="BG374" s="191">
        <f>IF(N374="zákl. prenesená",J374,0)</f>
        <v>0</v>
      </c>
      <c r="BH374" s="191">
        <f>IF(N374="zníž. prenesená",J374,0)</f>
        <v>0</v>
      </c>
      <c r="BI374" s="191">
        <f>IF(N374="nulová",J374,0)</f>
        <v>0</v>
      </c>
      <c r="BJ374" s="16" t="s">
        <v>141</v>
      </c>
      <c r="BK374" s="191">
        <f>ROUND(I374*H374,2)</f>
        <v>0</v>
      </c>
      <c r="BL374" s="16" t="s">
        <v>217</v>
      </c>
      <c r="BM374" s="190" t="s">
        <v>661</v>
      </c>
    </row>
    <row r="375" s="2" customFormat="1">
      <c r="A375" s="35"/>
      <c r="B375" s="36"/>
      <c r="C375" s="35"/>
      <c r="D375" s="192" t="s">
        <v>143</v>
      </c>
      <c r="E375" s="35"/>
      <c r="F375" s="193" t="s">
        <v>662</v>
      </c>
      <c r="G375" s="35"/>
      <c r="H375" s="35"/>
      <c r="I375" s="194"/>
      <c r="J375" s="35"/>
      <c r="K375" s="35"/>
      <c r="L375" s="36"/>
      <c r="M375" s="195"/>
      <c r="N375" s="196"/>
      <c r="O375" s="79"/>
      <c r="P375" s="79"/>
      <c r="Q375" s="79"/>
      <c r="R375" s="79"/>
      <c r="S375" s="79"/>
      <c r="T375" s="80"/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T375" s="16" t="s">
        <v>143</v>
      </c>
      <c r="AU375" s="16" t="s">
        <v>141</v>
      </c>
    </row>
    <row r="376" s="2" customFormat="1" ht="24.15" customHeight="1">
      <c r="A376" s="35"/>
      <c r="B376" s="177"/>
      <c r="C376" s="178" t="s">
        <v>663</v>
      </c>
      <c r="D376" s="178" t="s">
        <v>136</v>
      </c>
      <c r="E376" s="179" t="s">
        <v>664</v>
      </c>
      <c r="F376" s="180" t="s">
        <v>665</v>
      </c>
      <c r="G376" s="181" t="s">
        <v>436</v>
      </c>
      <c r="H376" s="182">
        <v>2</v>
      </c>
      <c r="I376" s="183"/>
      <c r="J376" s="184">
        <f>ROUND(I376*H376,2)</f>
        <v>0</v>
      </c>
      <c r="K376" s="185"/>
      <c r="L376" s="36"/>
      <c r="M376" s="186" t="s">
        <v>1</v>
      </c>
      <c r="N376" s="187" t="s">
        <v>42</v>
      </c>
      <c r="O376" s="79"/>
      <c r="P376" s="188">
        <f>O376*H376</f>
        <v>0</v>
      </c>
      <c r="Q376" s="188">
        <v>0.00018000000000000001</v>
      </c>
      <c r="R376" s="188">
        <f>Q376*H376</f>
        <v>0.00036000000000000002</v>
      </c>
      <c r="S376" s="188">
        <v>0</v>
      </c>
      <c r="T376" s="189">
        <f>S376*H376</f>
        <v>0</v>
      </c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R376" s="190" t="s">
        <v>217</v>
      </c>
      <c r="AT376" s="190" t="s">
        <v>136</v>
      </c>
      <c r="AU376" s="190" t="s">
        <v>141</v>
      </c>
      <c r="AY376" s="16" t="s">
        <v>134</v>
      </c>
      <c r="BE376" s="191">
        <f>IF(N376="základná",J376,0)</f>
        <v>0</v>
      </c>
      <c r="BF376" s="191">
        <f>IF(N376="znížená",J376,0)</f>
        <v>0</v>
      </c>
      <c r="BG376" s="191">
        <f>IF(N376="zákl. prenesená",J376,0)</f>
        <v>0</v>
      </c>
      <c r="BH376" s="191">
        <f>IF(N376="zníž. prenesená",J376,0)</f>
        <v>0</v>
      </c>
      <c r="BI376" s="191">
        <f>IF(N376="nulová",J376,0)</f>
        <v>0</v>
      </c>
      <c r="BJ376" s="16" t="s">
        <v>141</v>
      </c>
      <c r="BK376" s="191">
        <f>ROUND(I376*H376,2)</f>
        <v>0</v>
      </c>
      <c r="BL376" s="16" t="s">
        <v>217</v>
      </c>
      <c r="BM376" s="190" t="s">
        <v>666</v>
      </c>
    </row>
    <row r="377" s="2" customFormat="1">
      <c r="A377" s="35"/>
      <c r="B377" s="36"/>
      <c r="C377" s="35"/>
      <c r="D377" s="192" t="s">
        <v>143</v>
      </c>
      <c r="E377" s="35"/>
      <c r="F377" s="193" t="s">
        <v>667</v>
      </c>
      <c r="G377" s="35"/>
      <c r="H377" s="35"/>
      <c r="I377" s="194"/>
      <c r="J377" s="35"/>
      <c r="K377" s="35"/>
      <c r="L377" s="36"/>
      <c r="M377" s="195"/>
      <c r="N377" s="196"/>
      <c r="O377" s="79"/>
      <c r="P377" s="79"/>
      <c r="Q377" s="79"/>
      <c r="R377" s="79"/>
      <c r="S377" s="79"/>
      <c r="T377" s="80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T377" s="16" t="s">
        <v>143</v>
      </c>
      <c r="AU377" s="16" t="s">
        <v>141</v>
      </c>
    </row>
    <row r="378" s="2" customFormat="1" ht="37.8" customHeight="1">
      <c r="A378" s="35"/>
      <c r="B378" s="177"/>
      <c r="C378" s="178" t="s">
        <v>668</v>
      </c>
      <c r="D378" s="178" t="s">
        <v>136</v>
      </c>
      <c r="E378" s="179" t="s">
        <v>669</v>
      </c>
      <c r="F378" s="180" t="s">
        <v>670</v>
      </c>
      <c r="G378" s="181" t="s">
        <v>436</v>
      </c>
      <c r="H378" s="182">
        <v>4</v>
      </c>
      <c r="I378" s="183"/>
      <c r="J378" s="184">
        <f>ROUND(I378*H378,2)</f>
        <v>0</v>
      </c>
      <c r="K378" s="185"/>
      <c r="L378" s="36"/>
      <c r="M378" s="186" t="s">
        <v>1</v>
      </c>
      <c r="N378" s="187" t="s">
        <v>42</v>
      </c>
      <c r="O378" s="79"/>
      <c r="P378" s="188">
        <f>O378*H378</f>
        <v>0</v>
      </c>
      <c r="Q378" s="188">
        <v>2.0000000000000002E-05</v>
      </c>
      <c r="R378" s="188">
        <f>Q378*H378</f>
        <v>8.0000000000000007E-05</v>
      </c>
      <c r="S378" s="188">
        <v>0</v>
      </c>
      <c r="T378" s="189">
        <f>S378*H378</f>
        <v>0</v>
      </c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R378" s="190" t="s">
        <v>217</v>
      </c>
      <c r="AT378" s="190" t="s">
        <v>136</v>
      </c>
      <c r="AU378" s="190" t="s">
        <v>141</v>
      </c>
      <c r="AY378" s="16" t="s">
        <v>134</v>
      </c>
      <c r="BE378" s="191">
        <f>IF(N378="základná",J378,0)</f>
        <v>0</v>
      </c>
      <c r="BF378" s="191">
        <f>IF(N378="znížená",J378,0)</f>
        <v>0</v>
      </c>
      <c r="BG378" s="191">
        <f>IF(N378="zákl. prenesená",J378,0)</f>
        <v>0</v>
      </c>
      <c r="BH378" s="191">
        <f>IF(N378="zníž. prenesená",J378,0)</f>
        <v>0</v>
      </c>
      <c r="BI378" s="191">
        <f>IF(N378="nulová",J378,0)</f>
        <v>0</v>
      </c>
      <c r="BJ378" s="16" t="s">
        <v>141</v>
      </c>
      <c r="BK378" s="191">
        <f>ROUND(I378*H378,2)</f>
        <v>0</v>
      </c>
      <c r="BL378" s="16" t="s">
        <v>217</v>
      </c>
      <c r="BM378" s="190" t="s">
        <v>671</v>
      </c>
    </row>
    <row r="379" s="2" customFormat="1">
      <c r="A379" s="35"/>
      <c r="B379" s="36"/>
      <c r="C379" s="35"/>
      <c r="D379" s="192" t="s">
        <v>143</v>
      </c>
      <c r="E379" s="35"/>
      <c r="F379" s="193" t="s">
        <v>670</v>
      </c>
      <c r="G379" s="35"/>
      <c r="H379" s="35"/>
      <c r="I379" s="194"/>
      <c r="J379" s="35"/>
      <c r="K379" s="35"/>
      <c r="L379" s="36"/>
      <c r="M379" s="195"/>
      <c r="N379" s="196"/>
      <c r="O379" s="79"/>
      <c r="P379" s="79"/>
      <c r="Q379" s="79"/>
      <c r="R379" s="79"/>
      <c r="S379" s="79"/>
      <c r="T379" s="80"/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T379" s="16" t="s">
        <v>143</v>
      </c>
      <c r="AU379" s="16" t="s">
        <v>141</v>
      </c>
    </row>
    <row r="380" s="2" customFormat="1" ht="24.15" customHeight="1">
      <c r="A380" s="35"/>
      <c r="B380" s="177"/>
      <c r="C380" s="197" t="s">
        <v>672</v>
      </c>
      <c r="D380" s="197" t="s">
        <v>160</v>
      </c>
      <c r="E380" s="198" t="s">
        <v>673</v>
      </c>
      <c r="F380" s="199" t="s">
        <v>674</v>
      </c>
      <c r="G380" s="200" t="s">
        <v>436</v>
      </c>
      <c r="H380" s="201">
        <v>4</v>
      </c>
      <c r="I380" s="202"/>
      <c r="J380" s="203">
        <f>ROUND(I380*H380,2)</f>
        <v>0</v>
      </c>
      <c r="K380" s="204"/>
      <c r="L380" s="205"/>
      <c r="M380" s="206" t="s">
        <v>1</v>
      </c>
      <c r="N380" s="207" t="s">
        <v>42</v>
      </c>
      <c r="O380" s="79"/>
      <c r="P380" s="188">
        <f>O380*H380</f>
        <v>0</v>
      </c>
      <c r="Q380" s="188">
        <v>5.0000000000000002E-05</v>
      </c>
      <c r="R380" s="188">
        <f>Q380*H380</f>
        <v>0.00020000000000000001</v>
      </c>
      <c r="S380" s="188">
        <v>0</v>
      </c>
      <c r="T380" s="189">
        <f>S380*H380</f>
        <v>0</v>
      </c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R380" s="190" t="s">
        <v>296</v>
      </c>
      <c r="AT380" s="190" t="s">
        <v>160</v>
      </c>
      <c r="AU380" s="190" t="s">
        <v>141</v>
      </c>
      <c r="AY380" s="16" t="s">
        <v>134</v>
      </c>
      <c r="BE380" s="191">
        <f>IF(N380="základná",J380,0)</f>
        <v>0</v>
      </c>
      <c r="BF380" s="191">
        <f>IF(N380="znížená",J380,0)</f>
        <v>0</v>
      </c>
      <c r="BG380" s="191">
        <f>IF(N380="zákl. prenesená",J380,0)</f>
        <v>0</v>
      </c>
      <c r="BH380" s="191">
        <f>IF(N380="zníž. prenesená",J380,0)</f>
        <v>0</v>
      </c>
      <c r="BI380" s="191">
        <f>IF(N380="nulová",J380,0)</f>
        <v>0</v>
      </c>
      <c r="BJ380" s="16" t="s">
        <v>141</v>
      </c>
      <c r="BK380" s="191">
        <f>ROUND(I380*H380,2)</f>
        <v>0</v>
      </c>
      <c r="BL380" s="16" t="s">
        <v>217</v>
      </c>
      <c r="BM380" s="190" t="s">
        <v>675</v>
      </c>
    </row>
    <row r="381" s="2" customFormat="1">
      <c r="A381" s="35"/>
      <c r="B381" s="36"/>
      <c r="C381" s="35"/>
      <c r="D381" s="192" t="s">
        <v>143</v>
      </c>
      <c r="E381" s="35"/>
      <c r="F381" s="193" t="s">
        <v>674</v>
      </c>
      <c r="G381" s="35"/>
      <c r="H381" s="35"/>
      <c r="I381" s="194"/>
      <c r="J381" s="35"/>
      <c r="K381" s="35"/>
      <c r="L381" s="36"/>
      <c r="M381" s="195"/>
      <c r="N381" s="196"/>
      <c r="O381" s="79"/>
      <c r="P381" s="79"/>
      <c r="Q381" s="79"/>
      <c r="R381" s="79"/>
      <c r="S381" s="79"/>
      <c r="T381" s="80"/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T381" s="16" t="s">
        <v>143</v>
      </c>
      <c r="AU381" s="16" t="s">
        <v>141</v>
      </c>
    </row>
    <row r="382" s="2" customFormat="1" ht="37.8" customHeight="1">
      <c r="A382" s="35"/>
      <c r="B382" s="177"/>
      <c r="C382" s="178" t="s">
        <v>676</v>
      </c>
      <c r="D382" s="178" t="s">
        <v>136</v>
      </c>
      <c r="E382" s="179" t="s">
        <v>677</v>
      </c>
      <c r="F382" s="180" t="s">
        <v>678</v>
      </c>
      <c r="G382" s="181" t="s">
        <v>436</v>
      </c>
      <c r="H382" s="182">
        <v>8</v>
      </c>
      <c r="I382" s="183"/>
      <c r="J382" s="184">
        <f>ROUND(I382*H382,2)</f>
        <v>0</v>
      </c>
      <c r="K382" s="185"/>
      <c r="L382" s="36"/>
      <c r="M382" s="186" t="s">
        <v>1</v>
      </c>
      <c r="N382" s="187" t="s">
        <v>42</v>
      </c>
      <c r="O382" s="79"/>
      <c r="P382" s="188">
        <f>O382*H382</f>
        <v>0</v>
      </c>
      <c r="Q382" s="188">
        <v>0.00017000000000000001</v>
      </c>
      <c r="R382" s="188">
        <f>Q382*H382</f>
        <v>0.0013600000000000001</v>
      </c>
      <c r="S382" s="188">
        <v>0</v>
      </c>
      <c r="T382" s="189">
        <f>S382*H382</f>
        <v>0</v>
      </c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R382" s="190" t="s">
        <v>217</v>
      </c>
      <c r="AT382" s="190" t="s">
        <v>136</v>
      </c>
      <c r="AU382" s="190" t="s">
        <v>141</v>
      </c>
      <c r="AY382" s="16" t="s">
        <v>134</v>
      </c>
      <c r="BE382" s="191">
        <f>IF(N382="základná",J382,0)</f>
        <v>0</v>
      </c>
      <c r="BF382" s="191">
        <f>IF(N382="znížená",J382,0)</f>
        <v>0</v>
      </c>
      <c r="BG382" s="191">
        <f>IF(N382="zákl. prenesená",J382,0)</f>
        <v>0</v>
      </c>
      <c r="BH382" s="191">
        <f>IF(N382="zníž. prenesená",J382,0)</f>
        <v>0</v>
      </c>
      <c r="BI382" s="191">
        <f>IF(N382="nulová",J382,0)</f>
        <v>0</v>
      </c>
      <c r="BJ382" s="16" t="s">
        <v>141</v>
      </c>
      <c r="BK382" s="191">
        <f>ROUND(I382*H382,2)</f>
        <v>0</v>
      </c>
      <c r="BL382" s="16" t="s">
        <v>217</v>
      </c>
      <c r="BM382" s="190" t="s">
        <v>679</v>
      </c>
    </row>
    <row r="383" s="2" customFormat="1">
      <c r="A383" s="35"/>
      <c r="B383" s="36"/>
      <c r="C383" s="35"/>
      <c r="D383" s="192" t="s">
        <v>143</v>
      </c>
      <c r="E383" s="35"/>
      <c r="F383" s="193" t="s">
        <v>680</v>
      </c>
      <c r="G383" s="35"/>
      <c r="H383" s="35"/>
      <c r="I383" s="194"/>
      <c r="J383" s="35"/>
      <c r="K383" s="35"/>
      <c r="L383" s="36"/>
      <c r="M383" s="195"/>
      <c r="N383" s="196"/>
      <c r="O383" s="79"/>
      <c r="P383" s="79"/>
      <c r="Q383" s="79"/>
      <c r="R383" s="79"/>
      <c r="S383" s="79"/>
      <c r="T383" s="80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T383" s="16" t="s">
        <v>143</v>
      </c>
      <c r="AU383" s="16" t="s">
        <v>141</v>
      </c>
    </row>
    <row r="384" s="2" customFormat="1" ht="24.15" customHeight="1">
      <c r="A384" s="35"/>
      <c r="B384" s="177"/>
      <c r="C384" s="197" t="s">
        <v>681</v>
      </c>
      <c r="D384" s="197" t="s">
        <v>160</v>
      </c>
      <c r="E384" s="198" t="s">
        <v>682</v>
      </c>
      <c r="F384" s="199" t="s">
        <v>683</v>
      </c>
      <c r="G384" s="200" t="s">
        <v>436</v>
      </c>
      <c r="H384" s="201">
        <v>8</v>
      </c>
      <c r="I384" s="202"/>
      <c r="J384" s="203">
        <f>ROUND(I384*H384,2)</f>
        <v>0</v>
      </c>
      <c r="K384" s="204"/>
      <c r="L384" s="205"/>
      <c r="M384" s="206" t="s">
        <v>1</v>
      </c>
      <c r="N384" s="207" t="s">
        <v>42</v>
      </c>
      <c r="O384" s="79"/>
      <c r="P384" s="188">
        <f>O384*H384</f>
        <v>0</v>
      </c>
      <c r="Q384" s="188">
        <v>0.00059999999999999995</v>
      </c>
      <c r="R384" s="188">
        <f>Q384*H384</f>
        <v>0.0047999999999999996</v>
      </c>
      <c r="S384" s="188">
        <v>0</v>
      </c>
      <c r="T384" s="189">
        <f>S384*H384</f>
        <v>0</v>
      </c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R384" s="190" t="s">
        <v>296</v>
      </c>
      <c r="AT384" s="190" t="s">
        <v>160</v>
      </c>
      <c r="AU384" s="190" t="s">
        <v>141</v>
      </c>
      <c r="AY384" s="16" t="s">
        <v>134</v>
      </c>
      <c r="BE384" s="191">
        <f>IF(N384="základná",J384,0)</f>
        <v>0</v>
      </c>
      <c r="BF384" s="191">
        <f>IF(N384="znížená",J384,0)</f>
        <v>0</v>
      </c>
      <c r="BG384" s="191">
        <f>IF(N384="zákl. prenesená",J384,0)</f>
        <v>0</v>
      </c>
      <c r="BH384" s="191">
        <f>IF(N384="zníž. prenesená",J384,0)</f>
        <v>0</v>
      </c>
      <c r="BI384" s="191">
        <f>IF(N384="nulová",J384,0)</f>
        <v>0</v>
      </c>
      <c r="BJ384" s="16" t="s">
        <v>141</v>
      </c>
      <c r="BK384" s="191">
        <f>ROUND(I384*H384,2)</f>
        <v>0</v>
      </c>
      <c r="BL384" s="16" t="s">
        <v>217</v>
      </c>
      <c r="BM384" s="190" t="s">
        <v>684</v>
      </c>
    </row>
    <row r="385" s="2" customFormat="1">
      <c r="A385" s="35"/>
      <c r="B385" s="36"/>
      <c r="C385" s="35"/>
      <c r="D385" s="192" t="s">
        <v>143</v>
      </c>
      <c r="E385" s="35"/>
      <c r="F385" s="193" t="s">
        <v>683</v>
      </c>
      <c r="G385" s="35"/>
      <c r="H385" s="35"/>
      <c r="I385" s="194"/>
      <c r="J385" s="35"/>
      <c r="K385" s="35"/>
      <c r="L385" s="36"/>
      <c r="M385" s="195"/>
      <c r="N385" s="196"/>
      <c r="O385" s="79"/>
      <c r="P385" s="79"/>
      <c r="Q385" s="79"/>
      <c r="R385" s="79"/>
      <c r="S385" s="79"/>
      <c r="T385" s="80"/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T385" s="16" t="s">
        <v>143</v>
      </c>
      <c r="AU385" s="16" t="s">
        <v>141</v>
      </c>
    </row>
    <row r="386" s="2" customFormat="1" ht="33" customHeight="1">
      <c r="A386" s="35"/>
      <c r="B386" s="177"/>
      <c r="C386" s="178" t="s">
        <v>685</v>
      </c>
      <c r="D386" s="178" t="s">
        <v>136</v>
      </c>
      <c r="E386" s="179" t="s">
        <v>686</v>
      </c>
      <c r="F386" s="180" t="s">
        <v>687</v>
      </c>
      <c r="G386" s="181" t="s">
        <v>257</v>
      </c>
      <c r="H386" s="182">
        <v>6</v>
      </c>
      <c r="I386" s="183"/>
      <c r="J386" s="184">
        <f>ROUND(I386*H386,2)</f>
        <v>0</v>
      </c>
      <c r="K386" s="185"/>
      <c r="L386" s="36"/>
      <c r="M386" s="186" t="s">
        <v>1</v>
      </c>
      <c r="N386" s="187" t="s">
        <v>42</v>
      </c>
      <c r="O386" s="79"/>
      <c r="P386" s="188">
        <f>O386*H386</f>
        <v>0</v>
      </c>
      <c r="Q386" s="188">
        <v>0.00181</v>
      </c>
      <c r="R386" s="188">
        <f>Q386*H386</f>
        <v>0.01086</v>
      </c>
      <c r="S386" s="188">
        <v>0</v>
      </c>
      <c r="T386" s="189">
        <f>S386*H386</f>
        <v>0</v>
      </c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R386" s="190" t="s">
        <v>217</v>
      </c>
      <c r="AT386" s="190" t="s">
        <v>136</v>
      </c>
      <c r="AU386" s="190" t="s">
        <v>141</v>
      </c>
      <c r="AY386" s="16" t="s">
        <v>134</v>
      </c>
      <c r="BE386" s="191">
        <f>IF(N386="základná",J386,0)</f>
        <v>0</v>
      </c>
      <c r="BF386" s="191">
        <f>IF(N386="znížená",J386,0)</f>
        <v>0</v>
      </c>
      <c r="BG386" s="191">
        <f>IF(N386="zákl. prenesená",J386,0)</f>
        <v>0</v>
      </c>
      <c r="BH386" s="191">
        <f>IF(N386="zníž. prenesená",J386,0)</f>
        <v>0</v>
      </c>
      <c r="BI386" s="191">
        <f>IF(N386="nulová",J386,0)</f>
        <v>0</v>
      </c>
      <c r="BJ386" s="16" t="s">
        <v>141</v>
      </c>
      <c r="BK386" s="191">
        <f>ROUND(I386*H386,2)</f>
        <v>0</v>
      </c>
      <c r="BL386" s="16" t="s">
        <v>217</v>
      </c>
      <c r="BM386" s="190" t="s">
        <v>688</v>
      </c>
    </row>
    <row r="387" s="2" customFormat="1">
      <c r="A387" s="35"/>
      <c r="B387" s="36"/>
      <c r="C387" s="35"/>
      <c r="D387" s="192" t="s">
        <v>143</v>
      </c>
      <c r="E387" s="35"/>
      <c r="F387" s="193" t="s">
        <v>689</v>
      </c>
      <c r="G387" s="35"/>
      <c r="H387" s="35"/>
      <c r="I387" s="194"/>
      <c r="J387" s="35"/>
      <c r="K387" s="35"/>
      <c r="L387" s="36"/>
      <c r="M387" s="195"/>
      <c r="N387" s="196"/>
      <c r="O387" s="79"/>
      <c r="P387" s="79"/>
      <c r="Q387" s="79"/>
      <c r="R387" s="79"/>
      <c r="S387" s="79"/>
      <c r="T387" s="80"/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T387" s="16" t="s">
        <v>143</v>
      </c>
      <c r="AU387" s="16" t="s">
        <v>141</v>
      </c>
    </row>
    <row r="388" s="2" customFormat="1" ht="24.15" customHeight="1">
      <c r="A388" s="35"/>
      <c r="B388" s="177"/>
      <c r="C388" s="178" t="s">
        <v>690</v>
      </c>
      <c r="D388" s="178" t="s">
        <v>136</v>
      </c>
      <c r="E388" s="179" t="s">
        <v>691</v>
      </c>
      <c r="F388" s="180" t="s">
        <v>692</v>
      </c>
      <c r="G388" s="181" t="s">
        <v>257</v>
      </c>
      <c r="H388" s="182">
        <v>20.5</v>
      </c>
      <c r="I388" s="183"/>
      <c r="J388" s="184">
        <f>ROUND(I388*H388,2)</f>
        <v>0</v>
      </c>
      <c r="K388" s="185"/>
      <c r="L388" s="36"/>
      <c r="M388" s="186" t="s">
        <v>1</v>
      </c>
      <c r="N388" s="187" t="s">
        <v>42</v>
      </c>
      <c r="O388" s="79"/>
      <c r="P388" s="188">
        <f>O388*H388</f>
        <v>0</v>
      </c>
      <c r="Q388" s="188">
        <v>0.00032000000000000003</v>
      </c>
      <c r="R388" s="188">
        <f>Q388*H388</f>
        <v>0.0065600000000000007</v>
      </c>
      <c r="S388" s="188">
        <v>0</v>
      </c>
      <c r="T388" s="189">
        <f>S388*H388</f>
        <v>0</v>
      </c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R388" s="190" t="s">
        <v>217</v>
      </c>
      <c r="AT388" s="190" t="s">
        <v>136</v>
      </c>
      <c r="AU388" s="190" t="s">
        <v>141</v>
      </c>
      <c r="AY388" s="16" t="s">
        <v>134</v>
      </c>
      <c r="BE388" s="191">
        <f>IF(N388="základná",J388,0)</f>
        <v>0</v>
      </c>
      <c r="BF388" s="191">
        <f>IF(N388="znížená",J388,0)</f>
        <v>0</v>
      </c>
      <c r="BG388" s="191">
        <f>IF(N388="zákl. prenesená",J388,0)</f>
        <v>0</v>
      </c>
      <c r="BH388" s="191">
        <f>IF(N388="zníž. prenesená",J388,0)</f>
        <v>0</v>
      </c>
      <c r="BI388" s="191">
        <f>IF(N388="nulová",J388,0)</f>
        <v>0</v>
      </c>
      <c r="BJ388" s="16" t="s">
        <v>141</v>
      </c>
      <c r="BK388" s="191">
        <f>ROUND(I388*H388,2)</f>
        <v>0</v>
      </c>
      <c r="BL388" s="16" t="s">
        <v>217</v>
      </c>
      <c r="BM388" s="190" t="s">
        <v>693</v>
      </c>
    </row>
    <row r="389" s="2" customFormat="1">
      <c r="A389" s="35"/>
      <c r="B389" s="36"/>
      <c r="C389" s="35"/>
      <c r="D389" s="192" t="s">
        <v>143</v>
      </c>
      <c r="E389" s="35"/>
      <c r="F389" s="193" t="s">
        <v>694</v>
      </c>
      <c r="G389" s="35"/>
      <c r="H389" s="35"/>
      <c r="I389" s="194"/>
      <c r="J389" s="35"/>
      <c r="K389" s="35"/>
      <c r="L389" s="36"/>
      <c r="M389" s="195"/>
      <c r="N389" s="196"/>
      <c r="O389" s="79"/>
      <c r="P389" s="79"/>
      <c r="Q389" s="79"/>
      <c r="R389" s="79"/>
      <c r="S389" s="79"/>
      <c r="T389" s="80"/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T389" s="16" t="s">
        <v>143</v>
      </c>
      <c r="AU389" s="16" t="s">
        <v>141</v>
      </c>
    </row>
    <row r="390" s="2" customFormat="1" ht="33" customHeight="1">
      <c r="A390" s="35"/>
      <c r="B390" s="177"/>
      <c r="C390" s="178" t="s">
        <v>695</v>
      </c>
      <c r="D390" s="178" t="s">
        <v>136</v>
      </c>
      <c r="E390" s="179" t="s">
        <v>696</v>
      </c>
      <c r="F390" s="180" t="s">
        <v>697</v>
      </c>
      <c r="G390" s="181" t="s">
        <v>139</v>
      </c>
      <c r="H390" s="182">
        <v>4.8250000000000002</v>
      </c>
      <c r="I390" s="183"/>
      <c r="J390" s="184">
        <f>ROUND(I390*H390,2)</f>
        <v>0</v>
      </c>
      <c r="K390" s="185"/>
      <c r="L390" s="36"/>
      <c r="M390" s="186" t="s">
        <v>1</v>
      </c>
      <c r="N390" s="187" t="s">
        <v>42</v>
      </c>
      <c r="O390" s="79"/>
      <c r="P390" s="188">
        <f>O390*H390</f>
        <v>0</v>
      </c>
      <c r="Q390" s="188">
        <v>0.0030599999999999998</v>
      </c>
      <c r="R390" s="188">
        <f>Q390*H390</f>
        <v>0.0147645</v>
      </c>
      <c r="S390" s="188">
        <v>0</v>
      </c>
      <c r="T390" s="189">
        <f>S390*H390</f>
        <v>0</v>
      </c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R390" s="190" t="s">
        <v>217</v>
      </c>
      <c r="AT390" s="190" t="s">
        <v>136</v>
      </c>
      <c r="AU390" s="190" t="s">
        <v>141</v>
      </c>
      <c r="AY390" s="16" t="s">
        <v>134</v>
      </c>
      <c r="BE390" s="191">
        <f>IF(N390="základná",J390,0)</f>
        <v>0</v>
      </c>
      <c r="BF390" s="191">
        <f>IF(N390="znížená",J390,0)</f>
        <v>0</v>
      </c>
      <c r="BG390" s="191">
        <f>IF(N390="zákl. prenesená",J390,0)</f>
        <v>0</v>
      </c>
      <c r="BH390" s="191">
        <f>IF(N390="zníž. prenesená",J390,0)</f>
        <v>0</v>
      </c>
      <c r="BI390" s="191">
        <f>IF(N390="nulová",J390,0)</f>
        <v>0</v>
      </c>
      <c r="BJ390" s="16" t="s">
        <v>141</v>
      </c>
      <c r="BK390" s="191">
        <f>ROUND(I390*H390,2)</f>
        <v>0</v>
      </c>
      <c r="BL390" s="16" t="s">
        <v>217</v>
      </c>
      <c r="BM390" s="190" t="s">
        <v>698</v>
      </c>
    </row>
    <row r="391" s="2" customFormat="1">
      <c r="A391" s="35"/>
      <c r="B391" s="36"/>
      <c r="C391" s="35"/>
      <c r="D391" s="192" t="s">
        <v>143</v>
      </c>
      <c r="E391" s="35"/>
      <c r="F391" s="193" t="s">
        <v>699</v>
      </c>
      <c r="G391" s="35"/>
      <c r="H391" s="35"/>
      <c r="I391" s="194"/>
      <c r="J391" s="35"/>
      <c r="K391" s="35"/>
      <c r="L391" s="36"/>
      <c r="M391" s="195"/>
      <c r="N391" s="196"/>
      <c r="O391" s="79"/>
      <c r="P391" s="79"/>
      <c r="Q391" s="79"/>
      <c r="R391" s="79"/>
      <c r="S391" s="79"/>
      <c r="T391" s="80"/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T391" s="16" t="s">
        <v>143</v>
      </c>
      <c r="AU391" s="16" t="s">
        <v>141</v>
      </c>
    </row>
    <row r="392" s="2" customFormat="1" ht="33" customHeight="1">
      <c r="A392" s="35"/>
      <c r="B392" s="177"/>
      <c r="C392" s="178" t="s">
        <v>700</v>
      </c>
      <c r="D392" s="178" t="s">
        <v>136</v>
      </c>
      <c r="E392" s="179" t="s">
        <v>701</v>
      </c>
      <c r="F392" s="180" t="s">
        <v>702</v>
      </c>
      <c r="G392" s="181" t="s">
        <v>436</v>
      </c>
      <c r="H392" s="182">
        <v>4</v>
      </c>
      <c r="I392" s="183"/>
      <c r="J392" s="184">
        <f>ROUND(I392*H392,2)</f>
        <v>0</v>
      </c>
      <c r="K392" s="185"/>
      <c r="L392" s="36"/>
      <c r="M392" s="186" t="s">
        <v>1</v>
      </c>
      <c r="N392" s="187" t="s">
        <v>42</v>
      </c>
      <c r="O392" s="79"/>
      <c r="P392" s="188">
        <f>O392*H392</f>
        <v>0</v>
      </c>
      <c r="Q392" s="188">
        <v>0.00010000000000000001</v>
      </c>
      <c r="R392" s="188">
        <f>Q392*H392</f>
        <v>0.00040000000000000002</v>
      </c>
      <c r="S392" s="188">
        <v>0</v>
      </c>
      <c r="T392" s="189">
        <f>S392*H392</f>
        <v>0</v>
      </c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R392" s="190" t="s">
        <v>217</v>
      </c>
      <c r="AT392" s="190" t="s">
        <v>136</v>
      </c>
      <c r="AU392" s="190" t="s">
        <v>141</v>
      </c>
      <c r="AY392" s="16" t="s">
        <v>134</v>
      </c>
      <c r="BE392" s="191">
        <f>IF(N392="základná",J392,0)</f>
        <v>0</v>
      </c>
      <c r="BF392" s="191">
        <f>IF(N392="znížená",J392,0)</f>
        <v>0</v>
      </c>
      <c r="BG392" s="191">
        <f>IF(N392="zákl. prenesená",J392,0)</f>
        <v>0</v>
      </c>
      <c r="BH392" s="191">
        <f>IF(N392="zníž. prenesená",J392,0)</f>
        <v>0</v>
      </c>
      <c r="BI392" s="191">
        <f>IF(N392="nulová",J392,0)</f>
        <v>0</v>
      </c>
      <c r="BJ392" s="16" t="s">
        <v>141</v>
      </c>
      <c r="BK392" s="191">
        <f>ROUND(I392*H392,2)</f>
        <v>0</v>
      </c>
      <c r="BL392" s="16" t="s">
        <v>217</v>
      </c>
      <c r="BM392" s="190" t="s">
        <v>703</v>
      </c>
    </row>
    <row r="393" s="2" customFormat="1">
      <c r="A393" s="35"/>
      <c r="B393" s="36"/>
      <c r="C393" s="35"/>
      <c r="D393" s="192" t="s">
        <v>143</v>
      </c>
      <c r="E393" s="35"/>
      <c r="F393" s="193" t="s">
        <v>704</v>
      </c>
      <c r="G393" s="35"/>
      <c r="H393" s="35"/>
      <c r="I393" s="194"/>
      <c r="J393" s="35"/>
      <c r="K393" s="35"/>
      <c r="L393" s="36"/>
      <c r="M393" s="195"/>
      <c r="N393" s="196"/>
      <c r="O393" s="79"/>
      <c r="P393" s="79"/>
      <c r="Q393" s="79"/>
      <c r="R393" s="79"/>
      <c r="S393" s="79"/>
      <c r="T393" s="80"/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T393" s="16" t="s">
        <v>143</v>
      </c>
      <c r="AU393" s="16" t="s">
        <v>141</v>
      </c>
    </row>
    <row r="394" s="2" customFormat="1" ht="21.75" customHeight="1">
      <c r="A394" s="35"/>
      <c r="B394" s="177"/>
      <c r="C394" s="197" t="s">
        <v>705</v>
      </c>
      <c r="D394" s="197" t="s">
        <v>160</v>
      </c>
      <c r="E394" s="198" t="s">
        <v>706</v>
      </c>
      <c r="F394" s="199" t="s">
        <v>707</v>
      </c>
      <c r="G394" s="200" t="s">
        <v>436</v>
      </c>
      <c r="H394" s="201">
        <v>4</v>
      </c>
      <c r="I394" s="202"/>
      <c r="J394" s="203">
        <f>ROUND(I394*H394,2)</f>
        <v>0</v>
      </c>
      <c r="K394" s="204"/>
      <c r="L394" s="205"/>
      <c r="M394" s="206" t="s">
        <v>1</v>
      </c>
      <c r="N394" s="207" t="s">
        <v>42</v>
      </c>
      <c r="O394" s="79"/>
      <c r="P394" s="188">
        <f>O394*H394</f>
        <v>0</v>
      </c>
      <c r="Q394" s="188">
        <v>0.00025000000000000001</v>
      </c>
      <c r="R394" s="188">
        <f>Q394*H394</f>
        <v>0.001</v>
      </c>
      <c r="S394" s="188">
        <v>0</v>
      </c>
      <c r="T394" s="189">
        <f>S394*H394</f>
        <v>0</v>
      </c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R394" s="190" t="s">
        <v>296</v>
      </c>
      <c r="AT394" s="190" t="s">
        <v>160</v>
      </c>
      <c r="AU394" s="190" t="s">
        <v>141</v>
      </c>
      <c r="AY394" s="16" t="s">
        <v>134</v>
      </c>
      <c r="BE394" s="191">
        <f>IF(N394="základná",J394,0)</f>
        <v>0</v>
      </c>
      <c r="BF394" s="191">
        <f>IF(N394="znížená",J394,0)</f>
        <v>0</v>
      </c>
      <c r="BG394" s="191">
        <f>IF(N394="zákl. prenesená",J394,0)</f>
        <v>0</v>
      </c>
      <c r="BH394" s="191">
        <f>IF(N394="zníž. prenesená",J394,0)</f>
        <v>0</v>
      </c>
      <c r="BI394" s="191">
        <f>IF(N394="nulová",J394,0)</f>
        <v>0</v>
      </c>
      <c r="BJ394" s="16" t="s">
        <v>141</v>
      </c>
      <c r="BK394" s="191">
        <f>ROUND(I394*H394,2)</f>
        <v>0</v>
      </c>
      <c r="BL394" s="16" t="s">
        <v>217</v>
      </c>
      <c r="BM394" s="190" t="s">
        <v>708</v>
      </c>
    </row>
    <row r="395" s="2" customFormat="1">
      <c r="A395" s="35"/>
      <c r="B395" s="36"/>
      <c r="C395" s="35"/>
      <c r="D395" s="192" t="s">
        <v>143</v>
      </c>
      <c r="E395" s="35"/>
      <c r="F395" s="193" t="s">
        <v>707</v>
      </c>
      <c r="G395" s="35"/>
      <c r="H395" s="35"/>
      <c r="I395" s="194"/>
      <c r="J395" s="35"/>
      <c r="K395" s="35"/>
      <c r="L395" s="36"/>
      <c r="M395" s="195"/>
      <c r="N395" s="196"/>
      <c r="O395" s="79"/>
      <c r="P395" s="79"/>
      <c r="Q395" s="79"/>
      <c r="R395" s="79"/>
      <c r="S395" s="79"/>
      <c r="T395" s="80"/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T395" s="16" t="s">
        <v>143</v>
      </c>
      <c r="AU395" s="16" t="s">
        <v>141</v>
      </c>
    </row>
    <row r="396" s="2" customFormat="1" ht="37.8" customHeight="1">
      <c r="A396" s="35"/>
      <c r="B396" s="177"/>
      <c r="C396" s="178" t="s">
        <v>709</v>
      </c>
      <c r="D396" s="178" t="s">
        <v>136</v>
      </c>
      <c r="E396" s="179" t="s">
        <v>710</v>
      </c>
      <c r="F396" s="180" t="s">
        <v>711</v>
      </c>
      <c r="G396" s="181" t="s">
        <v>436</v>
      </c>
      <c r="H396" s="182">
        <v>24</v>
      </c>
      <c r="I396" s="183"/>
      <c r="J396" s="184">
        <f>ROUND(I396*H396,2)</f>
        <v>0</v>
      </c>
      <c r="K396" s="185"/>
      <c r="L396" s="36"/>
      <c r="M396" s="186" t="s">
        <v>1</v>
      </c>
      <c r="N396" s="187" t="s">
        <v>42</v>
      </c>
      <c r="O396" s="79"/>
      <c r="P396" s="188">
        <f>O396*H396</f>
        <v>0</v>
      </c>
      <c r="Q396" s="188">
        <v>0</v>
      </c>
      <c r="R396" s="188">
        <f>Q396*H396</f>
        <v>0</v>
      </c>
      <c r="S396" s="188">
        <v>0</v>
      </c>
      <c r="T396" s="189">
        <f>S396*H396</f>
        <v>0</v>
      </c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R396" s="190" t="s">
        <v>217</v>
      </c>
      <c r="AT396" s="190" t="s">
        <v>136</v>
      </c>
      <c r="AU396" s="190" t="s">
        <v>141</v>
      </c>
      <c r="AY396" s="16" t="s">
        <v>134</v>
      </c>
      <c r="BE396" s="191">
        <f>IF(N396="základná",J396,0)</f>
        <v>0</v>
      </c>
      <c r="BF396" s="191">
        <f>IF(N396="znížená",J396,0)</f>
        <v>0</v>
      </c>
      <c r="BG396" s="191">
        <f>IF(N396="zákl. prenesená",J396,0)</f>
        <v>0</v>
      </c>
      <c r="BH396" s="191">
        <f>IF(N396="zníž. prenesená",J396,0)</f>
        <v>0</v>
      </c>
      <c r="BI396" s="191">
        <f>IF(N396="nulová",J396,0)</f>
        <v>0</v>
      </c>
      <c r="BJ396" s="16" t="s">
        <v>141</v>
      </c>
      <c r="BK396" s="191">
        <f>ROUND(I396*H396,2)</f>
        <v>0</v>
      </c>
      <c r="BL396" s="16" t="s">
        <v>217</v>
      </c>
      <c r="BM396" s="190" t="s">
        <v>712</v>
      </c>
    </row>
    <row r="397" s="2" customFormat="1">
      <c r="A397" s="35"/>
      <c r="B397" s="36"/>
      <c r="C397" s="35"/>
      <c r="D397" s="192" t="s">
        <v>143</v>
      </c>
      <c r="E397" s="35"/>
      <c r="F397" s="193" t="s">
        <v>713</v>
      </c>
      <c r="G397" s="35"/>
      <c r="H397" s="35"/>
      <c r="I397" s="194"/>
      <c r="J397" s="35"/>
      <c r="K397" s="35"/>
      <c r="L397" s="36"/>
      <c r="M397" s="195"/>
      <c r="N397" s="196"/>
      <c r="O397" s="79"/>
      <c r="P397" s="79"/>
      <c r="Q397" s="79"/>
      <c r="R397" s="79"/>
      <c r="S397" s="79"/>
      <c r="T397" s="80"/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T397" s="16" t="s">
        <v>143</v>
      </c>
      <c r="AU397" s="16" t="s">
        <v>141</v>
      </c>
    </row>
    <row r="398" s="2" customFormat="1" ht="24.15" customHeight="1">
      <c r="A398" s="35"/>
      <c r="B398" s="177"/>
      <c r="C398" s="197" t="s">
        <v>714</v>
      </c>
      <c r="D398" s="197" t="s">
        <v>160</v>
      </c>
      <c r="E398" s="198" t="s">
        <v>715</v>
      </c>
      <c r="F398" s="199" t="s">
        <v>716</v>
      </c>
      <c r="G398" s="200" t="s">
        <v>436</v>
      </c>
      <c r="H398" s="201">
        <v>24</v>
      </c>
      <c r="I398" s="202"/>
      <c r="J398" s="203">
        <f>ROUND(I398*H398,2)</f>
        <v>0</v>
      </c>
      <c r="K398" s="204"/>
      <c r="L398" s="205"/>
      <c r="M398" s="206" t="s">
        <v>1</v>
      </c>
      <c r="N398" s="207" t="s">
        <v>42</v>
      </c>
      <c r="O398" s="79"/>
      <c r="P398" s="188">
        <f>O398*H398</f>
        <v>0</v>
      </c>
      <c r="Q398" s="188">
        <v>0.00027999999999999998</v>
      </c>
      <c r="R398" s="188">
        <f>Q398*H398</f>
        <v>0.0067199999999999994</v>
      </c>
      <c r="S398" s="188">
        <v>0</v>
      </c>
      <c r="T398" s="189">
        <f>S398*H398</f>
        <v>0</v>
      </c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R398" s="190" t="s">
        <v>296</v>
      </c>
      <c r="AT398" s="190" t="s">
        <v>160</v>
      </c>
      <c r="AU398" s="190" t="s">
        <v>141</v>
      </c>
      <c r="AY398" s="16" t="s">
        <v>134</v>
      </c>
      <c r="BE398" s="191">
        <f>IF(N398="základná",J398,0)</f>
        <v>0</v>
      </c>
      <c r="BF398" s="191">
        <f>IF(N398="znížená",J398,0)</f>
        <v>0</v>
      </c>
      <c r="BG398" s="191">
        <f>IF(N398="zákl. prenesená",J398,0)</f>
        <v>0</v>
      </c>
      <c r="BH398" s="191">
        <f>IF(N398="zníž. prenesená",J398,0)</f>
        <v>0</v>
      </c>
      <c r="BI398" s="191">
        <f>IF(N398="nulová",J398,0)</f>
        <v>0</v>
      </c>
      <c r="BJ398" s="16" t="s">
        <v>141</v>
      </c>
      <c r="BK398" s="191">
        <f>ROUND(I398*H398,2)</f>
        <v>0</v>
      </c>
      <c r="BL398" s="16" t="s">
        <v>217</v>
      </c>
      <c r="BM398" s="190" t="s">
        <v>717</v>
      </c>
    </row>
    <row r="399" s="2" customFormat="1">
      <c r="A399" s="35"/>
      <c r="B399" s="36"/>
      <c r="C399" s="35"/>
      <c r="D399" s="192" t="s">
        <v>143</v>
      </c>
      <c r="E399" s="35"/>
      <c r="F399" s="193" t="s">
        <v>716</v>
      </c>
      <c r="G399" s="35"/>
      <c r="H399" s="35"/>
      <c r="I399" s="194"/>
      <c r="J399" s="35"/>
      <c r="K399" s="35"/>
      <c r="L399" s="36"/>
      <c r="M399" s="195"/>
      <c r="N399" s="196"/>
      <c r="O399" s="79"/>
      <c r="P399" s="79"/>
      <c r="Q399" s="79"/>
      <c r="R399" s="79"/>
      <c r="S399" s="79"/>
      <c r="T399" s="80"/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T399" s="16" t="s">
        <v>143</v>
      </c>
      <c r="AU399" s="16" t="s">
        <v>141</v>
      </c>
    </row>
    <row r="400" s="2" customFormat="1" ht="24.15" customHeight="1">
      <c r="A400" s="35"/>
      <c r="B400" s="177"/>
      <c r="C400" s="178" t="s">
        <v>718</v>
      </c>
      <c r="D400" s="178" t="s">
        <v>136</v>
      </c>
      <c r="E400" s="179" t="s">
        <v>719</v>
      </c>
      <c r="F400" s="180" t="s">
        <v>720</v>
      </c>
      <c r="G400" s="181" t="s">
        <v>257</v>
      </c>
      <c r="H400" s="182">
        <v>24</v>
      </c>
      <c r="I400" s="183"/>
      <c r="J400" s="184">
        <f>ROUND(I400*H400,2)</f>
        <v>0</v>
      </c>
      <c r="K400" s="185"/>
      <c r="L400" s="36"/>
      <c r="M400" s="186" t="s">
        <v>1</v>
      </c>
      <c r="N400" s="187" t="s">
        <v>42</v>
      </c>
      <c r="O400" s="79"/>
      <c r="P400" s="188">
        <f>O400*H400</f>
        <v>0</v>
      </c>
      <c r="Q400" s="188">
        <v>0.0028</v>
      </c>
      <c r="R400" s="188">
        <f>Q400*H400</f>
        <v>0.067199999999999996</v>
      </c>
      <c r="S400" s="188">
        <v>0</v>
      </c>
      <c r="T400" s="189">
        <f>S400*H400</f>
        <v>0</v>
      </c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R400" s="190" t="s">
        <v>217</v>
      </c>
      <c r="AT400" s="190" t="s">
        <v>136</v>
      </c>
      <c r="AU400" s="190" t="s">
        <v>141</v>
      </c>
      <c r="AY400" s="16" t="s">
        <v>134</v>
      </c>
      <c r="BE400" s="191">
        <f>IF(N400="základná",J400,0)</f>
        <v>0</v>
      </c>
      <c r="BF400" s="191">
        <f>IF(N400="znížená",J400,0)</f>
        <v>0</v>
      </c>
      <c r="BG400" s="191">
        <f>IF(N400="zákl. prenesená",J400,0)</f>
        <v>0</v>
      </c>
      <c r="BH400" s="191">
        <f>IF(N400="zníž. prenesená",J400,0)</f>
        <v>0</v>
      </c>
      <c r="BI400" s="191">
        <f>IF(N400="nulová",J400,0)</f>
        <v>0</v>
      </c>
      <c r="BJ400" s="16" t="s">
        <v>141</v>
      </c>
      <c r="BK400" s="191">
        <f>ROUND(I400*H400,2)</f>
        <v>0</v>
      </c>
      <c r="BL400" s="16" t="s">
        <v>217</v>
      </c>
      <c r="BM400" s="190" t="s">
        <v>721</v>
      </c>
    </row>
    <row r="401" s="2" customFormat="1">
      <c r="A401" s="35"/>
      <c r="B401" s="36"/>
      <c r="C401" s="35"/>
      <c r="D401" s="192" t="s">
        <v>143</v>
      </c>
      <c r="E401" s="35"/>
      <c r="F401" s="193" t="s">
        <v>722</v>
      </c>
      <c r="G401" s="35"/>
      <c r="H401" s="35"/>
      <c r="I401" s="194"/>
      <c r="J401" s="35"/>
      <c r="K401" s="35"/>
      <c r="L401" s="36"/>
      <c r="M401" s="195"/>
      <c r="N401" s="196"/>
      <c r="O401" s="79"/>
      <c r="P401" s="79"/>
      <c r="Q401" s="79"/>
      <c r="R401" s="79"/>
      <c r="S401" s="79"/>
      <c r="T401" s="80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T401" s="16" t="s">
        <v>143</v>
      </c>
      <c r="AU401" s="16" t="s">
        <v>141</v>
      </c>
    </row>
    <row r="402" s="2" customFormat="1" ht="24.15" customHeight="1">
      <c r="A402" s="35"/>
      <c r="B402" s="177"/>
      <c r="C402" s="178" t="s">
        <v>723</v>
      </c>
      <c r="D402" s="178" t="s">
        <v>136</v>
      </c>
      <c r="E402" s="179" t="s">
        <v>724</v>
      </c>
      <c r="F402" s="180" t="s">
        <v>725</v>
      </c>
      <c r="G402" s="181" t="s">
        <v>163</v>
      </c>
      <c r="H402" s="182">
        <v>0.13100000000000001</v>
      </c>
      <c r="I402" s="183"/>
      <c r="J402" s="184">
        <f>ROUND(I402*H402,2)</f>
        <v>0</v>
      </c>
      <c r="K402" s="185"/>
      <c r="L402" s="36"/>
      <c r="M402" s="186" t="s">
        <v>1</v>
      </c>
      <c r="N402" s="187" t="s">
        <v>42</v>
      </c>
      <c r="O402" s="79"/>
      <c r="P402" s="188">
        <f>O402*H402</f>
        <v>0</v>
      </c>
      <c r="Q402" s="188">
        <v>0</v>
      </c>
      <c r="R402" s="188">
        <f>Q402*H402</f>
        <v>0</v>
      </c>
      <c r="S402" s="188">
        <v>0</v>
      </c>
      <c r="T402" s="189">
        <f>S402*H402</f>
        <v>0</v>
      </c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R402" s="190" t="s">
        <v>217</v>
      </c>
      <c r="AT402" s="190" t="s">
        <v>136</v>
      </c>
      <c r="AU402" s="190" t="s">
        <v>141</v>
      </c>
      <c r="AY402" s="16" t="s">
        <v>134</v>
      </c>
      <c r="BE402" s="191">
        <f>IF(N402="základná",J402,0)</f>
        <v>0</v>
      </c>
      <c r="BF402" s="191">
        <f>IF(N402="znížená",J402,0)</f>
        <v>0</v>
      </c>
      <c r="BG402" s="191">
        <f>IF(N402="zákl. prenesená",J402,0)</f>
        <v>0</v>
      </c>
      <c r="BH402" s="191">
        <f>IF(N402="zníž. prenesená",J402,0)</f>
        <v>0</v>
      </c>
      <c r="BI402" s="191">
        <f>IF(N402="nulová",J402,0)</f>
        <v>0</v>
      </c>
      <c r="BJ402" s="16" t="s">
        <v>141</v>
      </c>
      <c r="BK402" s="191">
        <f>ROUND(I402*H402,2)</f>
        <v>0</v>
      </c>
      <c r="BL402" s="16" t="s">
        <v>217</v>
      </c>
      <c r="BM402" s="190" t="s">
        <v>726</v>
      </c>
    </row>
    <row r="403" s="2" customFormat="1">
      <c r="A403" s="35"/>
      <c r="B403" s="36"/>
      <c r="C403" s="35"/>
      <c r="D403" s="192" t="s">
        <v>143</v>
      </c>
      <c r="E403" s="35"/>
      <c r="F403" s="193" t="s">
        <v>727</v>
      </c>
      <c r="G403" s="35"/>
      <c r="H403" s="35"/>
      <c r="I403" s="194"/>
      <c r="J403" s="35"/>
      <c r="K403" s="35"/>
      <c r="L403" s="36"/>
      <c r="M403" s="195"/>
      <c r="N403" s="196"/>
      <c r="O403" s="79"/>
      <c r="P403" s="79"/>
      <c r="Q403" s="79"/>
      <c r="R403" s="79"/>
      <c r="S403" s="79"/>
      <c r="T403" s="80"/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T403" s="16" t="s">
        <v>143</v>
      </c>
      <c r="AU403" s="16" t="s">
        <v>141</v>
      </c>
    </row>
    <row r="404" s="12" customFormat="1" ht="22.8" customHeight="1">
      <c r="A404" s="12"/>
      <c r="B404" s="164"/>
      <c r="C404" s="12"/>
      <c r="D404" s="165" t="s">
        <v>75</v>
      </c>
      <c r="E404" s="175" t="s">
        <v>728</v>
      </c>
      <c r="F404" s="175" t="s">
        <v>729</v>
      </c>
      <c r="G404" s="12"/>
      <c r="H404" s="12"/>
      <c r="I404" s="167"/>
      <c r="J404" s="176">
        <f>BK404</f>
        <v>0</v>
      </c>
      <c r="K404" s="12"/>
      <c r="L404" s="164"/>
      <c r="M404" s="169"/>
      <c r="N404" s="170"/>
      <c r="O404" s="170"/>
      <c r="P404" s="171">
        <f>SUM(P405:P410)</f>
        <v>0</v>
      </c>
      <c r="Q404" s="170"/>
      <c r="R404" s="171">
        <f>SUM(R405:R410)</f>
        <v>0.55278000000000005</v>
      </c>
      <c r="S404" s="170"/>
      <c r="T404" s="172">
        <f>SUM(T405:T410)</f>
        <v>0</v>
      </c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R404" s="165" t="s">
        <v>141</v>
      </c>
      <c r="AT404" s="173" t="s">
        <v>75</v>
      </c>
      <c r="AU404" s="173" t="s">
        <v>84</v>
      </c>
      <c r="AY404" s="165" t="s">
        <v>134</v>
      </c>
      <c r="BK404" s="174">
        <f>SUM(BK405:BK410)</f>
        <v>0</v>
      </c>
    </row>
    <row r="405" s="2" customFormat="1" ht="16.5" customHeight="1">
      <c r="A405" s="35"/>
      <c r="B405" s="177"/>
      <c r="C405" s="178" t="s">
        <v>730</v>
      </c>
      <c r="D405" s="178" t="s">
        <v>136</v>
      </c>
      <c r="E405" s="179" t="s">
        <v>731</v>
      </c>
      <c r="F405" s="180" t="s">
        <v>732</v>
      </c>
      <c r="G405" s="181" t="s">
        <v>257</v>
      </c>
      <c r="H405" s="182">
        <v>71</v>
      </c>
      <c r="I405" s="183"/>
      <c r="J405" s="184">
        <f>ROUND(I405*H405,2)</f>
        <v>0</v>
      </c>
      <c r="K405" s="185"/>
      <c r="L405" s="36"/>
      <c r="M405" s="186" t="s">
        <v>1</v>
      </c>
      <c r="N405" s="187" t="s">
        <v>42</v>
      </c>
      <c r="O405" s="79"/>
      <c r="P405" s="188">
        <f>O405*H405</f>
        <v>0</v>
      </c>
      <c r="Q405" s="188">
        <v>0.00018000000000000001</v>
      </c>
      <c r="R405" s="188">
        <f>Q405*H405</f>
        <v>0.012780000000000001</v>
      </c>
      <c r="S405" s="188">
        <v>0</v>
      </c>
      <c r="T405" s="189">
        <f>S405*H405</f>
        <v>0</v>
      </c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R405" s="190" t="s">
        <v>217</v>
      </c>
      <c r="AT405" s="190" t="s">
        <v>136</v>
      </c>
      <c r="AU405" s="190" t="s">
        <v>141</v>
      </c>
      <c r="AY405" s="16" t="s">
        <v>134</v>
      </c>
      <c r="BE405" s="191">
        <f>IF(N405="základná",J405,0)</f>
        <v>0</v>
      </c>
      <c r="BF405" s="191">
        <f>IF(N405="znížená",J405,0)</f>
        <v>0</v>
      </c>
      <c r="BG405" s="191">
        <f>IF(N405="zákl. prenesená",J405,0)</f>
        <v>0</v>
      </c>
      <c r="BH405" s="191">
        <f>IF(N405="zníž. prenesená",J405,0)</f>
        <v>0</v>
      </c>
      <c r="BI405" s="191">
        <f>IF(N405="nulová",J405,0)</f>
        <v>0</v>
      </c>
      <c r="BJ405" s="16" t="s">
        <v>141</v>
      </c>
      <c r="BK405" s="191">
        <f>ROUND(I405*H405,2)</f>
        <v>0</v>
      </c>
      <c r="BL405" s="16" t="s">
        <v>217</v>
      </c>
      <c r="BM405" s="190" t="s">
        <v>733</v>
      </c>
    </row>
    <row r="406" s="2" customFormat="1">
      <c r="A406" s="35"/>
      <c r="B406" s="36"/>
      <c r="C406" s="35"/>
      <c r="D406" s="192" t="s">
        <v>143</v>
      </c>
      <c r="E406" s="35"/>
      <c r="F406" s="193" t="s">
        <v>734</v>
      </c>
      <c r="G406" s="35"/>
      <c r="H406" s="35"/>
      <c r="I406" s="194"/>
      <c r="J406" s="35"/>
      <c r="K406" s="35"/>
      <c r="L406" s="36"/>
      <c r="M406" s="195"/>
      <c r="N406" s="196"/>
      <c r="O406" s="79"/>
      <c r="P406" s="79"/>
      <c r="Q406" s="79"/>
      <c r="R406" s="79"/>
      <c r="S406" s="79"/>
      <c r="T406" s="80"/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T406" s="16" t="s">
        <v>143</v>
      </c>
      <c r="AU406" s="16" t="s">
        <v>141</v>
      </c>
    </row>
    <row r="407" s="2" customFormat="1" ht="37.8" customHeight="1">
      <c r="A407" s="35"/>
      <c r="B407" s="177"/>
      <c r="C407" s="197" t="s">
        <v>735</v>
      </c>
      <c r="D407" s="197" t="s">
        <v>160</v>
      </c>
      <c r="E407" s="198" t="s">
        <v>736</v>
      </c>
      <c r="F407" s="199" t="s">
        <v>737</v>
      </c>
      <c r="G407" s="200" t="s">
        <v>436</v>
      </c>
      <c r="H407" s="201">
        <v>10</v>
      </c>
      <c r="I407" s="202"/>
      <c r="J407" s="203">
        <f>ROUND(I407*H407,2)</f>
        <v>0</v>
      </c>
      <c r="K407" s="204"/>
      <c r="L407" s="205"/>
      <c r="M407" s="206" t="s">
        <v>1</v>
      </c>
      <c r="N407" s="207" t="s">
        <v>42</v>
      </c>
      <c r="O407" s="79"/>
      <c r="P407" s="188">
        <f>O407*H407</f>
        <v>0</v>
      </c>
      <c r="Q407" s="188">
        <v>0.053999999999999999</v>
      </c>
      <c r="R407" s="188">
        <f>Q407*H407</f>
        <v>0.54000000000000004</v>
      </c>
      <c r="S407" s="188">
        <v>0</v>
      </c>
      <c r="T407" s="189">
        <f>S407*H407</f>
        <v>0</v>
      </c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R407" s="190" t="s">
        <v>296</v>
      </c>
      <c r="AT407" s="190" t="s">
        <v>160</v>
      </c>
      <c r="AU407" s="190" t="s">
        <v>141</v>
      </c>
      <c r="AY407" s="16" t="s">
        <v>134</v>
      </c>
      <c r="BE407" s="191">
        <f>IF(N407="základná",J407,0)</f>
        <v>0</v>
      </c>
      <c r="BF407" s="191">
        <f>IF(N407="znížená",J407,0)</f>
        <v>0</v>
      </c>
      <c r="BG407" s="191">
        <f>IF(N407="zákl. prenesená",J407,0)</f>
        <v>0</v>
      </c>
      <c r="BH407" s="191">
        <f>IF(N407="zníž. prenesená",J407,0)</f>
        <v>0</v>
      </c>
      <c r="BI407" s="191">
        <f>IF(N407="nulová",J407,0)</f>
        <v>0</v>
      </c>
      <c r="BJ407" s="16" t="s">
        <v>141</v>
      </c>
      <c r="BK407" s="191">
        <f>ROUND(I407*H407,2)</f>
        <v>0</v>
      </c>
      <c r="BL407" s="16" t="s">
        <v>217</v>
      </c>
      <c r="BM407" s="190" t="s">
        <v>738</v>
      </c>
    </row>
    <row r="408" s="2" customFormat="1">
      <c r="A408" s="35"/>
      <c r="B408" s="36"/>
      <c r="C408" s="35"/>
      <c r="D408" s="192" t="s">
        <v>143</v>
      </c>
      <c r="E408" s="35"/>
      <c r="F408" s="193" t="s">
        <v>739</v>
      </c>
      <c r="G408" s="35"/>
      <c r="H408" s="35"/>
      <c r="I408" s="194"/>
      <c r="J408" s="35"/>
      <c r="K408" s="35"/>
      <c r="L408" s="36"/>
      <c r="M408" s="195"/>
      <c r="N408" s="196"/>
      <c r="O408" s="79"/>
      <c r="P408" s="79"/>
      <c r="Q408" s="79"/>
      <c r="R408" s="79"/>
      <c r="S408" s="79"/>
      <c r="T408" s="80"/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T408" s="16" t="s">
        <v>143</v>
      </c>
      <c r="AU408" s="16" t="s">
        <v>141</v>
      </c>
    </row>
    <row r="409" s="2" customFormat="1" ht="24.15" customHeight="1">
      <c r="A409" s="35"/>
      <c r="B409" s="177"/>
      <c r="C409" s="178" t="s">
        <v>740</v>
      </c>
      <c r="D409" s="178" t="s">
        <v>136</v>
      </c>
      <c r="E409" s="179" t="s">
        <v>741</v>
      </c>
      <c r="F409" s="180" t="s">
        <v>742</v>
      </c>
      <c r="G409" s="181" t="s">
        <v>163</v>
      </c>
      <c r="H409" s="182">
        <v>0.55300000000000005</v>
      </c>
      <c r="I409" s="183"/>
      <c r="J409" s="184">
        <f>ROUND(I409*H409,2)</f>
        <v>0</v>
      </c>
      <c r="K409" s="185"/>
      <c r="L409" s="36"/>
      <c r="M409" s="186" t="s">
        <v>1</v>
      </c>
      <c r="N409" s="187" t="s">
        <v>42</v>
      </c>
      <c r="O409" s="79"/>
      <c r="P409" s="188">
        <f>O409*H409</f>
        <v>0</v>
      </c>
      <c r="Q409" s="188">
        <v>0</v>
      </c>
      <c r="R409" s="188">
        <f>Q409*H409</f>
        <v>0</v>
      </c>
      <c r="S409" s="188">
        <v>0</v>
      </c>
      <c r="T409" s="189">
        <f>S409*H409</f>
        <v>0</v>
      </c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R409" s="190" t="s">
        <v>217</v>
      </c>
      <c r="AT409" s="190" t="s">
        <v>136</v>
      </c>
      <c r="AU409" s="190" t="s">
        <v>141</v>
      </c>
      <c r="AY409" s="16" t="s">
        <v>134</v>
      </c>
      <c r="BE409" s="191">
        <f>IF(N409="základná",J409,0)</f>
        <v>0</v>
      </c>
      <c r="BF409" s="191">
        <f>IF(N409="znížená",J409,0)</f>
        <v>0</v>
      </c>
      <c r="BG409" s="191">
        <f>IF(N409="zákl. prenesená",J409,0)</f>
        <v>0</v>
      </c>
      <c r="BH409" s="191">
        <f>IF(N409="zníž. prenesená",J409,0)</f>
        <v>0</v>
      </c>
      <c r="BI409" s="191">
        <f>IF(N409="nulová",J409,0)</f>
        <v>0</v>
      </c>
      <c r="BJ409" s="16" t="s">
        <v>141</v>
      </c>
      <c r="BK409" s="191">
        <f>ROUND(I409*H409,2)</f>
        <v>0</v>
      </c>
      <c r="BL409" s="16" t="s">
        <v>217</v>
      </c>
      <c r="BM409" s="190" t="s">
        <v>743</v>
      </c>
    </row>
    <row r="410" s="2" customFormat="1">
      <c r="A410" s="35"/>
      <c r="B410" s="36"/>
      <c r="C410" s="35"/>
      <c r="D410" s="192" t="s">
        <v>143</v>
      </c>
      <c r="E410" s="35"/>
      <c r="F410" s="193" t="s">
        <v>744</v>
      </c>
      <c r="G410" s="35"/>
      <c r="H410" s="35"/>
      <c r="I410" s="194"/>
      <c r="J410" s="35"/>
      <c r="K410" s="35"/>
      <c r="L410" s="36"/>
      <c r="M410" s="195"/>
      <c r="N410" s="196"/>
      <c r="O410" s="79"/>
      <c r="P410" s="79"/>
      <c r="Q410" s="79"/>
      <c r="R410" s="79"/>
      <c r="S410" s="79"/>
      <c r="T410" s="80"/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T410" s="16" t="s">
        <v>143</v>
      </c>
      <c r="AU410" s="16" t="s">
        <v>141</v>
      </c>
    </row>
    <row r="411" s="12" customFormat="1" ht="22.8" customHeight="1">
      <c r="A411" s="12"/>
      <c r="B411" s="164"/>
      <c r="C411" s="12"/>
      <c r="D411" s="165" t="s">
        <v>75</v>
      </c>
      <c r="E411" s="175" t="s">
        <v>745</v>
      </c>
      <c r="F411" s="175" t="s">
        <v>746</v>
      </c>
      <c r="G411" s="12"/>
      <c r="H411" s="12"/>
      <c r="I411" s="167"/>
      <c r="J411" s="176">
        <f>BK411</f>
        <v>0</v>
      </c>
      <c r="K411" s="12"/>
      <c r="L411" s="164"/>
      <c r="M411" s="169"/>
      <c r="N411" s="170"/>
      <c r="O411" s="170"/>
      <c r="P411" s="171">
        <f>SUM(P412:P423)</f>
        <v>0</v>
      </c>
      <c r="Q411" s="170"/>
      <c r="R411" s="171">
        <f>SUM(R412:R423)</f>
        <v>1.2376019999999999</v>
      </c>
      <c r="S411" s="170"/>
      <c r="T411" s="172">
        <f>SUM(T412:T423)</f>
        <v>0</v>
      </c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R411" s="165" t="s">
        <v>141</v>
      </c>
      <c r="AT411" s="173" t="s">
        <v>75</v>
      </c>
      <c r="AU411" s="173" t="s">
        <v>84</v>
      </c>
      <c r="AY411" s="165" t="s">
        <v>134</v>
      </c>
      <c r="BK411" s="174">
        <f>SUM(BK412:BK423)</f>
        <v>0</v>
      </c>
    </row>
    <row r="412" s="2" customFormat="1" ht="24.15" customHeight="1">
      <c r="A412" s="35"/>
      <c r="B412" s="177"/>
      <c r="C412" s="178" t="s">
        <v>747</v>
      </c>
      <c r="D412" s="178" t="s">
        <v>136</v>
      </c>
      <c r="E412" s="179" t="s">
        <v>748</v>
      </c>
      <c r="F412" s="180" t="s">
        <v>749</v>
      </c>
      <c r="G412" s="181" t="s">
        <v>139</v>
      </c>
      <c r="H412" s="182">
        <v>8.8200000000000003</v>
      </c>
      <c r="I412" s="183"/>
      <c r="J412" s="184">
        <f>ROUND(I412*H412,2)</f>
        <v>0</v>
      </c>
      <c r="K412" s="185"/>
      <c r="L412" s="36"/>
      <c r="M412" s="186" t="s">
        <v>1</v>
      </c>
      <c r="N412" s="187" t="s">
        <v>42</v>
      </c>
      <c r="O412" s="79"/>
      <c r="P412" s="188">
        <f>O412*H412</f>
        <v>0</v>
      </c>
      <c r="Q412" s="188">
        <v>0.044490000000000002</v>
      </c>
      <c r="R412" s="188">
        <f>Q412*H412</f>
        <v>0.39240180000000002</v>
      </c>
      <c r="S412" s="188">
        <v>0</v>
      </c>
      <c r="T412" s="189">
        <f>S412*H412</f>
        <v>0</v>
      </c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R412" s="190" t="s">
        <v>217</v>
      </c>
      <c r="AT412" s="190" t="s">
        <v>136</v>
      </c>
      <c r="AU412" s="190" t="s">
        <v>141</v>
      </c>
      <c r="AY412" s="16" t="s">
        <v>134</v>
      </c>
      <c r="BE412" s="191">
        <f>IF(N412="základná",J412,0)</f>
        <v>0</v>
      </c>
      <c r="BF412" s="191">
        <f>IF(N412="znížená",J412,0)</f>
        <v>0</v>
      </c>
      <c r="BG412" s="191">
        <f>IF(N412="zákl. prenesená",J412,0)</f>
        <v>0</v>
      </c>
      <c r="BH412" s="191">
        <f>IF(N412="zníž. prenesená",J412,0)</f>
        <v>0</v>
      </c>
      <c r="BI412" s="191">
        <f>IF(N412="nulová",J412,0)</f>
        <v>0</v>
      </c>
      <c r="BJ412" s="16" t="s">
        <v>141</v>
      </c>
      <c r="BK412" s="191">
        <f>ROUND(I412*H412,2)</f>
        <v>0</v>
      </c>
      <c r="BL412" s="16" t="s">
        <v>217</v>
      </c>
      <c r="BM412" s="190" t="s">
        <v>750</v>
      </c>
    </row>
    <row r="413" s="2" customFormat="1">
      <c r="A413" s="35"/>
      <c r="B413" s="36"/>
      <c r="C413" s="35"/>
      <c r="D413" s="192" t="s">
        <v>143</v>
      </c>
      <c r="E413" s="35"/>
      <c r="F413" s="193" t="s">
        <v>749</v>
      </c>
      <c r="G413" s="35"/>
      <c r="H413" s="35"/>
      <c r="I413" s="194"/>
      <c r="J413" s="35"/>
      <c r="K413" s="35"/>
      <c r="L413" s="36"/>
      <c r="M413" s="195"/>
      <c r="N413" s="196"/>
      <c r="O413" s="79"/>
      <c r="P413" s="79"/>
      <c r="Q413" s="79"/>
      <c r="R413" s="79"/>
      <c r="S413" s="79"/>
      <c r="T413" s="80"/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T413" s="16" t="s">
        <v>143</v>
      </c>
      <c r="AU413" s="16" t="s">
        <v>141</v>
      </c>
    </row>
    <row r="414" s="2" customFormat="1" ht="24.15" customHeight="1">
      <c r="A414" s="35"/>
      <c r="B414" s="177"/>
      <c r="C414" s="197" t="s">
        <v>751</v>
      </c>
      <c r="D414" s="197" t="s">
        <v>160</v>
      </c>
      <c r="E414" s="198" t="s">
        <v>752</v>
      </c>
      <c r="F414" s="199" t="s">
        <v>753</v>
      </c>
      <c r="G414" s="200" t="s">
        <v>139</v>
      </c>
      <c r="H414" s="201">
        <v>8.9960000000000004</v>
      </c>
      <c r="I414" s="202"/>
      <c r="J414" s="203">
        <f>ROUND(I414*H414,2)</f>
        <v>0</v>
      </c>
      <c r="K414" s="204"/>
      <c r="L414" s="205"/>
      <c r="M414" s="206" t="s">
        <v>1</v>
      </c>
      <c r="N414" s="207" t="s">
        <v>42</v>
      </c>
      <c r="O414" s="79"/>
      <c r="P414" s="188">
        <f>O414*H414</f>
        <v>0</v>
      </c>
      <c r="Q414" s="188">
        <v>0.019199999999999998</v>
      </c>
      <c r="R414" s="188">
        <f>Q414*H414</f>
        <v>0.17272319999999999</v>
      </c>
      <c r="S414" s="188">
        <v>0</v>
      </c>
      <c r="T414" s="189">
        <f>S414*H414</f>
        <v>0</v>
      </c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R414" s="190" t="s">
        <v>296</v>
      </c>
      <c r="AT414" s="190" t="s">
        <v>160</v>
      </c>
      <c r="AU414" s="190" t="s">
        <v>141</v>
      </c>
      <c r="AY414" s="16" t="s">
        <v>134</v>
      </c>
      <c r="BE414" s="191">
        <f>IF(N414="základná",J414,0)</f>
        <v>0</v>
      </c>
      <c r="BF414" s="191">
        <f>IF(N414="znížená",J414,0)</f>
        <v>0</v>
      </c>
      <c r="BG414" s="191">
        <f>IF(N414="zákl. prenesená",J414,0)</f>
        <v>0</v>
      </c>
      <c r="BH414" s="191">
        <f>IF(N414="zníž. prenesená",J414,0)</f>
        <v>0</v>
      </c>
      <c r="BI414" s="191">
        <f>IF(N414="nulová",J414,0)</f>
        <v>0</v>
      </c>
      <c r="BJ414" s="16" t="s">
        <v>141</v>
      </c>
      <c r="BK414" s="191">
        <f>ROUND(I414*H414,2)</f>
        <v>0</v>
      </c>
      <c r="BL414" s="16" t="s">
        <v>217</v>
      </c>
      <c r="BM414" s="190" t="s">
        <v>754</v>
      </c>
    </row>
    <row r="415" s="2" customFormat="1">
      <c r="A415" s="35"/>
      <c r="B415" s="36"/>
      <c r="C415" s="35"/>
      <c r="D415" s="192" t="s">
        <v>143</v>
      </c>
      <c r="E415" s="35"/>
      <c r="F415" s="193" t="s">
        <v>753</v>
      </c>
      <c r="G415" s="35"/>
      <c r="H415" s="35"/>
      <c r="I415" s="194"/>
      <c r="J415" s="35"/>
      <c r="K415" s="35"/>
      <c r="L415" s="36"/>
      <c r="M415" s="195"/>
      <c r="N415" s="196"/>
      <c r="O415" s="79"/>
      <c r="P415" s="79"/>
      <c r="Q415" s="79"/>
      <c r="R415" s="79"/>
      <c r="S415" s="79"/>
      <c r="T415" s="80"/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T415" s="16" t="s">
        <v>143</v>
      </c>
      <c r="AU415" s="16" t="s">
        <v>141</v>
      </c>
    </row>
    <row r="416" s="13" customFormat="1">
      <c r="A416" s="13"/>
      <c r="B416" s="208"/>
      <c r="C416" s="13"/>
      <c r="D416" s="192" t="s">
        <v>458</v>
      </c>
      <c r="E416" s="13"/>
      <c r="F416" s="209" t="s">
        <v>755</v>
      </c>
      <c r="G416" s="13"/>
      <c r="H416" s="210">
        <v>8.9960000000000004</v>
      </c>
      <c r="I416" s="211"/>
      <c r="J416" s="13"/>
      <c r="K416" s="13"/>
      <c r="L416" s="208"/>
      <c r="M416" s="212"/>
      <c r="N416" s="213"/>
      <c r="O416" s="213"/>
      <c r="P416" s="213"/>
      <c r="Q416" s="213"/>
      <c r="R416" s="213"/>
      <c r="S416" s="213"/>
      <c r="T416" s="214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15" t="s">
        <v>458</v>
      </c>
      <c r="AU416" s="215" t="s">
        <v>141</v>
      </c>
      <c r="AV416" s="13" t="s">
        <v>141</v>
      </c>
      <c r="AW416" s="13" t="s">
        <v>3</v>
      </c>
      <c r="AX416" s="13" t="s">
        <v>84</v>
      </c>
      <c r="AY416" s="215" t="s">
        <v>134</v>
      </c>
    </row>
    <row r="417" s="2" customFormat="1" ht="24.15" customHeight="1">
      <c r="A417" s="35"/>
      <c r="B417" s="177"/>
      <c r="C417" s="178" t="s">
        <v>756</v>
      </c>
      <c r="D417" s="178" t="s">
        <v>136</v>
      </c>
      <c r="E417" s="179" t="s">
        <v>757</v>
      </c>
      <c r="F417" s="180" t="s">
        <v>758</v>
      </c>
      <c r="G417" s="181" t="s">
        <v>139</v>
      </c>
      <c r="H417" s="182">
        <v>10.75</v>
      </c>
      <c r="I417" s="183"/>
      <c r="J417" s="184">
        <f>ROUND(I417*H417,2)</f>
        <v>0</v>
      </c>
      <c r="K417" s="185"/>
      <c r="L417" s="36"/>
      <c r="M417" s="186" t="s">
        <v>1</v>
      </c>
      <c r="N417" s="187" t="s">
        <v>42</v>
      </c>
      <c r="O417" s="79"/>
      <c r="P417" s="188">
        <f>O417*H417</f>
        <v>0</v>
      </c>
      <c r="Q417" s="188">
        <v>0.044400000000000002</v>
      </c>
      <c r="R417" s="188">
        <f>Q417*H417</f>
        <v>0.4773</v>
      </c>
      <c r="S417" s="188">
        <v>0</v>
      </c>
      <c r="T417" s="189">
        <f>S417*H417</f>
        <v>0</v>
      </c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R417" s="190" t="s">
        <v>217</v>
      </c>
      <c r="AT417" s="190" t="s">
        <v>136</v>
      </c>
      <c r="AU417" s="190" t="s">
        <v>141</v>
      </c>
      <c r="AY417" s="16" t="s">
        <v>134</v>
      </c>
      <c r="BE417" s="191">
        <f>IF(N417="základná",J417,0)</f>
        <v>0</v>
      </c>
      <c r="BF417" s="191">
        <f>IF(N417="znížená",J417,0)</f>
        <v>0</v>
      </c>
      <c r="BG417" s="191">
        <f>IF(N417="zákl. prenesená",J417,0)</f>
        <v>0</v>
      </c>
      <c r="BH417" s="191">
        <f>IF(N417="zníž. prenesená",J417,0)</f>
        <v>0</v>
      </c>
      <c r="BI417" s="191">
        <f>IF(N417="nulová",J417,0)</f>
        <v>0</v>
      </c>
      <c r="BJ417" s="16" t="s">
        <v>141</v>
      </c>
      <c r="BK417" s="191">
        <f>ROUND(I417*H417,2)</f>
        <v>0</v>
      </c>
      <c r="BL417" s="16" t="s">
        <v>217</v>
      </c>
      <c r="BM417" s="190" t="s">
        <v>759</v>
      </c>
    </row>
    <row r="418" s="2" customFormat="1">
      <c r="A418" s="35"/>
      <c r="B418" s="36"/>
      <c r="C418" s="35"/>
      <c r="D418" s="192" t="s">
        <v>143</v>
      </c>
      <c r="E418" s="35"/>
      <c r="F418" s="193" t="s">
        <v>760</v>
      </c>
      <c r="G418" s="35"/>
      <c r="H418" s="35"/>
      <c r="I418" s="194"/>
      <c r="J418" s="35"/>
      <c r="K418" s="35"/>
      <c r="L418" s="36"/>
      <c r="M418" s="195"/>
      <c r="N418" s="196"/>
      <c r="O418" s="79"/>
      <c r="P418" s="79"/>
      <c r="Q418" s="79"/>
      <c r="R418" s="79"/>
      <c r="S418" s="79"/>
      <c r="T418" s="80"/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T418" s="16" t="s">
        <v>143</v>
      </c>
      <c r="AU418" s="16" t="s">
        <v>141</v>
      </c>
    </row>
    <row r="419" s="2" customFormat="1" ht="24.15" customHeight="1">
      <c r="A419" s="35"/>
      <c r="B419" s="177"/>
      <c r="C419" s="197" t="s">
        <v>761</v>
      </c>
      <c r="D419" s="197" t="s">
        <v>160</v>
      </c>
      <c r="E419" s="198" t="s">
        <v>762</v>
      </c>
      <c r="F419" s="199" t="s">
        <v>763</v>
      </c>
      <c r="G419" s="200" t="s">
        <v>139</v>
      </c>
      <c r="H419" s="201">
        <v>10.965</v>
      </c>
      <c r="I419" s="202"/>
      <c r="J419" s="203">
        <f>ROUND(I419*H419,2)</f>
        <v>0</v>
      </c>
      <c r="K419" s="204"/>
      <c r="L419" s="205"/>
      <c r="M419" s="206" t="s">
        <v>1</v>
      </c>
      <c r="N419" s="207" t="s">
        <v>42</v>
      </c>
      <c r="O419" s="79"/>
      <c r="P419" s="188">
        <f>O419*H419</f>
        <v>0</v>
      </c>
      <c r="Q419" s="188">
        <v>0.0178</v>
      </c>
      <c r="R419" s="188">
        <f>Q419*H419</f>
        <v>0.19517699999999999</v>
      </c>
      <c r="S419" s="188">
        <v>0</v>
      </c>
      <c r="T419" s="189">
        <f>S419*H419</f>
        <v>0</v>
      </c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R419" s="190" t="s">
        <v>296</v>
      </c>
      <c r="AT419" s="190" t="s">
        <v>160</v>
      </c>
      <c r="AU419" s="190" t="s">
        <v>141</v>
      </c>
      <c r="AY419" s="16" t="s">
        <v>134</v>
      </c>
      <c r="BE419" s="191">
        <f>IF(N419="základná",J419,0)</f>
        <v>0</v>
      </c>
      <c r="BF419" s="191">
        <f>IF(N419="znížená",J419,0)</f>
        <v>0</v>
      </c>
      <c r="BG419" s="191">
        <f>IF(N419="zákl. prenesená",J419,0)</f>
        <v>0</v>
      </c>
      <c r="BH419" s="191">
        <f>IF(N419="zníž. prenesená",J419,0)</f>
        <v>0</v>
      </c>
      <c r="BI419" s="191">
        <f>IF(N419="nulová",J419,0)</f>
        <v>0</v>
      </c>
      <c r="BJ419" s="16" t="s">
        <v>141</v>
      </c>
      <c r="BK419" s="191">
        <f>ROUND(I419*H419,2)</f>
        <v>0</v>
      </c>
      <c r="BL419" s="16" t="s">
        <v>217</v>
      </c>
      <c r="BM419" s="190" t="s">
        <v>764</v>
      </c>
    </row>
    <row r="420" s="2" customFormat="1">
      <c r="A420" s="35"/>
      <c r="B420" s="36"/>
      <c r="C420" s="35"/>
      <c r="D420" s="192" t="s">
        <v>143</v>
      </c>
      <c r="E420" s="35"/>
      <c r="F420" s="193" t="s">
        <v>763</v>
      </c>
      <c r="G420" s="35"/>
      <c r="H420" s="35"/>
      <c r="I420" s="194"/>
      <c r="J420" s="35"/>
      <c r="K420" s="35"/>
      <c r="L420" s="36"/>
      <c r="M420" s="195"/>
      <c r="N420" s="196"/>
      <c r="O420" s="79"/>
      <c r="P420" s="79"/>
      <c r="Q420" s="79"/>
      <c r="R420" s="79"/>
      <c r="S420" s="79"/>
      <c r="T420" s="80"/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T420" s="16" t="s">
        <v>143</v>
      </c>
      <c r="AU420" s="16" t="s">
        <v>141</v>
      </c>
    </row>
    <row r="421" s="13" customFormat="1">
      <c r="A421" s="13"/>
      <c r="B421" s="208"/>
      <c r="C421" s="13"/>
      <c r="D421" s="192" t="s">
        <v>458</v>
      </c>
      <c r="E421" s="13"/>
      <c r="F421" s="209" t="s">
        <v>581</v>
      </c>
      <c r="G421" s="13"/>
      <c r="H421" s="210">
        <v>10.965</v>
      </c>
      <c r="I421" s="211"/>
      <c r="J421" s="13"/>
      <c r="K421" s="13"/>
      <c r="L421" s="208"/>
      <c r="M421" s="212"/>
      <c r="N421" s="213"/>
      <c r="O421" s="213"/>
      <c r="P421" s="213"/>
      <c r="Q421" s="213"/>
      <c r="R421" s="213"/>
      <c r="S421" s="213"/>
      <c r="T421" s="214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15" t="s">
        <v>458</v>
      </c>
      <c r="AU421" s="215" t="s">
        <v>141</v>
      </c>
      <c r="AV421" s="13" t="s">
        <v>141</v>
      </c>
      <c r="AW421" s="13" t="s">
        <v>3</v>
      </c>
      <c r="AX421" s="13" t="s">
        <v>84</v>
      </c>
      <c r="AY421" s="215" t="s">
        <v>134</v>
      </c>
    </row>
    <row r="422" s="2" customFormat="1" ht="24.15" customHeight="1">
      <c r="A422" s="35"/>
      <c r="B422" s="177"/>
      <c r="C422" s="178" t="s">
        <v>765</v>
      </c>
      <c r="D422" s="178" t="s">
        <v>136</v>
      </c>
      <c r="E422" s="179" t="s">
        <v>766</v>
      </c>
      <c r="F422" s="180" t="s">
        <v>767</v>
      </c>
      <c r="G422" s="181" t="s">
        <v>163</v>
      </c>
      <c r="H422" s="182">
        <v>1.238</v>
      </c>
      <c r="I422" s="183"/>
      <c r="J422" s="184">
        <f>ROUND(I422*H422,2)</f>
        <v>0</v>
      </c>
      <c r="K422" s="185"/>
      <c r="L422" s="36"/>
      <c r="M422" s="186" t="s">
        <v>1</v>
      </c>
      <c r="N422" s="187" t="s">
        <v>42</v>
      </c>
      <c r="O422" s="79"/>
      <c r="P422" s="188">
        <f>O422*H422</f>
        <v>0</v>
      </c>
      <c r="Q422" s="188">
        <v>0</v>
      </c>
      <c r="R422" s="188">
        <f>Q422*H422</f>
        <v>0</v>
      </c>
      <c r="S422" s="188">
        <v>0</v>
      </c>
      <c r="T422" s="189">
        <f>S422*H422</f>
        <v>0</v>
      </c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R422" s="190" t="s">
        <v>217</v>
      </c>
      <c r="AT422" s="190" t="s">
        <v>136</v>
      </c>
      <c r="AU422" s="190" t="s">
        <v>141</v>
      </c>
      <c r="AY422" s="16" t="s">
        <v>134</v>
      </c>
      <c r="BE422" s="191">
        <f>IF(N422="základná",J422,0)</f>
        <v>0</v>
      </c>
      <c r="BF422" s="191">
        <f>IF(N422="znížená",J422,0)</f>
        <v>0</v>
      </c>
      <c r="BG422" s="191">
        <f>IF(N422="zákl. prenesená",J422,0)</f>
        <v>0</v>
      </c>
      <c r="BH422" s="191">
        <f>IF(N422="zníž. prenesená",J422,0)</f>
        <v>0</v>
      </c>
      <c r="BI422" s="191">
        <f>IF(N422="nulová",J422,0)</f>
        <v>0</v>
      </c>
      <c r="BJ422" s="16" t="s">
        <v>141</v>
      </c>
      <c r="BK422" s="191">
        <f>ROUND(I422*H422,2)</f>
        <v>0</v>
      </c>
      <c r="BL422" s="16" t="s">
        <v>217</v>
      </c>
      <c r="BM422" s="190" t="s">
        <v>768</v>
      </c>
    </row>
    <row r="423" s="2" customFormat="1">
      <c r="A423" s="35"/>
      <c r="B423" s="36"/>
      <c r="C423" s="35"/>
      <c r="D423" s="192" t="s">
        <v>143</v>
      </c>
      <c r="E423" s="35"/>
      <c r="F423" s="193" t="s">
        <v>767</v>
      </c>
      <c r="G423" s="35"/>
      <c r="H423" s="35"/>
      <c r="I423" s="194"/>
      <c r="J423" s="35"/>
      <c r="K423" s="35"/>
      <c r="L423" s="36"/>
      <c r="M423" s="195"/>
      <c r="N423" s="196"/>
      <c r="O423" s="79"/>
      <c r="P423" s="79"/>
      <c r="Q423" s="79"/>
      <c r="R423" s="79"/>
      <c r="S423" s="79"/>
      <c r="T423" s="80"/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T423" s="16" t="s">
        <v>143</v>
      </c>
      <c r="AU423" s="16" t="s">
        <v>141</v>
      </c>
    </row>
    <row r="424" s="12" customFormat="1" ht="22.8" customHeight="1">
      <c r="A424" s="12"/>
      <c r="B424" s="164"/>
      <c r="C424" s="12"/>
      <c r="D424" s="165" t="s">
        <v>75</v>
      </c>
      <c r="E424" s="175" t="s">
        <v>769</v>
      </c>
      <c r="F424" s="175" t="s">
        <v>770</v>
      </c>
      <c r="G424" s="12"/>
      <c r="H424" s="12"/>
      <c r="I424" s="167"/>
      <c r="J424" s="176">
        <f>BK424</f>
        <v>0</v>
      </c>
      <c r="K424" s="12"/>
      <c r="L424" s="164"/>
      <c r="M424" s="169"/>
      <c r="N424" s="170"/>
      <c r="O424" s="170"/>
      <c r="P424" s="171">
        <f>SUM(P425:P428)</f>
        <v>0</v>
      </c>
      <c r="Q424" s="170"/>
      <c r="R424" s="171">
        <f>SUM(R425:R428)</f>
        <v>0.016799999999999999</v>
      </c>
      <c r="S424" s="170"/>
      <c r="T424" s="172">
        <f>SUM(T425:T428)</f>
        <v>0</v>
      </c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R424" s="165" t="s">
        <v>141</v>
      </c>
      <c r="AT424" s="173" t="s">
        <v>75</v>
      </c>
      <c r="AU424" s="173" t="s">
        <v>84</v>
      </c>
      <c r="AY424" s="165" t="s">
        <v>134</v>
      </c>
      <c r="BK424" s="174">
        <f>SUM(BK425:BK428)</f>
        <v>0</v>
      </c>
    </row>
    <row r="425" s="2" customFormat="1" ht="24.15" customHeight="1">
      <c r="A425" s="35"/>
      <c r="B425" s="177"/>
      <c r="C425" s="178" t="s">
        <v>771</v>
      </c>
      <c r="D425" s="178" t="s">
        <v>136</v>
      </c>
      <c r="E425" s="179" t="s">
        <v>772</v>
      </c>
      <c r="F425" s="180" t="s">
        <v>773</v>
      </c>
      <c r="G425" s="181" t="s">
        <v>139</v>
      </c>
      <c r="H425" s="182">
        <v>30</v>
      </c>
      <c r="I425" s="183"/>
      <c r="J425" s="184">
        <f>ROUND(I425*H425,2)</f>
        <v>0</v>
      </c>
      <c r="K425" s="185"/>
      <c r="L425" s="36"/>
      <c r="M425" s="186" t="s">
        <v>1</v>
      </c>
      <c r="N425" s="187" t="s">
        <v>42</v>
      </c>
      <c r="O425" s="79"/>
      <c r="P425" s="188">
        <f>O425*H425</f>
        <v>0</v>
      </c>
      <c r="Q425" s="188">
        <v>0</v>
      </c>
      <c r="R425" s="188">
        <f>Q425*H425</f>
        <v>0</v>
      </c>
      <c r="S425" s="188">
        <v>0</v>
      </c>
      <c r="T425" s="189">
        <f>S425*H425</f>
        <v>0</v>
      </c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R425" s="190" t="s">
        <v>217</v>
      </c>
      <c r="AT425" s="190" t="s">
        <v>136</v>
      </c>
      <c r="AU425" s="190" t="s">
        <v>141</v>
      </c>
      <c r="AY425" s="16" t="s">
        <v>134</v>
      </c>
      <c r="BE425" s="191">
        <f>IF(N425="základná",J425,0)</f>
        <v>0</v>
      </c>
      <c r="BF425" s="191">
        <f>IF(N425="znížená",J425,0)</f>
        <v>0</v>
      </c>
      <c r="BG425" s="191">
        <f>IF(N425="zákl. prenesená",J425,0)</f>
        <v>0</v>
      </c>
      <c r="BH425" s="191">
        <f>IF(N425="zníž. prenesená",J425,0)</f>
        <v>0</v>
      </c>
      <c r="BI425" s="191">
        <f>IF(N425="nulová",J425,0)</f>
        <v>0</v>
      </c>
      <c r="BJ425" s="16" t="s">
        <v>141</v>
      </c>
      <c r="BK425" s="191">
        <f>ROUND(I425*H425,2)</f>
        <v>0</v>
      </c>
      <c r="BL425" s="16" t="s">
        <v>217</v>
      </c>
      <c r="BM425" s="190" t="s">
        <v>774</v>
      </c>
    </row>
    <row r="426" s="2" customFormat="1">
      <c r="A426" s="35"/>
      <c r="B426" s="36"/>
      <c r="C426" s="35"/>
      <c r="D426" s="192" t="s">
        <v>143</v>
      </c>
      <c r="E426" s="35"/>
      <c r="F426" s="193" t="s">
        <v>775</v>
      </c>
      <c r="G426" s="35"/>
      <c r="H426" s="35"/>
      <c r="I426" s="194"/>
      <c r="J426" s="35"/>
      <c r="K426" s="35"/>
      <c r="L426" s="36"/>
      <c r="M426" s="195"/>
      <c r="N426" s="196"/>
      <c r="O426" s="79"/>
      <c r="P426" s="79"/>
      <c r="Q426" s="79"/>
      <c r="R426" s="79"/>
      <c r="S426" s="79"/>
      <c r="T426" s="80"/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T426" s="16" t="s">
        <v>143</v>
      </c>
      <c r="AU426" s="16" t="s">
        <v>141</v>
      </c>
    </row>
    <row r="427" s="2" customFormat="1" ht="33" customHeight="1">
      <c r="A427" s="35"/>
      <c r="B427" s="177"/>
      <c r="C427" s="178" t="s">
        <v>776</v>
      </c>
      <c r="D427" s="178" t="s">
        <v>136</v>
      </c>
      <c r="E427" s="179" t="s">
        <v>777</v>
      </c>
      <c r="F427" s="180" t="s">
        <v>778</v>
      </c>
      <c r="G427" s="181" t="s">
        <v>139</v>
      </c>
      <c r="H427" s="182">
        <v>60</v>
      </c>
      <c r="I427" s="183"/>
      <c r="J427" s="184">
        <f>ROUND(I427*H427,2)</f>
        <v>0</v>
      </c>
      <c r="K427" s="185"/>
      <c r="L427" s="36"/>
      <c r="M427" s="186" t="s">
        <v>1</v>
      </c>
      <c r="N427" s="187" t="s">
        <v>42</v>
      </c>
      <c r="O427" s="79"/>
      <c r="P427" s="188">
        <f>O427*H427</f>
        <v>0</v>
      </c>
      <c r="Q427" s="188">
        <v>0.00027999999999999998</v>
      </c>
      <c r="R427" s="188">
        <f>Q427*H427</f>
        <v>0.016799999999999999</v>
      </c>
      <c r="S427" s="188">
        <v>0</v>
      </c>
      <c r="T427" s="189">
        <f>S427*H427</f>
        <v>0</v>
      </c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R427" s="190" t="s">
        <v>217</v>
      </c>
      <c r="AT427" s="190" t="s">
        <v>136</v>
      </c>
      <c r="AU427" s="190" t="s">
        <v>141</v>
      </c>
      <c r="AY427" s="16" t="s">
        <v>134</v>
      </c>
      <c r="BE427" s="191">
        <f>IF(N427="základná",J427,0)</f>
        <v>0</v>
      </c>
      <c r="BF427" s="191">
        <f>IF(N427="znížená",J427,0)</f>
        <v>0</v>
      </c>
      <c r="BG427" s="191">
        <f>IF(N427="zákl. prenesená",J427,0)</f>
        <v>0</v>
      </c>
      <c r="BH427" s="191">
        <f>IF(N427="zníž. prenesená",J427,0)</f>
        <v>0</v>
      </c>
      <c r="BI427" s="191">
        <f>IF(N427="nulová",J427,0)</f>
        <v>0</v>
      </c>
      <c r="BJ427" s="16" t="s">
        <v>141</v>
      </c>
      <c r="BK427" s="191">
        <f>ROUND(I427*H427,2)</f>
        <v>0</v>
      </c>
      <c r="BL427" s="16" t="s">
        <v>217</v>
      </c>
      <c r="BM427" s="190" t="s">
        <v>779</v>
      </c>
    </row>
    <row r="428" s="2" customFormat="1">
      <c r="A428" s="35"/>
      <c r="B428" s="36"/>
      <c r="C428" s="35"/>
      <c r="D428" s="192" t="s">
        <v>143</v>
      </c>
      <c r="E428" s="35"/>
      <c r="F428" s="193" t="s">
        <v>780</v>
      </c>
      <c r="G428" s="35"/>
      <c r="H428" s="35"/>
      <c r="I428" s="194"/>
      <c r="J428" s="35"/>
      <c r="K428" s="35"/>
      <c r="L428" s="36"/>
      <c r="M428" s="195"/>
      <c r="N428" s="196"/>
      <c r="O428" s="79"/>
      <c r="P428" s="79"/>
      <c r="Q428" s="79"/>
      <c r="R428" s="79"/>
      <c r="S428" s="79"/>
      <c r="T428" s="80"/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T428" s="16" t="s">
        <v>143</v>
      </c>
      <c r="AU428" s="16" t="s">
        <v>141</v>
      </c>
    </row>
    <row r="429" s="12" customFormat="1" ht="25.92" customHeight="1">
      <c r="A429" s="12"/>
      <c r="B429" s="164"/>
      <c r="C429" s="12"/>
      <c r="D429" s="165" t="s">
        <v>75</v>
      </c>
      <c r="E429" s="166" t="s">
        <v>160</v>
      </c>
      <c r="F429" s="166" t="s">
        <v>781</v>
      </c>
      <c r="G429" s="12"/>
      <c r="H429" s="12"/>
      <c r="I429" s="167"/>
      <c r="J429" s="168">
        <f>BK429</f>
        <v>0</v>
      </c>
      <c r="K429" s="12"/>
      <c r="L429" s="164"/>
      <c r="M429" s="169"/>
      <c r="N429" s="170"/>
      <c r="O429" s="170"/>
      <c r="P429" s="171">
        <f>P430+P433</f>
        <v>0</v>
      </c>
      <c r="Q429" s="170"/>
      <c r="R429" s="171">
        <f>R430+R433</f>
        <v>0</v>
      </c>
      <c r="S429" s="170"/>
      <c r="T429" s="172">
        <f>T430+T433</f>
        <v>0</v>
      </c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R429" s="165" t="s">
        <v>150</v>
      </c>
      <c r="AT429" s="173" t="s">
        <v>75</v>
      </c>
      <c r="AU429" s="173" t="s">
        <v>76</v>
      </c>
      <c r="AY429" s="165" t="s">
        <v>134</v>
      </c>
      <c r="BK429" s="174">
        <f>BK430+BK433</f>
        <v>0</v>
      </c>
    </row>
    <row r="430" s="12" customFormat="1" ht="22.8" customHeight="1">
      <c r="A430" s="12"/>
      <c r="B430" s="164"/>
      <c r="C430" s="12"/>
      <c r="D430" s="165" t="s">
        <v>75</v>
      </c>
      <c r="E430" s="175" t="s">
        <v>782</v>
      </c>
      <c r="F430" s="175" t="s">
        <v>783</v>
      </c>
      <c r="G430" s="12"/>
      <c r="H430" s="12"/>
      <c r="I430" s="167"/>
      <c r="J430" s="176">
        <f>BK430</f>
        <v>0</v>
      </c>
      <c r="K430" s="12"/>
      <c r="L430" s="164"/>
      <c r="M430" s="169"/>
      <c r="N430" s="170"/>
      <c r="O430" s="170"/>
      <c r="P430" s="171">
        <f>SUM(P431:P432)</f>
        <v>0</v>
      </c>
      <c r="Q430" s="170"/>
      <c r="R430" s="171">
        <f>SUM(R431:R432)</f>
        <v>0</v>
      </c>
      <c r="S430" s="170"/>
      <c r="T430" s="172">
        <f>SUM(T431:T432)</f>
        <v>0</v>
      </c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R430" s="165" t="s">
        <v>150</v>
      </c>
      <c r="AT430" s="173" t="s">
        <v>75</v>
      </c>
      <c r="AU430" s="173" t="s">
        <v>84</v>
      </c>
      <c r="AY430" s="165" t="s">
        <v>134</v>
      </c>
      <c r="BK430" s="174">
        <f>SUM(BK431:BK432)</f>
        <v>0</v>
      </c>
    </row>
    <row r="431" s="2" customFormat="1" ht="24.15" customHeight="1">
      <c r="A431" s="35"/>
      <c r="B431" s="177"/>
      <c r="C431" s="178" t="s">
        <v>784</v>
      </c>
      <c r="D431" s="178" t="s">
        <v>136</v>
      </c>
      <c r="E431" s="179" t="s">
        <v>785</v>
      </c>
      <c r="F431" s="180" t="s">
        <v>786</v>
      </c>
      <c r="G431" s="181" t="s">
        <v>618</v>
      </c>
      <c r="H431" s="182">
        <v>1</v>
      </c>
      <c r="I431" s="183"/>
      <c r="J431" s="184">
        <f>ROUND(I431*H431,2)</f>
        <v>0</v>
      </c>
      <c r="K431" s="185"/>
      <c r="L431" s="36"/>
      <c r="M431" s="186" t="s">
        <v>1</v>
      </c>
      <c r="N431" s="187" t="s">
        <v>42</v>
      </c>
      <c r="O431" s="79"/>
      <c r="P431" s="188">
        <f>O431*H431</f>
        <v>0</v>
      </c>
      <c r="Q431" s="188">
        <v>0</v>
      </c>
      <c r="R431" s="188">
        <f>Q431*H431</f>
        <v>0</v>
      </c>
      <c r="S431" s="188">
        <v>0</v>
      </c>
      <c r="T431" s="189">
        <f>S431*H431</f>
        <v>0</v>
      </c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R431" s="190" t="s">
        <v>453</v>
      </c>
      <c r="AT431" s="190" t="s">
        <v>136</v>
      </c>
      <c r="AU431" s="190" t="s">
        <v>141</v>
      </c>
      <c r="AY431" s="16" t="s">
        <v>134</v>
      </c>
      <c r="BE431" s="191">
        <f>IF(N431="základná",J431,0)</f>
        <v>0</v>
      </c>
      <c r="BF431" s="191">
        <f>IF(N431="znížená",J431,0)</f>
        <v>0</v>
      </c>
      <c r="BG431" s="191">
        <f>IF(N431="zákl. prenesená",J431,0)</f>
        <v>0</v>
      </c>
      <c r="BH431" s="191">
        <f>IF(N431="zníž. prenesená",J431,0)</f>
        <v>0</v>
      </c>
      <c r="BI431" s="191">
        <f>IF(N431="nulová",J431,0)</f>
        <v>0</v>
      </c>
      <c r="BJ431" s="16" t="s">
        <v>141</v>
      </c>
      <c r="BK431" s="191">
        <f>ROUND(I431*H431,2)</f>
        <v>0</v>
      </c>
      <c r="BL431" s="16" t="s">
        <v>453</v>
      </c>
      <c r="BM431" s="190" t="s">
        <v>787</v>
      </c>
    </row>
    <row r="432" s="2" customFormat="1">
      <c r="A432" s="35"/>
      <c r="B432" s="36"/>
      <c r="C432" s="35"/>
      <c r="D432" s="192" t="s">
        <v>143</v>
      </c>
      <c r="E432" s="35"/>
      <c r="F432" s="193" t="s">
        <v>788</v>
      </c>
      <c r="G432" s="35"/>
      <c r="H432" s="35"/>
      <c r="I432" s="194"/>
      <c r="J432" s="35"/>
      <c r="K432" s="35"/>
      <c r="L432" s="36"/>
      <c r="M432" s="195"/>
      <c r="N432" s="196"/>
      <c r="O432" s="79"/>
      <c r="P432" s="79"/>
      <c r="Q432" s="79"/>
      <c r="R432" s="79"/>
      <c r="S432" s="79"/>
      <c r="T432" s="80"/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T432" s="16" t="s">
        <v>143</v>
      </c>
      <c r="AU432" s="16" t="s">
        <v>141</v>
      </c>
    </row>
    <row r="433" s="12" customFormat="1" ht="22.8" customHeight="1">
      <c r="A433" s="12"/>
      <c r="B433" s="164"/>
      <c r="C433" s="12"/>
      <c r="D433" s="165" t="s">
        <v>75</v>
      </c>
      <c r="E433" s="175" t="s">
        <v>789</v>
      </c>
      <c r="F433" s="175" t="s">
        <v>790</v>
      </c>
      <c r="G433" s="12"/>
      <c r="H433" s="12"/>
      <c r="I433" s="167"/>
      <c r="J433" s="176">
        <f>BK433</f>
        <v>0</v>
      </c>
      <c r="K433" s="12"/>
      <c r="L433" s="164"/>
      <c r="M433" s="169"/>
      <c r="N433" s="170"/>
      <c r="O433" s="170"/>
      <c r="P433" s="171">
        <f>SUM(P434:P435)</f>
        <v>0</v>
      </c>
      <c r="Q433" s="170"/>
      <c r="R433" s="171">
        <f>SUM(R434:R435)</f>
        <v>0</v>
      </c>
      <c r="S433" s="170"/>
      <c r="T433" s="172">
        <f>SUM(T434:T435)</f>
        <v>0</v>
      </c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R433" s="165" t="s">
        <v>150</v>
      </c>
      <c r="AT433" s="173" t="s">
        <v>75</v>
      </c>
      <c r="AU433" s="173" t="s">
        <v>84</v>
      </c>
      <c r="AY433" s="165" t="s">
        <v>134</v>
      </c>
      <c r="BK433" s="174">
        <f>SUM(BK434:BK435)</f>
        <v>0</v>
      </c>
    </row>
    <row r="434" s="2" customFormat="1" ht="66.75" customHeight="1">
      <c r="A434" s="35"/>
      <c r="B434" s="177"/>
      <c r="C434" s="178" t="s">
        <v>791</v>
      </c>
      <c r="D434" s="178" t="s">
        <v>136</v>
      </c>
      <c r="E434" s="179" t="s">
        <v>792</v>
      </c>
      <c r="F434" s="180" t="s">
        <v>793</v>
      </c>
      <c r="G434" s="181" t="s">
        <v>794</v>
      </c>
      <c r="H434" s="182">
        <v>79920</v>
      </c>
      <c r="I434" s="183"/>
      <c r="J434" s="184">
        <f>ROUND(I434*H434,2)</f>
        <v>0</v>
      </c>
      <c r="K434" s="185"/>
      <c r="L434" s="36"/>
      <c r="M434" s="186" t="s">
        <v>1</v>
      </c>
      <c r="N434" s="187" t="s">
        <v>42</v>
      </c>
      <c r="O434" s="79"/>
      <c r="P434" s="188">
        <f>O434*H434</f>
        <v>0</v>
      </c>
      <c r="Q434" s="188">
        <v>0</v>
      </c>
      <c r="R434" s="188">
        <f>Q434*H434</f>
        <v>0</v>
      </c>
      <c r="S434" s="188">
        <v>0</v>
      </c>
      <c r="T434" s="189">
        <f>S434*H434</f>
        <v>0</v>
      </c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R434" s="190" t="s">
        <v>453</v>
      </c>
      <c r="AT434" s="190" t="s">
        <v>136</v>
      </c>
      <c r="AU434" s="190" t="s">
        <v>141</v>
      </c>
      <c r="AY434" s="16" t="s">
        <v>134</v>
      </c>
      <c r="BE434" s="191">
        <f>IF(N434="základná",J434,0)</f>
        <v>0</v>
      </c>
      <c r="BF434" s="191">
        <f>IF(N434="znížená",J434,0)</f>
        <v>0</v>
      </c>
      <c r="BG434" s="191">
        <f>IF(N434="zákl. prenesená",J434,0)</f>
        <v>0</v>
      </c>
      <c r="BH434" s="191">
        <f>IF(N434="zníž. prenesená",J434,0)</f>
        <v>0</v>
      </c>
      <c r="BI434" s="191">
        <f>IF(N434="nulová",J434,0)</f>
        <v>0</v>
      </c>
      <c r="BJ434" s="16" t="s">
        <v>141</v>
      </c>
      <c r="BK434" s="191">
        <f>ROUND(I434*H434,2)</f>
        <v>0</v>
      </c>
      <c r="BL434" s="16" t="s">
        <v>453</v>
      </c>
      <c r="BM434" s="190" t="s">
        <v>795</v>
      </c>
    </row>
    <row r="435" s="2" customFormat="1">
      <c r="A435" s="35"/>
      <c r="B435" s="36"/>
      <c r="C435" s="35"/>
      <c r="D435" s="192" t="s">
        <v>143</v>
      </c>
      <c r="E435" s="35"/>
      <c r="F435" s="193" t="s">
        <v>796</v>
      </c>
      <c r="G435" s="35"/>
      <c r="H435" s="35"/>
      <c r="I435" s="194"/>
      <c r="J435" s="35"/>
      <c r="K435" s="35"/>
      <c r="L435" s="36"/>
      <c r="M435" s="195"/>
      <c r="N435" s="196"/>
      <c r="O435" s="79"/>
      <c r="P435" s="79"/>
      <c r="Q435" s="79"/>
      <c r="R435" s="79"/>
      <c r="S435" s="79"/>
      <c r="T435" s="80"/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T435" s="16" t="s">
        <v>143</v>
      </c>
      <c r="AU435" s="16" t="s">
        <v>141</v>
      </c>
    </row>
    <row r="436" s="12" customFormat="1" ht="25.92" customHeight="1">
      <c r="A436" s="12"/>
      <c r="B436" s="164"/>
      <c r="C436" s="12"/>
      <c r="D436" s="165" t="s">
        <v>75</v>
      </c>
      <c r="E436" s="166" t="s">
        <v>797</v>
      </c>
      <c r="F436" s="166" t="s">
        <v>798</v>
      </c>
      <c r="G436" s="12"/>
      <c r="H436" s="12"/>
      <c r="I436" s="167"/>
      <c r="J436" s="168">
        <f>BK436</f>
        <v>0</v>
      </c>
      <c r="K436" s="12"/>
      <c r="L436" s="164"/>
      <c r="M436" s="169"/>
      <c r="N436" s="170"/>
      <c r="O436" s="170"/>
      <c r="P436" s="171">
        <f>SUM(P437:P470)</f>
        <v>0</v>
      </c>
      <c r="Q436" s="170"/>
      <c r="R436" s="171">
        <f>SUM(R437:R470)</f>
        <v>0</v>
      </c>
      <c r="S436" s="170"/>
      <c r="T436" s="172">
        <f>SUM(T437:T470)</f>
        <v>0</v>
      </c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R436" s="165" t="s">
        <v>159</v>
      </c>
      <c r="AT436" s="173" t="s">
        <v>75</v>
      </c>
      <c r="AU436" s="173" t="s">
        <v>76</v>
      </c>
      <c r="AY436" s="165" t="s">
        <v>134</v>
      </c>
      <c r="BK436" s="174">
        <f>SUM(BK437:BK470)</f>
        <v>0</v>
      </c>
    </row>
    <row r="437" s="2" customFormat="1" ht="44.25" customHeight="1">
      <c r="A437" s="35"/>
      <c r="B437" s="177"/>
      <c r="C437" s="178" t="s">
        <v>799</v>
      </c>
      <c r="D437" s="178" t="s">
        <v>136</v>
      </c>
      <c r="E437" s="179" t="s">
        <v>800</v>
      </c>
      <c r="F437" s="180" t="s">
        <v>801</v>
      </c>
      <c r="G437" s="181" t="s">
        <v>802</v>
      </c>
      <c r="H437" s="182">
        <v>1</v>
      </c>
      <c r="I437" s="183"/>
      <c r="J437" s="184">
        <f>ROUND(I437*H437,2)</f>
        <v>0</v>
      </c>
      <c r="K437" s="185"/>
      <c r="L437" s="36"/>
      <c r="M437" s="186" t="s">
        <v>1</v>
      </c>
      <c r="N437" s="187" t="s">
        <v>42</v>
      </c>
      <c r="O437" s="79"/>
      <c r="P437" s="188">
        <f>O437*H437</f>
        <v>0</v>
      </c>
      <c r="Q437" s="188">
        <v>0</v>
      </c>
      <c r="R437" s="188">
        <f>Q437*H437</f>
        <v>0</v>
      </c>
      <c r="S437" s="188">
        <v>0</v>
      </c>
      <c r="T437" s="189">
        <f>S437*H437</f>
        <v>0</v>
      </c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R437" s="190" t="s">
        <v>140</v>
      </c>
      <c r="AT437" s="190" t="s">
        <v>136</v>
      </c>
      <c r="AU437" s="190" t="s">
        <v>84</v>
      </c>
      <c r="AY437" s="16" t="s">
        <v>134</v>
      </c>
      <c r="BE437" s="191">
        <f>IF(N437="základná",J437,0)</f>
        <v>0</v>
      </c>
      <c r="BF437" s="191">
        <f>IF(N437="znížená",J437,0)</f>
        <v>0</v>
      </c>
      <c r="BG437" s="191">
        <f>IF(N437="zákl. prenesená",J437,0)</f>
        <v>0</v>
      </c>
      <c r="BH437" s="191">
        <f>IF(N437="zníž. prenesená",J437,0)</f>
        <v>0</v>
      </c>
      <c r="BI437" s="191">
        <f>IF(N437="nulová",J437,0)</f>
        <v>0</v>
      </c>
      <c r="BJ437" s="16" t="s">
        <v>141</v>
      </c>
      <c r="BK437" s="191">
        <f>ROUND(I437*H437,2)</f>
        <v>0</v>
      </c>
      <c r="BL437" s="16" t="s">
        <v>140</v>
      </c>
      <c r="BM437" s="190" t="s">
        <v>803</v>
      </c>
    </row>
    <row r="438" s="2" customFormat="1">
      <c r="A438" s="35"/>
      <c r="B438" s="36"/>
      <c r="C438" s="35"/>
      <c r="D438" s="192" t="s">
        <v>143</v>
      </c>
      <c r="E438" s="35"/>
      <c r="F438" s="193" t="s">
        <v>801</v>
      </c>
      <c r="G438" s="35"/>
      <c r="H438" s="35"/>
      <c r="I438" s="194"/>
      <c r="J438" s="35"/>
      <c r="K438" s="35"/>
      <c r="L438" s="36"/>
      <c r="M438" s="195"/>
      <c r="N438" s="196"/>
      <c r="O438" s="79"/>
      <c r="P438" s="79"/>
      <c r="Q438" s="79"/>
      <c r="R438" s="79"/>
      <c r="S438" s="79"/>
      <c r="T438" s="80"/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T438" s="16" t="s">
        <v>143</v>
      </c>
      <c r="AU438" s="16" t="s">
        <v>84</v>
      </c>
    </row>
    <row r="439" s="2" customFormat="1" ht="24.15" customHeight="1">
      <c r="A439" s="35"/>
      <c r="B439" s="177"/>
      <c r="C439" s="178" t="s">
        <v>804</v>
      </c>
      <c r="D439" s="178" t="s">
        <v>136</v>
      </c>
      <c r="E439" s="179" t="s">
        <v>805</v>
      </c>
      <c r="F439" s="180" t="s">
        <v>806</v>
      </c>
      <c r="G439" s="181" t="s">
        <v>802</v>
      </c>
      <c r="H439" s="182">
        <v>1</v>
      </c>
      <c r="I439" s="183"/>
      <c r="J439" s="184">
        <f>ROUND(I439*H439,2)</f>
        <v>0</v>
      </c>
      <c r="K439" s="185"/>
      <c r="L439" s="36"/>
      <c r="M439" s="186" t="s">
        <v>1</v>
      </c>
      <c r="N439" s="187" t="s">
        <v>42</v>
      </c>
      <c r="O439" s="79"/>
      <c r="P439" s="188">
        <f>O439*H439</f>
        <v>0</v>
      </c>
      <c r="Q439" s="188">
        <v>0</v>
      </c>
      <c r="R439" s="188">
        <f>Q439*H439</f>
        <v>0</v>
      </c>
      <c r="S439" s="188">
        <v>0</v>
      </c>
      <c r="T439" s="189">
        <f>S439*H439</f>
        <v>0</v>
      </c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R439" s="190" t="s">
        <v>140</v>
      </c>
      <c r="AT439" s="190" t="s">
        <v>136</v>
      </c>
      <c r="AU439" s="190" t="s">
        <v>84</v>
      </c>
      <c r="AY439" s="16" t="s">
        <v>134</v>
      </c>
      <c r="BE439" s="191">
        <f>IF(N439="základná",J439,0)</f>
        <v>0</v>
      </c>
      <c r="BF439" s="191">
        <f>IF(N439="znížená",J439,0)</f>
        <v>0</v>
      </c>
      <c r="BG439" s="191">
        <f>IF(N439="zákl. prenesená",J439,0)</f>
        <v>0</v>
      </c>
      <c r="BH439" s="191">
        <f>IF(N439="zníž. prenesená",J439,0)</f>
        <v>0</v>
      </c>
      <c r="BI439" s="191">
        <f>IF(N439="nulová",J439,0)</f>
        <v>0</v>
      </c>
      <c r="BJ439" s="16" t="s">
        <v>141</v>
      </c>
      <c r="BK439" s="191">
        <f>ROUND(I439*H439,2)</f>
        <v>0</v>
      </c>
      <c r="BL439" s="16" t="s">
        <v>140</v>
      </c>
      <c r="BM439" s="190" t="s">
        <v>807</v>
      </c>
    </row>
    <row r="440" s="2" customFormat="1">
      <c r="A440" s="35"/>
      <c r="B440" s="36"/>
      <c r="C440" s="35"/>
      <c r="D440" s="192" t="s">
        <v>143</v>
      </c>
      <c r="E440" s="35"/>
      <c r="F440" s="193" t="s">
        <v>806</v>
      </c>
      <c r="G440" s="35"/>
      <c r="H440" s="35"/>
      <c r="I440" s="194"/>
      <c r="J440" s="35"/>
      <c r="K440" s="35"/>
      <c r="L440" s="36"/>
      <c r="M440" s="195"/>
      <c r="N440" s="196"/>
      <c r="O440" s="79"/>
      <c r="P440" s="79"/>
      <c r="Q440" s="79"/>
      <c r="R440" s="79"/>
      <c r="S440" s="79"/>
      <c r="T440" s="80"/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T440" s="16" t="s">
        <v>143</v>
      </c>
      <c r="AU440" s="16" t="s">
        <v>84</v>
      </c>
    </row>
    <row r="441" s="2" customFormat="1" ht="24.15" customHeight="1">
      <c r="A441" s="35"/>
      <c r="B441" s="177"/>
      <c r="C441" s="178" t="s">
        <v>808</v>
      </c>
      <c r="D441" s="178" t="s">
        <v>136</v>
      </c>
      <c r="E441" s="179" t="s">
        <v>809</v>
      </c>
      <c r="F441" s="180" t="s">
        <v>810</v>
      </c>
      <c r="G441" s="181" t="s">
        <v>802</v>
      </c>
      <c r="H441" s="182">
        <v>1</v>
      </c>
      <c r="I441" s="183"/>
      <c r="J441" s="184">
        <f>ROUND(I441*H441,2)</f>
        <v>0</v>
      </c>
      <c r="K441" s="185"/>
      <c r="L441" s="36"/>
      <c r="M441" s="186" t="s">
        <v>1</v>
      </c>
      <c r="N441" s="187" t="s">
        <v>42</v>
      </c>
      <c r="O441" s="79"/>
      <c r="P441" s="188">
        <f>O441*H441</f>
        <v>0</v>
      </c>
      <c r="Q441" s="188">
        <v>0</v>
      </c>
      <c r="R441" s="188">
        <f>Q441*H441</f>
        <v>0</v>
      </c>
      <c r="S441" s="188">
        <v>0</v>
      </c>
      <c r="T441" s="189">
        <f>S441*H441</f>
        <v>0</v>
      </c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R441" s="190" t="s">
        <v>140</v>
      </c>
      <c r="AT441" s="190" t="s">
        <v>136</v>
      </c>
      <c r="AU441" s="190" t="s">
        <v>84</v>
      </c>
      <c r="AY441" s="16" t="s">
        <v>134</v>
      </c>
      <c r="BE441" s="191">
        <f>IF(N441="základná",J441,0)</f>
        <v>0</v>
      </c>
      <c r="BF441" s="191">
        <f>IF(N441="znížená",J441,0)</f>
        <v>0</v>
      </c>
      <c r="BG441" s="191">
        <f>IF(N441="zákl. prenesená",J441,0)</f>
        <v>0</v>
      </c>
      <c r="BH441" s="191">
        <f>IF(N441="zníž. prenesená",J441,0)</f>
        <v>0</v>
      </c>
      <c r="BI441" s="191">
        <f>IF(N441="nulová",J441,0)</f>
        <v>0</v>
      </c>
      <c r="BJ441" s="16" t="s">
        <v>141</v>
      </c>
      <c r="BK441" s="191">
        <f>ROUND(I441*H441,2)</f>
        <v>0</v>
      </c>
      <c r="BL441" s="16" t="s">
        <v>140</v>
      </c>
      <c r="BM441" s="190" t="s">
        <v>811</v>
      </c>
    </row>
    <row r="442" s="2" customFormat="1">
      <c r="A442" s="35"/>
      <c r="B442" s="36"/>
      <c r="C442" s="35"/>
      <c r="D442" s="192" t="s">
        <v>143</v>
      </c>
      <c r="E442" s="35"/>
      <c r="F442" s="193" t="s">
        <v>810</v>
      </c>
      <c r="G442" s="35"/>
      <c r="H442" s="35"/>
      <c r="I442" s="194"/>
      <c r="J442" s="35"/>
      <c r="K442" s="35"/>
      <c r="L442" s="36"/>
      <c r="M442" s="195"/>
      <c r="N442" s="196"/>
      <c r="O442" s="79"/>
      <c r="P442" s="79"/>
      <c r="Q442" s="79"/>
      <c r="R442" s="79"/>
      <c r="S442" s="79"/>
      <c r="T442" s="80"/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T442" s="16" t="s">
        <v>143</v>
      </c>
      <c r="AU442" s="16" t="s">
        <v>84</v>
      </c>
    </row>
    <row r="443" s="2" customFormat="1" ht="37.8" customHeight="1">
      <c r="A443" s="35"/>
      <c r="B443" s="177"/>
      <c r="C443" s="178" t="s">
        <v>812</v>
      </c>
      <c r="D443" s="178" t="s">
        <v>136</v>
      </c>
      <c r="E443" s="179" t="s">
        <v>813</v>
      </c>
      <c r="F443" s="180" t="s">
        <v>814</v>
      </c>
      <c r="G443" s="181" t="s">
        <v>802</v>
      </c>
      <c r="H443" s="182">
        <v>1</v>
      </c>
      <c r="I443" s="183"/>
      <c r="J443" s="184">
        <f>ROUND(I443*H443,2)</f>
        <v>0</v>
      </c>
      <c r="K443" s="185"/>
      <c r="L443" s="36"/>
      <c r="M443" s="186" t="s">
        <v>1</v>
      </c>
      <c r="N443" s="187" t="s">
        <v>42</v>
      </c>
      <c r="O443" s="79"/>
      <c r="P443" s="188">
        <f>O443*H443</f>
        <v>0</v>
      </c>
      <c r="Q443" s="188">
        <v>0</v>
      </c>
      <c r="R443" s="188">
        <f>Q443*H443</f>
        <v>0</v>
      </c>
      <c r="S443" s="188">
        <v>0</v>
      </c>
      <c r="T443" s="189">
        <f>S443*H443</f>
        <v>0</v>
      </c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R443" s="190" t="s">
        <v>140</v>
      </c>
      <c r="AT443" s="190" t="s">
        <v>136</v>
      </c>
      <c r="AU443" s="190" t="s">
        <v>84</v>
      </c>
      <c r="AY443" s="16" t="s">
        <v>134</v>
      </c>
      <c r="BE443" s="191">
        <f>IF(N443="základná",J443,0)</f>
        <v>0</v>
      </c>
      <c r="BF443" s="191">
        <f>IF(N443="znížená",J443,0)</f>
        <v>0</v>
      </c>
      <c r="BG443" s="191">
        <f>IF(N443="zákl. prenesená",J443,0)</f>
        <v>0</v>
      </c>
      <c r="BH443" s="191">
        <f>IF(N443="zníž. prenesená",J443,0)</f>
        <v>0</v>
      </c>
      <c r="BI443" s="191">
        <f>IF(N443="nulová",J443,0)</f>
        <v>0</v>
      </c>
      <c r="BJ443" s="16" t="s">
        <v>141</v>
      </c>
      <c r="BK443" s="191">
        <f>ROUND(I443*H443,2)</f>
        <v>0</v>
      </c>
      <c r="BL443" s="16" t="s">
        <v>140</v>
      </c>
      <c r="BM443" s="190" t="s">
        <v>815</v>
      </c>
    </row>
    <row r="444" s="2" customFormat="1">
      <c r="A444" s="35"/>
      <c r="B444" s="36"/>
      <c r="C444" s="35"/>
      <c r="D444" s="192" t="s">
        <v>143</v>
      </c>
      <c r="E444" s="35"/>
      <c r="F444" s="193" t="s">
        <v>814</v>
      </c>
      <c r="G444" s="35"/>
      <c r="H444" s="35"/>
      <c r="I444" s="194"/>
      <c r="J444" s="35"/>
      <c r="K444" s="35"/>
      <c r="L444" s="36"/>
      <c r="M444" s="195"/>
      <c r="N444" s="196"/>
      <c r="O444" s="79"/>
      <c r="P444" s="79"/>
      <c r="Q444" s="79"/>
      <c r="R444" s="79"/>
      <c r="S444" s="79"/>
      <c r="T444" s="80"/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T444" s="16" t="s">
        <v>143</v>
      </c>
      <c r="AU444" s="16" t="s">
        <v>84</v>
      </c>
    </row>
    <row r="445" s="2" customFormat="1" ht="44.25" customHeight="1">
      <c r="A445" s="35"/>
      <c r="B445" s="177"/>
      <c r="C445" s="178" t="s">
        <v>816</v>
      </c>
      <c r="D445" s="178" t="s">
        <v>136</v>
      </c>
      <c r="E445" s="179" t="s">
        <v>817</v>
      </c>
      <c r="F445" s="180" t="s">
        <v>818</v>
      </c>
      <c r="G445" s="181" t="s">
        <v>802</v>
      </c>
      <c r="H445" s="182">
        <v>1</v>
      </c>
      <c r="I445" s="183"/>
      <c r="J445" s="184">
        <f>ROUND(I445*H445,2)</f>
        <v>0</v>
      </c>
      <c r="K445" s="185"/>
      <c r="L445" s="36"/>
      <c r="M445" s="186" t="s">
        <v>1</v>
      </c>
      <c r="N445" s="187" t="s">
        <v>42</v>
      </c>
      <c r="O445" s="79"/>
      <c r="P445" s="188">
        <f>O445*H445</f>
        <v>0</v>
      </c>
      <c r="Q445" s="188">
        <v>0</v>
      </c>
      <c r="R445" s="188">
        <f>Q445*H445</f>
        <v>0</v>
      </c>
      <c r="S445" s="188">
        <v>0</v>
      </c>
      <c r="T445" s="189">
        <f>S445*H445</f>
        <v>0</v>
      </c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R445" s="190" t="s">
        <v>140</v>
      </c>
      <c r="AT445" s="190" t="s">
        <v>136</v>
      </c>
      <c r="AU445" s="190" t="s">
        <v>84</v>
      </c>
      <c r="AY445" s="16" t="s">
        <v>134</v>
      </c>
      <c r="BE445" s="191">
        <f>IF(N445="základná",J445,0)</f>
        <v>0</v>
      </c>
      <c r="BF445" s="191">
        <f>IF(N445="znížená",J445,0)</f>
        <v>0</v>
      </c>
      <c r="BG445" s="191">
        <f>IF(N445="zákl. prenesená",J445,0)</f>
        <v>0</v>
      </c>
      <c r="BH445" s="191">
        <f>IF(N445="zníž. prenesená",J445,0)</f>
        <v>0</v>
      </c>
      <c r="BI445" s="191">
        <f>IF(N445="nulová",J445,0)</f>
        <v>0</v>
      </c>
      <c r="BJ445" s="16" t="s">
        <v>141</v>
      </c>
      <c r="BK445" s="191">
        <f>ROUND(I445*H445,2)</f>
        <v>0</v>
      </c>
      <c r="BL445" s="16" t="s">
        <v>140</v>
      </c>
      <c r="BM445" s="190" t="s">
        <v>819</v>
      </c>
    </row>
    <row r="446" s="2" customFormat="1">
      <c r="A446" s="35"/>
      <c r="B446" s="36"/>
      <c r="C446" s="35"/>
      <c r="D446" s="192" t="s">
        <v>143</v>
      </c>
      <c r="E446" s="35"/>
      <c r="F446" s="193" t="s">
        <v>818</v>
      </c>
      <c r="G446" s="35"/>
      <c r="H446" s="35"/>
      <c r="I446" s="194"/>
      <c r="J446" s="35"/>
      <c r="K446" s="35"/>
      <c r="L446" s="36"/>
      <c r="M446" s="195"/>
      <c r="N446" s="196"/>
      <c r="O446" s="79"/>
      <c r="P446" s="79"/>
      <c r="Q446" s="79"/>
      <c r="R446" s="79"/>
      <c r="S446" s="79"/>
      <c r="T446" s="80"/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T446" s="16" t="s">
        <v>143</v>
      </c>
      <c r="AU446" s="16" t="s">
        <v>84</v>
      </c>
    </row>
    <row r="447" s="2" customFormat="1" ht="16.5" customHeight="1">
      <c r="A447" s="35"/>
      <c r="B447" s="177"/>
      <c r="C447" s="178" t="s">
        <v>820</v>
      </c>
      <c r="D447" s="178" t="s">
        <v>136</v>
      </c>
      <c r="E447" s="179" t="s">
        <v>821</v>
      </c>
      <c r="F447" s="180" t="s">
        <v>822</v>
      </c>
      <c r="G447" s="181" t="s">
        <v>802</v>
      </c>
      <c r="H447" s="182">
        <v>1</v>
      </c>
      <c r="I447" s="183"/>
      <c r="J447" s="184">
        <f>ROUND(I447*H447,2)</f>
        <v>0</v>
      </c>
      <c r="K447" s="185"/>
      <c r="L447" s="36"/>
      <c r="M447" s="186" t="s">
        <v>1</v>
      </c>
      <c r="N447" s="187" t="s">
        <v>42</v>
      </c>
      <c r="O447" s="79"/>
      <c r="P447" s="188">
        <f>O447*H447</f>
        <v>0</v>
      </c>
      <c r="Q447" s="188">
        <v>0</v>
      </c>
      <c r="R447" s="188">
        <f>Q447*H447</f>
        <v>0</v>
      </c>
      <c r="S447" s="188">
        <v>0</v>
      </c>
      <c r="T447" s="189">
        <f>S447*H447</f>
        <v>0</v>
      </c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R447" s="190" t="s">
        <v>140</v>
      </c>
      <c r="AT447" s="190" t="s">
        <v>136</v>
      </c>
      <c r="AU447" s="190" t="s">
        <v>84</v>
      </c>
      <c r="AY447" s="16" t="s">
        <v>134</v>
      </c>
      <c r="BE447" s="191">
        <f>IF(N447="základná",J447,0)</f>
        <v>0</v>
      </c>
      <c r="BF447" s="191">
        <f>IF(N447="znížená",J447,0)</f>
        <v>0</v>
      </c>
      <c r="BG447" s="191">
        <f>IF(N447="zákl. prenesená",J447,0)</f>
        <v>0</v>
      </c>
      <c r="BH447" s="191">
        <f>IF(N447="zníž. prenesená",J447,0)</f>
        <v>0</v>
      </c>
      <c r="BI447" s="191">
        <f>IF(N447="nulová",J447,0)</f>
        <v>0</v>
      </c>
      <c r="BJ447" s="16" t="s">
        <v>141</v>
      </c>
      <c r="BK447" s="191">
        <f>ROUND(I447*H447,2)</f>
        <v>0</v>
      </c>
      <c r="BL447" s="16" t="s">
        <v>140</v>
      </c>
      <c r="BM447" s="190" t="s">
        <v>823</v>
      </c>
    </row>
    <row r="448" s="2" customFormat="1">
      <c r="A448" s="35"/>
      <c r="B448" s="36"/>
      <c r="C448" s="35"/>
      <c r="D448" s="192" t="s">
        <v>143</v>
      </c>
      <c r="E448" s="35"/>
      <c r="F448" s="193" t="s">
        <v>822</v>
      </c>
      <c r="G448" s="35"/>
      <c r="H448" s="35"/>
      <c r="I448" s="194"/>
      <c r="J448" s="35"/>
      <c r="K448" s="35"/>
      <c r="L448" s="36"/>
      <c r="M448" s="195"/>
      <c r="N448" s="196"/>
      <c r="O448" s="79"/>
      <c r="P448" s="79"/>
      <c r="Q448" s="79"/>
      <c r="R448" s="79"/>
      <c r="S448" s="79"/>
      <c r="T448" s="80"/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T448" s="16" t="s">
        <v>143</v>
      </c>
      <c r="AU448" s="16" t="s">
        <v>84</v>
      </c>
    </row>
    <row r="449" s="2" customFormat="1" ht="16.5" customHeight="1">
      <c r="A449" s="35"/>
      <c r="B449" s="177"/>
      <c r="C449" s="178" t="s">
        <v>824</v>
      </c>
      <c r="D449" s="178" t="s">
        <v>136</v>
      </c>
      <c r="E449" s="179" t="s">
        <v>825</v>
      </c>
      <c r="F449" s="180" t="s">
        <v>826</v>
      </c>
      <c r="G449" s="181" t="s">
        <v>802</v>
      </c>
      <c r="H449" s="182">
        <v>1</v>
      </c>
      <c r="I449" s="183"/>
      <c r="J449" s="184">
        <f>ROUND(I449*H449,2)</f>
        <v>0</v>
      </c>
      <c r="K449" s="185"/>
      <c r="L449" s="36"/>
      <c r="M449" s="186" t="s">
        <v>1</v>
      </c>
      <c r="N449" s="187" t="s">
        <v>42</v>
      </c>
      <c r="O449" s="79"/>
      <c r="P449" s="188">
        <f>O449*H449</f>
        <v>0</v>
      </c>
      <c r="Q449" s="188">
        <v>0</v>
      </c>
      <c r="R449" s="188">
        <f>Q449*H449</f>
        <v>0</v>
      </c>
      <c r="S449" s="188">
        <v>0</v>
      </c>
      <c r="T449" s="189">
        <f>S449*H449</f>
        <v>0</v>
      </c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R449" s="190" t="s">
        <v>140</v>
      </c>
      <c r="AT449" s="190" t="s">
        <v>136</v>
      </c>
      <c r="AU449" s="190" t="s">
        <v>84</v>
      </c>
      <c r="AY449" s="16" t="s">
        <v>134</v>
      </c>
      <c r="BE449" s="191">
        <f>IF(N449="základná",J449,0)</f>
        <v>0</v>
      </c>
      <c r="BF449" s="191">
        <f>IF(N449="znížená",J449,0)</f>
        <v>0</v>
      </c>
      <c r="BG449" s="191">
        <f>IF(N449="zákl. prenesená",J449,0)</f>
        <v>0</v>
      </c>
      <c r="BH449" s="191">
        <f>IF(N449="zníž. prenesená",J449,0)</f>
        <v>0</v>
      </c>
      <c r="BI449" s="191">
        <f>IF(N449="nulová",J449,0)</f>
        <v>0</v>
      </c>
      <c r="BJ449" s="16" t="s">
        <v>141</v>
      </c>
      <c r="BK449" s="191">
        <f>ROUND(I449*H449,2)</f>
        <v>0</v>
      </c>
      <c r="BL449" s="16" t="s">
        <v>140</v>
      </c>
      <c r="BM449" s="190" t="s">
        <v>827</v>
      </c>
    </row>
    <row r="450" s="2" customFormat="1">
      <c r="A450" s="35"/>
      <c r="B450" s="36"/>
      <c r="C450" s="35"/>
      <c r="D450" s="192" t="s">
        <v>143</v>
      </c>
      <c r="E450" s="35"/>
      <c r="F450" s="193" t="s">
        <v>826</v>
      </c>
      <c r="G450" s="35"/>
      <c r="H450" s="35"/>
      <c r="I450" s="194"/>
      <c r="J450" s="35"/>
      <c r="K450" s="35"/>
      <c r="L450" s="36"/>
      <c r="M450" s="195"/>
      <c r="N450" s="196"/>
      <c r="O450" s="79"/>
      <c r="P450" s="79"/>
      <c r="Q450" s="79"/>
      <c r="R450" s="79"/>
      <c r="S450" s="79"/>
      <c r="T450" s="80"/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T450" s="16" t="s">
        <v>143</v>
      </c>
      <c r="AU450" s="16" t="s">
        <v>84</v>
      </c>
    </row>
    <row r="451" s="2" customFormat="1" ht="24.15" customHeight="1">
      <c r="A451" s="35"/>
      <c r="B451" s="177"/>
      <c r="C451" s="178" t="s">
        <v>828</v>
      </c>
      <c r="D451" s="178" t="s">
        <v>136</v>
      </c>
      <c r="E451" s="179" t="s">
        <v>829</v>
      </c>
      <c r="F451" s="180" t="s">
        <v>830</v>
      </c>
      <c r="G451" s="181" t="s">
        <v>802</v>
      </c>
      <c r="H451" s="182">
        <v>1</v>
      </c>
      <c r="I451" s="183"/>
      <c r="J451" s="184">
        <f>ROUND(I451*H451,2)</f>
        <v>0</v>
      </c>
      <c r="K451" s="185"/>
      <c r="L451" s="36"/>
      <c r="M451" s="186" t="s">
        <v>1</v>
      </c>
      <c r="N451" s="187" t="s">
        <v>42</v>
      </c>
      <c r="O451" s="79"/>
      <c r="P451" s="188">
        <f>O451*H451</f>
        <v>0</v>
      </c>
      <c r="Q451" s="188">
        <v>0</v>
      </c>
      <c r="R451" s="188">
        <f>Q451*H451</f>
        <v>0</v>
      </c>
      <c r="S451" s="188">
        <v>0</v>
      </c>
      <c r="T451" s="189">
        <f>S451*H451</f>
        <v>0</v>
      </c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R451" s="190" t="s">
        <v>140</v>
      </c>
      <c r="AT451" s="190" t="s">
        <v>136</v>
      </c>
      <c r="AU451" s="190" t="s">
        <v>84</v>
      </c>
      <c r="AY451" s="16" t="s">
        <v>134</v>
      </c>
      <c r="BE451" s="191">
        <f>IF(N451="základná",J451,0)</f>
        <v>0</v>
      </c>
      <c r="BF451" s="191">
        <f>IF(N451="znížená",J451,0)</f>
        <v>0</v>
      </c>
      <c r="BG451" s="191">
        <f>IF(N451="zákl. prenesená",J451,0)</f>
        <v>0</v>
      </c>
      <c r="BH451" s="191">
        <f>IF(N451="zníž. prenesená",J451,0)</f>
        <v>0</v>
      </c>
      <c r="BI451" s="191">
        <f>IF(N451="nulová",J451,0)</f>
        <v>0</v>
      </c>
      <c r="BJ451" s="16" t="s">
        <v>141</v>
      </c>
      <c r="BK451" s="191">
        <f>ROUND(I451*H451,2)</f>
        <v>0</v>
      </c>
      <c r="BL451" s="16" t="s">
        <v>140</v>
      </c>
      <c r="BM451" s="190" t="s">
        <v>831</v>
      </c>
    </row>
    <row r="452" s="2" customFormat="1">
      <c r="A452" s="35"/>
      <c r="B452" s="36"/>
      <c r="C452" s="35"/>
      <c r="D452" s="192" t="s">
        <v>143</v>
      </c>
      <c r="E452" s="35"/>
      <c r="F452" s="193" t="s">
        <v>830</v>
      </c>
      <c r="G452" s="35"/>
      <c r="H452" s="35"/>
      <c r="I452" s="194"/>
      <c r="J452" s="35"/>
      <c r="K452" s="35"/>
      <c r="L452" s="36"/>
      <c r="M452" s="195"/>
      <c r="N452" s="196"/>
      <c r="O452" s="79"/>
      <c r="P452" s="79"/>
      <c r="Q452" s="79"/>
      <c r="R452" s="79"/>
      <c r="S452" s="79"/>
      <c r="T452" s="80"/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T452" s="16" t="s">
        <v>143</v>
      </c>
      <c r="AU452" s="16" t="s">
        <v>84</v>
      </c>
    </row>
    <row r="453" s="2" customFormat="1" ht="21.75" customHeight="1">
      <c r="A453" s="35"/>
      <c r="B453" s="177"/>
      <c r="C453" s="178" t="s">
        <v>832</v>
      </c>
      <c r="D453" s="178" t="s">
        <v>136</v>
      </c>
      <c r="E453" s="179" t="s">
        <v>833</v>
      </c>
      <c r="F453" s="180" t="s">
        <v>834</v>
      </c>
      <c r="G453" s="181" t="s">
        <v>802</v>
      </c>
      <c r="H453" s="182">
        <v>1</v>
      </c>
      <c r="I453" s="183"/>
      <c r="J453" s="184">
        <f>ROUND(I453*H453,2)</f>
        <v>0</v>
      </c>
      <c r="K453" s="185"/>
      <c r="L453" s="36"/>
      <c r="M453" s="186" t="s">
        <v>1</v>
      </c>
      <c r="N453" s="187" t="s">
        <v>42</v>
      </c>
      <c r="O453" s="79"/>
      <c r="P453" s="188">
        <f>O453*H453</f>
        <v>0</v>
      </c>
      <c r="Q453" s="188">
        <v>0</v>
      </c>
      <c r="R453" s="188">
        <f>Q453*H453</f>
        <v>0</v>
      </c>
      <c r="S453" s="188">
        <v>0</v>
      </c>
      <c r="T453" s="189">
        <f>S453*H453</f>
        <v>0</v>
      </c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R453" s="190" t="s">
        <v>140</v>
      </c>
      <c r="AT453" s="190" t="s">
        <v>136</v>
      </c>
      <c r="AU453" s="190" t="s">
        <v>84</v>
      </c>
      <c r="AY453" s="16" t="s">
        <v>134</v>
      </c>
      <c r="BE453" s="191">
        <f>IF(N453="základná",J453,0)</f>
        <v>0</v>
      </c>
      <c r="BF453" s="191">
        <f>IF(N453="znížená",J453,0)</f>
        <v>0</v>
      </c>
      <c r="BG453" s="191">
        <f>IF(N453="zákl. prenesená",J453,0)</f>
        <v>0</v>
      </c>
      <c r="BH453" s="191">
        <f>IF(N453="zníž. prenesená",J453,0)</f>
        <v>0</v>
      </c>
      <c r="BI453" s="191">
        <f>IF(N453="nulová",J453,0)</f>
        <v>0</v>
      </c>
      <c r="BJ453" s="16" t="s">
        <v>141</v>
      </c>
      <c r="BK453" s="191">
        <f>ROUND(I453*H453,2)</f>
        <v>0</v>
      </c>
      <c r="BL453" s="16" t="s">
        <v>140</v>
      </c>
      <c r="BM453" s="190" t="s">
        <v>835</v>
      </c>
    </row>
    <row r="454" s="2" customFormat="1">
      <c r="A454" s="35"/>
      <c r="B454" s="36"/>
      <c r="C454" s="35"/>
      <c r="D454" s="192" t="s">
        <v>143</v>
      </c>
      <c r="E454" s="35"/>
      <c r="F454" s="193" t="s">
        <v>834</v>
      </c>
      <c r="G454" s="35"/>
      <c r="H454" s="35"/>
      <c r="I454" s="194"/>
      <c r="J454" s="35"/>
      <c r="K454" s="35"/>
      <c r="L454" s="36"/>
      <c r="M454" s="195"/>
      <c r="N454" s="196"/>
      <c r="O454" s="79"/>
      <c r="P454" s="79"/>
      <c r="Q454" s="79"/>
      <c r="R454" s="79"/>
      <c r="S454" s="79"/>
      <c r="T454" s="80"/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T454" s="16" t="s">
        <v>143</v>
      </c>
      <c r="AU454" s="16" t="s">
        <v>84</v>
      </c>
    </row>
    <row r="455" s="2" customFormat="1" ht="37.8" customHeight="1">
      <c r="A455" s="35"/>
      <c r="B455" s="177"/>
      <c r="C455" s="178" t="s">
        <v>836</v>
      </c>
      <c r="D455" s="178" t="s">
        <v>136</v>
      </c>
      <c r="E455" s="179" t="s">
        <v>837</v>
      </c>
      <c r="F455" s="180" t="s">
        <v>838</v>
      </c>
      <c r="G455" s="181" t="s">
        <v>802</v>
      </c>
      <c r="H455" s="182">
        <v>1</v>
      </c>
      <c r="I455" s="183"/>
      <c r="J455" s="184">
        <f>ROUND(I455*H455,2)</f>
        <v>0</v>
      </c>
      <c r="K455" s="185"/>
      <c r="L455" s="36"/>
      <c r="M455" s="186" t="s">
        <v>1</v>
      </c>
      <c r="N455" s="187" t="s">
        <v>42</v>
      </c>
      <c r="O455" s="79"/>
      <c r="P455" s="188">
        <f>O455*H455</f>
        <v>0</v>
      </c>
      <c r="Q455" s="188">
        <v>0</v>
      </c>
      <c r="R455" s="188">
        <f>Q455*H455</f>
        <v>0</v>
      </c>
      <c r="S455" s="188">
        <v>0</v>
      </c>
      <c r="T455" s="189">
        <f>S455*H455</f>
        <v>0</v>
      </c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R455" s="190" t="s">
        <v>140</v>
      </c>
      <c r="AT455" s="190" t="s">
        <v>136</v>
      </c>
      <c r="AU455" s="190" t="s">
        <v>84</v>
      </c>
      <c r="AY455" s="16" t="s">
        <v>134</v>
      </c>
      <c r="BE455" s="191">
        <f>IF(N455="základná",J455,0)</f>
        <v>0</v>
      </c>
      <c r="BF455" s="191">
        <f>IF(N455="znížená",J455,0)</f>
        <v>0</v>
      </c>
      <c r="BG455" s="191">
        <f>IF(N455="zákl. prenesená",J455,0)</f>
        <v>0</v>
      </c>
      <c r="BH455" s="191">
        <f>IF(N455="zníž. prenesená",J455,0)</f>
        <v>0</v>
      </c>
      <c r="BI455" s="191">
        <f>IF(N455="nulová",J455,0)</f>
        <v>0</v>
      </c>
      <c r="BJ455" s="16" t="s">
        <v>141</v>
      </c>
      <c r="BK455" s="191">
        <f>ROUND(I455*H455,2)</f>
        <v>0</v>
      </c>
      <c r="BL455" s="16" t="s">
        <v>140</v>
      </c>
      <c r="BM455" s="190" t="s">
        <v>839</v>
      </c>
    </row>
    <row r="456" s="2" customFormat="1">
      <c r="A456" s="35"/>
      <c r="B456" s="36"/>
      <c r="C456" s="35"/>
      <c r="D456" s="192" t="s">
        <v>143</v>
      </c>
      <c r="E456" s="35"/>
      <c r="F456" s="193" t="s">
        <v>838</v>
      </c>
      <c r="G456" s="35"/>
      <c r="H456" s="35"/>
      <c r="I456" s="194"/>
      <c r="J456" s="35"/>
      <c r="K456" s="35"/>
      <c r="L456" s="36"/>
      <c r="M456" s="195"/>
      <c r="N456" s="196"/>
      <c r="O456" s="79"/>
      <c r="P456" s="79"/>
      <c r="Q456" s="79"/>
      <c r="R456" s="79"/>
      <c r="S456" s="79"/>
      <c r="T456" s="80"/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T456" s="16" t="s">
        <v>143</v>
      </c>
      <c r="AU456" s="16" t="s">
        <v>84</v>
      </c>
    </row>
    <row r="457" s="2" customFormat="1" ht="24.15" customHeight="1">
      <c r="A457" s="35"/>
      <c r="B457" s="177"/>
      <c r="C457" s="178" t="s">
        <v>840</v>
      </c>
      <c r="D457" s="178" t="s">
        <v>136</v>
      </c>
      <c r="E457" s="179" t="s">
        <v>841</v>
      </c>
      <c r="F457" s="180" t="s">
        <v>842</v>
      </c>
      <c r="G457" s="181" t="s">
        <v>802</v>
      </c>
      <c r="H457" s="182">
        <v>1</v>
      </c>
      <c r="I457" s="183"/>
      <c r="J457" s="184">
        <f>ROUND(I457*H457,2)</f>
        <v>0</v>
      </c>
      <c r="K457" s="185"/>
      <c r="L457" s="36"/>
      <c r="M457" s="186" t="s">
        <v>1</v>
      </c>
      <c r="N457" s="187" t="s">
        <v>42</v>
      </c>
      <c r="O457" s="79"/>
      <c r="P457" s="188">
        <f>O457*H457</f>
        <v>0</v>
      </c>
      <c r="Q457" s="188">
        <v>0</v>
      </c>
      <c r="R457" s="188">
        <f>Q457*H457</f>
        <v>0</v>
      </c>
      <c r="S457" s="188">
        <v>0</v>
      </c>
      <c r="T457" s="189">
        <f>S457*H457</f>
        <v>0</v>
      </c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R457" s="190" t="s">
        <v>140</v>
      </c>
      <c r="AT457" s="190" t="s">
        <v>136</v>
      </c>
      <c r="AU457" s="190" t="s">
        <v>84</v>
      </c>
      <c r="AY457" s="16" t="s">
        <v>134</v>
      </c>
      <c r="BE457" s="191">
        <f>IF(N457="základná",J457,0)</f>
        <v>0</v>
      </c>
      <c r="BF457" s="191">
        <f>IF(N457="znížená",J457,0)</f>
        <v>0</v>
      </c>
      <c r="BG457" s="191">
        <f>IF(N457="zákl. prenesená",J457,0)</f>
        <v>0</v>
      </c>
      <c r="BH457" s="191">
        <f>IF(N457="zníž. prenesená",J457,0)</f>
        <v>0</v>
      </c>
      <c r="BI457" s="191">
        <f>IF(N457="nulová",J457,0)</f>
        <v>0</v>
      </c>
      <c r="BJ457" s="16" t="s">
        <v>141</v>
      </c>
      <c r="BK457" s="191">
        <f>ROUND(I457*H457,2)</f>
        <v>0</v>
      </c>
      <c r="BL457" s="16" t="s">
        <v>140</v>
      </c>
      <c r="BM457" s="190" t="s">
        <v>843</v>
      </c>
    </row>
    <row r="458" s="2" customFormat="1">
      <c r="A458" s="35"/>
      <c r="B458" s="36"/>
      <c r="C458" s="35"/>
      <c r="D458" s="192" t="s">
        <v>143</v>
      </c>
      <c r="E458" s="35"/>
      <c r="F458" s="193" t="s">
        <v>842</v>
      </c>
      <c r="G458" s="35"/>
      <c r="H458" s="35"/>
      <c r="I458" s="194"/>
      <c r="J458" s="35"/>
      <c r="K458" s="35"/>
      <c r="L458" s="36"/>
      <c r="M458" s="195"/>
      <c r="N458" s="196"/>
      <c r="O458" s="79"/>
      <c r="P458" s="79"/>
      <c r="Q458" s="79"/>
      <c r="R458" s="79"/>
      <c r="S458" s="79"/>
      <c r="T458" s="80"/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T458" s="16" t="s">
        <v>143</v>
      </c>
      <c r="AU458" s="16" t="s">
        <v>84</v>
      </c>
    </row>
    <row r="459" s="2" customFormat="1" ht="21.75" customHeight="1">
      <c r="A459" s="35"/>
      <c r="B459" s="177"/>
      <c r="C459" s="178" t="s">
        <v>844</v>
      </c>
      <c r="D459" s="178" t="s">
        <v>136</v>
      </c>
      <c r="E459" s="179" t="s">
        <v>845</v>
      </c>
      <c r="F459" s="180" t="s">
        <v>846</v>
      </c>
      <c r="G459" s="181" t="s">
        <v>802</v>
      </c>
      <c r="H459" s="182">
        <v>1</v>
      </c>
      <c r="I459" s="183"/>
      <c r="J459" s="184">
        <f>ROUND(I459*H459,2)</f>
        <v>0</v>
      </c>
      <c r="K459" s="185"/>
      <c r="L459" s="36"/>
      <c r="M459" s="186" t="s">
        <v>1</v>
      </c>
      <c r="N459" s="187" t="s">
        <v>42</v>
      </c>
      <c r="O459" s="79"/>
      <c r="P459" s="188">
        <f>O459*H459</f>
        <v>0</v>
      </c>
      <c r="Q459" s="188">
        <v>0</v>
      </c>
      <c r="R459" s="188">
        <f>Q459*H459</f>
        <v>0</v>
      </c>
      <c r="S459" s="188">
        <v>0</v>
      </c>
      <c r="T459" s="189">
        <f>S459*H459</f>
        <v>0</v>
      </c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R459" s="190" t="s">
        <v>140</v>
      </c>
      <c r="AT459" s="190" t="s">
        <v>136</v>
      </c>
      <c r="AU459" s="190" t="s">
        <v>84</v>
      </c>
      <c r="AY459" s="16" t="s">
        <v>134</v>
      </c>
      <c r="BE459" s="191">
        <f>IF(N459="základná",J459,0)</f>
        <v>0</v>
      </c>
      <c r="BF459" s="191">
        <f>IF(N459="znížená",J459,0)</f>
        <v>0</v>
      </c>
      <c r="BG459" s="191">
        <f>IF(N459="zákl. prenesená",J459,0)</f>
        <v>0</v>
      </c>
      <c r="BH459" s="191">
        <f>IF(N459="zníž. prenesená",J459,0)</f>
        <v>0</v>
      </c>
      <c r="BI459" s="191">
        <f>IF(N459="nulová",J459,0)</f>
        <v>0</v>
      </c>
      <c r="BJ459" s="16" t="s">
        <v>141</v>
      </c>
      <c r="BK459" s="191">
        <f>ROUND(I459*H459,2)</f>
        <v>0</v>
      </c>
      <c r="BL459" s="16" t="s">
        <v>140</v>
      </c>
      <c r="BM459" s="190" t="s">
        <v>847</v>
      </c>
    </row>
    <row r="460" s="2" customFormat="1">
      <c r="A460" s="35"/>
      <c r="B460" s="36"/>
      <c r="C460" s="35"/>
      <c r="D460" s="192" t="s">
        <v>143</v>
      </c>
      <c r="E460" s="35"/>
      <c r="F460" s="193" t="s">
        <v>846</v>
      </c>
      <c r="G460" s="35"/>
      <c r="H460" s="35"/>
      <c r="I460" s="194"/>
      <c r="J460" s="35"/>
      <c r="K460" s="35"/>
      <c r="L460" s="36"/>
      <c r="M460" s="195"/>
      <c r="N460" s="196"/>
      <c r="O460" s="79"/>
      <c r="P460" s="79"/>
      <c r="Q460" s="79"/>
      <c r="R460" s="79"/>
      <c r="S460" s="79"/>
      <c r="T460" s="80"/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T460" s="16" t="s">
        <v>143</v>
      </c>
      <c r="AU460" s="16" t="s">
        <v>84</v>
      </c>
    </row>
    <row r="461" s="2" customFormat="1" ht="24.15" customHeight="1">
      <c r="A461" s="35"/>
      <c r="B461" s="177"/>
      <c r="C461" s="178" t="s">
        <v>848</v>
      </c>
      <c r="D461" s="178" t="s">
        <v>136</v>
      </c>
      <c r="E461" s="179" t="s">
        <v>849</v>
      </c>
      <c r="F461" s="180" t="s">
        <v>850</v>
      </c>
      <c r="G461" s="181" t="s">
        <v>802</v>
      </c>
      <c r="H461" s="182">
        <v>1</v>
      </c>
      <c r="I461" s="183"/>
      <c r="J461" s="184">
        <f>ROUND(I461*H461,2)</f>
        <v>0</v>
      </c>
      <c r="K461" s="185"/>
      <c r="L461" s="36"/>
      <c r="M461" s="186" t="s">
        <v>1</v>
      </c>
      <c r="N461" s="187" t="s">
        <v>42</v>
      </c>
      <c r="O461" s="79"/>
      <c r="P461" s="188">
        <f>O461*H461</f>
        <v>0</v>
      </c>
      <c r="Q461" s="188">
        <v>0</v>
      </c>
      <c r="R461" s="188">
        <f>Q461*H461</f>
        <v>0</v>
      </c>
      <c r="S461" s="188">
        <v>0</v>
      </c>
      <c r="T461" s="189">
        <f>S461*H461</f>
        <v>0</v>
      </c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R461" s="190" t="s">
        <v>140</v>
      </c>
      <c r="AT461" s="190" t="s">
        <v>136</v>
      </c>
      <c r="AU461" s="190" t="s">
        <v>84</v>
      </c>
      <c r="AY461" s="16" t="s">
        <v>134</v>
      </c>
      <c r="BE461" s="191">
        <f>IF(N461="základná",J461,0)</f>
        <v>0</v>
      </c>
      <c r="BF461" s="191">
        <f>IF(N461="znížená",J461,0)</f>
        <v>0</v>
      </c>
      <c r="BG461" s="191">
        <f>IF(N461="zákl. prenesená",J461,0)</f>
        <v>0</v>
      </c>
      <c r="BH461" s="191">
        <f>IF(N461="zníž. prenesená",J461,0)</f>
        <v>0</v>
      </c>
      <c r="BI461" s="191">
        <f>IF(N461="nulová",J461,0)</f>
        <v>0</v>
      </c>
      <c r="BJ461" s="16" t="s">
        <v>141</v>
      </c>
      <c r="BK461" s="191">
        <f>ROUND(I461*H461,2)</f>
        <v>0</v>
      </c>
      <c r="BL461" s="16" t="s">
        <v>140</v>
      </c>
      <c r="BM461" s="190" t="s">
        <v>851</v>
      </c>
    </row>
    <row r="462" s="2" customFormat="1">
      <c r="A462" s="35"/>
      <c r="B462" s="36"/>
      <c r="C462" s="35"/>
      <c r="D462" s="192" t="s">
        <v>143</v>
      </c>
      <c r="E462" s="35"/>
      <c r="F462" s="193" t="s">
        <v>850</v>
      </c>
      <c r="G462" s="35"/>
      <c r="H462" s="35"/>
      <c r="I462" s="194"/>
      <c r="J462" s="35"/>
      <c r="K462" s="35"/>
      <c r="L462" s="36"/>
      <c r="M462" s="195"/>
      <c r="N462" s="196"/>
      <c r="O462" s="79"/>
      <c r="P462" s="79"/>
      <c r="Q462" s="79"/>
      <c r="R462" s="79"/>
      <c r="S462" s="79"/>
      <c r="T462" s="80"/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T462" s="16" t="s">
        <v>143</v>
      </c>
      <c r="AU462" s="16" t="s">
        <v>84</v>
      </c>
    </row>
    <row r="463" s="2" customFormat="1" ht="37.8" customHeight="1">
      <c r="A463" s="35"/>
      <c r="B463" s="177"/>
      <c r="C463" s="178" t="s">
        <v>852</v>
      </c>
      <c r="D463" s="178" t="s">
        <v>136</v>
      </c>
      <c r="E463" s="179" t="s">
        <v>853</v>
      </c>
      <c r="F463" s="180" t="s">
        <v>854</v>
      </c>
      <c r="G463" s="181" t="s">
        <v>802</v>
      </c>
      <c r="H463" s="182">
        <v>1</v>
      </c>
      <c r="I463" s="183"/>
      <c r="J463" s="184">
        <f>ROUND(I463*H463,2)</f>
        <v>0</v>
      </c>
      <c r="K463" s="185"/>
      <c r="L463" s="36"/>
      <c r="M463" s="186" t="s">
        <v>1</v>
      </c>
      <c r="N463" s="187" t="s">
        <v>42</v>
      </c>
      <c r="O463" s="79"/>
      <c r="P463" s="188">
        <f>O463*H463</f>
        <v>0</v>
      </c>
      <c r="Q463" s="188">
        <v>0</v>
      </c>
      <c r="R463" s="188">
        <f>Q463*H463</f>
        <v>0</v>
      </c>
      <c r="S463" s="188">
        <v>0</v>
      </c>
      <c r="T463" s="189">
        <f>S463*H463</f>
        <v>0</v>
      </c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R463" s="190" t="s">
        <v>140</v>
      </c>
      <c r="AT463" s="190" t="s">
        <v>136</v>
      </c>
      <c r="AU463" s="190" t="s">
        <v>84</v>
      </c>
      <c r="AY463" s="16" t="s">
        <v>134</v>
      </c>
      <c r="BE463" s="191">
        <f>IF(N463="základná",J463,0)</f>
        <v>0</v>
      </c>
      <c r="BF463" s="191">
        <f>IF(N463="znížená",J463,0)</f>
        <v>0</v>
      </c>
      <c r="BG463" s="191">
        <f>IF(N463="zákl. prenesená",J463,0)</f>
        <v>0</v>
      </c>
      <c r="BH463" s="191">
        <f>IF(N463="zníž. prenesená",J463,0)</f>
        <v>0</v>
      </c>
      <c r="BI463" s="191">
        <f>IF(N463="nulová",J463,0)</f>
        <v>0</v>
      </c>
      <c r="BJ463" s="16" t="s">
        <v>141</v>
      </c>
      <c r="BK463" s="191">
        <f>ROUND(I463*H463,2)</f>
        <v>0</v>
      </c>
      <c r="BL463" s="16" t="s">
        <v>140</v>
      </c>
      <c r="BM463" s="190" t="s">
        <v>855</v>
      </c>
    </row>
    <row r="464" s="2" customFormat="1">
      <c r="A464" s="35"/>
      <c r="B464" s="36"/>
      <c r="C464" s="35"/>
      <c r="D464" s="192" t="s">
        <v>143</v>
      </c>
      <c r="E464" s="35"/>
      <c r="F464" s="193" t="s">
        <v>854</v>
      </c>
      <c r="G464" s="35"/>
      <c r="H464" s="35"/>
      <c r="I464" s="194"/>
      <c r="J464" s="35"/>
      <c r="K464" s="35"/>
      <c r="L464" s="36"/>
      <c r="M464" s="195"/>
      <c r="N464" s="196"/>
      <c r="O464" s="79"/>
      <c r="P464" s="79"/>
      <c r="Q464" s="79"/>
      <c r="R464" s="79"/>
      <c r="S464" s="79"/>
      <c r="T464" s="80"/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/>
      <c r="AT464" s="16" t="s">
        <v>143</v>
      </c>
      <c r="AU464" s="16" t="s">
        <v>84</v>
      </c>
    </row>
    <row r="465" s="2" customFormat="1" ht="24.15" customHeight="1">
      <c r="A465" s="35"/>
      <c r="B465" s="177"/>
      <c r="C465" s="178" t="s">
        <v>856</v>
      </c>
      <c r="D465" s="178" t="s">
        <v>136</v>
      </c>
      <c r="E465" s="179" t="s">
        <v>857</v>
      </c>
      <c r="F465" s="180" t="s">
        <v>858</v>
      </c>
      <c r="G465" s="181" t="s">
        <v>802</v>
      </c>
      <c r="H465" s="182">
        <v>1</v>
      </c>
      <c r="I465" s="183"/>
      <c r="J465" s="184">
        <f>ROUND(I465*H465,2)</f>
        <v>0</v>
      </c>
      <c r="K465" s="185"/>
      <c r="L465" s="36"/>
      <c r="M465" s="186" t="s">
        <v>1</v>
      </c>
      <c r="N465" s="187" t="s">
        <v>42</v>
      </c>
      <c r="O465" s="79"/>
      <c r="P465" s="188">
        <f>O465*H465</f>
        <v>0</v>
      </c>
      <c r="Q465" s="188">
        <v>0</v>
      </c>
      <c r="R465" s="188">
        <f>Q465*H465</f>
        <v>0</v>
      </c>
      <c r="S465" s="188">
        <v>0</v>
      </c>
      <c r="T465" s="189">
        <f>S465*H465</f>
        <v>0</v>
      </c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  <c r="AR465" s="190" t="s">
        <v>140</v>
      </c>
      <c r="AT465" s="190" t="s">
        <v>136</v>
      </c>
      <c r="AU465" s="190" t="s">
        <v>84</v>
      </c>
      <c r="AY465" s="16" t="s">
        <v>134</v>
      </c>
      <c r="BE465" s="191">
        <f>IF(N465="základná",J465,0)</f>
        <v>0</v>
      </c>
      <c r="BF465" s="191">
        <f>IF(N465="znížená",J465,0)</f>
        <v>0</v>
      </c>
      <c r="BG465" s="191">
        <f>IF(N465="zákl. prenesená",J465,0)</f>
        <v>0</v>
      </c>
      <c r="BH465" s="191">
        <f>IF(N465="zníž. prenesená",J465,0)</f>
        <v>0</v>
      </c>
      <c r="BI465" s="191">
        <f>IF(N465="nulová",J465,0)</f>
        <v>0</v>
      </c>
      <c r="BJ465" s="16" t="s">
        <v>141</v>
      </c>
      <c r="BK465" s="191">
        <f>ROUND(I465*H465,2)</f>
        <v>0</v>
      </c>
      <c r="BL465" s="16" t="s">
        <v>140</v>
      </c>
      <c r="BM465" s="190" t="s">
        <v>859</v>
      </c>
    </row>
    <row r="466" s="2" customFormat="1">
      <c r="A466" s="35"/>
      <c r="B466" s="36"/>
      <c r="C466" s="35"/>
      <c r="D466" s="192" t="s">
        <v>143</v>
      </c>
      <c r="E466" s="35"/>
      <c r="F466" s="193" t="s">
        <v>860</v>
      </c>
      <c r="G466" s="35"/>
      <c r="H466" s="35"/>
      <c r="I466" s="194"/>
      <c r="J466" s="35"/>
      <c r="K466" s="35"/>
      <c r="L466" s="36"/>
      <c r="M466" s="195"/>
      <c r="N466" s="196"/>
      <c r="O466" s="79"/>
      <c r="P466" s="79"/>
      <c r="Q466" s="79"/>
      <c r="R466" s="79"/>
      <c r="S466" s="79"/>
      <c r="T466" s="80"/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  <c r="AE466" s="35"/>
      <c r="AT466" s="16" t="s">
        <v>143</v>
      </c>
      <c r="AU466" s="16" t="s">
        <v>84</v>
      </c>
    </row>
    <row r="467" s="2" customFormat="1" ht="21.75" customHeight="1">
      <c r="A467" s="35"/>
      <c r="B467" s="177"/>
      <c r="C467" s="178" t="s">
        <v>861</v>
      </c>
      <c r="D467" s="178" t="s">
        <v>136</v>
      </c>
      <c r="E467" s="179" t="s">
        <v>862</v>
      </c>
      <c r="F467" s="180" t="s">
        <v>863</v>
      </c>
      <c r="G467" s="181" t="s">
        <v>802</v>
      </c>
      <c r="H467" s="182">
        <v>1</v>
      </c>
      <c r="I467" s="183"/>
      <c r="J467" s="184">
        <f>ROUND(I467*H467,2)</f>
        <v>0</v>
      </c>
      <c r="K467" s="185"/>
      <c r="L467" s="36"/>
      <c r="M467" s="186" t="s">
        <v>1</v>
      </c>
      <c r="N467" s="187" t="s">
        <v>42</v>
      </c>
      <c r="O467" s="79"/>
      <c r="P467" s="188">
        <f>O467*H467</f>
        <v>0</v>
      </c>
      <c r="Q467" s="188">
        <v>0</v>
      </c>
      <c r="R467" s="188">
        <f>Q467*H467</f>
        <v>0</v>
      </c>
      <c r="S467" s="188">
        <v>0</v>
      </c>
      <c r="T467" s="189">
        <f>S467*H467</f>
        <v>0</v>
      </c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R467" s="190" t="s">
        <v>140</v>
      </c>
      <c r="AT467" s="190" t="s">
        <v>136</v>
      </c>
      <c r="AU467" s="190" t="s">
        <v>84</v>
      </c>
      <c r="AY467" s="16" t="s">
        <v>134</v>
      </c>
      <c r="BE467" s="191">
        <f>IF(N467="základná",J467,0)</f>
        <v>0</v>
      </c>
      <c r="BF467" s="191">
        <f>IF(N467="znížená",J467,0)</f>
        <v>0</v>
      </c>
      <c r="BG467" s="191">
        <f>IF(N467="zákl. prenesená",J467,0)</f>
        <v>0</v>
      </c>
      <c r="BH467" s="191">
        <f>IF(N467="zníž. prenesená",J467,0)</f>
        <v>0</v>
      </c>
      <c r="BI467" s="191">
        <f>IF(N467="nulová",J467,0)</f>
        <v>0</v>
      </c>
      <c r="BJ467" s="16" t="s">
        <v>141</v>
      </c>
      <c r="BK467" s="191">
        <f>ROUND(I467*H467,2)</f>
        <v>0</v>
      </c>
      <c r="BL467" s="16" t="s">
        <v>140</v>
      </c>
      <c r="BM467" s="190" t="s">
        <v>864</v>
      </c>
    </row>
    <row r="468" s="2" customFormat="1">
      <c r="A468" s="35"/>
      <c r="B468" s="36"/>
      <c r="C468" s="35"/>
      <c r="D468" s="192" t="s">
        <v>143</v>
      </c>
      <c r="E468" s="35"/>
      <c r="F468" s="193" t="s">
        <v>863</v>
      </c>
      <c r="G468" s="35"/>
      <c r="H468" s="35"/>
      <c r="I468" s="194"/>
      <c r="J468" s="35"/>
      <c r="K468" s="35"/>
      <c r="L468" s="36"/>
      <c r="M468" s="195"/>
      <c r="N468" s="196"/>
      <c r="O468" s="79"/>
      <c r="P468" s="79"/>
      <c r="Q468" s="79"/>
      <c r="R468" s="79"/>
      <c r="S468" s="79"/>
      <c r="T468" s="80"/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  <c r="AT468" s="16" t="s">
        <v>143</v>
      </c>
      <c r="AU468" s="16" t="s">
        <v>84</v>
      </c>
    </row>
    <row r="469" s="2" customFormat="1" ht="44.25" customHeight="1">
      <c r="A469" s="35"/>
      <c r="B469" s="177"/>
      <c r="C469" s="178" t="s">
        <v>865</v>
      </c>
      <c r="D469" s="178" t="s">
        <v>136</v>
      </c>
      <c r="E469" s="179" t="s">
        <v>866</v>
      </c>
      <c r="F469" s="180" t="s">
        <v>867</v>
      </c>
      <c r="G469" s="181" t="s">
        <v>802</v>
      </c>
      <c r="H469" s="182">
        <v>1</v>
      </c>
      <c r="I469" s="183"/>
      <c r="J469" s="184">
        <f>ROUND(I469*H469,2)</f>
        <v>0</v>
      </c>
      <c r="K469" s="185"/>
      <c r="L469" s="36"/>
      <c r="M469" s="186" t="s">
        <v>1</v>
      </c>
      <c r="N469" s="187" t="s">
        <v>42</v>
      </c>
      <c r="O469" s="79"/>
      <c r="P469" s="188">
        <f>O469*H469</f>
        <v>0</v>
      </c>
      <c r="Q469" s="188">
        <v>0</v>
      </c>
      <c r="R469" s="188">
        <f>Q469*H469</f>
        <v>0</v>
      </c>
      <c r="S469" s="188">
        <v>0</v>
      </c>
      <c r="T469" s="189">
        <f>S469*H469</f>
        <v>0</v>
      </c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  <c r="AR469" s="190" t="s">
        <v>140</v>
      </c>
      <c r="AT469" s="190" t="s">
        <v>136</v>
      </c>
      <c r="AU469" s="190" t="s">
        <v>84</v>
      </c>
      <c r="AY469" s="16" t="s">
        <v>134</v>
      </c>
      <c r="BE469" s="191">
        <f>IF(N469="základná",J469,0)</f>
        <v>0</v>
      </c>
      <c r="BF469" s="191">
        <f>IF(N469="znížená",J469,0)</f>
        <v>0</v>
      </c>
      <c r="BG469" s="191">
        <f>IF(N469="zákl. prenesená",J469,0)</f>
        <v>0</v>
      </c>
      <c r="BH469" s="191">
        <f>IF(N469="zníž. prenesená",J469,0)</f>
        <v>0</v>
      </c>
      <c r="BI469" s="191">
        <f>IF(N469="nulová",J469,0)</f>
        <v>0</v>
      </c>
      <c r="BJ469" s="16" t="s">
        <v>141</v>
      </c>
      <c r="BK469" s="191">
        <f>ROUND(I469*H469,2)</f>
        <v>0</v>
      </c>
      <c r="BL469" s="16" t="s">
        <v>140</v>
      </c>
      <c r="BM469" s="190" t="s">
        <v>868</v>
      </c>
    </row>
    <row r="470" s="2" customFormat="1">
      <c r="A470" s="35"/>
      <c r="B470" s="36"/>
      <c r="C470" s="35"/>
      <c r="D470" s="192" t="s">
        <v>143</v>
      </c>
      <c r="E470" s="35"/>
      <c r="F470" s="193" t="s">
        <v>867</v>
      </c>
      <c r="G470" s="35"/>
      <c r="H470" s="35"/>
      <c r="I470" s="194"/>
      <c r="J470" s="35"/>
      <c r="K470" s="35"/>
      <c r="L470" s="36"/>
      <c r="M470" s="216"/>
      <c r="N470" s="217"/>
      <c r="O470" s="218"/>
      <c r="P470" s="218"/>
      <c r="Q470" s="218"/>
      <c r="R470" s="218"/>
      <c r="S470" s="218"/>
      <c r="T470" s="219"/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T470" s="16" t="s">
        <v>143</v>
      </c>
      <c r="AU470" s="16" t="s">
        <v>84</v>
      </c>
    </row>
    <row r="471" s="2" customFormat="1" ht="6.96" customHeight="1">
      <c r="A471" s="35"/>
      <c r="B471" s="62"/>
      <c r="C471" s="63"/>
      <c r="D471" s="63"/>
      <c r="E471" s="63"/>
      <c r="F471" s="63"/>
      <c r="G471" s="63"/>
      <c r="H471" s="63"/>
      <c r="I471" s="63"/>
      <c r="J471" s="63"/>
      <c r="K471" s="63"/>
      <c r="L471" s="36"/>
      <c r="M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</row>
  </sheetData>
  <autoFilter ref="C138:K470"/>
  <mergeCells count="9">
    <mergeCell ref="E7:H7"/>
    <mergeCell ref="E9:H9"/>
    <mergeCell ref="E18:H18"/>
    <mergeCell ref="E27:H27"/>
    <mergeCell ref="E85:H85"/>
    <mergeCell ref="E87:H87"/>
    <mergeCell ref="E129:H129"/>
    <mergeCell ref="E131:H13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5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88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76</v>
      </c>
    </row>
    <row r="4" s="1" customFormat="1" ht="24.96" customHeight="1">
      <c r="B4" s="19"/>
      <c r="D4" s="20" t="s">
        <v>89</v>
      </c>
      <c r="L4" s="19"/>
      <c r="M4" s="122" t="s">
        <v>9</v>
      </c>
      <c r="AT4" s="16" t="s">
        <v>3</v>
      </c>
    </row>
    <row r="5" s="1" customFormat="1" ht="6.96" customHeight="1">
      <c r="B5" s="19"/>
      <c r="L5" s="19"/>
    </row>
    <row r="6" s="1" customFormat="1" ht="12" customHeight="1">
      <c r="B6" s="19"/>
      <c r="D6" s="29" t="s">
        <v>15</v>
      </c>
      <c r="L6" s="19"/>
    </row>
    <row r="7" s="1" customFormat="1" ht="26.25" customHeight="1">
      <c r="B7" s="19"/>
      <c r="E7" s="123" t="str">
        <f>'Rekapitulácia stavby'!K6</f>
        <v>Prístavba výťahu k budove infekčného oddelenia FN Trenčín _ rew 02</v>
      </c>
      <c r="F7" s="29"/>
      <c r="G7" s="29"/>
      <c r="H7" s="29"/>
      <c r="L7" s="19"/>
    </row>
    <row r="8" s="2" customFormat="1" ht="12" customHeight="1">
      <c r="A8" s="35"/>
      <c r="B8" s="36"/>
      <c r="C8" s="35"/>
      <c r="D8" s="29" t="s">
        <v>90</v>
      </c>
      <c r="E8" s="35"/>
      <c r="F8" s="35"/>
      <c r="G8" s="35"/>
      <c r="H8" s="35"/>
      <c r="I8" s="35"/>
      <c r="J8" s="35"/>
      <c r="K8" s="35"/>
      <c r="L8" s="5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36"/>
      <c r="C9" s="35"/>
      <c r="D9" s="35"/>
      <c r="E9" s="69" t="s">
        <v>869</v>
      </c>
      <c r="F9" s="35"/>
      <c r="G9" s="35"/>
      <c r="H9" s="35"/>
      <c r="I9" s="35"/>
      <c r="J9" s="35"/>
      <c r="K9" s="35"/>
      <c r="L9" s="5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5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36"/>
      <c r="C11" s="35"/>
      <c r="D11" s="29" t="s">
        <v>17</v>
      </c>
      <c r="E11" s="35"/>
      <c r="F11" s="24" t="s">
        <v>1</v>
      </c>
      <c r="G11" s="35"/>
      <c r="H11" s="35"/>
      <c r="I11" s="29" t="s">
        <v>18</v>
      </c>
      <c r="J11" s="24" t="s">
        <v>1</v>
      </c>
      <c r="K11" s="35"/>
      <c r="L11" s="5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36"/>
      <c r="C12" s="35"/>
      <c r="D12" s="29" t="s">
        <v>19</v>
      </c>
      <c r="E12" s="35"/>
      <c r="F12" s="24" t="s">
        <v>20</v>
      </c>
      <c r="G12" s="35"/>
      <c r="H12" s="35"/>
      <c r="I12" s="29" t="s">
        <v>21</v>
      </c>
      <c r="J12" s="71" t="str">
        <f>'Rekapitulácia stavby'!AN8</f>
        <v>30. 5. 2022</v>
      </c>
      <c r="K12" s="35"/>
      <c r="L12" s="5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5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36"/>
      <c r="C14" s="35"/>
      <c r="D14" s="29" t="s">
        <v>23</v>
      </c>
      <c r="E14" s="35"/>
      <c r="F14" s="35"/>
      <c r="G14" s="35"/>
      <c r="H14" s="35"/>
      <c r="I14" s="29" t="s">
        <v>24</v>
      </c>
      <c r="J14" s="24" t="s">
        <v>1</v>
      </c>
      <c r="K14" s="35"/>
      <c r="L14" s="5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36"/>
      <c r="C15" s="35"/>
      <c r="D15" s="35"/>
      <c r="E15" s="24" t="s">
        <v>25</v>
      </c>
      <c r="F15" s="35"/>
      <c r="G15" s="35"/>
      <c r="H15" s="35"/>
      <c r="I15" s="29" t="s">
        <v>26</v>
      </c>
      <c r="J15" s="24" t="s">
        <v>1</v>
      </c>
      <c r="K15" s="35"/>
      <c r="L15" s="5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5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36"/>
      <c r="C17" s="35"/>
      <c r="D17" s="29" t="s">
        <v>27</v>
      </c>
      <c r="E17" s="35"/>
      <c r="F17" s="35"/>
      <c r="G17" s="35"/>
      <c r="H17" s="35"/>
      <c r="I17" s="29" t="s">
        <v>24</v>
      </c>
      <c r="J17" s="30" t="str">
        <f>'Rekapitulácia stavby'!AN13</f>
        <v>Vyplň údaj</v>
      </c>
      <c r="K17" s="35"/>
      <c r="L17" s="5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36"/>
      <c r="C18" s="35"/>
      <c r="D18" s="35"/>
      <c r="E18" s="30" t="str">
        <f>'Rekapitulácia stavby'!E14</f>
        <v>Vyplň údaj</v>
      </c>
      <c r="F18" s="24"/>
      <c r="G18" s="24"/>
      <c r="H18" s="24"/>
      <c r="I18" s="29" t="s">
        <v>26</v>
      </c>
      <c r="J18" s="30" t="str">
        <f>'Rekapitulácia stavby'!AN14</f>
        <v>Vyplň údaj</v>
      </c>
      <c r="K18" s="35"/>
      <c r="L18" s="5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5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36"/>
      <c r="C20" s="35"/>
      <c r="D20" s="29" t="s">
        <v>29</v>
      </c>
      <c r="E20" s="35"/>
      <c r="F20" s="35"/>
      <c r="G20" s="35"/>
      <c r="H20" s="35"/>
      <c r="I20" s="29" t="s">
        <v>24</v>
      </c>
      <c r="J20" s="24" t="s">
        <v>1</v>
      </c>
      <c r="K20" s="35"/>
      <c r="L20" s="5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36"/>
      <c r="C21" s="35"/>
      <c r="D21" s="35"/>
      <c r="E21" s="24" t="s">
        <v>30</v>
      </c>
      <c r="F21" s="35"/>
      <c r="G21" s="35"/>
      <c r="H21" s="35"/>
      <c r="I21" s="29" t="s">
        <v>26</v>
      </c>
      <c r="J21" s="24" t="s">
        <v>1</v>
      </c>
      <c r="K21" s="35"/>
      <c r="L21" s="5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5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36"/>
      <c r="C23" s="35"/>
      <c r="D23" s="29" t="s">
        <v>32</v>
      </c>
      <c r="E23" s="35"/>
      <c r="F23" s="35"/>
      <c r="G23" s="35"/>
      <c r="H23" s="35"/>
      <c r="I23" s="29" t="s">
        <v>24</v>
      </c>
      <c r="J23" s="24" t="s">
        <v>1</v>
      </c>
      <c r="K23" s="35"/>
      <c r="L23" s="5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36"/>
      <c r="C24" s="35"/>
      <c r="D24" s="35"/>
      <c r="E24" s="24" t="s">
        <v>33</v>
      </c>
      <c r="F24" s="35"/>
      <c r="G24" s="35"/>
      <c r="H24" s="35"/>
      <c r="I24" s="29" t="s">
        <v>26</v>
      </c>
      <c r="J24" s="24" t="s">
        <v>1</v>
      </c>
      <c r="K24" s="35"/>
      <c r="L24" s="5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5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36"/>
      <c r="C26" s="35"/>
      <c r="D26" s="29" t="s">
        <v>34</v>
      </c>
      <c r="E26" s="35"/>
      <c r="F26" s="35"/>
      <c r="G26" s="35"/>
      <c r="H26" s="35"/>
      <c r="I26" s="35"/>
      <c r="J26" s="35"/>
      <c r="K26" s="35"/>
      <c r="L26" s="5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59.25" customHeight="1">
      <c r="A27" s="124"/>
      <c r="B27" s="125"/>
      <c r="C27" s="124"/>
      <c r="D27" s="124"/>
      <c r="E27" s="33" t="s">
        <v>35</v>
      </c>
      <c r="F27" s="33"/>
      <c r="G27" s="33"/>
      <c r="H27" s="33"/>
      <c r="I27" s="124"/>
      <c r="J27" s="124"/>
      <c r="K27" s="124"/>
      <c r="L27" s="126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</row>
    <row r="28" s="2" customFormat="1" ht="6.96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5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36"/>
      <c r="C29" s="35"/>
      <c r="D29" s="92"/>
      <c r="E29" s="92"/>
      <c r="F29" s="92"/>
      <c r="G29" s="92"/>
      <c r="H29" s="92"/>
      <c r="I29" s="92"/>
      <c r="J29" s="92"/>
      <c r="K29" s="92"/>
      <c r="L29" s="5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36"/>
      <c r="C30" s="35"/>
      <c r="D30" s="127" t="s">
        <v>36</v>
      </c>
      <c r="E30" s="35"/>
      <c r="F30" s="35"/>
      <c r="G30" s="35"/>
      <c r="H30" s="35"/>
      <c r="I30" s="35"/>
      <c r="J30" s="98">
        <f>ROUND(J123, 2)</f>
        <v>0</v>
      </c>
      <c r="K30" s="35"/>
      <c r="L30" s="5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36"/>
      <c r="C31" s="35"/>
      <c r="D31" s="92"/>
      <c r="E31" s="92"/>
      <c r="F31" s="92"/>
      <c r="G31" s="92"/>
      <c r="H31" s="92"/>
      <c r="I31" s="92"/>
      <c r="J31" s="92"/>
      <c r="K31" s="92"/>
      <c r="L31" s="5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36"/>
      <c r="C32" s="35"/>
      <c r="D32" s="35"/>
      <c r="E32" s="35"/>
      <c r="F32" s="40" t="s">
        <v>38</v>
      </c>
      <c r="G32" s="35"/>
      <c r="H32" s="35"/>
      <c r="I32" s="40" t="s">
        <v>37</v>
      </c>
      <c r="J32" s="40" t="s">
        <v>39</v>
      </c>
      <c r="K32" s="35"/>
      <c r="L32" s="5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36"/>
      <c r="C33" s="35"/>
      <c r="D33" s="128" t="s">
        <v>40</v>
      </c>
      <c r="E33" s="42" t="s">
        <v>41</v>
      </c>
      <c r="F33" s="129">
        <f>ROUND((SUM(BE123:BE186)),  2)</f>
        <v>0</v>
      </c>
      <c r="G33" s="130"/>
      <c r="H33" s="130"/>
      <c r="I33" s="131">
        <v>0.20000000000000001</v>
      </c>
      <c r="J33" s="129">
        <f>ROUND(((SUM(BE123:BE186))*I33),  2)</f>
        <v>0</v>
      </c>
      <c r="K33" s="35"/>
      <c r="L33" s="5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36"/>
      <c r="C34" s="35"/>
      <c r="D34" s="35"/>
      <c r="E34" s="42" t="s">
        <v>42</v>
      </c>
      <c r="F34" s="129">
        <f>ROUND((SUM(BF123:BF186)),  2)</f>
        <v>0</v>
      </c>
      <c r="G34" s="130"/>
      <c r="H34" s="130"/>
      <c r="I34" s="131">
        <v>0.20000000000000001</v>
      </c>
      <c r="J34" s="129">
        <f>ROUND(((SUM(BF123:BF186))*I34),  2)</f>
        <v>0</v>
      </c>
      <c r="K34" s="35"/>
      <c r="L34" s="5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36"/>
      <c r="C35" s="35"/>
      <c r="D35" s="35"/>
      <c r="E35" s="29" t="s">
        <v>43</v>
      </c>
      <c r="F35" s="132">
        <f>ROUND((SUM(BG123:BG186)),  2)</f>
        <v>0</v>
      </c>
      <c r="G35" s="35"/>
      <c r="H35" s="35"/>
      <c r="I35" s="133">
        <v>0.20000000000000001</v>
      </c>
      <c r="J35" s="132">
        <f>0</f>
        <v>0</v>
      </c>
      <c r="K35" s="35"/>
      <c r="L35" s="5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36"/>
      <c r="C36" s="35"/>
      <c r="D36" s="35"/>
      <c r="E36" s="29" t="s">
        <v>44</v>
      </c>
      <c r="F36" s="132">
        <f>ROUND((SUM(BH123:BH186)),  2)</f>
        <v>0</v>
      </c>
      <c r="G36" s="35"/>
      <c r="H36" s="35"/>
      <c r="I36" s="133">
        <v>0.20000000000000001</v>
      </c>
      <c r="J36" s="132">
        <f>0</f>
        <v>0</v>
      </c>
      <c r="K36" s="35"/>
      <c r="L36" s="5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36"/>
      <c r="C37" s="35"/>
      <c r="D37" s="35"/>
      <c r="E37" s="42" t="s">
        <v>45</v>
      </c>
      <c r="F37" s="129">
        <f>ROUND((SUM(BI123:BI186)),  2)</f>
        <v>0</v>
      </c>
      <c r="G37" s="130"/>
      <c r="H37" s="130"/>
      <c r="I37" s="131">
        <v>0</v>
      </c>
      <c r="J37" s="129">
        <f>0</f>
        <v>0</v>
      </c>
      <c r="K37" s="35"/>
      <c r="L37" s="5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36"/>
      <c r="C38" s="35"/>
      <c r="D38" s="35"/>
      <c r="E38" s="35"/>
      <c r="F38" s="35"/>
      <c r="G38" s="35"/>
      <c r="H38" s="35"/>
      <c r="I38" s="35"/>
      <c r="J38" s="35"/>
      <c r="K38" s="35"/>
      <c r="L38" s="5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36"/>
      <c r="C39" s="134"/>
      <c r="D39" s="135" t="s">
        <v>46</v>
      </c>
      <c r="E39" s="83"/>
      <c r="F39" s="83"/>
      <c r="G39" s="136" t="s">
        <v>47</v>
      </c>
      <c r="H39" s="137" t="s">
        <v>48</v>
      </c>
      <c r="I39" s="83"/>
      <c r="J39" s="138">
        <f>SUM(J30:J37)</f>
        <v>0</v>
      </c>
      <c r="K39" s="139"/>
      <c r="L39" s="5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5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57"/>
      <c r="D50" s="58" t="s">
        <v>49</v>
      </c>
      <c r="E50" s="59"/>
      <c r="F50" s="59"/>
      <c r="G50" s="58" t="s">
        <v>50</v>
      </c>
      <c r="H50" s="59"/>
      <c r="I50" s="59"/>
      <c r="J50" s="59"/>
      <c r="K50" s="59"/>
      <c r="L50" s="57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5"/>
      <c r="B61" s="36"/>
      <c r="C61" s="35"/>
      <c r="D61" s="60" t="s">
        <v>51</v>
      </c>
      <c r="E61" s="38"/>
      <c r="F61" s="140" t="s">
        <v>52</v>
      </c>
      <c r="G61" s="60" t="s">
        <v>51</v>
      </c>
      <c r="H61" s="38"/>
      <c r="I61" s="38"/>
      <c r="J61" s="141" t="s">
        <v>52</v>
      </c>
      <c r="K61" s="38"/>
      <c r="L61" s="57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5"/>
      <c r="B65" s="36"/>
      <c r="C65" s="35"/>
      <c r="D65" s="58" t="s">
        <v>53</v>
      </c>
      <c r="E65" s="61"/>
      <c r="F65" s="61"/>
      <c r="G65" s="58" t="s">
        <v>54</v>
      </c>
      <c r="H65" s="61"/>
      <c r="I65" s="61"/>
      <c r="J65" s="61"/>
      <c r="K65" s="61"/>
      <c r="L65" s="5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5"/>
      <c r="B76" s="36"/>
      <c r="C76" s="35"/>
      <c r="D76" s="60" t="s">
        <v>51</v>
      </c>
      <c r="E76" s="38"/>
      <c r="F76" s="140" t="s">
        <v>52</v>
      </c>
      <c r="G76" s="60" t="s">
        <v>51</v>
      </c>
      <c r="H76" s="38"/>
      <c r="I76" s="38"/>
      <c r="J76" s="141" t="s">
        <v>52</v>
      </c>
      <c r="K76" s="38"/>
      <c r="L76" s="5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5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5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92</v>
      </c>
      <c r="D82" s="35"/>
      <c r="E82" s="35"/>
      <c r="F82" s="35"/>
      <c r="G82" s="35"/>
      <c r="H82" s="35"/>
      <c r="I82" s="35"/>
      <c r="J82" s="35"/>
      <c r="K82" s="35"/>
      <c r="L82" s="57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57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5"/>
      <c r="E84" s="35"/>
      <c r="F84" s="35"/>
      <c r="G84" s="35"/>
      <c r="H84" s="35"/>
      <c r="I84" s="35"/>
      <c r="J84" s="35"/>
      <c r="K84" s="35"/>
      <c r="L84" s="57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5"/>
      <c r="D85" s="35"/>
      <c r="E85" s="123" t="str">
        <f>E7</f>
        <v>Prístavba výťahu k budove infekčného oddelenia FN Trenčín _ rew 02</v>
      </c>
      <c r="F85" s="29"/>
      <c r="G85" s="29"/>
      <c r="H85" s="29"/>
      <c r="I85" s="35"/>
      <c r="J85" s="35"/>
      <c r="K85" s="35"/>
      <c r="L85" s="57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90</v>
      </c>
      <c r="D86" s="35"/>
      <c r="E86" s="35"/>
      <c r="F86" s="35"/>
      <c r="G86" s="35"/>
      <c r="H86" s="35"/>
      <c r="I86" s="35"/>
      <c r="J86" s="35"/>
      <c r="K86" s="35"/>
      <c r="L86" s="57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5"/>
      <c r="D87" s="35"/>
      <c r="E87" s="69" t="str">
        <f>E9</f>
        <v>02 - elektroinštalácia</v>
      </c>
      <c r="F87" s="35"/>
      <c r="G87" s="35"/>
      <c r="H87" s="35"/>
      <c r="I87" s="35"/>
      <c r="J87" s="35"/>
      <c r="K87" s="35"/>
      <c r="L87" s="57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57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5"/>
      <c r="E89" s="35"/>
      <c r="F89" s="24" t="str">
        <f>F12</f>
        <v>FAKULTNÁ NEMOCNICA Trenčín, č.p.746/1 a 1744/14</v>
      </c>
      <c r="G89" s="35"/>
      <c r="H89" s="35"/>
      <c r="I89" s="29" t="s">
        <v>21</v>
      </c>
      <c r="J89" s="71" t="str">
        <f>IF(J12="","",J12)</f>
        <v>30. 5. 2022</v>
      </c>
      <c r="K89" s="35"/>
      <c r="L89" s="57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57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5"/>
      <c r="E91" s="35"/>
      <c r="F91" s="24" t="str">
        <f>E15</f>
        <v>FN Trenčín, Legionárska 28, 911 71 Trenčín</v>
      </c>
      <c r="G91" s="35"/>
      <c r="H91" s="35"/>
      <c r="I91" s="29" t="s">
        <v>29</v>
      </c>
      <c r="J91" s="33" t="str">
        <f>E21</f>
        <v>SOARCH s.r.o.</v>
      </c>
      <c r="K91" s="35"/>
      <c r="L91" s="57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25.65" customHeight="1">
      <c r="A92" s="35"/>
      <c r="B92" s="36"/>
      <c r="C92" s="29" t="s">
        <v>27</v>
      </c>
      <c r="D92" s="35"/>
      <c r="E92" s="35"/>
      <c r="F92" s="24" t="str">
        <f>IF(E18="","",E18)</f>
        <v>Vyplň údaj</v>
      </c>
      <c r="G92" s="35"/>
      <c r="H92" s="35"/>
      <c r="I92" s="29" t="s">
        <v>32</v>
      </c>
      <c r="J92" s="33" t="str">
        <f>E24</f>
        <v>Ing. arch. Jozef SOBČÁK</v>
      </c>
      <c r="K92" s="35"/>
      <c r="L92" s="57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57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42" t="s">
        <v>93</v>
      </c>
      <c r="D94" s="134"/>
      <c r="E94" s="134"/>
      <c r="F94" s="134"/>
      <c r="G94" s="134"/>
      <c r="H94" s="134"/>
      <c r="I94" s="134"/>
      <c r="J94" s="143" t="s">
        <v>94</v>
      </c>
      <c r="K94" s="134"/>
      <c r="L94" s="57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57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44" t="s">
        <v>95</v>
      </c>
      <c r="D96" s="35"/>
      <c r="E96" s="35"/>
      <c r="F96" s="35"/>
      <c r="G96" s="35"/>
      <c r="H96" s="35"/>
      <c r="I96" s="35"/>
      <c r="J96" s="98">
        <f>J123</f>
        <v>0</v>
      </c>
      <c r="K96" s="35"/>
      <c r="L96" s="57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6" t="s">
        <v>96</v>
      </c>
    </row>
    <row r="97" s="9" customFormat="1" ht="24.96" customHeight="1">
      <c r="A97" s="9"/>
      <c r="B97" s="145"/>
      <c r="C97" s="9"/>
      <c r="D97" s="146" t="s">
        <v>870</v>
      </c>
      <c r="E97" s="147"/>
      <c r="F97" s="147"/>
      <c r="G97" s="147"/>
      <c r="H97" s="147"/>
      <c r="I97" s="147"/>
      <c r="J97" s="148">
        <f>J124</f>
        <v>0</v>
      </c>
      <c r="K97" s="9"/>
      <c r="L97" s="14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9"/>
      <c r="C98" s="10"/>
      <c r="D98" s="150" t="s">
        <v>871</v>
      </c>
      <c r="E98" s="151"/>
      <c r="F98" s="151"/>
      <c r="G98" s="151"/>
      <c r="H98" s="151"/>
      <c r="I98" s="151"/>
      <c r="J98" s="152">
        <f>J125</f>
        <v>0</v>
      </c>
      <c r="K98" s="10"/>
      <c r="L98" s="14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45"/>
      <c r="C99" s="9"/>
      <c r="D99" s="146" t="s">
        <v>116</v>
      </c>
      <c r="E99" s="147"/>
      <c r="F99" s="147"/>
      <c r="G99" s="147"/>
      <c r="H99" s="147"/>
      <c r="I99" s="147"/>
      <c r="J99" s="148">
        <f>J128</f>
        <v>0</v>
      </c>
      <c r="K99" s="9"/>
      <c r="L99" s="14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49"/>
      <c r="C100" s="10"/>
      <c r="D100" s="150" t="s">
        <v>117</v>
      </c>
      <c r="E100" s="151"/>
      <c r="F100" s="151"/>
      <c r="G100" s="151"/>
      <c r="H100" s="151"/>
      <c r="I100" s="151"/>
      <c r="J100" s="152">
        <f>J129</f>
        <v>0</v>
      </c>
      <c r="K100" s="10"/>
      <c r="L100" s="14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9"/>
      <c r="C101" s="10"/>
      <c r="D101" s="150" t="s">
        <v>872</v>
      </c>
      <c r="E101" s="151"/>
      <c r="F101" s="151"/>
      <c r="G101" s="151"/>
      <c r="H101" s="151"/>
      <c r="I101" s="151"/>
      <c r="J101" s="152">
        <f>J150</f>
        <v>0</v>
      </c>
      <c r="K101" s="10"/>
      <c r="L101" s="14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9"/>
      <c r="C102" s="10"/>
      <c r="D102" s="150" t="s">
        <v>873</v>
      </c>
      <c r="E102" s="151"/>
      <c r="F102" s="151"/>
      <c r="G102" s="151"/>
      <c r="H102" s="151"/>
      <c r="I102" s="151"/>
      <c r="J102" s="152">
        <f>J181</f>
        <v>0</v>
      </c>
      <c r="K102" s="10"/>
      <c r="L102" s="14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9"/>
      <c r="C103" s="10"/>
      <c r="D103" s="150" t="s">
        <v>874</v>
      </c>
      <c r="E103" s="151"/>
      <c r="F103" s="151"/>
      <c r="G103" s="151"/>
      <c r="H103" s="151"/>
      <c r="I103" s="151"/>
      <c r="J103" s="152">
        <f>J184</f>
        <v>0</v>
      </c>
      <c r="K103" s="10"/>
      <c r="L103" s="14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5"/>
      <c r="B104" s="36"/>
      <c r="C104" s="35"/>
      <c r="D104" s="35"/>
      <c r="E104" s="35"/>
      <c r="F104" s="35"/>
      <c r="G104" s="35"/>
      <c r="H104" s="35"/>
      <c r="I104" s="35"/>
      <c r="J104" s="35"/>
      <c r="K104" s="35"/>
      <c r="L104" s="57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6.96" customHeight="1">
      <c r="A105" s="35"/>
      <c r="B105" s="62"/>
      <c r="C105" s="63"/>
      <c r="D105" s="63"/>
      <c r="E105" s="63"/>
      <c r="F105" s="63"/>
      <c r="G105" s="63"/>
      <c r="H105" s="63"/>
      <c r="I105" s="63"/>
      <c r="J105" s="63"/>
      <c r="K105" s="63"/>
      <c r="L105" s="57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="2" customFormat="1" ht="6.96" customHeight="1">
      <c r="A109" s="35"/>
      <c r="B109" s="64"/>
      <c r="C109" s="65"/>
      <c r="D109" s="65"/>
      <c r="E109" s="65"/>
      <c r="F109" s="65"/>
      <c r="G109" s="65"/>
      <c r="H109" s="65"/>
      <c r="I109" s="65"/>
      <c r="J109" s="65"/>
      <c r="K109" s="65"/>
      <c r="L109" s="57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24.96" customHeight="1">
      <c r="A110" s="35"/>
      <c r="B110" s="36"/>
      <c r="C110" s="20" t="s">
        <v>120</v>
      </c>
      <c r="D110" s="35"/>
      <c r="E110" s="35"/>
      <c r="F110" s="35"/>
      <c r="G110" s="35"/>
      <c r="H110" s="35"/>
      <c r="I110" s="35"/>
      <c r="J110" s="35"/>
      <c r="K110" s="35"/>
      <c r="L110" s="57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5"/>
      <c r="D111" s="35"/>
      <c r="E111" s="35"/>
      <c r="F111" s="35"/>
      <c r="G111" s="35"/>
      <c r="H111" s="35"/>
      <c r="I111" s="35"/>
      <c r="J111" s="35"/>
      <c r="K111" s="35"/>
      <c r="L111" s="57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15</v>
      </c>
      <c r="D112" s="35"/>
      <c r="E112" s="35"/>
      <c r="F112" s="35"/>
      <c r="G112" s="35"/>
      <c r="H112" s="35"/>
      <c r="I112" s="35"/>
      <c r="J112" s="35"/>
      <c r="K112" s="35"/>
      <c r="L112" s="57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26.25" customHeight="1">
      <c r="A113" s="35"/>
      <c r="B113" s="36"/>
      <c r="C113" s="35"/>
      <c r="D113" s="35"/>
      <c r="E113" s="123" t="str">
        <f>E7</f>
        <v>Prístavba výťahu k budove infekčného oddelenia FN Trenčín _ rew 02</v>
      </c>
      <c r="F113" s="29"/>
      <c r="G113" s="29"/>
      <c r="H113" s="29"/>
      <c r="I113" s="35"/>
      <c r="J113" s="35"/>
      <c r="K113" s="35"/>
      <c r="L113" s="57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90</v>
      </c>
      <c r="D114" s="35"/>
      <c r="E114" s="35"/>
      <c r="F114" s="35"/>
      <c r="G114" s="35"/>
      <c r="H114" s="35"/>
      <c r="I114" s="35"/>
      <c r="J114" s="35"/>
      <c r="K114" s="35"/>
      <c r="L114" s="57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6.5" customHeight="1">
      <c r="A115" s="35"/>
      <c r="B115" s="36"/>
      <c r="C115" s="35"/>
      <c r="D115" s="35"/>
      <c r="E115" s="69" t="str">
        <f>E9</f>
        <v>02 - elektroinštalácia</v>
      </c>
      <c r="F115" s="35"/>
      <c r="G115" s="35"/>
      <c r="H115" s="35"/>
      <c r="I115" s="35"/>
      <c r="J115" s="35"/>
      <c r="K115" s="35"/>
      <c r="L115" s="57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5"/>
      <c r="D116" s="35"/>
      <c r="E116" s="35"/>
      <c r="F116" s="35"/>
      <c r="G116" s="35"/>
      <c r="H116" s="35"/>
      <c r="I116" s="35"/>
      <c r="J116" s="35"/>
      <c r="K116" s="35"/>
      <c r="L116" s="57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19</v>
      </c>
      <c r="D117" s="35"/>
      <c r="E117" s="35"/>
      <c r="F117" s="24" t="str">
        <f>F12</f>
        <v>FAKULTNÁ NEMOCNICA Trenčín, č.p.746/1 a 1744/14</v>
      </c>
      <c r="G117" s="35"/>
      <c r="H117" s="35"/>
      <c r="I117" s="29" t="s">
        <v>21</v>
      </c>
      <c r="J117" s="71" t="str">
        <f>IF(J12="","",J12)</f>
        <v>30. 5. 2022</v>
      </c>
      <c r="K117" s="35"/>
      <c r="L117" s="57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5"/>
      <c r="D118" s="35"/>
      <c r="E118" s="35"/>
      <c r="F118" s="35"/>
      <c r="G118" s="35"/>
      <c r="H118" s="35"/>
      <c r="I118" s="35"/>
      <c r="J118" s="35"/>
      <c r="K118" s="35"/>
      <c r="L118" s="57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23</v>
      </c>
      <c r="D119" s="35"/>
      <c r="E119" s="35"/>
      <c r="F119" s="24" t="str">
        <f>E15</f>
        <v>FN Trenčín, Legionárska 28, 911 71 Trenčín</v>
      </c>
      <c r="G119" s="35"/>
      <c r="H119" s="35"/>
      <c r="I119" s="29" t="s">
        <v>29</v>
      </c>
      <c r="J119" s="33" t="str">
        <f>E21</f>
        <v>SOARCH s.r.o.</v>
      </c>
      <c r="K119" s="35"/>
      <c r="L119" s="57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25.65" customHeight="1">
      <c r="A120" s="35"/>
      <c r="B120" s="36"/>
      <c r="C120" s="29" t="s">
        <v>27</v>
      </c>
      <c r="D120" s="35"/>
      <c r="E120" s="35"/>
      <c r="F120" s="24" t="str">
        <f>IF(E18="","",E18)</f>
        <v>Vyplň údaj</v>
      </c>
      <c r="G120" s="35"/>
      <c r="H120" s="35"/>
      <c r="I120" s="29" t="s">
        <v>32</v>
      </c>
      <c r="J120" s="33" t="str">
        <f>E24</f>
        <v>Ing. arch. Jozef SOBČÁK</v>
      </c>
      <c r="K120" s="35"/>
      <c r="L120" s="57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0.32" customHeight="1">
      <c r="A121" s="35"/>
      <c r="B121" s="36"/>
      <c r="C121" s="35"/>
      <c r="D121" s="35"/>
      <c r="E121" s="35"/>
      <c r="F121" s="35"/>
      <c r="G121" s="35"/>
      <c r="H121" s="35"/>
      <c r="I121" s="35"/>
      <c r="J121" s="35"/>
      <c r="K121" s="35"/>
      <c r="L121" s="57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11" customFormat="1" ht="29.28" customHeight="1">
      <c r="A122" s="153"/>
      <c r="B122" s="154"/>
      <c r="C122" s="155" t="s">
        <v>121</v>
      </c>
      <c r="D122" s="156" t="s">
        <v>61</v>
      </c>
      <c r="E122" s="156" t="s">
        <v>57</v>
      </c>
      <c r="F122" s="156" t="s">
        <v>58</v>
      </c>
      <c r="G122" s="156" t="s">
        <v>122</v>
      </c>
      <c r="H122" s="156" t="s">
        <v>123</v>
      </c>
      <c r="I122" s="156" t="s">
        <v>124</v>
      </c>
      <c r="J122" s="157" t="s">
        <v>94</v>
      </c>
      <c r="K122" s="158" t="s">
        <v>125</v>
      </c>
      <c r="L122" s="159"/>
      <c r="M122" s="88" t="s">
        <v>1</v>
      </c>
      <c r="N122" s="89" t="s">
        <v>40</v>
      </c>
      <c r="O122" s="89" t="s">
        <v>126</v>
      </c>
      <c r="P122" s="89" t="s">
        <v>127</v>
      </c>
      <c r="Q122" s="89" t="s">
        <v>128</v>
      </c>
      <c r="R122" s="89" t="s">
        <v>129</v>
      </c>
      <c r="S122" s="89" t="s">
        <v>130</v>
      </c>
      <c r="T122" s="90" t="s">
        <v>131</v>
      </c>
      <c r="U122" s="153"/>
      <c r="V122" s="153"/>
      <c r="W122" s="153"/>
      <c r="X122" s="153"/>
      <c r="Y122" s="153"/>
      <c r="Z122" s="153"/>
      <c r="AA122" s="153"/>
      <c r="AB122" s="153"/>
      <c r="AC122" s="153"/>
      <c r="AD122" s="153"/>
      <c r="AE122" s="153"/>
    </row>
    <row r="123" s="2" customFormat="1" ht="22.8" customHeight="1">
      <c r="A123" s="35"/>
      <c r="B123" s="36"/>
      <c r="C123" s="95" t="s">
        <v>95</v>
      </c>
      <c r="D123" s="35"/>
      <c r="E123" s="35"/>
      <c r="F123" s="35"/>
      <c r="G123" s="35"/>
      <c r="H123" s="35"/>
      <c r="I123" s="35"/>
      <c r="J123" s="160">
        <f>BK123</f>
        <v>0</v>
      </c>
      <c r="K123" s="35"/>
      <c r="L123" s="36"/>
      <c r="M123" s="91"/>
      <c r="N123" s="75"/>
      <c r="O123" s="92"/>
      <c r="P123" s="161">
        <f>P124+P128</f>
        <v>0</v>
      </c>
      <c r="Q123" s="92"/>
      <c r="R123" s="161">
        <f>R124+R128</f>
        <v>5.624229999999999</v>
      </c>
      <c r="S123" s="92"/>
      <c r="T123" s="162">
        <f>T124+T128</f>
        <v>0.00025000000000000001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6" t="s">
        <v>75</v>
      </c>
      <c r="AU123" s="16" t="s">
        <v>96</v>
      </c>
      <c r="BK123" s="163">
        <f>BK124+BK128</f>
        <v>0</v>
      </c>
    </row>
    <row r="124" s="12" customFormat="1" ht="25.92" customHeight="1">
      <c r="A124" s="12"/>
      <c r="B124" s="164"/>
      <c r="C124" s="12"/>
      <c r="D124" s="165" t="s">
        <v>75</v>
      </c>
      <c r="E124" s="166" t="s">
        <v>875</v>
      </c>
      <c r="F124" s="166" t="s">
        <v>876</v>
      </c>
      <c r="G124" s="12"/>
      <c r="H124" s="12"/>
      <c r="I124" s="167"/>
      <c r="J124" s="168">
        <f>BK124</f>
        <v>0</v>
      </c>
      <c r="K124" s="12"/>
      <c r="L124" s="164"/>
      <c r="M124" s="169"/>
      <c r="N124" s="170"/>
      <c r="O124" s="170"/>
      <c r="P124" s="171">
        <f>P125</f>
        <v>0</v>
      </c>
      <c r="Q124" s="170"/>
      <c r="R124" s="171">
        <f>R125</f>
        <v>5.0000000000000002E-05</v>
      </c>
      <c r="S124" s="170"/>
      <c r="T124" s="172">
        <f>T125</f>
        <v>0.00025000000000000001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5" t="s">
        <v>84</v>
      </c>
      <c r="AT124" s="173" t="s">
        <v>75</v>
      </c>
      <c r="AU124" s="173" t="s">
        <v>76</v>
      </c>
      <c r="AY124" s="165" t="s">
        <v>134</v>
      </c>
      <c r="BK124" s="174">
        <f>BK125</f>
        <v>0</v>
      </c>
    </row>
    <row r="125" s="12" customFormat="1" ht="22.8" customHeight="1">
      <c r="A125" s="12"/>
      <c r="B125" s="164"/>
      <c r="C125" s="12"/>
      <c r="D125" s="165" t="s">
        <v>75</v>
      </c>
      <c r="E125" s="175" t="s">
        <v>877</v>
      </c>
      <c r="F125" s="175" t="s">
        <v>878</v>
      </c>
      <c r="G125" s="12"/>
      <c r="H125" s="12"/>
      <c r="I125" s="167"/>
      <c r="J125" s="176">
        <f>BK125</f>
        <v>0</v>
      </c>
      <c r="K125" s="12"/>
      <c r="L125" s="164"/>
      <c r="M125" s="169"/>
      <c r="N125" s="170"/>
      <c r="O125" s="170"/>
      <c r="P125" s="171">
        <f>SUM(P126:P127)</f>
        <v>0</v>
      </c>
      <c r="Q125" s="170"/>
      <c r="R125" s="171">
        <f>SUM(R126:R127)</f>
        <v>5.0000000000000002E-05</v>
      </c>
      <c r="S125" s="170"/>
      <c r="T125" s="172">
        <f>SUM(T126:T127)</f>
        <v>0.00025000000000000001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5" t="s">
        <v>84</v>
      </c>
      <c r="AT125" s="173" t="s">
        <v>75</v>
      </c>
      <c r="AU125" s="173" t="s">
        <v>84</v>
      </c>
      <c r="AY125" s="165" t="s">
        <v>134</v>
      </c>
      <c r="BK125" s="174">
        <f>SUM(BK126:BK127)</f>
        <v>0</v>
      </c>
    </row>
    <row r="126" s="2" customFormat="1" ht="24.15" customHeight="1">
      <c r="A126" s="35"/>
      <c r="B126" s="177"/>
      <c r="C126" s="178" t="s">
        <v>84</v>
      </c>
      <c r="D126" s="178" t="s">
        <v>136</v>
      </c>
      <c r="E126" s="179" t="s">
        <v>879</v>
      </c>
      <c r="F126" s="180" t="s">
        <v>880</v>
      </c>
      <c r="G126" s="181" t="s">
        <v>881</v>
      </c>
      <c r="H126" s="182">
        <v>5</v>
      </c>
      <c r="I126" s="183"/>
      <c r="J126" s="184">
        <f>ROUND(I126*H126,2)</f>
        <v>0</v>
      </c>
      <c r="K126" s="185"/>
      <c r="L126" s="36"/>
      <c r="M126" s="186" t="s">
        <v>1</v>
      </c>
      <c r="N126" s="187" t="s">
        <v>42</v>
      </c>
      <c r="O126" s="79"/>
      <c r="P126" s="188">
        <f>O126*H126</f>
        <v>0</v>
      </c>
      <c r="Q126" s="188">
        <v>1.0000000000000001E-05</v>
      </c>
      <c r="R126" s="188">
        <f>Q126*H126</f>
        <v>5.0000000000000002E-05</v>
      </c>
      <c r="S126" s="188">
        <v>5.0000000000000002E-05</v>
      </c>
      <c r="T126" s="189">
        <f>S126*H126</f>
        <v>0.00025000000000000001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90" t="s">
        <v>140</v>
      </c>
      <c r="AT126" s="190" t="s">
        <v>136</v>
      </c>
      <c r="AU126" s="190" t="s">
        <v>141</v>
      </c>
      <c r="AY126" s="16" t="s">
        <v>134</v>
      </c>
      <c r="BE126" s="191">
        <f>IF(N126="základná",J126,0)</f>
        <v>0</v>
      </c>
      <c r="BF126" s="191">
        <f>IF(N126="znížená",J126,0)</f>
        <v>0</v>
      </c>
      <c r="BG126" s="191">
        <f>IF(N126="zákl. prenesená",J126,0)</f>
        <v>0</v>
      </c>
      <c r="BH126" s="191">
        <f>IF(N126="zníž. prenesená",J126,0)</f>
        <v>0</v>
      </c>
      <c r="BI126" s="191">
        <f>IF(N126="nulová",J126,0)</f>
        <v>0</v>
      </c>
      <c r="BJ126" s="16" t="s">
        <v>141</v>
      </c>
      <c r="BK126" s="191">
        <f>ROUND(I126*H126,2)</f>
        <v>0</v>
      </c>
      <c r="BL126" s="16" t="s">
        <v>140</v>
      </c>
      <c r="BM126" s="190" t="s">
        <v>882</v>
      </c>
    </row>
    <row r="127" s="2" customFormat="1">
      <c r="A127" s="35"/>
      <c r="B127" s="36"/>
      <c r="C127" s="35"/>
      <c r="D127" s="192" t="s">
        <v>143</v>
      </c>
      <c r="E127" s="35"/>
      <c r="F127" s="193" t="s">
        <v>880</v>
      </c>
      <c r="G127" s="35"/>
      <c r="H127" s="35"/>
      <c r="I127" s="194"/>
      <c r="J127" s="35"/>
      <c r="K127" s="35"/>
      <c r="L127" s="36"/>
      <c r="M127" s="195"/>
      <c r="N127" s="196"/>
      <c r="O127" s="79"/>
      <c r="P127" s="79"/>
      <c r="Q127" s="79"/>
      <c r="R127" s="79"/>
      <c r="S127" s="79"/>
      <c r="T127" s="80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6" t="s">
        <v>143</v>
      </c>
      <c r="AU127" s="16" t="s">
        <v>141</v>
      </c>
    </row>
    <row r="128" s="12" customFormat="1" ht="25.92" customHeight="1">
      <c r="A128" s="12"/>
      <c r="B128" s="164"/>
      <c r="C128" s="12"/>
      <c r="D128" s="165" t="s">
        <v>75</v>
      </c>
      <c r="E128" s="166" t="s">
        <v>160</v>
      </c>
      <c r="F128" s="166" t="s">
        <v>781</v>
      </c>
      <c r="G128" s="12"/>
      <c r="H128" s="12"/>
      <c r="I128" s="167"/>
      <c r="J128" s="168">
        <f>BK128</f>
        <v>0</v>
      </c>
      <c r="K128" s="12"/>
      <c r="L128" s="164"/>
      <c r="M128" s="169"/>
      <c r="N128" s="170"/>
      <c r="O128" s="170"/>
      <c r="P128" s="171">
        <f>P129+P150+P181+P184</f>
        <v>0</v>
      </c>
      <c r="Q128" s="170"/>
      <c r="R128" s="171">
        <f>R129+R150+R181+R184</f>
        <v>5.6241799999999991</v>
      </c>
      <c r="S128" s="170"/>
      <c r="T128" s="172">
        <f>T129+T150+T181+T184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65" t="s">
        <v>150</v>
      </c>
      <c r="AT128" s="173" t="s">
        <v>75</v>
      </c>
      <c r="AU128" s="173" t="s">
        <v>76</v>
      </c>
      <c r="AY128" s="165" t="s">
        <v>134</v>
      </c>
      <c r="BK128" s="174">
        <f>BK129+BK150+BK181+BK184</f>
        <v>0</v>
      </c>
    </row>
    <row r="129" s="12" customFormat="1" ht="22.8" customHeight="1">
      <c r="A129" s="12"/>
      <c r="B129" s="164"/>
      <c r="C129" s="12"/>
      <c r="D129" s="165" t="s">
        <v>75</v>
      </c>
      <c r="E129" s="175" t="s">
        <v>782</v>
      </c>
      <c r="F129" s="175" t="s">
        <v>783</v>
      </c>
      <c r="G129" s="12"/>
      <c r="H129" s="12"/>
      <c r="I129" s="167"/>
      <c r="J129" s="176">
        <f>BK129</f>
        <v>0</v>
      </c>
      <c r="K129" s="12"/>
      <c r="L129" s="164"/>
      <c r="M129" s="169"/>
      <c r="N129" s="170"/>
      <c r="O129" s="170"/>
      <c r="P129" s="171">
        <f>SUM(P130:P149)</f>
        <v>0</v>
      </c>
      <c r="Q129" s="170"/>
      <c r="R129" s="171">
        <f>SUM(R130:R149)</f>
        <v>0.07618999999999998</v>
      </c>
      <c r="S129" s="170"/>
      <c r="T129" s="172">
        <f>SUM(T130:T149)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65" t="s">
        <v>150</v>
      </c>
      <c r="AT129" s="173" t="s">
        <v>75</v>
      </c>
      <c r="AU129" s="173" t="s">
        <v>84</v>
      </c>
      <c r="AY129" s="165" t="s">
        <v>134</v>
      </c>
      <c r="BK129" s="174">
        <f>SUM(BK130:BK149)</f>
        <v>0</v>
      </c>
    </row>
    <row r="130" s="2" customFormat="1" ht="33" customHeight="1">
      <c r="A130" s="35"/>
      <c r="B130" s="177"/>
      <c r="C130" s="178" t="s">
        <v>141</v>
      </c>
      <c r="D130" s="178" t="s">
        <v>136</v>
      </c>
      <c r="E130" s="179" t="s">
        <v>883</v>
      </c>
      <c r="F130" s="180" t="s">
        <v>884</v>
      </c>
      <c r="G130" s="181" t="s">
        <v>257</v>
      </c>
      <c r="H130" s="182">
        <v>47</v>
      </c>
      <c r="I130" s="183"/>
      <c r="J130" s="184">
        <f>ROUND(I130*H130,2)</f>
        <v>0</v>
      </c>
      <c r="K130" s="185"/>
      <c r="L130" s="36"/>
      <c r="M130" s="186" t="s">
        <v>1</v>
      </c>
      <c r="N130" s="187" t="s">
        <v>42</v>
      </c>
      <c r="O130" s="79"/>
      <c r="P130" s="188">
        <f>O130*H130</f>
        <v>0</v>
      </c>
      <c r="Q130" s="188">
        <v>0</v>
      </c>
      <c r="R130" s="188">
        <f>Q130*H130</f>
        <v>0</v>
      </c>
      <c r="S130" s="188">
        <v>0</v>
      </c>
      <c r="T130" s="189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90" t="s">
        <v>453</v>
      </c>
      <c r="AT130" s="190" t="s">
        <v>136</v>
      </c>
      <c r="AU130" s="190" t="s">
        <v>141</v>
      </c>
      <c r="AY130" s="16" t="s">
        <v>134</v>
      </c>
      <c r="BE130" s="191">
        <f>IF(N130="základná",J130,0)</f>
        <v>0</v>
      </c>
      <c r="BF130" s="191">
        <f>IF(N130="znížená",J130,0)</f>
        <v>0</v>
      </c>
      <c r="BG130" s="191">
        <f>IF(N130="zákl. prenesená",J130,0)</f>
        <v>0</v>
      </c>
      <c r="BH130" s="191">
        <f>IF(N130="zníž. prenesená",J130,0)</f>
        <v>0</v>
      </c>
      <c r="BI130" s="191">
        <f>IF(N130="nulová",J130,0)</f>
        <v>0</v>
      </c>
      <c r="BJ130" s="16" t="s">
        <v>141</v>
      </c>
      <c r="BK130" s="191">
        <f>ROUND(I130*H130,2)</f>
        <v>0</v>
      </c>
      <c r="BL130" s="16" t="s">
        <v>453</v>
      </c>
      <c r="BM130" s="190" t="s">
        <v>885</v>
      </c>
    </row>
    <row r="131" s="2" customFormat="1">
      <c r="A131" s="35"/>
      <c r="B131" s="36"/>
      <c r="C131" s="35"/>
      <c r="D131" s="192" t="s">
        <v>143</v>
      </c>
      <c r="E131" s="35"/>
      <c r="F131" s="193" t="s">
        <v>884</v>
      </c>
      <c r="G131" s="35"/>
      <c r="H131" s="35"/>
      <c r="I131" s="194"/>
      <c r="J131" s="35"/>
      <c r="K131" s="35"/>
      <c r="L131" s="36"/>
      <c r="M131" s="195"/>
      <c r="N131" s="196"/>
      <c r="O131" s="79"/>
      <c r="P131" s="79"/>
      <c r="Q131" s="79"/>
      <c r="R131" s="79"/>
      <c r="S131" s="79"/>
      <c r="T131" s="80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6" t="s">
        <v>143</v>
      </c>
      <c r="AU131" s="16" t="s">
        <v>141</v>
      </c>
    </row>
    <row r="132" s="2" customFormat="1" ht="24.15" customHeight="1">
      <c r="A132" s="35"/>
      <c r="B132" s="177"/>
      <c r="C132" s="178" t="s">
        <v>150</v>
      </c>
      <c r="D132" s="178" t="s">
        <v>136</v>
      </c>
      <c r="E132" s="179" t="s">
        <v>886</v>
      </c>
      <c r="F132" s="180" t="s">
        <v>887</v>
      </c>
      <c r="G132" s="181" t="s">
        <v>436</v>
      </c>
      <c r="H132" s="182">
        <v>5</v>
      </c>
      <c r="I132" s="183"/>
      <c r="J132" s="184">
        <f>ROUND(I132*H132,2)</f>
        <v>0</v>
      </c>
      <c r="K132" s="185"/>
      <c r="L132" s="36"/>
      <c r="M132" s="186" t="s">
        <v>1</v>
      </c>
      <c r="N132" s="187" t="s">
        <v>42</v>
      </c>
      <c r="O132" s="79"/>
      <c r="P132" s="188">
        <f>O132*H132</f>
        <v>0</v>
      </c>
      <c r="Q132" s="188">
        <v>0</v>
      </c>
      <c r="R132" s="188">
        <f>Q132*H132</f>
        <v>0</v>
      </c>
      <c r="S132" s="188">
        <v>0</v>
      </c>
      <c r="T132" s="189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90" t="s">
        <v>453</v>
      </c>
      <c r="AT132" s="190" t="s">
        <v>136</v>
      </c>
      <c r="AU132" s="190" t="s">
        <v>141</v>
      </c>
      <c r="AY132" s="16" t="s">
        <v>134</v>
      </c>
      <c r="BE132" s="191">
        <f>IF(N132="základná",J132,0)</f>
        <v>0</v>
      </c>
      <c r="BF132" s="191">
        <f>IF(N132="znížená",J132,0)</f>
        <v>0</v>
      </c>
      <c r="BG132" s="191">
        <f>IF(N132="zákl. prenesená",J132,0)</f>
        <v>0</v>
      </c>
      <c r="BH132" s="191">
        <f>IF(N132="zníž. prenesená",J132,0)</f>
        <v>0</v>
      </c>
      <c r="BI132" s="191">
        <f>IF(N132="nulová",J132,0)</f>
        <v>0</v>
      </c>
      <c r="BJ132" s="16" t="s">
        <v>141</v>
      </c>
      <c r="BK132" s="191">
        <f>ROUND(I132*H132,2)</f>
        <v>0</v>
      </c>
      <c r="BL132" s="16" t="s">
        <v>453</v>
      </c>
      <c r="BM132" s="190" t="s">
        <v>888</v>
      </c>
    </row>
    <row r="133" s="2" customFormat="1">
      <c r="A133" s="35"/>
      <c r="B133" s="36"/>
      <c r="C133" s="35"/>
      <c r="D133" s="192" t="s">
        <v>143</v>
      </c>
      <c r="E133" s="35"/>
      <c r="F133" s="193" t="s">
        <v>887</v>
      </c>
      <c r="G133" s="35"/>
      <c r="H133" s="35"/>
      <c r="I133" s="194"/>
      <c r="J133" s="35"/>
      <c r="K133" s="35"/>
      <c r="L133" s="36"/>
      <c r="M133" s="195"/>
      <c r="N133" s="196"/>
      <c r="O133" s="79"/>
      <c r="P133" s="79"/>
      <c r="Q133" s="79"/>
      <c r="R133" s="79"/>
      <c r="S133" s="79"/>
      <c r="T133" s="80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6" t="s">
        <v>143</v>
      </c>
      <c r="AU133" s="16" t="s">
        <v>141</v>
      </c>
    </row>
    <row r="134" s="2" customFormat="1" ht="21.75" customHeight="1">
      <c r="A134" s="35"/>
      <c r="B134" s="177"/>
      <c r="C134" s="197" t="s">
        <v>140</v>
      </c>
      <c r="D134" s="197" t="s">
        <v>160</v>
      </c>
      <c r="E134" s="198" t="s">
        <v>889</v>
      </c>
      <c r="F134" s="199" t="s">
        <v>890</v>
      </c>
      <c r="G134" s="200" t="s">
        <v>891</v>
      </c>
      <c r="H134" s="201">
        <v>4</v>
      </c>
      <c r="I134" s="202"/>
      <c r="J134" s="203">
        <f>ROUND(I134*H134,2)</f>
        <v>0</v>
      </c>
      <c r="K134" s="204"/>
      <c r="L134" s="205"/>
      <c r="M134" s="206" t="s">
        <v>1</v>
      </c>
      <c r="N134" s="207" t="s">
        <v>42</v>
      </c>
      <c r="O134" s="79"/>
      <c r="P134" s="188">
        <f>O134*H134</f>
        <v>0</v>
      </c>
      <c r="Q134" s="188">
        <v>0.0184</v>
      </c>
      <c r="R134" s="188">
        <f>Q134*H134</f>
        <v>0.073599999999999999</v>
      </c>
      <c r="S134" s="188">
        <v>0</v>
      </c>
      <c r="T134" s="189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0" t="s">
        <v>892</v>
      </c>
      <c r="AT134" s="190" t="s">
        <v>160</v>
      </c>
      <c r="AU134" s="190" t="s">
        <v>141</v>
      </c>
      <c r="AY134" s="16" t="s">
        <v>134</v>
      </c>
      <c r="BE134" s="191">
        <f>IF(N134="základná",J134,0)</f>
        <v>0</v>
      </c>
      <c r="BF134" s="191">
        <f>IF(N134="znížená",J134,0)</f>
        <v>0</v>
      </c>
      <c r="BG134" s="191">
        <f>IF(N134="zákl. prenesená",J134,0)</f>
        <v>0</v>
      </c>
      <c r="BH134" s="191">
        <f>IF(N134="zníž. prenesená",J134,0)</f>
        <v>0</v>
      </c>
      <c r="BI134" s="191">
        <f>IF(N134="nulová",J134,0)</f>
        <v>0</v>
      </c>
      <c r="BJ134" s="16" t="s">
        <v>141</v>
      </c>
      <c r="BK134" s="191">
        <f>ROUND(I134*H134,2)</f>
        <v>0</v>
      </c>
      <c r="BL134" s="16" t="s">
        <v>453</v>
      </c>
      <c r="BM134" s="190" t="s">
        <v>893</v>
      </c>
    </row>
    <row r="135" s="2" customFormat="1">
      <c r="A135" s="35"/>
      <c r="B135" s="36"/>
      <c r="C135" s="35"/>
      <c r="D135" s="192" t="s">
        <v>143</v>
      </c>
      <c r="E135" s="35"/>
      <c r="F135" s="193" t="s">
        <v>890</v>
      </c>
      <c r="G135" s="35"/>
      <c r="H135" s="35"/>
      <c r="I135" s="194"/>
      <c r="J135" s="35"/>
      <c r="K135" s="35"/>
      <c r="L135" s="36"/>
      <c r="M135" s="195"/>
      <c r="N135" s="196"/>
      <c r="O135" s="79"/>
      <c r="P135" s="79"/>
      <c r="Q135" s="79"/>
      <c r="R135" s="79"/>
      <c r="S135" s="79"/>
      <c r="T135" s="80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6" t="s">
        <v>143</v>
      </c>
      <c r="AU135" s="16" t="s">
        <v>141</v>
      </c>
    </row>
    <row r="136" s="2" customFormat="1" ht="16.5" customHeight="1">
      <c r="A136" s="35"/>
      <c r="B136" s="177"/>
      <c r="C136" s="197" t="s">
        <v>159</v>
      </c>
      <c r="D136" s="197" t="s">
        <v>160</v>
      </c>
      <c r="E136" s="198" t="s">
        <v>894</v>
      </c>
      <c r="F136" s="199" t="s">
        <v>895</v>
      </c>
      <c r="G136" s="200" t="s">
        <v>436</v>
      </c>
      <c r="H136" s="201">
        <v>1</v>
      </c>
      <c r="I136" s="202"/>
      <c r="J136" s="203">
        <f>ROUND(I136*H136,2)</f>
        <v>0</v>
      </c>
      <c r="K136" s="204"/>
      <c r="L136" s="205"/>
      <c r="M136" s="206" t="s">
        <v>1</v>
      </c>
      <c r="N136" s="207" t="s">
        <v>42</v>
      </c>
      <c r="O136" s="79"/>
      <c r="P136" s="188">
        <f>O136*H136</f>
        <v>0</v>
      </c>
      <c r="Q136" s="188">
        <v>0.00023000000000000001</v>
      </c>
      <c r="R136" s="188">
        <f>Q136*H136</f>
        <v>0.00023000000000000001</v>
      </c>
      <c r="S136" s="188">
        <v>0</v>
      </c>
      <c r="T136" s="189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0" t="s">
        <v>892</v>
      </c>
      <c r="AT136" s="190" t="s">
        <v>160</v>
      </c>
      <c r="AU136" s="190" t="s">
        <v>141</v>
      </c>
      <c r="AY136" s="16" t="s">
        <v>134</v>
      </c>
      <c r="BE136" s="191">
        <f>IF(N136="základná",J136,0)</f>
        <v>0</v>
      </c>
      <c r="BF136" s="191">
        <f>IF(N136="znížená",J136,0)</f>
        <v>0</v>
      </c>
      <c r="BG136" s="191">
        <f>IF(N136="zákl. prenesená",J136,0)</f>
        <v>0</v>
      </c>
      <c r="BH136" s="191">
        <f>IF(N136="zníž. prenesená",J136,0)</f>
        <v>0</v>
      </c>
      <c r="BI136" s="191">
        <f>IF(N136="nulová",J136,0)</f>
        <v>0</v>
      </c>
      <c r="BJ136" s="16" t="s">
        <v>141</v>
      </c>
      <c r="BK136" s="191">
        <f>ROUND(I136*H136,2)</f>
        <v>0</v>
      </c>
      <c r="BL136" s="16" t="s">
        <v>453</v>
      </c>
      <c r="BM136" s="190" t="s">
        <v>896</v>
      </c>
    </row>
    <row r="137" s="2" customFormat="1">
      <c r="A137" s="35"/>
      <c r="B137" s="36"/>
      <c r="C137" s="35"/>
      <c r="D137" s="192" t="s">
        <v>143</v>
      </c>
      <c r="E137" s="35"/>
      <c r="F137" s="193" t="s">
        <v>895</v>
      </c>
      <c r="G137" s="35"/>
      <c r="H137" s="35"/>
      <c r="I137" s="194"/>
      <c r="J137" s="35"/>
      <c r="K137" s="35"/>
      <c r="L137" s="36"/>
      <c r="M137" s="195"/>
      <c r="N137" s="196"/>
      <c r="O137" s="79"/>
      <c r="P137" s="79"/>
      <c r="Q137" s="79"/>
      <c r="R137" s="79"/>
      <c r="S137" s="79"/>
      <c r="T137" s="80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6" t="s">
        <v>143</v>
      </c>
      <c r="AU137" s="16" t="s">
        <v>141</v>
      </c>
    </row>
    <row r="138" s="2" customFormat="1" ht="37.8" customHeight="1">
      <c r="A138" s="35"/>
      <c r="B138" s="177"/>
      <c r="C138" s="178" t="s">
        <v>167</v>
      </c>
      <c r="D138" s="178" t="s">
        <v>136</v>
      </c>
      <c r="E138" s="179" t="s">
        <v>897</v>
      </c>
      <c r="F138" s="180" t="s">
        <v>898</v>
      </c>
      <c r="G138" s="181" t="s">
        <v>436</v>
      </c>
      <c r="H138" s="182">
        <v>10</v>
      </c>
      <c r="I138" s="183"/>
      <c r="J138" s="184">
        <f>ROUND(I138*H138,2)</f>
        <v>0</v>
      </c>
      <c r="K138" s="185"/>
      <c r="L138" s="36"/>
      <c r="M138" s="186" t="s">
        <v>1</v>
      </c>
      <c r="N138" s="187" t="s">
        <v>42</v>
      </c>
      <c r="O138" s="79"/>
      <c r="P138" s="188">
        <f>O138*H138</f>
        <v>0</v>
      </c>
      <c r="Q138" s="188">
        <v>0</v>
      </c>
      <c r="R138" s="188">
        <f>Q138*H138</f>
        <v>0</v>
      </c>
      <c r="S138" s="188">
        <v>0</v>
      </c>
      <c r="T138" s="189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0" t="s">
        <v>453</v>
      </c>
      <c r="AT138" s="190" t="s">
        <v>136</v>
      </c>
      <c r="AU138" s="190" t="s">
        <v>141</v>
      </c>
      <c r="AY138" s="16" t="s">
        <v>134</v>
      </c>
      <c r="BE138" s="191">
        <f>IF(N138="základná",J138,0)</f>
        <v>0</v>
      </c>
      <c r="BF138" s="191">
        <f>IF(N138="znížená",J138,0)</f>
        <v>0</v>
      </c>
      <c r="BG138" s="191">
        <f>IF(N138="zákl. prenesená",J138,0)</f>
        <v>0</v>
      </c>
      <c r="BH138" s="191">
        <f>IF(N138="zníž. prenesená",J138,0)</f>
        <v>0</v>
      </c>
      <c r="BI138" s="191">
        <f>IF(N138="nulová",J138,0)</f>
        <v>0</v>
      </c>
      <c r="BJ138" s="16" t="s">
        <v>141</v>
      </c>
      <c r="BK138" s="191">
        <f>ROUND(I138*H138,2)</f>
        <v>0</v>
      </c>
      <c r="BL138" s="16" t="s">
        <v>453</v>
      </c>
      <c r="BM138" s="190" t="s">
        <v>899</v>
      </c>
    </row>
    <row r="139" s="2" customFormat="1">
      <c r="A139" s="35"/>
      <c r="B139" s="36"/>
      <c r="C139" s="35"/>
      <c r="D139" s="192" t="s">
        <v>143</v>
      </c>
      <c r="E139" s="35"/>
      <c r="F139" s="193" t="s">
        <v>898</v>
      </c>
      <c r="G139" s="35"/>
      <c r="H139" s="35"/>
      <c r="I139" s="194"/>
      <c r="J139" s="35"/>
      <c r="K139" s="35"/>
      <c r="L139" s="36"/>
      <c r="M139" s="195"/>
      <c r="N139" s="196"/>
      <c r="O139" s="79"/>
      <c r="P139" s="79"/>
      <c r="Q139" s="79"/>
      <c r="R139" s="79"/>
      <c r="S139" s="79"/>
      <c r="T139" s="80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6" t="s">
        <v>143</v>
      </c>
      <c r="AU139" s="16" t="s">
        <v>141</v>
      </c>
    </row>
    <row r="140" s="2" customFormat="1" ht="37.8" customHeight="1">
      <c r="A140" s="35"/>
      <c r="B140" s="177"/>
      <c r="C140" s="178" t="s">
        <v>172</v>
      </c>
      <c r="D140" s="178" t="s">
        <v>136</v>
      </c>
      <c r="E140" s="179" t="s">
        <v>900</v>
      </c>
      <c r="F140" s="180" t="s">
        <v>901</v>
      </c>
      <c r="G140" s="181" t="s">
        <v>436</v>
      </c>
      <c r="H140" s="182">
        <v>2</v>
      </c>
      <c r="I140" s="183"/>
      <c r="J140" s="184">
        <f>ROUND(I140*H140,2)</f>
        <v>0</v>
      </c>
      <c r="K140" s="185"/>
      <c r="L140" s="36"/>
      <c r="M140" s="186" t="s">
        <v>1</v>
      </c>
      <c r="N140" s="187" t="s">
        <v>42</v>
      </c>
      <c r="O140" s="79"/>
      <c r="P140" s="188">
        <f>O140*H140</f>
        <v>0</v>
      </c>
      <c r="Q140" s="188">
        <v>0</v>
      </c>
      <c r="R140" s="188">
        <f>Q140*H140</f>
        <v>0</v>
      </c>
      <c r="S140" s="188">
        <v>0</v>
      </c>
      <c r="T140" s="189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0" t="s">
        <v>453</v>
      </c>
      <c r="AT140" s="190" t="s">
        <v>136</v>
      </c>
      <c r="AU140" s="190" t="s">
        <v>141</v>
      </c>
      <c r="AY140" s="16" t="s">
        <v>134</v>
      </c>
      <c r="BE140" s="191">
        <f>IF(N140="základná",J140,0)</f>
        <v>0</v>
      </c>
      <c r="BF140" s="191">
        <f>IF(N140="znížená",J140,0)</f>
        <v>0</v>
      </c>
      <c r="BG140" s="191">
        <f>IF(N140="zákl. prenesená",J140,0)</f>
        <v>0</v>
      </c>
      <c r="BH140" s="191">
        <f>IF(N140="zníž. prenesená",J140,0)</f>
        <v>0</v>
      </c>
      <c r="BI140" s="191">
        <f>IF(N140="nulová",J140,0)</f>
        <v>0</v>
      </c>
      <c r="BJ140" s="16" t="s">
        <v>141</v>
      </c>
      <c r="BK140" s="191">
        <f>ROUND(I140*H140,2)</f>
        <v>0</v>
      </c>
      <c r="BL140" s="16" t="s">
        <v>453</v>
      </c>
      <c r="BM140" s="190" t="s">
        <v>902</v>
      </c>
    </row>
    <row r="141" s="2" customFormat="1">
      <c r="A141" s="35"/>
      <c r="B141" s="36"/>
      <c r="C141" s="35"/>
      <c r="D141" s="192" t="s">
        <v>143</v>
      </c>
      <c r="E141" s="35"/>
      <c r="F141" s="193" t="s">
        <v>901</v>
      </c>
      <c r="G141" s="35"/>
      <c r="H141" s="35"/>
      <c r="I141" s="194"/>
      <c r="J141" s="35"/>
      <c r="K141" s="35"/>
      <c r="L141" s="36"/>
      <c r="M141" s="195"/>
      <c r="N141" s="196"/>
      <c r="O141" s="79"/>
      <c r="P141" s="79"/>
      <c r="Q141" s="79"/>
      <c r="R141" s="79"/>
      <c r="S141" s="79"/>
      <c r="T141" s="80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6" t="s">
        <v>143</v>
      </c>
      <c r="AU141" s="16" t="s">
        <v>141</v>
      </c>
    </row>
    <row r="142" s="2" customFormat="1" ht="24.15" customHeight="1">
      <c r="A142" s="35"/>
      <c r="B142" s="177"/>
      <c r="C142" s="197" t="s">
        <v>164</v>
      </c>
      <c r="D142" s="197" t="s">
        <v>160</v>
      </c>
      <c r="E142" s="198" t="s">
        <v>903</v>
      </c>
      <c r="F142" s="199" t="s">
        <v>904</v>
      </c>
      <c r="G142" s="200" t="s">
        <v>436</v>
      </c>
      <c r="H142" s="201">
        <v>2</v>
      </c>
      <c r="I142" s="202"/>
      <c r="J142" s="203">
        <f>ROUND(I142*H142,2)</f>
        <v>0</v>
      </c>
      <c r="K142" s="204"/>
      <c r="L142" s="205"/>
      <c r="M142" s="206" t="s">
        <v>1</v>
      </c>
      <c r="N142" s="207" t="s">
        <v>42</v>
      </c>
      <c r="O142" s="79"/>
      <c r="P142" s="188">
        <f>O142*H142</f>
        <v>0</v>
      </c>
      <c r="Q142" s="188">
        <v>0.001</v>
      </c>
      <c r="R142" s="188">
        <f>Q142*H142</f>
        <v>0.002</v>
      </c>
      <c r="S142" s="188">
        <v>0</v>
      </c>
      <c r="T142" s="189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0" t="s">
        <v>892</v>
      </c>
      <c r="AT142" s="190" t="s">
        <v>160</v>
      </c>
      <c r="AU142" s="190" t="s">
        <v>141</v>
      </c>
      <c r="AY142" s="16" t="s">
        <v>134</v>
      </c>
      <c r="BE142" s="191">
        <f>IF(N142="základná",J142,0)</f>
        <v>0</v>
      </c>
      <c r="BF142" s="191">
        <f>IF(N142="znížená",J142,0)</f>
        <v>0</v>
      </c>
      <c r="BG142" s="191">
        <f>IF(N142="zákl. prenesená",J142,0)</f>
        <v>0</v>
      </c>
      <c r="BH142" s="191">
        <f>IF(N142="zníž. prenesená",J142,0)</f>
        <v>0</v>
      </c>
      <c r="BI142" s="191">
        <f>IF(N142="nulová",J142,0)</f>
        <v>0</v>
      </c>
      <c r="BJ142" s="16" t="s">
        <v>141</v>
      </c>
      <c r="BK142" s="191">
        <f>ROUND(I142*H142,2)</f>
        <v>0</v>
      </c>
      <c r="BL142" s="16" t="s">
        <v>453</v>
      </c>
      <c r="BM142" s="190" t="s">
        <v>905</v>
      </c>
    </row>
    <row r="143" s="2" customFormat="1">
      <c r="A143" s="35"/>
      <c r="B143" s="36"/>
      <c r="C143" s="35"/>
      <c r="D143" s="192" t="s">
        <v>143</v>
      </c>
      <c r="E143" s="35"/>
      <c r="F143" s="193" t="s">
        <v>904</v>
      </c>
      <c r="G143" s="35"/>
      <c r="H143" s="35"/>
      <c r="I143" s="194"/>
      <c r="J143" s="35"/>
      <c r="K143" s="35"/>
      <c r="L143" s="36"/>
      <c r="M143" s="195"/>
      <c r="N143" s="196"/>
      <c r="O143" s="79"/>
      <c r="P143" s="79"/>
      <c r="Q143" s="79"/>
      <c r="R143" s="79"/>
      <c r="S143" s="79"/>
      <c r="T143" s="80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16" t="s">
        <v>143</v>
      </c>
      <c r="AU143" s="16" t="s">
        <v>141</v>
      </c>
    </row>
    <row r="144" s="2" customFormat="1" ht="16.5" customHeight="1">
      <c r="A144" s="35"/>
      <c r="B144" s="177"/>
      <c r="C144" s="197" t="s">
        <v>181</v>
      </c>
      <c r="D144" s="197" t="s">
        <v>160</v>
      </c>
      <c r="E144" s="198" t="s">
        <v>906</v>
      </c>
      <c r="F144" s="199" t="s">
        <v>907</v>
      </c>
      <c r="G144" s="200" t="s">
        <v>436</v>
      </c>
      <c r="H144" s="201">
        <v>10</v>
      </c>
      <c r="I144" s="202"/>
      <c r="J144" s="203">
        <f>ROUND(I144*H144,2)</f>
        <v>0</v>
      </c>
      <c r="K144" s="204"/>
      <c r="L144" s="205"/>
      <c r="M144" s="206" t="s">
        <v>1</v>
      </c>
      <c r="N144" s="207" t="s">
        <v>42</v>
      </c>
      <c r="O144" s="79"/>
      <c r="P144" s="188">
        <f>O144*H144</f>
        <v>0</v>
      </c>
      <c r="Q144" s="188">
        <v>2.0000000000000002E-05</v>
      </c>
      <c r="R144" s="188">
        <f>Q144*H144</f>
        <v>0.00020000000000000001</v>
      </c>
      <c r="S144" s="188">
        <v>0</v>
      </c>
      <c r="T144" s="189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0" t="s">
        <v>892</v>
      </c>
      <c r="AT144" s="190" t="s">
        <v>160</v>
      </c>
      <c r="AU144" s="190" t="s">
        <v>141</v>
      </c>
      <c r="AY144" s="16" t="s">
        <v>134</v>
      </c>
      <c r="BE144" s="191">
        <f>IF(N144="základná",J144,0)</f>
        <v>0</v>
      </c>
      <c r="BF144" s="191">
        <f>IF(N144="znížená",J144,0)</f>
        <v>0</v>
      </c>
      <c r="BG144" s="191">
        <f>IF(N144="zákl. prenesená",J144,0)</f>
        <v>0</v>
      </c>
      <c r="BH144" s="191">
        <f>IF(N144="zníž. prenesená",J144,0)</f>
        <v>0</v>
      </c>
      <c r="BI144" s="191">
        <f>IF(N144="nulová",J144,0)</f>
        <v>0</v>
      </c>
      <c r="BJ144" s="16" t="s">
        <v>141</v>
      </c>
      <c r="BK144" s="191">
        <f>ROUND(I144*H144,2)</f>
        <v>0</v>
      </c>
      <c r="BL144" s="16" t="s">
        <v>453</v>
      </c>
      <c r="BM144" s="190" t="s">
        <v>908</v>
      </c>
    </row>
    <row r="145" s="2" customFormat="1">
      <c r="A145" s="35"/>
      <c r="B145" s="36"/>
      <c r="C145" s="35"/>
      <c r="D145" s="192" t="s">
        <v>143</v>
      </c>
      <c r="E145" s="35"/>
      <c r="F145" s="193" t="s">
        <v>907</v>
      </c>
      <c r="G145" s="35"/>
      <c r="H145" s="35"/>
      <c r="I145" s="194"/>
      <c r="J145" s="35"/>
      <c r="K145" s="35"/>
      <c r="L145" s="36"/>
      <c r="M145" s="195"/>
      <c r="N145" s="196"/>
      <c r="O145" s="79"/>
      <c r="P145" s="79"/>
      <c r="Q145" s="79"/>
      <c r="R145" s="79"/>
      <c r="S145" s="79"/>
      <c r="T145" s="80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6" t="s">
        <v>143</v>
      </c>
      <c r="AU145" s="16" t="s">
        <v>141</v>
      </c>
    </row>
    <row r="146" s="2" customFormat="1" ht="21.75" customHeight="1">
      <c r="A146" s="35"/>
      <c r="B146" s="177"/>
      <c r="C146" s="178" t="s">
        <v>187</v>
      </c>
      <c r="D146" s="178" t="s">
        <v>136</v>
      </c>
      <c r="E146" s="179" t="s">
        <v>909</v>
      </c>
      <c r="F146" s="180" t="s">
        <v>910</v>
      </c>
      <c r="G146" s="181" t="s">
        <v>257</v>
      </c>
      <c r="H146" s="182">
        <v>230</v>
      </c>
      <c r="I146" s="183"/>
      <c r="J146" s="184">
        <f>ROUND(I146*H146,2)</f>
        <v>0</v>
      </c>
      <c r="K146" s="185"/>
      <c r="L146" s="36"/>
      <c r="M146" s="186" t="s">
        <v>1</v>
      </c>
      <c r="N146" s="187" t="s">
        <v>42</v>
      </c>
      <c r="O146" s="79"/>
      <c r="P146" s="188">
        <f>O146*H146</f>
        <v>0</v>
      </c>
      <c r="Q146" s="188">
        <v>0</v>
      </c>
      <c r="R146" s="188">
        <f>Q146*H146</f>
        <v>0</v>
      </c>
      <c r="S146" s="188">
        <v>0</v>
      </c>
      <c r="T146" s="189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0" t="s">
        <v>453</v>
      </c>
      <c r="AT146" s="190" t="s">
        <v>136</v>
      </c>
      <c r="AU146" s="190" t="s">
        <v>141</v>
      </c>
      <c r="AY146" s="16" t="s">
        <v>134</v>
      </c>
      <c r="BE146" s="191">
        <f>IF(N146="základná",J146,0)</f>
        <v>0</v>
      </c>
      <c r="BF146" s="191">
        <f>IF(N146="znížená",J146,0)</f>
        <v>0</v>
      </c>
      <c r="BG146" s="191">
        <f>IF(N146="zákl. prenesená",J146,0)</f>
        <v>0</v>
      </c>
      <c r="BH146" s="191">
        <f>IF(N146="zníž. prenesená",J146,0)</f>
        <v>0</v>
      </c>
      <c r="BI146" s="191">
        <f>IF(N146="nulová",J146,0)</f>
        <v>0</v>
      </c>
      <c r="BJ146" s="16" t="s">
        <v>141</v>
      </c>
      <c r="BK146" s="191">
        <f>ROUND(I146*H146,2)</f>
        <v>0</v>
      </c>
      <c r="BL146" s="16" t="s">
        <v>453</v>
      </c>
      <c r="BM146" s="190" t="s">
        <v>911</v>
      </c>
    </row>
    <row r="147" s="2" customFormat="1">
      <c r="A147" s="35"/>
      <c r="B147" s="36"/>
      <c r="C147" s="35"/>
      <c r="D147" s="192" t="s">
        <v>143</v>
      </c>
      <c r="E147" s="35"/>
      <c r="F147" s="193" t="s">
        <v>910</v>
      </c>
      <c r="G147" s="35"/>
      <c r="H147" s="35"/>
      <c r="I147" s="194"/>
      <c r="J147" s="35"/>
      <c r="K147" s="35"/>
      <c r="L147" s="36"/>
      <c r="M147" s="195"/>
      <c r="N147" s="196"/>
      <c r="O147" s="79"/>
      <c r="P147" s="79"/>
      <c r="Q147" s="79"/>
      <c r="R147" s="79"/>
      <c r="S147" s="79"/>
      <c r="T147" s="80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6" t="s">
        <v>143</v>
      </c>
      <c r="AU147" s="16" t="s">
        <v>141</v>
      </c>
    </row>
    <row r="148" s="2" customFormat="1" ht="16.5" customHeight="1">
      <c r="A148" s="35"/>
      <c r="B148" s="177"/>
      <c r="C148" s="197" t="s">
        <v>192</v>
      </c>
      <c r="D148" s="197" t="s">
        <v>160</v>
      </c>
      <c r="E148" s="198" t="s">
        <v>912</v>
      </c>
      <c r="F148" s="199" t="s">
        <v>913</v>
      </c>
      <c r="G148" s="200" t="s">
        <v>436</v>
      </c>
      <c r="H148" s="201">
        <v>1</v>
      </c>
      <c r="I148" s="202"/>
      <c r="J148" s="203">
        <f>ROUND(I148*H148,2)</f>
        <v>0</v>
      </c>
      <c r="K148" s="204"/>
      <c r="L148" s="205"/>
      <c r="M148" s="206" t="s">
        <v>1</v>
      </c>
      <c r="N148" s="207" t="s">
        <v>42</v>
      </c>
      <c r="O148" s="79"/>
      <c r="P148" s="188">
        <f>O148*H148</f>
        <v>0</v>
      </c>
      <c r="Q148" s="188">
        <v>0.00016000000000000001</v>
      </c>
      <c r="R148" s="188">
        <f>Q148*H148</f>
        <v>0.00016000000000000001</v>
      </c>
      <c r="S148" s="188">
        <v>0</v>
      </c>
      <c r="T148" s="189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0" t="s">
        <v>892</v>
      </c>
      <c r="AT148" s="190" t="s">
        <v>160</v>
      </c>
      <c r="AU148" s="190" t="s">
        <v>141</v>
      </c>
      <c r="AY148" s="16" t="s">
        <v>134</v>
      </c>
      <c r="BE148" s="191">
        <f>IF(N148="základná",J148,0)</f>
        <v>0</v>
      </c>
      <c r="BF148" s="191">
        <f>IF(N148="znížená",J148,0)</f>
        <v>0</v>
      </c>
      <c r="BG148" s="191">
        <f>IF(N148="zákl. prenesená",J148,0)</f>
        <v>0</v>
      </c>
      <c r="BH148" s="191">
        <f>IF(N148="zníž. prenesená",J148,0)</f>
        <v>0</v>
      </c>
      <c r="BI148" s="191">
        <f>IF(N148="nulová",J148,0)</f>
        <v>0</v>
      </c>
      <c r="BJ148" s="16" t="s">
        <v>141</v>
      </c>
      <c r="BK148" s="191">
        <f>ROUND(I148*H148,2)</f>
        <v>0</v>
      </c>
      <c r="BL148" s="16" t="s">
        <v>453</v>
      </c>
      <c r="BM148" s="190" t="s">
        <v>914</v>
      </c>
    </row>
    <row r="149" s="2" customFormat="1">
      <c r="A149" s="35"/>
      <c r="B149" s="36"/>
      <c r="C149" s="35"/>
      <c r="D149" s="192" t="s">
        <v>143</v>
      </c>
      <c r="E149" s="35"/>
      <c r="F149" s="193" t="s">
        <v>913</v>
      </c>
      <c r="G149" s="35"/>
      <c r="H149" s="35"/>
      <c r="I149" s="194"/>
      <c r="J149" s="35"/>
      <c r="K149" s="35"/>
      <c r="L149" s="36"/>
      <c r="M149" s="195"/>
      <c r="N149" s="196"/>
      <c r="O149" s="79"/>
      <c r="P149" s="79"/>
      <c r="Q149" s="79"/>
      <c r="R149" s="79"/>
      <c r="S149" s="79"/>
      <c r="T149" s="80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6" t="s">
        <v>143</v>
      </c>
      <c r="AU149" s="16" t="s">
        <v>141</v>
      </c>
    </row>
    <row r="150" s="12" customFormat="1" ht="22.8" customHeight="1">
      <c r="A150" s="12"/>
      <c r="B150" s="164"/>
      <c r="C150" s="12"/>
      <c r="D150" s="165" t="s">
        <v>75</v>
      </c>
      <c r="E150" s="175" t="s">
        <v>915</v>
      </c>
      <c r="F150" s="175" t="s">
        <v>916</v>
      </c>
      <c r="G150" s="12"/>
      <c r="H150" s="12"/>
      <c r="I150" s="167"/>
      <c r="J150" s="176">
        <f>BK150</f>
        <v>0</v>
      </c>
      <c r="K150" s="12"/>
      <c r="L150" s="164"/>
      <c r="M150" s="169"/>
      <c r="N150" s="170"/>
      <c r="O150" s="170"/>
      <c r="P150" s="171">
        <f>SUM(P151:P180)</f>
        <v>0</v>
      </c>
      <c r="Q150" s="170"/>
      <c r="R150" s="171">
        <f>SUM(R151:R180)</f>
        <v>5.5479899999999995</v>
      </c>
      <c r="S150" s="170"/>
      <c r="T150" s="172">
        <f>SUM(T151:T180)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65" t="s">
        <v>150</v>
      </c>
      <c r="AT150" s="173" t="s">
        <v>75</v>
      </c>
      <c r="AU150" s="173" t="s">
        <v>84</v>
      </c>
      <c r="AY150" s="165" t="s">
        <v>134</v>
      </c>
      <c r="BK150" s="174">
        <f>SUM(BK151:BK180)</f>
        <v>0</v>
      </c>
    </row>
    <row r="151" s="2" customFormat="1" ht="24.15" customHeight="1">
      <c r="A151" s="35"/>
      <c r="B151" s="177"/>
      <c r="C151" s="178" t="s">
        <v>197</v>
      </c>
      <c r="D151" s="178" t="s">
        <v>136</v>
      </c>
      <c r="E151" s="179" t="s">
        <v>917</v>
      </c>
      <c r="F151" s="180" t="s">
        <v>918</v>
      </c>
      <c r="G151" s="181" t="s">
        <v>257</v>
      </c>
      <c r="H151" s="182">
        <v>47</v>
      </c>
      <c r="I151" s="183"/>
      <c r="J151" s="184">
        <f>ROUND(I151*H151,2)</f>
        <v>0</v>
      </c>
      <c r="K151" s="185"/>
      <c r="L151" s="36"/>
      <c r="M151" s="186" t="s">
        <v>1</v>
      </c>
      <c r="N151" s="187" t="s">
        <v>42</v>
      </c>
      <c r="O151" s="79"/>
      <c r="P151" s="188">
        <f>O151*H151</f>
        <v>0</v>
      </c>
      <c r="Q151" s="188">
        <v>0</v>
      </c>
      <c r="R151" s="188">
        <f>Q151*H151</f>
        <v>0</v>
      </c>
      <c r="S151" s="188">
        <v>0</v>
      </c>
      <c r="T151" s="189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0" t="s">
        <v>453</v>
      </c>
      <c r="AT151" s="190" t="s">
        <v>136</v>
      </c>
      <c r="AU151" s="190" t="s">
        <v>141</v>
      </c>
      <c r="AY151" s="16" t="s">
        <v>134</v>
      </c>
      <c r="BE151" s="191">
        <f>IF(N151="základná",J151,0)</f>
        <v>0</v>
      </c>
      <c r="BF151" s="191">
        <f>IF(N151="znížená",J151,0)</f>
        <v>0</v>
      </c>
      <c r="BG151" s="191">
        <f>IF(N151="zákl. prenesená",J151,0)</f>
        <v>0</v>
      </c>
      <c r="BH151" s="191">
        <f>IF(N151="zníž. prenesená",J151,0)</f>
        <v>0</v>
      </c>
      <c r="BI151" s="191">
        <f>IF(N151="nulová",J151,0)</f>
        <v>0</v>
      </c>
      <c r="BJ151" s="16" t="s">
        <v>141</v>
      </c>
      <c r="BK151" s="191">
        <f>ROUND(I151*H151,2)</f>
        <v>0</v>
      </c>
      <c r="BL151" s="16" t="s">
        <v>453</v>
      </c>
      <c r="BM151" s="190" t="s">
        <v>919</v>
      </c>
    </row>
    <row r="152" s="2" customFormat="1">
      <c r="A152" s="35"/>
      <c r="B152" s="36"/>
      <c r="C152" s="35"/>
      <c r="D152" s="192" t="s">
        <v>143</v>
      </c>
      <c r="E152" s="35"/>
      <c r="F152" s="193" t="s">
        <v>918</v>
      </c>
      <c r="G152" s="35"/>
      <c r="H152" s="35"/>
      <c r="I152" s="194"/>
      <c r="J152" s="35"/>
      <c r="K152" s="35"/>
      <c r="L152" s="36"/>
      <c r="M152" s="195"/>
      <c r="N152" s="196"/>
      <c r="O152" s="79"/>
      <c r="P152" s="79"/>
      <c r="Q152" s="79"/>
      <c r="R152" s="79"/>
      <c r="S152" s="79"/>
      <c r="T152" s="80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6" t="s">
        <v>143</v>
      </c>
      <c r="AU152" s="16" t="s">
        <v>141</v>
      </c>
    </row>
    <row r="153" s="2" customFormat="1" ht="33" customHeight="1">
      <c r="A153" s="35"/>
      <c r="B153" s="177"/>
      <c r="C153" s="178" t="s">
        <v>202</v>
      </c>
      <c r="D153" s="178" t="s">
        <v>136</v>
      </c>
      <c r="E153" s="179" t="s">
        <v>920</v>
      </c>
      <c r="F153" s="180" t="s">
        <v>921</v>
      </c>
      <c r="G153" s="181" t="s">
        <v>257</v>
      </c>
      <c r="H153" s="182">
        <v>47</v>
      </c>
      <c r="I153" s="183"/>
      <c r="J153" s="184">
        <f>ROUND(I153*H153,2)</f>
        <v>0</v>
      </c>
      <c r="K153" s="185"/>
      <c r="L153" s="36"/>
      <c r="M153" s="186" t="s">
        <v>1</v>
      </c>
      <c r="N153" s="187" t="s">
        <v>42</v>
      </c>
      <c r="O153" s="79"/>
      <c r="P153" s="188">
        <f>O153*H153</f>
        <v>0</v>
      </c>
      <c r="Q153" s="188">
        <v>0</v>
      </c>
      <c r="R153" s="188">
        <f>Q153*H153</f>
        <v>0</v>
      </c>
      <c r="S153" s="188">
        <v>0</v>
      </c>
      <c r="T153" s="189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0" t="s">
        <v>453</v>
      </c>
      <c r="AT153" s="190" t="s">
        <v>136</v>
      </c>
      <c r="AU153" s="190" t="s">
        <v>141</v>
      </c>
      <c r="AY153" s="16" t="s">
        <v>134</v>
      </c>
      <c r="BE153" s="191">
        <f>IF(N153="základná",J153,0)</f>
        <v>0</v>
      </c>
      <c r="BF153" s="191">
        <f>IF(N153="znížená",J153,0)</f>
        <v>0</v>
      </c>
      <c r="BG153" s="191">
        <f>IF(N153="zákl. prenesená",J153,0)</f>
        <v>0</v>
      </c>
      <c r="BH153" s="191">
        <f>IF(N153="zníž. prenesená",J153,0)</f>
        <v>0</v>
      </c>
      <c r="BI153" s="191">
        <f>IF(N153="nulová",J153,0)</f>
        <v>0</v>
      </c>
      <c r="BJ153" s="16" t="s">
        <v>141</v>
      </c>
      <c r="BK153" s="191">
        <f>ROUND(I153*H153,2)</f>
        <v>0</v>
      </c>
      <c r="BL153" s="16" t="s">
        <v>453</v>
      </c>
      <c r="BM153" s="190" t="s">
        <v>922</v>
      </c>
    </row>
    <row r="154" s="2" customFormat="1">
      <c r="A154" s="35"/>
      <c r="B154" s="36"/>
      <c r="C154" s="35"/>
      <c r="D154" s="192" t="s">
        <v>143</v>
      </c>
      <c r="E154" s="35"/>
      <c r="F154" s="193" t="s">
        <v>921</v>
      </c>
      <c r="G154" s="35"/>
      <c r="H154" s="35"/>
      <c r="I154" s="194"/>
      <c r="J154" s="35"/>
      <c r="K154" s="35"/>
      <c r="L154" s="36"/>
      <c r="M154" s="195"/>
      <c r="N154" s="196"/>
      <c r="O154" s="79"/>
      <c r="P154" s="79"/>
      <c r="Q154" s="79"/>
      <c r="R154" s="79"/>
      <c r="S154" s="79"/>
      <c r="T154" s="80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16" t="s">
        <v>143</v>
      </c>
      <c r="AU154" s="16" t="s">
        <v>141</v>
      </c>
    </row>
    <row r="155" s="2" customFormat="1" ht="16.5" customHeight="1">
      <c r="A155" s="35"/>
      <c r="B155" s="177"/>
      <c r="C155" s="197" t="s">
        <v>207</v>
      </c>
      <c r="D155" s="197" t="s">
        <v>160</v>
      </c>
      <c r="E155" s="198" t="s">
        <v>923</v>
      </c>
      <c r="F155" s="199" t="s">
        <v>924</v>
      </c>
      <c r="G155" s="200" t="s">
        <v>163</v>
      </c>
      <c r="H155" s="201">
        <v>4.8879999999999999</v>
      </c>
      <c r="I155" s="202"/>
      <c r="J155" s="203">
        <f>ROUND(I155*H155,2)</f>
        <v>0</v>
      </c>
      <c r="K155" s="204"/>
      <c r="L155" s="205"/>
      <c r="M155" s="206" t="s">
        <v>1</v>
      </c>
      <c r="N155" s="207" t="s">
        <v>42</v>
      </c>
      <c r="O155" s="79"/>
      <c r="P155" s="188">
        <f>O155*H155</f>
        <v>0</v>
      </c>
      <c r="Q155" s="188">
        <v>1</v>
      </c>
      <c r="R155" s="188">
        <f>Q155*H155</f>
        <v>4.8879999999999999</v>
      </c>
      <c r="S155" s="188">
        <v>0</v>
      </c>
      <c r="T155" s="189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0" t="s">
        <v>892</v>
      </c>
      <c r="AT155" s="190" t="s">
        <v>160</v>
      </c>
      <c r="AU155" s="190" t="s">
        <v>141</v>
      </c>
      <c r="AY155" s="16" t="s">
        <v>134</v>
      </c>
      <c r="BE155" s="191">
        <f>IF(N155="základná",J155,0)</f>
        <v>0</v>
      </c>
      <c r="BF155" s="191">
        <f>IF(N155="znížená",J155,0)</f>
        <v>0</v>
      </c>
      <c r="BG155" s="191">
        <f>IF(N155="zákl. prenesená",J155,0)</f>
        <v>0</v>
      </c>
      <c r="BH155" s="191">
        <f>IF(N155="zníž. prenesená",J155,0)</f>
        <v>0</v>
      </c>
      <c r="BI155" s="191">
        <f>IF(N155="nulová",J155,0)</f>
        <v>0</v>
      </c>
      <c r="BJ155" s="16" t="s">
        <v>141</v>
      </c>
      <c r="BK155" s="191">
        <f>ROUND(I155*H155,2)</f>
        <v>0</v>
      </c>
      <c r="BL155" s="16" t="s">
        <v>453</v>
      </c>
      <c r="BM155" s="190" t="s">
        <v>925</v>
      </c>
    </row>
    <row r="156" s="2" customFormat="1">
      <c r="A156" s="35"/>
      <c r="B156" s="36"/>
      <c r="C156" s="35"/>
      <c r="D156" s="192" t="s">
        <v>143</v>
      </c>
      <c r="E156" s="35"/>
      <c r="F156" s="193" t="s">
        <v>924</v>
      </c>
      <c r="G156" s="35"/>
      <c r="H156" s="35"/>
      <c r="I156" s="194"/>
      <c r="J156" s="35"/>
      <c r="K156" s="35"/>
      <c r="L156" s="36"/>
      <c r="M156" s="195"/>
      <c r="N156" s="196"/>
      <c r="O156" s="79"/>
      <c r="P156" s="79"/>
      <c r="Q156" s="79"/>
      <c r="R156" s="79"/>
      <c r="S156" s="79"/>
      <c r="T156" s="80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T156" s="16" t="s">
        <v>143</v>
      </c>
      <c r="AU156" s="16" t="s">
        <v>141</v>
      </c>
    </row>
    <row r="157" s="2" customFormat="1" ht="16.5" customHeight="1">
      <c r="A157" s="35"/>
      <c r="B157" s="177"/>
      <c r="C157" s="197" t="s">
        <v>212</v>
      </c>
      <c r="D157" s="197" t="s">
        <v>160</v>
      </c>
      <c r="E157" s="198" t="s">
        <v>926</v>
      </c>
      <c r="F157" s="199" t="s">
        <v>927</v>
      </c>
      <c r="G157" s="200" t="s">
        <v>257</v>
      </c>
      <c r="H157" s="201">
        <v>230</v>
      </c>
      <c r="I157" s="202"/>
      <c r="J157" s="203">
        <f>ROUND(I157*H157,2)</f>
        <v>0</v>
      </c>
      <c r="K157" s="204"/>
      <c r="L157" s="205"/>
      <c r="M157" s="206" t="s">
        <v>1</v>
      </c>
      <c r="N157" s="207" t="s">
        <v>42</v>
      </c>
      <c r="O157" s="79"/>
      <c r="P157" s="188">
        <f>O157*H157</f>
        <v>0</v>
      </c>
      <c r="Q157" s="188">
        <v>0</v>
      </c>
      <c r="R157" s="188">
        <f>Q157*H157</f>
        <v>0</v>
      </c>
      <c r="S157" s="188">
        <v>0</v>
      </c>
      <c r="T157" s="189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0" t="s">
        <v>892</v>
      </c>
      <c r="AT157" s="190" t="s">
        <v>160</v>
      </c>
      <c r="AU157" s="190" t="s">
        <v>141</v>
      </c>
      <c r="AY157" s="16" t="s">
        <v>134</v>
      </c>
      <c r="BE157" s="191">
        <f>IF(N157="základná",J157,0)</f>
        <v>0</v>
      </c>
      <c r="BF157" s="191">
        <f>IF(N157="znížená",J157,0)</f>
        <v>0</v>
      </c>
      <c r="BG157" s="191">
        <f>IF(N157="zákl. prenesená",J157,0)</f>
        <v>0</v>
      </c>
      <c r="BH157" s="191">
        <f>IF(N157="zníž. prenesená",J157,0)</f>
        <v>0</v>
      </c>
      <c r="BI157" s="191">
        <f>IF(N157="nulová",J157,0)</f>
        <v>0</v>
      </c>
      <c r="BJ157" s="16" t="s">
        <v>141</v>
      </c>
      <c r="BK157" s="191">
        <f>ROUND(I157*H157,2)</f>
        <v>0</v>
      </c>
      <c r="BL157" s="16" t="s">
        <v>453</v>
      </c>
      <c r="BM157" s="190" t="s">
        <v>928</v>
      </c>
    </row>
    <row r="158" s="2" customFormat="1">
      <c r="A158" s="35"/>
      <c r="B158" s="36"/>
      <c r="C158" s="35"/>
      <c r="D158" s="192" t="s">
        <v>143</v>
      </c>
      <c r="E158" s="35"/>
      <c r="F158" s="193" t="s">
        <v>927</v>
      </c>
      <c r="G158" s="35"/>
      <c r="H158" s="35"/>
      <c r="I158" s="194"/>
      <c r="J158" s="35"/>
      <c r="K158" s="35"/>
      <c r="L158" s="36"/>
      <c r="M158" s="195"/>
      <c r="N158" s="196"/>
      <c r="O158" s="79"/>
      <c r="P158" s="79"/>
      <c r="Q158" s="79"/>
      <c r="R158" s="79"/>
      <c r="S158" s="79"/>
      <c r="T158" s="80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T158" s="16" t="s">
        <v>143</v>
      </c>
      <c r="AU158" s="16" t="s">
        <v>141</v>
      </c>
    </row>
    <row r="159" s="2" customFormat="1" ht="24.15" customHeight="1">
      <c r="A159" s="35"/>
      <c r="B159" s="177"/>
      <c r="C159" s="197" t="s">
        <v>217</v>
      </c>
      <c r="D159" s="197" t="s">
        <v>160</v>
      </c>
      <c r="E159" s="198" t="s">
        <v>929</v>
      </c>
      <c r="F159" s="199" t="s">
        <v>930</v>
      </c>
      <c r="G159" s="200" t="s">
        <v>436</v>
      </c>
      <c r="H159" s="201">
        <v>17</v>
      </c>
      <c r="I159" s="202"/>
      <c r="J159" s="203">
        <f>ROUND(I159*H159,2)</f>
        <v>0</v>
      </c>
      <c r="K159" s="204"/>
      <c r="L159" s="205"/>
      <c r="M159" s="206" t="s">
        <v>1</v>
      </c>
      <c r="N159" s="207" t="s">
        <v>42</v>
      </c>
      <c r="O159" s="79"/>
      <c r="P159" s="188">
        <f>O159*H159</f>
        <v>0</v>
      </c>
      <c r="Q159" s="188">
        <v>0</v>
      </c>
      <c r="R159" s="188">
        <f>Q159*H159</f>
        <v>0</v>
      </c>
      <c r="S159" s="188">
        <v>0</v>
      </c>
      <c r="T159" s="189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0" t="s">
        <v>892</v>
      </c>
      <c r="AT159" s="190" t="s">
        <v>160</v>
      </c>
      <c r="AU159" s="190" t="s">
        <v>141</v>
      </c>
      <c r="AY159" s="16" t="s">
        <v>134</v>
      </c>
      <c r="BE159" s="191">
        <f>IF(N159="základná",J159,0)</f>
        <v>0</v>
      </c>
      <c r="BF159" s="191">
        <f>IF(N159="znížená",J159,0)</f>
        <v>0</v>
      </c>
      <c r="BG159" s="191">
        <f>IF(N159="zákl. prenesená",J159,0)</f>
        <v>0</v>
      </c>
      <c r="BH159" s="191">
        <f>IF(N159="zníž. prenesená",J159,0)</f>
        <v>0</v>
      </c>
      <c r="BI159" s="191">
        <f>IF(N159="nulová",J159,0)</f>
        <v>0</v>
      </c>
      <c r="BJ159" s="16" t="s">
        <v>141</v>
      </c>
      <c r="BK159" s="191">
        <f>ROUND(I159*H159,2)</f>
        <v>0</v>
      </c>
      <c r="BL159" s="16" t="s">
        <v>453</v>
      </c>
      <c r="BM159" s="190" t="s">
        <v>931</v>
      </c>
    </row>
    <row r="160" s="2" customFormat="1">
      <c r="A160" s="35"/>
      <c r="B160" s="36"/>
      <c r="C160" s="35"/>
      <c r="D160" s="192" t="s">
        <v>143</v>
      </c>
      <c r="E160" s="35"/>
      <c r="F160" s="193" t="s">
        <v>930</v>
      </c>
      <c r="G160" s="35"/>
      <c r="H160" s="35"/>
      <c r="I160" s="194"/>
      <c r="J160" s="35"/>
      <c r="K160" s="35"/>
      <c r="L160" s="36"/>
      <c r="M160" s="195"/>
      <c r="N160" s="196"/>
      <c r="O160" s="79"/>
      <c r="P160" s="79"/>
      <c r="Q160" s="79"/>
      <c r="R160" s="79"/>
      <c r="S160" s="79"/>
      <c r="T160" s="80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T160" s="16" t="s">
        <v>143</v>
      </c>
      <c r="AU160" s="16" t="s">
        <v>141</v>
      </c>
    </row>
    <row r="161" s="2" customFormat="1" ht="24.15" customHeight="1">
      <c r="A161" s="35"/>
      <c r="B161" s="177"/>
      <c r="C161" s="197" t="s">
        <v>223</v>
      </c>
      <c r="D161" s="197" t="s">
        <v>160</v>
      </c>
      <c r="E161" s="198" t="s">
        <v>932</v>
      </c>
      <c r="F161" s="199" t="s">
        <v>933</v>
      </c>
      <c r="G161" s="200" t="s">
        <v>436</v>
      </c>
      <c r="H161" s="201">
        <v>17</v>
      </c>
      <c r="I161" s="202"/>
      <c r="J161" s="203">
        <f>ROUND(I161*H161,2)</f>
        <v>0</v>
      </c>
      <c r="K161" s="204"/>
      <c r="L161" s="205"/>
      <c r="M161" s="206" t="s">
        <v>1</v>
      </c>
      <c r="N161" s="207" t="s">
        <v>42</v>
      </c>
      <c r="O161" s="79"/>
      <c r="P161" s="188">
        <f>O161*H161</f>
        <v>0</v>
      </c>
      <c r="Q161" s="188">
        <v>0</v>
      </c>
      <c r="R161" s="188">
        <f>Q161*H161</f>
        <v>0</v>
      </c>
      <c r="S161" s="188">
        <v>0</v>
      </c>
      <c r="T161" s="189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0" t="s">
        <v>892</v>
      </c>
      <c r="AT161" s="190" t="s">
        <v>160</v>
      </c>
      <c r="AU161" s="190" t="s">
        <v>141</v>
      </c>
      <c r="AY161" s="16" t="s">
        <v>134</v>
      </c>
      <c r="BE161" s="191">
        <f>IF(N161="základná",J161,0)</f>
        <v>0</v>
      </c>
      <c r="BF161" s="191">
        <f>IF(N161="znížená",J161,0)</f>
        <v>0</v>
      </c>
      <c r="BG161" s="191">
        <f>IF(N161="zákl. prenesená",J161,0)</f>
        <v>0</v>
      </c>
      <c r="BH161" s="191">
        <f>IF(N161="zníž. prenesená",J161,0)</f>
        <v>0</v>
      </c>
      <c r="BI161" s="191">
        <f>IF(N161="nulová",J161,0)</f>
        <v>0</v>
      </c>
      <c r="BJ161" s="16" t="s">
        <v>141</v>
      </c>
      <c r="BK161" s="191">
        <f>ROUND(I161*H161,2)</f>
        <v>0</v>
      </c>
      <c r="BL161" s="16" t="s">
        <v>453</v>
      </c>
      <c r="BM161" s="190" t="s">
        <v>934</v>
      </c>
    </row>
    <row r="162" s="2" customFormat="1">
      <c r="A162" s="35"/>
      <c r="B162" s="36"/>
      <c r="C162" s="35"/>
      <c r="D162" s="192" t="s">
        <v>143</v>
      </c>
      <c r="E162" s="35"/>
      <c r="F162" s="193" t="s">
        <v>933</v>
      </c>
      <c r="G162" s="35"/>
      <c r="H162" s="35"/>
      <c r="I162" s="194"/>
      <c r="J162" s="35"/>
      <c r="K162" s="35"/>
      <c r="L162" s="36"/>
      <c r="M162" s="195"/>
      <c r="N162" s="196"/>
      <c r="O162" s="79"/>
      <c r="P162" s="79"/>
      <c r="Q162" s="79"/>
      <c r="R162" s="79"/>
      <c r="S162" s="79"/>
      <c r="T162" s="80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T162" s="16" t="s">
        <v>143</v>
      </c>
      <c r="AU162" s="16" t="s">
        <v>141</v>
      </c>
    </row>
    <row r="163" s="2" customFormat="1" ht="24.15" customHeight="1">
      <c r="A163" s="35"/>
      <c r="B163" s="177"/>
      <c r="C163" s="197" t="s">
        <v>228</v>
      </c>
      <c r="D163" s="197" t="s">
        <v>160</v>
      </c>
      <c r="E163" s="198" t="s">
        <v>935</v>
      </c>
      <c r="F163" s="199" t="s">
        <v>936</v>
      </c>
      <c r="G163" s="200" t="s">
        <v>436</v>
      </c>
      <c r="H163" s="201">
        <v>18</v>
      </c>
      <c r="I163" s="202"/>
      <c r="J163" s="203">
        <f>ROUND(I163*H163,2)</f>
        <v>0</v>
      </c>
      <c r="K163" s="204"/>
      <c r="L163" s="205"/>
      <c r="M163" s="206" t="s">
        <v>1</v>
      </c>
      <c r="N163" s="207" t="s">
        <v>42</v>
      </c>
      <c r="O163" s="79"/>
      <c r="P163" s="188">
        <f>O163*H163</f>
        <v>0</v>
      </c>
      <c r="Q163" s="188">
        <v>0</v>
      </c>
      <c r="R163" s="188">
        <f>Q163*H163</f>
        <v>0</v>
      </c>
      <c r="S163" s="188">
        <v>0</v>
      </c>
      <c r="T163" s="189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0" t="s">
        <v>892</v>
      </c>
      <c r="AT163" s="190" t="s">
        <v>160</v>
      </c>
      <c r="AU163" s="190" t="s">
        <v>141</v>
      </c>
      <c r="AY163" s="16" t="s">
        <v>134</v>
      </c>
      <c r="BE163" s="191">
        <f>IF(N163="základná",J163,0)</f>
        <v>0</v>
      </c>
      <c r="BF163" s="191">
        <f>IF(N163="znížená",J163,0)</f>
        <v>0</v>
      </c>
      <c r="BG163" s="191">
        <f>IF(N163="zákl. prenesená",J163,0)</f>
        <v>0</v>
      </c>
      <c r="BH163" s="191">
        <f>IF(N163="zníž. prenesená",J163,0)</f>
        <v>0</v>
      </c>
      <c r="BI163" s="191">
        <f>IF(N163="nulová",J163,0)</f>
        <v>0</v>
      </c>
      <c r="BJ163" s="16" t="s">
        <v>141</v>
      </c>
      <c r="BK163" s="191">
        <f>ROUND(I163*H163,2)</f>
        <v>0</v>
      </c>
      <c r="BL163" s="16" t="s">
        <v>453</v>
      </c>
      <c r="BM163" s="190" t="s">
        <v>937</v>
      </c>
    </row>
    <row r="164" s="2" customFormat="1">
      <c r="A164" s="35"/>
      <c r="B164" s="36"/>
      <c r="C164" s="35"/>
      <c r="D164" s="192" t="s">
        <v>143</v>
      </c>
      <c r="E164" s="35"/>
      <c r="F164" s="193" t="s">
        <v>936</v>
      </c>
      <c r="G164" s="35"/>
      <c r="H164" s="35"/>
      <c r="I164" s="194"/>
      <c r="J164" s="35"/>
      <c r="K164" s="35"/>
      <c r="L164" s="36"/>
      <c r="M164" s="195"/>
      <c r="N164" s="196"/>
      <c r="O164" s="79"/>
      <c r="P164" s="79"/>
      <c r="Q164" s="79"/>
      <c r="R164" s="79"/>
      <c r="S164" s="79"/>
      <c r="T164" s="80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T164" s="16" t="s">
        <v>143</v>
      </c>
      <c r="AU164" s="16" t="s">
        <v>141</v>
      </c>
    </row>
    <row r="165" s="2" customFormat="1" ht="24.15" customHeight="1">
      <c r="A165" s="35"/>
      <c r="B165" s="177"/>
      <c r="C165" s="197" t="s">
        <v>230</v>
      </c>
      <c r="D165" s="197" t="s">
        <v>160</v>
      </c>
      <c r="E165" s="198" t="s">
        <v>938</v>
      </c>
      <c r="F165" s="199" t="s">
        <v>939</v>
      </c>
      <c r="G165" s="200" t="s">
        <v>436</v>
      </c>
      <c r="H165" s="201">
        <v>17</v>
      </c>
      <c r="I165" s="202"/>
      <c r="J165" s="203">
        <f>ROUND(I165*H165,2)</f>
        <v>0</v>
      </c>
      <c r="K165" s="204"/>
      <c r="L165" s="205"/>
      <c r="M165" s="206" t="s">
        <v>1</v>
      </c>
      <c r="N165" s="207" t="s">
        <v>42</v>
      </c>
      <c r="O165" s="79"/>
      <c r="P165" s="188">
        <f>O165*H165</f>
        <v>0</v>
      </c>
      <c r="Q165" s="188">
        <v>0</v>
      </c>
      <c r="R165" s="188">
        <f>Q165*H165</f>
        <v>0</v>
      </c>
      <c r="S165" s="188">
        <v>0</v>
      </c>
      <c r="T165" s="189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0" t="s">
        <v>892</v>
      </c>
      <c r="AT165" s="190" t="s">
        <v>160</v>
      </c>
      <c r="AU165" s="190" t="s">
        <v>141</v>
      </c>
      <c r="AY165" s="16" t="s">
        <v>134</v>
      </c>
      <c r="BE165" s="191">
        <f>IF(N165="základná",J165,0)</f>
        <v>0</v>
      </c>
      <c r="BF165" s="191">
        <f>IF(N165="znížená",J165,0)</f>
        <v>0</v>
      </c>
      <c r="BG165" s="191">
        <f>IF(N165="zákl. prenesená",J165,0)</f>
        <v>0</v>
      </c>
      <c r="BH165" s="191">
        <f>IF(N165="zníž. prenesená",J165,0)</f>
        <v>0</v>
      </c>
      <c r="BI165" s="191">
        <f>IF(N165="nulová",J165,0)</f>
        <v>0</v>
      </c>
      <c r="BJ165" s="16" t="s">
        <v>141</v>
      </c>
      <c r="BK165" s="191">
        <f>ROUND(I165*H165,2)</f>
        <v>0</v>
      </c>
      <c r="BL165" s="16" t="s">
        <v>453</v>
      </c>
      <c r="BM165" s="190" t="s">
        <v>940</v>
      </c>
    </row>
    <row r="166" s="2" customFormat="1">
      <c r="A166" s="35"/>
      <c r="B166" s="36"/>
      <c r="C166" s="35"/>
      <c r="D166" s="192" t="s">
        <v>143</v>
      </c>
      <c r="E166" s="35"/>
      <c r="F166" s="193" t="s">
        <v>939</v>
      </c>
      <c r="G166" s="35"/>
      <c r="H166" s="35"/>
      <c r="I166" s="194"/>
      <c r="J166" s="35"/>
      <c r="K166" s="35"/>
      <c r="L166" s="36"/>
      <c r="M166" s="195"/>
      <c r="N166" s="196"/>
      <c r="O166" s="79"/>
      <c r="P166" s="79"/>
      <c r="Q166" s="79"/>
      <c r="R166" s="79"/>
      <c r="S166" s="79"/>
      <c r="T166" s="80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T166" s="16" t="s">
        <v>143</v>
      </c>
      <c r="AU166" s="16" t="s">
        <v>141</v>
      </c>
    </row>
    <row r="167" s="2" customFormat="1" ht="24.15" customHeight="1">
      <c r="A167" s="35"/>
      <c r="B167" s="177"/>
      <c r="C167" s="197" t="s">
        <v>7</v>
      </c>
      <c r="D167" s="197" t="s">
        <v>160</v>
      </c>
      <c r="E167" s="198" t="s">
        <v>941</v>
      </c>
      <c r="F167" s="199" t="s">
        <v>942</v>
      </c>
      <c r="G167" s="200" t="s">
        <v>436</v>
      </c>
      <c r="H167" s="201">
        <v>18</v>
      </c>
      <c r="I167" s="202"/>
      <c r="J167" s="203">
        <f>ROUND(I167*H167,2)</f>
        <v>0</v>
      </c>
      <c r="K167" s="204"/>
      <c r="L167" s="205"/>
      <c r="M167" s="206" t="s">
        <v>1</v>
      </c>
      <c r="N167" s="207" t="s">
        <v>42</v>
      </c>
      <c r="O167" s="79"/>
      <c r="P167" s="188">
        <f>O167*H167</f>
        <v>0</v>
      </c>
      <c r="Q167" s="188">
        <v>0</v>
      </c>
      <c r="R167" s="188">
        <f>Q167*H167</f>
        <v>0</v>
      </c>
      <c r="S167" s="188">
        <v>0</v>
      </c>
      <c r="T167" s="189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0" t="s">
        <v>892</v>
      </c>
      <c r="AT167" s="190" t="s">
        <v>160</v>
      </c>
      <c r="AU167" s="190" t="s">
        <v>141</v>
      </c>
      <c r="AY167" s="16" t="s">
        <v>134</v>
      </c>
      <c r="BE167" s="191">
        <f>IF(N167="základná",J167,0)</f>
        <v>0</v>
      </c>
      <c r="BF167" s="191">
        <f>IF(N167="znížená",J167,0)</f>
        <v>0</v>
      </c>
      <c r="BG167" s="191">
        <f>IF(N167="zákl. prenesená",J167,0)</f>
        <v>0</v>
      </c>
      <c r="BH167" s="191">
        <f>IF(N167="zníž. prenesená",J167,0)</f>
        <v>0</v>
      </c>
      <c r="BI167" s="191">
        <f>IF(N167="nulová",J167,0)</f>
        <v>0</v>
      </c>
      <c r="BJ167" s="16" t="s">
        <v>141</v>
      </c>
      <c r="BK167" s="191">
        <f>ROUND(I167*H167,2)</f>
        <v>0</v>
      </c>
      <c r="BL167" s="16" t="s">
        <v>453</v>
      </c>
      <c r="BM167" s="190" t="s">
        <v>943</v>
      </c>
    </row>
    <row r="168" s="2" customFormat="1">
      <c r="A168" s="35"/>
      <c r="B168" s="36"/>
      <c r="C168" s="35"/>
      <c r="D168" s="192" t="s">
        <v>143</v>
      </c>
      <c r="E168" s="35"/>
      <c r="F168" s="193" t="s">
        <v>942</v>
      </c>
      <c r="G168" s="35"/>
      <c r="H168" s="35"/>
      <c r="I168" s="194"/>
      <c r="J168" s="35"/>
      <c r="K168" s="35"/>
      <c r="L168" s="36"/>
      <c r="M168" s="195"/>
      <c r="N168" s="196"/>
      <c r="O168" s="79"/>
      <c r="P168" s="79"/>
      <c r="Q168" s="79"/>
      <c r="R168" s="79"/>
      <c r="S168" s="79"/>
      <c r="T168" s="80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T168" s="16" t="s">
        <v>143</v>
      </c>
      <c r="AU168" s="16" t="s">
        <v>141</v>
      </c>
    </row>
    <row r="169" s="2" customFormat="1" ht="16.5" customHeight="1">
      <c r="A169" s="35"/>
      <c r="B169" s="177"/>
      <c r="C169" s="197" t="s">
        <v>239</v>
      </c>
      <c r="D169" s="197" t="s">
        <v>160</v>
      </c>
      <c r="E169" s="198" t="s">
        <v>944</v>
      </c>
      <c r="F169" s="199" t="s">
        <v>945</v>
      </c>
      <c r="G169" s="200" t="s">
        <v>436</v>
      </c>
      <c r="H169" s="201">
        <v>35</v>
      </c>
      <c r="I169" s="202"/>
      <c r="J169" s="203">
        <f>ROUND(I169*H169,2)</f>
        <v>0</v>
      </c>
      <c r="K169" s="204"/>
      <c r="L169" s="205"/>
      <c r="M169" s="206" t="s">
        <v>1</v>
      </c>
      <c r="N169" s="207" t="s">
        <v>42</v>
      </c>
      <c r="O169" s="79"/>
      <c r="P169" s="188">
        <f>O169*H169</f>
        <v>0</v>
      </c>
      <c r="Q169" s="188">
        <v>0</v>
      </c>
      <c r="R169" s="188">
        <f>Q169*H169</f>
        <v>0</v>
      </c>
      <c r="S169" s="188">
        <v>0</v>
      </c>
      <c r="T169" s="189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0" t="s">
        <v>892</v>
      </c>
      <c r="AT169" s="190" t="s">
        <v>160</v>
      </c>
      <c r="AU169" s="190" t="s">
        <v>141</v>
      </c>
      <c r="AY169" s="16" t="s">
        <v>134</v>
      </c>
      <c r="BE169" s="191">
        <f>IF(N169="základná",J169,0)</f>
        <v>0</v>
      </c>
      <c r="BF169" s="191">
        <f>IF(N169="znížená",J169,0)</f>
        <v>0</v>
      </c>
      <c r="BG169" s="191">
        <f>IF(N169="zákl. prenesená",J169,0)</f>
        <v>0</v>
      </c>
      <c r="BH169" s="191">
        <f>IF(N169="zníž. prenesená",J169,0)</f>
        <v>0</v>
      </c>
      <c r="BI169" s="191">
        <f>IF(N169="nulová",J169,0)</f>
        <v>0</v>
      </c>
      <c r="BJ169" s="16" t="s">
        <v>141</v>
      </c>
      <c r="BK169" s="191">
        <f>ROUND(I169*H169,2)</f>
        <v>0</v>
      </c>
      <c r="BL169" s="16" t="s">
        <v>453</v>
      </c>
      <c r="BM169" s="190" t="s">
        <v>946</v>
      </c>
    </row>
    <row r="170" s="2" customFormat="1">
      <c r="A170" s="35"/>
      <c r="B170" s="36"/>
      <c r="C170" s="35"/>
      <c r="D170" s="192" t="s">
        <v>143</v>
      </c>
      <c r="E170" s="35"/>
      <c r="F170" s="193" t="s">
        <v>945</v>
      </c>
      <c r="G170" s="35"/>
      <c r="H170" s="35"/>
      <c r="I170" s="194"/>
      <c r="J170" s="35"/>
      <c r="K170" s="35"/>
      <c r="L170" s="36"/>
      <c r="M170" s="195"/>
      <c r="N170" s="196"/>
      <c r="O170" s="79"/>
      <c r="P170" s="79"/>
      <c r="Q170" s="79"/>
      <c r="R170" s="79"/>
      <c r="S170" s="79"/>
      <c r="T170" s="80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T170" s="16" t="s">
        <v>143</v>
      </c>
      <c r="AU170" s="16" t="s">
        <v>141</v>
      </c>
    </row>
    <row r="171" s="2" customFormat="1" ht="33" customHeight="1">
      <c r="A171" s="35"/>
      <c r="B171" s="177"/>
      <c r="C171" s="178" t="s">
        <v>244</v>
      </c>
      <c r="D171" s="178" t="s">
        <v>136</v>
      </c>
      <c r="E171" s="179" t="s">
        <v>947</v>
      </c>
      <c r="F171" s="180" t="s">
        <v>948</v>
      </c>
      <c r="G171" s="181" t="s">
        <v>257</v>
      </c>
      <c r="H171" s="182">
        <v>46</v>
      </c>
      <c r="I171" s="183"/>
      <c r="J171" s="184">
        <f>ROUND(I171*H171,2)</f>
        <v>0</v>
      </c>
      <c r="K171" s="185"/>
      <c r="L171" s="36"/>
      <c r="M171" s="186" t="s">
        <v>1</v>
      </c>
      <c r="N171" s="187" t="s">
        <v>42</v>
      </c>
      <c r="O171" s="79"/>
      <c r="P171" s="188">
        <f>O171*H171</f>
        <v>0</v>
      </c>
      <c r="Q171" s="188">
        <v>0</v>
      </c>
      <c r="R171" s="188">
        <f>Q171*H171</f>
        <v>0</v>
      </c>
      <c r="S171" s="188">
        <v>0</v>
      </c>
      <c r="T171" s="189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90" t="s">
        <v>453</v>
      </c>
      <c r="AT171" s="190" t="s">
        <v>136</v>
      </c>
      <c r="AU171" s="190" t="s">
        <v>141</v>
      </c>
      <c r="AY171" s="16" t="s">
        <v>134</v>
      </c>
      <c r="BE171" s="191">
        <f>IF(N171="základná",J171,0)</f>
        <v>0</v>
      </c>
      <c r="BF171" s="191">
        <f>IF(N171="znížená",J171,0)</f>
        <v>0</v>
      </c>
      <c r="BG171" s="191">
        <f>IF(N171="zákl. prenesená",J171,0)</f>
        <v>0</v>
      </c>
      <c r="BH171" s="191">
        <f>IF(N171="zníž. prenesená",J171,0)</f>
        <v>0</v>
      </c>
      <c r="BI171" s="191">
        <f>IF(N171="nulová",J171,0)</f>
        <v>0</v>
      </c>
      <c r="BJ171" s="16" t="s">
        <v>141</v>
      </c>
      <c r="BK171" s="191">
        <f>ROUND(I171*H171,2)</f>
        <v>0</v>
      </c>
      <c r="BL171" s="16" t="s">
        <v>453</v>
      </c>
      <c r="BM171" s="190" t="s">
        <v>949</v>
      </c>
    </row>
    <row r="172" s="2" customFormat="1">
      <c r="A172" s="35"/>
      <c r="B172" s="36"/>
      <c r="C172" s="35"/>
      <c r="D172" s="192" t="s">
        <v>143</v>
      </c>
      <c r="E172" s="35"/>
      <c r="F172" s="193" t="s">
        <v>948</v>
      </c>
      <c r="G172" s="35"/>
      <c r="H172" s="35"/>
      <c r="I172" s="194"/>
      <c r="J172" s="35"/>
      <c r="K172" s="35"/>
      <c r="L172" s="36"/>
      <c r="M172" s="195"/>
      <c r="N172" s="196"/>
      <c r="O172" s="79"/>
      <c r="P172" s="79"/>
      <c r="Q172" s="79"/>
      <c r="R172" s="79"/>
      <c r="S172" s="79"/>
      <c r="T172" s="80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T172" s="16" t="s">
        <v>143</v>
      </c>
      <c r="AU172" s="16" t="s">
        <v>141</v>
      </c>
    </row>
    <row r="173" s="2" customFormat="1" ht="16.5" customHeight="1">
      <c r="A173" s="35"/>
      <c r="B173" s="177"/>
      <c r="C173" s="197" t="s">
        <v>249</v>
      </c>
      <c r="D173" s="197" t="s">
        <v>160</v>
      </c>
      <c r="E173" s="198" t="s">
        <v>950</v>
      </c>
      <c r="F173" s="199" t="s">
        <v>951</v>
      </c>
      <c r="G173" s="200" t="s">
        <v>257</v>
      </c>
      <c r="H173" s="201">
        <v>46</v>
      </c>
      <c r="I173" s="202"/>
      <c r="J173" s="203">
        <f>ROUND(I173*H173,2)</f>
        <v>0</v>
      </c>
      <c r="K173" s="204"/>
      <c r="L173" s="205"/>
      <c r="M173" s="206" t="s">
        <v>1</v>
      </c>
      <c r="N173" s="207" t="s">
        <v>42</v>
      </c>
      <c r="O173" s="79"/>
      <c r="P173" s="188">
        <f>O173*H173</f>
        <v>0</v>
      </c>
      <c r="Q173" s="188">
        <v>0.00021000000000000001</v>
      </c>
      <c r="R173" s="188">
        <f>Q173*H173</f>
        <v>0.0096600000000000002</v>
      </c>
      <c r="S173" s="188">
        <v>0</v>
      </c>
      <c r="T173" s="189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0" t="s">
        <v>892</v>
      </c>
      <c r="AT173" s="190" t="s">
        <v>160</v>
      </c>
      <c r="AU173" s="190" t="s">
        <v>141</v>
      </c>
      <c r="AY173" s="16" t="s">
        <v>134</v>
      </c>
      <c r="BE173" s="191">
        <f>IF(N173="základná",J173,0)</f>
        <v>0</v>
      </c>
      <c r="BF173" s="191">
        <f>IF(N173="znížená",J173,0)</f>
        <v>0</v>
      </c>
      <c r="BG173" s="191">
        <f>IF(N173="zákl. prenesená",J173,0)</f>
        <v>0</v>
      </c>
      <c r="BH173" s="191">
        <f>IF(N173="zníž. prenesená",J173,0)</f>
        <v>0</v>
      </c>
      <c r="BI173" s="191">
        <f>IF(N173="nulová",J173,0)</f>
        <v>0</v>
      </c>
      <c r="BJ173" s="16" t="s">
        <v>141</v>
      </c>
      <c r="BK173" s="191">
        <f>ROUND(I173*H173,2)</f>
        <v>0</v>
      </c>
      <c r="BL173" s="16" t="s">
        <v>453</v>
      </c>
      <c r="BM173" s="190" t="s">
        <v>952</v>
      </c>
    </row>
    <row r="174" s="2" customFormat="1">
      <c r="A174" s="35"/>
      <c r="B174" s="36"/>
      <c r="C174" s="35"/>
      <c r="D174" s="192" t="s">
        <v>143</v>
      </c>
      <c r="E174" s="35"/>
      <c r="F174" s="193" t="s">
        <v>951</v>
      </c>
      <c r="G174" s="35"/>
      <c r="H174" s="35"/>
      <c r="I174" s="194"/>
      <c r="J174" s="35"/>
      <c r="K174" s="35"/>
      <c r="L174" s="36"/>
      <c r="M174" s="195"/>
      <c r="N174" s="196"/>
      <c r="O174" s="79"/>
      <c r="P174" s="79"/>
      <c r="Q174" s="79"/>
      <c r="R174" s="79"/>
      <c r="S174" s="79"/>
      <c r="T174" s="80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T174" s="16" t="s">
        <v>143</v>
      </c>
      <c r="AU174" s="16" t="s">
        <v>141</v>
      </c>
    </row>
    <row r="175" s="2" customFormat="1" ht="24.15" customHeight="1">
      <c r="A175" s="35"/>
      <c r="B175" s="177"/>
      <c r="C175" s="197" t="s">
        <v>254</v>
      </c>
      <c r="D175" s="197" t="s">
        <v>160</v>
      </c>
      <c r="E175" s="198" t="s">
        <v>953</v>
      </c>
      <c r="F175" s="199" t="s">
        <v>954</v>
      </c>
      <c r="G175" s="200" t="s">
        <v>436</v>
      </c>
      <c r="H175" s="201">
        <v>158.61699999999999</v>
      </c>
      <c r="I175" s="202"/>
      <c r="J175" s="203">
        <f>ROUND(I175*H175,2)</f>
        <v>0</v>
      </c>
      <c r="K175" s="204"/>
      <c r="L175" s="205"/>
      <c r="M175" s="206" t="s">
        <v>1</v>
      </c>
      <c r="N175" s="207" t="s">
        <v>42</v>
      </c>
      <c r="O175" s="79"/>
      <c r="P175" s="188">
        <f>O175*H175</f>
        <v>0</v>
      </c>
      <c r="Q175" s="188">
        <v>0.0041000018913483396</v>
      </c>
      <c r="R175" s="188">
        <f>Q175*H175</f>
        <v>0.65032999999999952</v>
      </c>
      <c r="S175" s="188">
        <v>0</v>
      </c>
      <c r="T175" s="189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0" t="s">
        <v>892</v>
      </c>
      <c r="AT175" s="190" t="s">
        <v>160</v>
      </c>
      <c r="AU175" s="190" t="s">
        <v>141</v>
      </c>
      <c r="AY175" s="16" t="s">
        <v>134</v>
      </c>
      <c r="BE175" s="191">
        <f>IF(N175="základná",J175,0)</f>
        <v>0</v>
      </c>
      <c r="BF175" s="191">
        <f>IF(N175="znížená",J175,0)</f>
        <v>0</v>
      </c>
      <c r="BG175" s="191">
        <f>IF(N175="zákl. prenesená",J175,0)</f>
        <v>0</v>
      </c>
      <c r="BH175" s="191">
        <f>IF(N175="zníž. prenesená",J175,0)</f>
        <v>0</v>
      </c>
      <c r="BI175" s="191">
        <f>IF(N175="nulová",J175,0)</f>
        <v>0</v>
      </c>
      <c r="BJ175" s="16" t="s">
        <v>141</v>
      </c>
      <c r="BK175" s="191">
        <f>ROUND(I175*H175,2)</f>
        <v>0</v>
      </c>
      <c r="BL175" s="16" t="s">
        <v>453</v>
      </c>
      <c r="BM175" s="190" t="s">
        <v>955</v>
      </c>
    </row>
    <row r="176" s="2" customFormat="1">
      <c r="A176" s="35"/>
      <c r="B176" s="36"/>
      <c r="C176" s="35"/>
      <c r="D176" s="192" t="s">
        <v>143</v>
      </c>
      <c r="E176" s="35"/>
      <c r="F176" s="193" t="s">
        <v>954</v>
      </c>
      <c r="G176" s="35"/>
      <c r="H176" s="35"/>
      <c r="I176" s="194"/>
      <c r="J176" s="35"/>
      <c r="K176" s="35"/>
      <c r="L176" s="36"/>
      <c r="M176" s="195"/>
      <c r="N176" s="196"/>
      <c r="O176" s="79"/>
      <c r="P176" s="79"/>
      <c r="Q176" s="79"/>
      <c r="R176" s="79"/>
      <c r="S176" s="79"/>
      <c r="T176" s="80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T176" s="16" t="s">
        <v>143</v>
      </c>
      <c r="AU176" s="16" t="s">
        <v>141</v>
      </c>
    </row>
    <row r="177" s="2" customFormat="1" ht="24.15" customHeight="1">
      <c r="A177" s="35"/>
      <c r="B177" s="177"/>
      <c r="C177" s="178" t="s">
        <v>260</v>
      </c>
      <c r="D177" s="178" t="s">
        <v>136</v>
      </c>
      <c r="E177" s="179" t="s">
        <v>956</v>
      </c>
      <c r="F177" s="180" t="s">
        <v>957</v>
      </c>
      <c r="G177" s="181" t="s">
        <v>257</v>
      </c>
      <c r="H177" s="182">
        <v>46</v>
      </c>
      <c r="I177" s="183"/>
      <c r="J177" s="184">
        <f>ROUND(I177*H177,2)</f>
        <v>0</v>
      </c>
      <c r="K177" s="185"/>
      <c r="L177" s="36"/>
      <c r="M177" s="186" t="s">
        <v>1</v>
      </c>
      <c r="N177" s="187" t="s">
        <v>42</v>
      </c>
      <c r="O177" s="79"/>
      <c r="P177" s="188">
        <f>O177*H177</f>
        <v>0</v>
      </c>
      <c r="Q177" s="188">
        <v>0</v>
      </c>
      <c r="R177" s="188">
        <f>Q177*H177</f>
        <v>0</v>
      </c>
      <c r="S177" s="188">
        <v>0</v>
      </c>
      <c r="T177" s="189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0" t="s">
        <v>453</v>
      </c>
      <c r="AT177" s="190" t="s">
        <v>136</v>
      </c>
      <c r="AU177" s="190" t="s">
        <v>141</v>
      </c>
      <c r="AY177" s="16" t="s">
        <v>134</v>
      </c>
      <c r="BE177" s="191">
        <f>IF(N177="základná",J177,0)</f>
        <v>0</v>
      </c>
      <c r="BF177" s="191">
        <f>IF(N177="znížená",J177,0)</f>
        <v>0</v>
      </c>
      <c r="BG177" s="191">
        <f>IF(N177="zákl. prenesená",J177,0)</f>
        <v>0</v>
      </c>
      <c r="BH177" s="191">
        <f>IF(N177="zníž. prenesená",J177,0)</f>
        <v>0</v>
      </c>
      <c r="BI177" s="191">
        <f>IF(N177="nulová",J177,0)</f>
        <v>0</v>
      </c>
      <c r="BJ177" s="16" t="s">
        <v>141</v>
      </c>
      <c r="BK177" s="191">
        <f>ROUND(I177*H177,2)</f>
        <v>0</v>
      </c>
      <c r="BL177" s="16" t="s">
        <v>453</v>
      </c>
      <c r="BM177" s="190" t="s">
        <v>958</v>
      </c>
    </row>
    <row r="178" s="2" customFormat="1">
      <c r="A178" s="35"/>
      <c r="B178" s="36"/>
      <c r="C178" s="35"/>
      <c r="D178" s="192" t="s">
        <v>143</v>
      </c>
      <c r="E178" s="35"/>
      <c r="F178" s="193" t="s">
        <v>957</v>
      </c>
      <c r="G178" s="35"/>
      <c r="H178" s="35"/>
      <c r="I178" s="194"/>
      <c r="J178" s="35"/>
      <c r="K178" s="35"/>
      <c r="L178" s="36"/>
      <c r="M178" s="195"/>
      <c r="N178" s="196"/>
      <c r="O178" s="79"/>
      <c r="P178" s="79"/>
      <c r="Q178" s="79"/>
      <c r="R178" s="79"/>
      <c r="S178" s="79"/>
      <c r="T178" s="80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T178" s="16" t="s">
        <v>143</v>
      </c>
      <c r="AU178" s="16" t="s">
        <v>141</v>
      </c>
    </row>
    <row r="179" s="2" customFormat="1" ht="33" customHeight="1">
      <c r="A179" s="35"/>
      <c r="B179" s="177"/>
      <c r="C179" s="178" t="s">
        <v>265</v>
      </c>
      <c r="D179" s="178" t="s">
        <v>136</v>
      </c>
      <c r="E179" s="179" t="s">
        <v>959</v>
      </c>
      <c r="F179" s="180" t="s">
        <v>960</v>
      </c>
      <c r="G179" s="181" t="s">
        <v>139</v>
      </c>
      <c r="H179" s="182">
        <v>22</v>
      </c>
      <c r="I179" s="183"/>
      <c r="J179" s="184">
        <f>ROUND(I179*H179,2)</f>
        <v>0</v>
      </c>
      <c r="K179" s="185"/>
      <c r="L179" s="36"/>
      <c r="M179" s="186" t="s">
        <v>1</v>
      </c>
      <c r="N179" s="187" t="s">
        <v>42</v>
      </c>
      <c r="O179" s="79"/>
      <c r="P179" s="188">
        <f>O179*H179</f>
        <v>0</v>
      </c>
      <c r="Q179" s="188">
        <v>0</v>
      </c>
      <c r="R179" s="188">
        <f>Q179*H179</f>
        <v>0</v>
      </c>
      <c r="S179" s="188">
        <v>0</v>
      </c>
      <c r="T179" s="189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0" t="s">
        <v>453</v>
      </c>
      <c r="AT179" s="190" t="s">
        <v>136</v>
      </c>
      <c r="AU179" s="190" t="s">
        <v>141</v>
      </c>
      <c r="AY179" s="16" t="s">
        <v>134</v>
      </c>
      <c r="BE179" s="191">
        <f>IF(N179="základná",J179,0)</f>
        <v>0</v>
      </c>
      <c r="BF179" s="191">
        <f>IF(N179="znížená",J179,0)</f>
        <v>0</v>
      </c>
      <c r="BG179" s="191">
        <f>IF(N179="zákl. prenesená",J179,0)</f>
        <v>0</v>
      </c>
      <c r="BH179" s="191">
        <f>IF(N179="zníž. prenesená",J179,0)</f>
        <v>0</v>
      </c>
      <c r="BI179" s="191">
        <f>IF(N179="nulová",J179,0)</f>
        <v>0</v>
      </c>
      <c r="BJ179" s="16" t="s">
        <v>141</v>
      </c>
      <c r="BK179" s="191">
        <f>ROUND(I179*H179,2)</f>
        <v>0</v>
      </c>
      <c r="BL179" s="16" t="s">
        <v>453</v>
      </c>
      <c r="BM179" s="190" t="s">
        <v>961</v>
      </c>
    </row>
    <row r="180" s="2" customFormat="1">
      <c r="A180" s="35"/>
      <c r="B180" s="36"/>
      <c r="C180" s="35"/>
      <c r="D180" s="192" t="s">
        <v>143</v>
      </c>
      <c r="E180" s="35"/>
      <c r="F180" s="193" t="s">
        <v>960</v>
      </c>
      <c r="G180" s="35"/>
      <c r="H180" s="35"/>
      <c r="I180" s="194"/>
      <c r="J180" s="35"/>
      <c r="K180" s="35"/>
      <c r="L180" s="36"/>
      <c r="M180" s="195"/>
      <c r="N180" s="196"/>
      <c r="O180" s="79"/>
      <c r="P180" s="79"/>
      <c r="Q180" s="79"/>
      <c r="R180" s="79"/>
      <c r="S180" s="79"/>
      <c r="T180" s="80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T180" s="16" t="s">
        <v>143</v>
      </c>
      <c r="AU180" s="16" t="s">
        <v>141</v>
      </c>
    </row>
    <row r="181" s="12" customFormat="1" ht="22.8" customHeight="1">
      <c r="A181" s="12"/>
      <c r="B181" s="164"/>
      <c r="C181" s="12"/>
      <c r="D181" s="165" t="s">
        <v>75</v>
      </c>
      <c r="E181" s="175" t="s">
        <v>962</v>
      </c>
      <c r="F181" s="175" t="s">
        <v>963</v>
      </c>
      <c r="G181" s="12"/>
      <c r="H181" s="12"/>
      <c r="I181" s="167"/>
      <c r="J181" s="176">
        <f>BK181</f>
        <v>0</v>
      </c>
      <c r="K181" s="12"/>
      <c r="L181" s="164"/>
      <c r="M181" s="169"/>
      <c r="N181" s="170"/>
      <c r="O181" s="170"/>
      <c r="P181" s="171">
        <f>SUM(P182:P183)</f>
        <v>0</v>
      </c>
      <c r="Q181" s="170"/>
      <c r="R181" s="171">
        <f>SUM(R182:R183)</f>
        <v>0</v>
      </c>
      <c r="S181" s="170"/>
      <c r="T181" s="172">
        <f>SUM(T182:T183)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165" t="s">
        <v>150</v>
      </c>
      <c r="AT181" s="173" t="s">
        <v>75</v>
      </c>
      <c r="AU181" s="173" t="s">
        <v>84</v>
      </c>
      <c r="AY181" s="165" t="s">
        <v>134</v>
      </c>
      <c r="BK181" s="174">
        <f>SUM(BK182:BK183)</f>
        <v>0</v>
      </c>
    </row>
    <row r="182" s="2" customFormat="1" ht="37.8" customHeight="1">
      <c r="A182" s="35"/>
      <c r="B182" s="177"/>
      <c r="C182" s="178" t="s">
        <v>270</v>
      </c>
      <c r="D182" s="178" t="s">
        <v>136</v>
      </c>
      <c r="E182" s="179" t="s">
        <v>964</v>
      </c>
      <c r="F182" s="180" t="s">
        <v>965</v>
      </c>
      <c r="G182" s="181" t="s">
        <v>436</v>
      </c>
      <c r="H182" s="182">
        <v>1</v>
      </c>
      <c r="I182" s="183"/>
      <c r="J182" s="184">
        <f>ROUND(I182*H182,2)</f>
        <v>0</v>
      </c>
      <c r="K182" s="185"/>
      <c r="L182" s="36"/>
      <c r="M182" s="186" t="s">
        <v>1</v>
      </c>
      <c r="N182" s="187" t="s">
        <v>42</v>
      </c>
      <c r="O182" s="79"/>
      <c r="P182" s="188">
        <f>O182*H182</f>
        <v>0</v>
      </c>
      <c r="Q182" s="188">
        <v>0</v>
      </c>
      <c r="R182" s="188">
        <f>Q182*H182</f>
        <v>0</v>
      </c>
      <c r="S182" s="188">
        <v>0</v>
      </c>
      <c r="T182" s="189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90" t="s">
        <v>453</v>
      </c>
      <c r="AT182" s="190" t="s">
        <v>136</v>
      </c>
      <c r="AU182" s="190" t="s">
        <v>141</v>
      </c>
      <c r="AY182" s="16" t="s">
        <v>134</v>
      </c>
      <c r="BE182" s="191">
        <f>IF(N182="základná",J182,0)</f>
        <v>0</v>
      </c>
      <c r="BF182" s="191">
        <f>IF(N182="znížená",J182,0)</f>
        <v>0</v>
      </c>
      <c r="BG182" s="191">
        <f>IF(N182="zákl. prenesená",J182,0)</f>
        <v>0</v>
      </c>
      <c r="BH182" s="191">
        <f>IF(N182="zníž. prenesená",J182,0)</f>
        <v>0</v>
      </c>
      <c r="BI182" s="191">
        <f>IF(N182="nulová",J182,0)</f>
        <v>0</v>
      </c>
      <c r="BJ182" s="16" t="s">
        <v>141</v>
      </c>
      <c r="BK182" s="191">
        <f>ROUND(I182*H182,2)</f>
        <v>0</v>
      </c>
      <c r="BL182" s="16" t="s">
        <v>453</v>
      </c>
      <c r="BM182" s="190" t="s">
        <v>966</v>
      </c>
    </row>
    <row r="183" s="2" customFormat="1">
      <c r="A183" s="35"/>
      <c r="B183" s="36"/>
      <c r="C183" s="35"/>
      <c r="D183" s="192" t="s">
        <v>143</v>
      </c>
      <c r="E183" s="35"/>
      <c r="F183" s="193" t="s">
        <v>965</v>
      </c>
      <c r="G183" s="35"/>
      <c r="H183" s="35"/>
      <c r="I183" s="194"/>
      <c r="J183" s="35"/>
      <c r="K183" s="35"/>
      <c r="L183" s="36"/>
      <c r="M183" s="195"/>
      <c r="N183" s="196"/>
      <c r="O183" s="79"/>
      <c r="P183" s="79"/>
      <c r="Q183" s="79"/>
      <c r="R183" s="79"/>
      <c r="S183" s="79"/>
      <c r="T183" s="80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T183" s="16" t="s">
        <v>143</v>
      </c>
      <c r="AU183" s="16" t="s">
        <v>141</v>
      </c>
    </row>
    <row r="184" s="12" customFormat="1" ht="22.8" customHeight="1">
      <c r="A184" s="12"/>
      <c r="B184" s="164"/>
      <c r="C184" s="12"/>
      <c r="D184" s="165" t="s">
        <v>75</v>
      </c>
      <c r="E184" s="175" t="s">
        <v>967</v>
      </c>
      <c r="F184" s="175" t="s">
        <v>968</v>
      </c>
      <c r="G184" s="12"/>
      <c r="H184" s="12"/>
      <c r="I184" s="167"/>
      <c r="J184" s="176">
        <f>BK184</f>
        <v>0</v>
      </c>
      <c r="K184" s="12"/>
      <c r="L184" s="164"/>
      <c r="M184" s="169"/>
      <c r="N184" s="170"/>
      <c r="O184" s="170"/>
      <c r="P184" s="171">
        <f>SUM(P185:P186)</f>
        <v>0</v>
      </c>
      <c r="Q184" s="170"/>
      <c r="R184" s="171">
        <f>SUM(R185:R186)</f>
        <v>0</v>
      </c>
      <c r="S184" s="170"/>
      <c r="T184" s="172">
        <f>SUM(T185:T186)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165" t="s">
        <v>140</v>
      </c>
      <c r="AT184" s="173" t="s">
        <v>75</v>
      </c>
      <c r="AU184" s="173" t="s">
        <v>84</v>
      </c>
      <c r="AY184" s="165" t="s">
        <v>134</v>
      </c>
      <c r="BK184" s="174">
        <f>SUM(BK185:BK186)</f>
        <v>0</v>
      </c>
    </row>
    <row r="185" s="2" customFormat="1" ht="24.15" customHeight="1">
      <c r="A185" s="35"/>
      <c r="B185" s="177"/>
      <c r="C185" s="178" t="s">
        <v>275</v>
      </c>
      <c r="D185" s="178" t="s">
        <v>136</v>
      </c>
      <c r="E185" s="179" t="s">
        <v>969</v>
      </c>
      <c r="F185" s="180" t="s">
        <v>970</v>
      </c>
      <c r="G185" s="181" t="s">
        <v>971</v>
      </c>
      <c r="H185" s="182">
        <v>14</v>
      </c>
      <c r="I185" s="183"/>
      <c r="J185" s="184">
        <f>ROUND(I185*H185,2)</f>
        <v>0</v>
      </c>
      <c r="K185" s="185"/>
      <c r="L185" s="36"/>
      <c r="M185" s="186" t="s">
        <v>1</v>
      </c>
      <c r="N185" s="187" t="s">
        <v>42</v>
      </c>
      <c r="O185" s="79"/>
      <c r="P185" s="188">
        <f>O185*H185</f>
        <v>0</v>
      </c>
      <c r="Q185" s="188">
        <v>0</v>
      </c>
      <c r="R185" s="188">
        <f>Q185*H185</f>
        <v>0</v>
      </c>
      <c r="S185" s="188">
        <v>0</v>
      </c>
      <c r="T185" s="189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90" t="s">
        <v>972</v>
      </c>
      <c r="AT185" s="190" t="s">
        <v>136</v>
      </c>
      <c r="AU185" s="190" t="s">
        <v>141</v>
      </c>
      <c r="AY185" s="16" t="s">
        <v>134</v>
      </c>
      <c r="BE185" s="191">
        <f>IF(N185="základná",J185,0)</f>
        <v>0</v>
      </c>
      <c r="BF185" s="191">
        <f>IF(N185="znížená",J185,0)</f>
        <v>0</v>
      </c>
      <c r="BG185" s="191">
        <f>IF(N185="zákl. prenesená",J185,0)</f>
        <v>0</v>
      </c>
      <c r="BH185" s="191">
        <f>IF(N185="zníž. prenesená",J185,0)</f>
        <v>0</v>
      </c>
      <c r="BI185" s="191">
        <f>IF(N185="nulová",J185,0)</f>
        <v>0</v>
      </c>
      <c r="BJ185" s="16" t="s">
        <v>141</v>
      </c>
      <c r="BK185" s="191">
        <f>ROUND(I185*H185,2)</f>
        <v>0</v>
      </c>
      <c r="BL185" s="16" t="s">
        <v>972</v>
      </c>
      <c r="BM185" s="190" t="s">
        <v>973</v>
      </c>
    </row>
    <row r="186" s="2" customFormat="1">
      <c r="A186" s="35"/>
      <c r="B186" s="36"/>
      <c r="C186" s="35"/>
      <c r="D186" s="192" t="s">
        <v>143</v>
      </c>
      <c r="E186" s="35"/>
      <c r="F186" s="193" t="s">
        <v>970</v>
      </c>
      <c r="G186" s="35"/>
      <c r="H186" s="35"/>
      <c r="I186" s="194"/>
      <c r="J186" s="35"/>
      <c r="K186" s="35"/>
      <c r="L186" s="36"/>
      <c r="M186" s="216"/>
      <c r="N186" s="217"/>
      <c r="O186" s="218"/>
      <c r="P186" s="218"/>
      <c r="Q186" s="218"/>
      <c r="R186" s="218"/>
      <c r="S186" s="218"/>
      <c r="T186" s="219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T186" s="16" t="s">
        <v>143</v>
      </c>
      <c r="AU186" s="16" t="s">
        <v>141</v>
      </c>
    </row>
    <row r="187" s="2" customFormat="1" ht="6.96" customHeight="1">
      <c r="A187" s="35"/>
      <c r="B187" s="62"/>
      <c r="C187" s="63"/>
      <c r="D187" s="63"/>
      <c r="E187" s="63"/>
      <c r="F187" s="63"/>
      <c r="G187" s="63"/>
      <c r="H187" s="63"/>
      <c r="I187" s="63"/>
      <c r="J187" s="63"/>
      <c r="K187" s="63"/>
      <c r="L187" s="36"/>
      <c r="M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</row>
  </sheetData>
  <autoFilter ref="C122:K186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Jozef Sobčák</dc:creator>
  <cp:lastModifiedBy>Jozef Sobčák</cp:lastModifiedBy>
  <dcterms:created xsi:type="dcterms:W3CDTF">2022-05-31T08:21:01Z</dcterms:created>
  <dcterms:modified xsi:type="dcterms:W3CDTF">2022-05-31T08:21:04Z</dcterms:modified>
</cp:coreProperties>
</file>